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mc:AlternateContent xmlns:mc="http://schemas.openxmlformats.org/markup-compatibility/2006">
    <mc:Choice Requires="x15">
      <x15ac:absPath xmlns:x15ac="http://schemas.microsoft.com/office/spreadsheetml/2010/11/ac" url="C:\Users\SebWride\Public First Dropbox\Policy and Research Team\Polling\Archived Work\2024\06 - CaSE (Gates Foundation)\Results\"/>
    </mc:Choice>
  </mc:AlternateContent>
  <xr:revisionPtr revIDLastSave="0" documentId="13_ncr:1_{A4D1501F-5F6A-449E-AB3F-C008A3D7A1AC}" xr6:coauthVersionLast="47" xr6:coauthVersionMax="47" xr10:uidLastSave="{00000000-0000-0000-0000-000000000000}"/>
  <bookViews>
    <workbookView xWindow="5760" yWindow="0" windowWidth="17280" windowHeight="888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4" r:id="rId143"/>
    <sheet name="Table 141" sheetId="145" r:id="rId144"/>
    <sheet name="Table 142" sheetId="146" r:id="rId145"/>
    <sheet name="Table 143" sheetId="147" r:id="rId146"/>
    <sheet name="Table 144" sheetId="148" r:id="rId147"/>
    <sheet name="Table 145" sheetId="149" r:id="rId14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3" i="2" l="1"/>
  <c r="E152" i="2"/>
  <c r="E151" i="2"/>
  <c r="E149" i="2"/>
  <c r="E148" i="2"/>
  <c r="B22" i="149"/>
  <c r="B22" i="148"/>
  <c r="B22" i="147"/>
  <c r="B22" i="146"/>
  <c r="B22" i="145"/>
  <c r="B22" i="144"/>
  <c r="D153" i="2"/>
  <c r="D152" i="2"/>
  <c r="D151" i="2"/>
  <c r="D150" i="2"/>
  <c r="D149" i="2"/>
  <c r="D148" i="2"/>
  <c r="B24" i="142"/>
  <c r="B22" i="141"/>
  <c r="B22" i="140"/>
  <c r="B22" i="139"/>
  <c r="B22" i="138"/>
  <c r="B22" i="137"/>
  <c r="B22" i="136"/>
  <c r="B16" i="135"/>
  <c r="B18" i="134"/>
  <c r="B18" i="133"/>
  <c r="B18" i="132"/>
  <c r="B18" i="131"/>
  <c r="B18" i="130"/>
  <c r="B18" i="129"/>
  <c r="B25" i="128"/>
  <c r="B28" i="127"/>
  <c r="B17" i="126"/>
  <c r="B17" i="125"/>
  <c r="B19" i="124"/>
  <c r="B19" i="123"/>
  <c r="B19" i="122"/>
  <c r="B19" i="121"/>
  <c r="B19" i="120"/>
  <c r="B19" i="119"/>
  <c r="B19" i="118"/>
  <c r="B19" i="117"/>
  <c r="B19" i="116"/>
  <c r="B19" i="115"/>
  <c r="B19" i="114"/>
  <c r="B19" i="113"/>
  <c r="B19" i="112"/>
  <c r="B19" i="111"/>
  <c r="B18" i="110"/>
  <c r="B18" i="109"/>
  <c r="B18" i="108"/>
  <c r="B18" i="107"/>
  <c r="B18" i="106"/>
  <c r="B18" i="105"/>
  <c r="B18" i="104"/>
  <c r="B18" i="103"/>
  <c r="B18" i="102"/>
  <c r="B18" i="101"/>
  <c r="B18" i="100"/>
  <c r="B18" i="99"/>
  <c r="B18" i="98"/>
  <c r="B18" i="97"/>
  <c r="B18" i="96"/>
  <c r="B18" i="95"/>
  <c r="B18" i="94"/>
  <c r="B18" i="93"/>
  <c r="B18" i="92"/>
  <c r="B18" i="91"/>
  <c r="B18" i="90"/>
  <c r="B18" i="89"/>
  <c r="B19" i="88"/>
  <c r="B19" i="87"/>
  <c r="B19" i="86"/>
  <c r="B19" i="85"/>
  <c r="B19" i="84"/>
  <c r="B19" i="83"/>
  <c r="B19" i="82"/>
  <c r="B19" i="81"/>
  <c r="B16" i="80"/>
  <c r="B17" i="79"/>
  <c r="B17" i="78"/>
  <c r="B19" i="77"/>
  <c r="B19" i="76"/>
  <c r="B19" i="75"/>
  <c r="B19" i="74"/>
  <c r="B19" i="73"/>
  <c r="B17" i="72"/>
  <c r="B22" i="71"/>
  <c r="B22" i="70"/>
  <c r="B22" i="69"/>
  <c r="B22" i="68"/>
  <c r="B22" i="67"/>
  <c r="B22" i="66"/>
  <c r="B22" i="65"/>
  <c r="B22" i="64"/>
  <c r="B22" i="63"/>
  <c r="B17" i="62"/>
  <c r="B22" i="61"/>
  <c r="B22" i="60"/>
  <c r="B22" i="59"/>
  <c r="B22" i="58"/>
  <c r="B22" i="57"/>
  <c r="B22" i="56"/>
  <c r="B22" i="55"/>
  <c r="B22" i="54"/>
  <c r="B22" i="53"/>
  <c r="B22" i="52"/>
  <c r="B17" i="51"/>
  <c r="B17" i="50"/>
  <c r="B17" i="49"/>
  <c r="B17" i="48"/>
  <c r="B22" i="47"/>
  <c r="B22" i="46"/>
  <c r="B17" i="45"/>
  <c r="B25" i="44"/>
  <c r="B25" i="43"/>
  <c r="B25" i="42"/>
  <c r="B25" i="41"/>
  <c r="B25" i="40"/>
  <c r="B25" i="39"/>
  <c r="B17" i="38"/>
  <c r="B17" i="37"/>
  <c r="B20" i="36"/>
  <c r="B20" i="35"/>
  <c r="B20" i="34"/>
  <c r="B20" i="33"/>
  <c r="B18" i="32"/>
  <c r="B18" i="31"/>
  <c r="B18" i="30"/>
  <c r="B18" i="29"/>
  <c r="B18" i="28"/>
  <c r="B18" i="27"/>
  <c r="B18" i="26"/>
  <c r="B18" i="25"/>
  <c r="B18" i="24"/>
  <c r="B18" i="23"/>
  <c r="B18" i="22"/>
  <c r="B18" i="21"/>
  <c r="B18" i="20"/>
  <c r="B18" i="19"/>
  <c r="B18" i="18"/>
  <c r="B18" i="17"/>
  <c r="B30" i="16"/>
  <c r="B26" i="15"/>
  <c r="B19" i="14"/>
  <c r="B19" i="13"/>
  <c r="B19" i="12"/>
  <c r="B19" i="11"/>
  <c r="B19" i="10"/>
  <c r="B19" i="9"/>
  <c r="B19" i="8"/>
  <c r="B19" i="7"/>
  <c r="B19" i="6"/>
  <c r="B19" i="5"/>
  <c r="B30" i="4"/>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D134" i="2"/>
  <c r="E133" i="2"/>
  <c r="D133" i="2"/>
  <c r="E132" i="2"/>
  <c r="D132" i="2"/>
  <c r="E131" i="2"/>
  <c r="D131" i="2"/>
  <c r="E130" i="2"/>
  <c r="D130" i="2"/>
  <c r="E129" i="2"/>
  <c r="D129" i="2"/>
  <c r="E128" i="2"/>
  <c r="D128" i="2"/>
  <c r="E127" i="2"/>
  <c r="D127" i="2"/>
  <c r="E126" i="2"/>
  <c r="D126" i="2"/>
  <c r="E125" i="2"/>
  <c r="D125" i="2"/>
  <c r="E124" i="2"/>
  <c r="D124" i="2"/>
  <c r="D123" i="2"/>
  <c r="E122" i="2"/>
  <c r="D122" i="2"/>
  <c r="E121" i="2"/>
  <c r="D121" i="2"/>
  <c r="E120" i="2"/>
  <c r="D120" i="2"/>
  <c r="E119" i="2"/>
  <c r="D119" i="2"/>
  <c r="E118" i="2"/>
  <c r="D118" i="2"/>
  <c r="E117" i="2"/>
  <c r="D117" i="2"/>
  <c r="D116" i="2"/>
  <c r="E115" i="2"/>
  <c r="D115" i="2"/>
  <c r="E114" i="2"/>
  <c r="D114" i="2"/>
  <c r="E113" i="2"/>
  <c r="D113" i="2"/>
  <c r="E112" i="2"/>
  <c r="D112" i="2"/>
  <c r="E111" i="2"/>
  <c r="D111" i="2"/>
  <c r="E110" i="2"/>
  <c r="D110" i="2"/>
  <c r="D109" i="2"/>
  <c r="E108" i="2"/>
  <c r="D108" i="2"/>
  <c r="E107" i="2"/>
  <c r="D107" i="2"/>
  <c r="E106" i="2"/>
  <c r="D106" i="2"/>
  <c r="E105" i="2"/>
  <c r="D105" i="2"/>
  <c r="D104" i="2"/>
  <c r="E103" i="2"/>
  <c r="D103" i="2"/>
  <c r="E102" i="2"/>
  <c r="D102" i="2"/>
  <c r="E101" i="2"/>
  <c r="D101" i="2"/>
  <c r="E100" i="2"/>
  <c r="D100" i="2"/>
  <c r="D99" i="2"/>
  <c r="E98" i="2"/>
  <c r="D98" i="2"/>
  <c r="E97" i="2"/>
  <c r="D97" i="2"/>
  <c r="E96" i="2"/>
  <c r="D96" i="2"/>
  <c r="E95" i="2"/>
  <c r="D95" i="2"/>
  <c r="D94" i="2"/>
  <c r="E93" i="2"/>
  <c r="D93" i="2"/>
  <c r="E92" i="2"/>
  <c r="D92" i="2"/>
  <c r="E91" i="2"/>
  <c r="D91" i="2"/>
  <c r="E90" i="2"/>
  <c r="D90" i="2"/>
  <c r="E89" i="2"/>
  <c r="D89" i="2"/>
  <c r="E88" i="2"/>
  <c r="D88" i="2"/>
  <c r="E87" i="2"/>
  <c r="D87" i="2"/>
  <c r="D86" i="2"/>
  <c r="E85" i="2"/>
  <c r="D85" i="2"/>
  <c r="E84" i="2"/>
  <c r="D84" i="2"/>
  <c r="E83" i="2"/>
  <c r="D83" i="2"/>
  <c r="E82" i="2"/>
  <c r="D82" i="2"/>
  <c r="E81" i="2"/>
  <c r="D81" i="2"/>
  <c r="E80" i="2"/>
  <c r="D80" i="2"/>
  <c r="E79" i="2"/>
  <c r="D79" i="2"/>
  <c r="D78" i="2"/>
  <c r="E77" i="2"/>
  <c r="D77" i="2"/>
  <c r="E76" i="2"/>
  <c r="D76" i="2"/>
  <c r="E75" i="2"/>
  <c r="D75" i="2"/>
  <c r="E74" i="2"/>
  <c r="D74" i="2"/>
  <c r="E73" i="2"/>
  <c r="D73" i="2"/>
  <c r="E72" i="2"/>
  <c r="D72" i="2"/>
  <c r="E71" i="2"/>
  <c r="D71" i="2"/>
  <c r="E70" i="2"/>
  <c r="D70" i="2"/>
  <c r="E69" i="2"/>
  <c r="D69" i="2"/>
  <c r="D68" i="2"/>
  <c r="E67" i="2"/>
  <c r="D67" i="2"/>
  <c r="E66" i="2"/>
  <c r="D66" i="2"/>
  <c r="E65" i="2"/>
  <c r="D65" i="2"/>
  <c r="E64" i="2"/>
  <c r="D64" i="2"/>
  <c r="E63" i="2"/>
  <c r="D63" i="2"/>
  <c r="E62" i="2"/>
  <c r="D62" i="2"/>
  <c r="E61" i="2"/>
  <c r="D61" i="2"/>
  <c r="E60" i="2"/>
  <c r="D60" i="2"/>
  <c r="E59" i="2"/>
  <c r="D59" i="2"/>
  <c r="E58" i="2"/>
  <c r="D58"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D22" i="2"/>
  <c r="E21" i="2"/>
  <c r="D21" i="2"/>
  <c r="E20" i="2"/>
  <c r="D20" i="2"/>
  <c r="E19" i="2"/>
  <c r="D19" i="2"/>
  <c r="E18" i="2"/>
  <c r="D18" i="2"/>
  <c r="E17" i="2"/>
  <c r="D17" i="2"/>
  <c r="E16" i="2"/>
  <c r="D16" i="2"/>
  <c r="E15" i="2"/>
  <c r="D15" i="2"/>
  <c r="E14" i="2"/>
  <c r="D14" i="2"/>
  <c r="E13" i="2"/>
  <c r="D13" i="2"/>
  <c r="E12" i="2"/>
  <c r="D12" i="2"/>
  <c r="E11" i="2"/>
  <c r="D11" i="2"/>
  <c r="D10" i="2"/>
  <c r="E9" i="2"/>
  <c r="D9" i="2"/>
  <c r="D6" i="2"/>
  <c r="F20" i="1"/>
</calcChain>
</file>

<file path=xl/sharedStrings.xml><?xml version="1.0" encoding="utf-8"?>
<sst xmlns="http://schemas.openxmlformats.org/spreadsheetml/2006/main" count="13842" uniqueCount="514">
  <si>
    <t>Public First Poll for CaSE (Gates) on Overseas R&amp;D</t>
  </si>
  <si>
    <t>Fieldwork:</t>
  </si>
  <si>
    <t>27th Jun - 29th Jun 2024</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</si>
  <si>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</si>
  <si>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</si>
  <si>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</si>
  <si>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</si>
  <si>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</si>
  <si>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</si>
  <si>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</si>
  <si>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</si>
  <si>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</si>
  <si>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</si>
  <si>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</si>
  <si>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</si>
  <si>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BASE: All Respondents</t>
  </si>
  <si>
    <t>BASE: Piping</t>
  </si>
  <si>
    <t>BASE: Question randomly assigned to respondents</t>
  </si>
  <si>
    <t>Full Results</t>
  </si>
  <si>
    <t>Gender</t>
  </si>
  <si>
    <t>Age</t>
  </si>
  <si>
    <t>Social Grade</t>
  </si>
  <si>
    <t>Region</t>
  </si>
  <si>
    <t>Income</t>
  </si>
  <si>
    <t>Area</t>
  </si>
  <si>
    <t>Education</t>
  </si>
  <si>
    <t>Ethnic Identity</t>
  </si>
  <si>
    <t>Born in the UK</t>
  </si>
  <si>
    <t>Immigrant status</t>
  </si>
  <si>
    <t>Donated to UK charity within past year</t>
  </si>
  <si>
    <t>Donated to international charity within past year</t>
  </si>
  <si>
    <t>Aid Sceptic Breakdown</t>
  </si>
  <si>
    <t/>
  </si>
  <si>
    <t>Total</t>
  </si>
  <si>
    <t>Male</t>
  </si>
  <si>
    <t>Female</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</si>
  <si>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</si>
  <si>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</si>
  <si>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</si>
  <si>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</si>
  <si>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</si>
  <si>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</si>
  <si>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</si>
  <si>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</si>
  <si>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</si>
  <si>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</si>
  <si>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</si>
  <si>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</si>
  <si>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</si>
  <si>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</si>
  <si>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</si>
  <si>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</si>
  <si>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</si>
  <si>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</si>
  <si>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</si>
  <si>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</si>
  <si>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</si>
  <si>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</si>
  <si>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No annual income</t>
  </si>
  <si>
    <t>Less than £10,000</t>
  </si>
  <si>
    <t>£10,000 - £14,999</t>
  </si>
  <si>
    <t>£15,000 - £19,999</t>
  </si>
  <si>
    <t>£20,000 - £24,999</t>
  </si>
  <si>
    <t>£25,000 - £29,999</t>
  </si>
  <si>
    <t>£30,000 - £34,999</t>
  </si>
  <si>
    <t>£35,000 - £39,999</t>
  </si>
  <si>
    <t>£40,000 - £44,999</t>
  </si>
  <si>
    <t>£45,000 - £49,999</t>
  </si>
  <si>
    <t>£50,000 - £59,999</t>
  </si>
  <si>
    <t>£60,000 - £69,999</t>
  </si>
  <si>
    <t>£70,000 - £79,999</t>
  </si>
  <si>
    <t>£80,000 - £89,999</t>
  </si>
  <si>
    <t>£90,000 - £99,999</t>
  </si>
  <si>
    <t>£100,000 or more</t>
  </si>
  <si>
    <t>Urban/City Centre</t>
  </si>
  <si>
    <t>Suburbs</t>
  </si>
  <si>
    <t>Large Town</t>
  </si>
  <si>
    <t>Small Town</t>
  </si>
  <si>
    <t>Village</t>
  </si>
  <si>
    <t>Rural Area</t>
  </si>
  <si>
    <t>GCSE or equivalent (Scottish National/O Level)</t>
  </si>
  <si>
    <t>A Level or equivalent (GCE/Higher/Advanced Higher)</t>
  </si>
  <si>
    <t>University Undergraduate Degree (BA/BSc)</t>
  </si>
  <si>
    <t>University Postgraduate Degree (MA/MSc/MPhil)</t>
  </si>
  <si>
    <t>Doctorate (PhD/DPHil)</t>
  </si>
  <si>
    <t>White</t>
  </si>
  <si>
    <t>Non-white</t>
  </si>
  <si>
    <t>Born outside the UK</t>
  </si>
  <si>
    <t>First generation</t>
  </si>
  <si>
    <t>Second generation</t>
  </si>
  <si>
    <t>Third generation</t>
  </si>
  <si>
    <t>Non-immigrant family</t>
  </si>
  <si>
    <t>Yes</t>
  </si>
  <si>
    <t>No</t>
  </si>
  <si>
    <t>Aid sceptic, positive about R&amp;D</t>
  </si>
  <si>
    <t>Aid sceptic, not positive about R&amp;D</t>
  </si>
  <si>
    <t>Non-sceptic, positive about R&amp;D</t>
  </si>
  <si>
    <t>Non-sceptic, not positive about R&amp;D</t>
  </si>
  <si>
    <t>Unweighted</t>
  </si>
  <si>
    <t>Weighted</t>
  </si>
  <si>
    <t>Which do you think are the most important issues facing the country at this time? Please tick up to three</t>
  </si>
  <si>
    <t>Cost of living</t>
  </si>
  <si>
    <t>Quality of the NHS</t>
  </si>
  <si>
    <t>State of the economy</t>
  </si>
  <si>
    <t>Levels of immigration</t>
  </si>
  <si>
    <t>Threat of climate change</t>
  </si>
  <si>
    <t>Availability of housing</t>
  </si>
  <si>
    <t>Levels of crime</t>
  </si>
  <si>
    <t>Level of taxation</t>
  </si>
  <si>
    <t>Britain leaving the EU</t>
  </si>
  <si>
    <t>Number of people on welfare</t>
  </si>
  <si>
    <t>State of Britain's Armed Forces</t>
  </si>
  <si>
    <t>Quality / cost of public transport</t>
  </si>
  <si>
    <t>Quality of and access to schools / universities</t>
  </si>
  <si>
    <t>Threat of terrorism</t>
  </si>
  <si>
    <t>Access to good pensions</t>
  </si>
  <si>
    <t>None of the above</t>
  </si>
  <si>
    <t>Don't know</t>
  </si>
  <si>
    <t>For each of the following actions, please indicate if you have done or would consider doing them.: Volunteer in my local community</t>
  </si>
  <si>
    <t>I do this regularly</t>
  </si>
  <si>
    <t>I have done this in the past year</t>
  </si>
  <si>
    <t>I have done this before but not in the past year</t>
  </si>
  <si>
    <t>I haven’t done this but I would consider doing this</t>
  </si>
  <si>
    <t>I haven’t done this and I would not consider doing this</t>
  </si>
  <si>
    <t>Don’t know</t>
  </si>
  <si>
    <t>For each of the following actions, please indicate if you have done or would consider doing them.: Volunteer abroad</t>
  </si>
  <si>
    <t>For each of the following actions, please indicate if you have done or would consider doing them.: Donate to a charity that primarily addresses problems in the UK</t>
  </si>
  <si>
    <t>For each of the following actions, please indicate if you have done or would consider doing them.: Donate to a charity that primarily addresses problems abroad</t>
  </si>
  <si>
    <t>For each of the following actions, please indicate if you have done or would consider doing them.: Donate blood</t>
  </si>
  <si>
    <t>For each of the following actions, please indicate if you have done or would consider doing them.: Practise sustainable consumption (e.g. second-hand shopping, reusing products)</t>
  </si>
  <si>
    <t>For each of the following actions, please indicate if you have done or would consider doing them.: Find ways to lower my carbon footprint (e.g. avoiding air travel)</t>
  </si>
  <si>
    <t>For each of the following actions, please indicate if you have done or would consider doing them.: Share on social media information about global issues, such as the effects of climate change, famine, conflict, etc.</t>
  </si>
  <si>
    <t>For each of the following actions, please indicate if you have done or would consider doing them.: If you are paying attention, select "I have done this in the past year"</t>
  </si>
  <si>
    <t>Which of the following, if any, do you personally think of as the UK’s main strengths?Please select up to three of the following  </t>
  </si>
  <si>
    <t>The UK’s history and traditions</t>
  </si>
  <si>
    <t>Research and Development</t>
  </si>
  <si>
    <t>Culture such as art, films, TV programmes and music</t>
  </si>
  <si>
    <t>The UK military</t>
  </si>
  <si>
    <t>The UK’s open and inclusive society</t>
  </si>
  <si>
    <t>Sports</t>
  </si>
  <si>
    <t>The UK’s education system</t>
  </si>
  <si>
    <t>UK businesses</t>
  </si>
  <si>
    <t>Providing aid and support to less developed countries</t>
  </si>
  <si>
    <t>UK economy and trade</t>
  </si>
  <si>
    <t>None of the above, the UK does not have any strengths</t>
  </si>
  <si>
    <t>The UK’s leaders</t>
  </si>
  <si>
    <t>Which of the following do you think are the most important issues facing the world at this time?Please select up to three.  </t>
  </si>
  <si>
    <t>Political instability and conflict</t>
  </si>
  <si>
    <t>Extreme weather conditions, such as extreme heat and flooding</t>
  </si>
  <si>
    <t>Global migration and refugees</t>
  </si>
  <si>
    <t>Global poverty</t>
  </si>
  <si>
    <t>Economic crises, such as unemployment, recessions, and supply chain issues</t>
  </si>
  <si>
    <t>Environmental degradation from pollution and deforestation</t>
  </si>
  <si>
    <t>Population growth</t>
  </si>
  <si>
    <t>Cyber attacks and AI</t>
  </si>
  <si>
    <t>Global health and infectious diseases, such as Ebola, COVID-19, and malaria</t>
  </si>
  <si>
    <t>Food insecurity</t>
  </si>
  <si>
    <t>Social inequalities</t>
  </si>
  <si>
    <t>Lack of affordable clean energy</t>
  </si>
  <si>
    <t>Water scarcity</t>
  </si>
  <si>
    <t>Loss of biodiversity</t>
  </si>
  <si>
    <t>Lack of access to education</t>
  </si>
  <si>
    <t>Looking at each of the following issues, would you say they mostly impact the UK, other countries, or neither?: Extreme weather conditions, such as extreme heat and flooding</t>
  </si>
  <si>
    <t>This is more of a problem in the UK</t>
  </si>
  <si>
    <t>This is equally a problem for the UK and other countries</t>
  </si>
  <si>
    <t>This is more of a problem in other countries</t>
  </si>
  <si>
    <t>This is not really a problem</t>
  </si>
  <si>
    <t>Looking at each of the following issues, would you say they mostly impact the UK, other countries, or neither?: Environmental degradation from pollution and deforestation</t>
  </si>
  <si>
    <t>Looking at each of the following issues, would you say they mostly impact the UK, other countries, or neither?: Global health and infectious diseases, such as Ebola, COVID-19, and malaria</t>
  </si>
  <si>
    <t>Looking at each of the following issues, would you say they mostly impact the UK, other countries, or neither?: Global poverty</t>
  </si>
  <si>
    <t>Looking at each of the following issues, would you say they mostly impact the UK, other countries, or neither?: Political instability and conflict</t>
  </si>
  <si>
    <t>Looking at each of the following issues, would you say they mostly impact the UK, other countries, or neither?: Food insecurity</t>
  </si>
  <si>
    <t>Looking at each of the following issues, would you say they mostly impact the UK, other countries, or neither?: Population growth</t>
  </si>
  <si>
    <t>Looking at each of the following issues, would you say they mostly impact the UK, other countries, or neither?: Water shortages</t>
  </si>
  <si>
    <t>Looking at each of the following issues, would you say they mostly impact the UK, other countries, or neither?: Global migration and refugees</t>
  </si>
  <si>
    <t>Looking at each of the following issues, would you say they mostly impact the UK, other countries, or neither?: Economic crises, such as unemployment, recessions, and supply chain issues</t>
  </si>
  <si>
    <t>Looking at each of the following issues, would you say they mostly impact the UK, other countries, or neither?: Cyber attacks and AI</t>
  </si>
  <si>
    <t>Looking at each of the following issues, would you say they mostly impact the UK, other countries, or neither?: Lack of access to education</t>
  </si>
  <si>
    <t>Looking at each of the following issues, would you say they mostly impact the UK, other countries, or neither?: Social inequalities</t>
  </si>
  <si>
    <t>Looking at each of the following issues, would you say they mostly impact the UK, other countries, or neither?: Lack of affordable clean energy</t>
  </si>
  <si>
    <t>Looking at each of the following issues, would you say they mostly impact the UK, other countries, or neither?: Loss of biodiversity</t>
  </si>
  <si>
    <t>Which of the following comes closest to your view?: Those who cause a global issue should be the ones to find a solution|Those impacted by a global issue should be the one to find a solution</t>
  </si>
  <si>
    <t>-3</t>
  </si>
  <si>
    <t>-2</t>
  </si>
  <si>
    <t>-1</t>
  </si>
  <si>
    <t>0</t>
  </si>
  <si>
    <t>1</t>
  </si>
  <si>
    <t>2</t>
  </si>
  <si>
    <t>3</t>
  </si>
  <si>
    <t>Which of the following comes closest to your view?: Individual countries should prioritise working together to find solutions to global problems|Individual countries should prioritise finding solutions to their own problems</t>
  </si>
  <si>
    <t>Which of the following comes closest to your view?: We should focus more on addressing current issues|We should focus more on preventing future problems</t>
  </si>
  <si>
    <t xml:space="preserve"> Which of the following comes closest to your view?</t>
  </si>
  <si>
    <t>The UK does not do enough to help other countries</t>
  </si>
  <si>
    <t>The UK does the right amount to help other countries</t>
  </si>
  <si>
    <t>The UK does too much to help other countries</t>
  </si>
  <si>
    <t>Don’t Know</t>
  </si>
  <si>
    <t xml:space="preserve"> And which of the following comes closest to your view?</t>
  </si>
  <si>
    <t>The UK does not spend enough to help other countries</t>
  </si>
  <si>
    <t>The UK spends the right amount to help other countries</t>
  </si>
  <si>
    <t>The UK spends too much to help other countries</t>
  </si>
  <si>
    <t>In your view, which of the following are the most effective ways to deal with global issues such as climate change and diseases?     Please select up to three of the following</t>
  </si>
  <si>
    <t>Invest in the research and development of new solutions to these issues</t>
  </si>
  <si>
    <t>Strengthen international cooperation</t>
  </si>
  <si>
    <t>Improve public awareness and education about global issues</t>
  </si>
  <si>
    <t>Promote behavioural change among the public</t>
  </si>
  <si>
    <t>Encourage information-sharing on effective solutions</t>
  </si>
  <si>
    <t>Deliver food and other essentials to vulnerable populations</t>
  </si>
  <si>
    <t>Invest in building infrastructure in affected areas</t>
  </si>
  <si>
    <t>Fund governments and local organisations in affected areas to develop their own solutions</t>
  </si>
  <si>
    <t>Develop monitoring systems and emergency response mechanisms</t>
  </si>
  <si>
    <t>Distribute financial aid to on-the-ground organisations for immediate relief</t>
  </si>
  <si>
    <t xml:space="preserve"> And which of those is the single most effective way to deal with global issues such as climate change and diseases?      Please select only one.  </t>
  </si>
  <si>
    <t>BASE: Question displayed when the  Question "In your view, which of the following are the most effective ways to deal with global issues such as climate change and diseases?Â Â  Â Please select up to three of the following" is not one of the following answers ("None of the above","Donâ€™t know")</t>
  </si>
  <si>
    <t>In your view, which of the following are the most effective ways to deal with extreme weather conditions, such as extreme heat and flooding?     Please select up to three of the following  </t>
  </si>
  <si>
    <t>In your view, which of the following are the most effective ways to deal with global health and infectious diseases, such as Ebola, COVID-19, and malaria?     Please select up to three of the following  </t>
  </si>
  <si>
    <t xml:space="preserve"> And which of those is the single most effective way to deal with extreme weather conditions, such as extreme heat and flooding?Please select only one.  </t>
  </si>
  <si>
    <t>BASE: None of the above / don't know the most effective ways to deal with global issues</t>
  </si>
  <si>
    <t xml:space="preserve"> And which of those is the single most effective way to deal with global health and infectious diseases, such as Ebola, COVID-19, and malaria?Please select only one.  </t>
  </si>
  <si>
    <t xml:space="preserve"> Have you heard the phrase “Research &amp; Development” before?  </t>
  </si>
  <si>
    <t>Yes, I have heard this exact phrase before</t>
  </si>
  <si>
    <t>I haven’t heard this exact phrase before, but something like it</t>
  </si>
  <si>
    <t>I have not heard this phrase before, or anything like it</t>
  </si>
  <si>
    <t xml:space="preserve"> To what extent do you agree or disagree with the following statement?The UK should be one of the leading nations in the world in research and development.</t>
  </si>
  <si>
    <t>Strongly agree</t>
  </si>
  <si>
    <t>Agree</t>
  </si>
  <si>
    <t>Neither agree nor disagree</t>
  </si>
  <si>
    <t>Disagree</t>
  </si>
  <si>
    <t>Strongly disagree</t>
  </si>
  <si>
    <t>Total Agree:</t>
  </si>
  <si>
    <t>Total Disagree:</t>
  </si>
  <si>
    <t>Net:</t>
  </si>
  <si>
    <t xml:space="preserve"> To what extent do you agree or disagree with the following statement?The UK should be the best in the world at research and development.</t>
  </si>
  <si>
    <t xml:space="preserve"> Some research can take time to have results or solve the problems it is trying to solve. Imagine the UK Government was planning to invest money into a new programme of research, which was expected to take a year to achieve the desired results.Which of the following comes closest to your view?</t>
  </si>
  <si>
    <t>This takes too long to pay off to be a worthwhile investment</t>
  </si>
  <si>
    <t>This is worth investing in, and takes about the right amount of time</t>
  </si>
  <si>
    <t>This is quicker than I would expect, and therefore very worthwhile investing in</t>
  </si>
  <si>
    <t xml:space="preserve"> Some research can take time to have results or solve the problems it is trying to solve. Imagine the UK Government was planning to invest money into a new programme of research, which was expected to take 5 years to achieve the desired results.Which of the following comes closest to your view?</t>
  </si>
  <si>
    <t xml:space="preserve"> Some research can take time to have results or solve the problems it is trying to solve. Imagine the UK Government was planning to invest money into a new programme of research, which was expected to take 10 years to achieve the desired results.Which of the following comes closest to your view?</t>
  </si>
  <si>
    <t xml:space="preserve"> Some research can take time to have results or solve the problems it is trying to solve. Imagine the UK Government was planning to invest money into a new programme of research, which was expected to take 20 years to achieve the desired results.Which of the following comes closest to your view?</t>
  </si>
  <si>
    <t xml:space="preserve">To what extent do you agree or disagree with the following?: Donating to charity is pointless because no progress is ever made. </t>
  </si>
  <si>
    <t xml:space="preserve">To what extent do you agree or disagree with the following?: It is not in the interest of charities to actually solve problems. </t>
  </si>
  <si>
    <t>To what extent do you agree or disagree with the following?: Higher income countries should invest more money into global issues than lower income countries.</t>
  </si>
  <si>
    <t>To what extent do you agree or disagree with the following?: Higher income countries have a responsibility to help lower income countries</t>
  </si>
  <si>
    <t>To what extent do you agree or disagree with the following?: All countries should look after their own before worrying about others</t>
  </si>
  <si>
    <t>To what extent do you agree or disagree with the following?: R&amp;D should be used as a tool to solve global issues</t>
  </si>
  <si>
    <t>To what extent do you agree or disagree with the following?: Improving global health is key to stopping the next outbreak of disease</t>
  </si>
  <si>
    <t>To what extent do you agree or disagree with the following?: All research &amp; development is beneficial regardless of what it is looking into.</t>
  </si>
  <si>
    <t>To what extent do you agree or disagree with the following?: Higher income countries should work in partnership with lower income countries to help them solve their problems.</t>
  </si>
  <si>
    <t xml:space="preserve"> Which of the following comes closest to your view?  </t>
  </si>
  <si>
    <t>Higher income countries should take on the lead role in helping to solve problems faced by lower income countries</t>
  </si>
  <si>
    <t>Higher income countries should work in partnership with lower income countries to help them solve their problems.</t>
  </si>
  <si>
    <t>Lower income countries should take on the lead role in helping to solve their own problems</t>
  </si>
  <si>
    <t>To what extent do you agree or disagree with the following?  : The UK should focus on solving problems at home before helping other countries.</t>
  </si>
  <si>
    <t>To what extent do you agree or disagree with the following?  : Being involved in helping other countries gives the UK more political power.</t>
  </si>
  <si>
    <t>To what extent do you agree or disagree with the following?  : As Brits, we have something special that makes us good innovators.</t>
  </si>
  <si>
    <t>To what extent do you agree or disagree with the following?  : The UK has a history of being good at R&amp;D so we should use that to solve global issues.</t>
  </si>
  <si>
    <t>To what extent do you agree or disagree with the following?  : Stabilising global issues is important for the UK’s defence strategy.</t>
  </si>
  <si>
    <t>To what extent do you agree or disagree with the following?  : Issues affecting other countries are too big for the UK to solve.</t>
  </si>
  <si>
    <t>To what extent do you agree or disagree with the following?  : The UK should not try to be a saviour for other countries.</t>
  </si>
  <si>
    <t>To what extent do you agree or disagree with the following?  : It would be better for the UK to solve a global issue without the help of other countries</t>
  </si>
  <si>
    <t>It is better for the UK to independently solve global issues, to get the credit for solving them</t>
  </si>
  <si>
    <t>It is better for the UK to work with other countries to solve global issues, to build stronger relationships with these countries</t>
  </si>
  <si>
    <t>It does not matter whether the UK solves global issues alone or with other countries, as long as the issue is solved</t>
  </si>
  <si>
    <t>In general, do you think that the UK investing money into solving problems which impact other countries has a positive or negative impact on the following?: The UK’s economy</t>
  </si>
  <si>
    <t>A very positive impact</t>
  </si>
  <si>
    <t>A somewhat positive impact</t>
  </si>
  <si>
    <t>Neither a positive nor negative impact</t>
  </si>
  <si>
    <t>A somewhat negative impact</t>
  </si>
  <si>
    <t>A very negative impact</t>
  </si>
  <si>
    <t>In general, do you think that the UK investing money into solving problems which impact other countries has a positive or negative impact on the following?: The UK’s reputation overseas</t>
  </si>
  <si>
    <t>In general, do you think that the UK investing money into solving problems which impact other countries has a positive or negative impact on the following?: People in the UK</t>
  </si>
  <si>
    <t>In general, do you think that the UK investing money into solving problems which impact other countries has a positive or negative impact on the following?: The UK’s security</t>
  </si>
  <si>
    <t>Investing UK money into R&amp;D will eventually solve the problems they are researching</t>
  </si>
  <si>
    <t>Investing UK money into R&amp;D will not solve the problems they are researching, but it is worth doing anyway</t>
  </si>
  <si>
    <t>Investing UK money into R&amp;D will not solve the problems they are researching, and it is worth doing</t>
  </si>
  <si>
    <t>I believe that global issues can be completely solved if enough money is invested into them</t>
  </si>
  <si>
    <t>I don’t believe global issues can be completely solved, but investing money into them helps make things better for the people facing them</t>
  </si>
  <si>
    <t>I don’t believe global issues can be completely solved and we shouldn’t invest money into them</t>
  </si>
  <si>
    <t>The UK should attempt to solve problems which are affecting the world, even if other countries choose not to do so</t>
  </si>
  <si>
    <t>The UK should only attempt to solve problems which are affecting the world if other countries are doing the same</t>
  </si>
  <si>
    <t>For each of the following countries, please indicate whether you think they do more or less than the UK to help tackle global issues?   : Canada</t>
  </si>
  <si>
    <t>Much more than the UK</t>
  </si>
  <si>
    <t>More than the UK</t>
  </si>
  <si>
    <t>No more or less</t>
  </si>
  <si>
    <t>Less than the UK</t>
  </si>
  <si>
    <t>Much less than the UK</t>
  </si>
  <si>
    <t>For each of the following countries, please indicate whether you think they do more or less than the UK to help tackle global issues?   : France</t>
  </si>
  <si>
    <t>For each of the following countries, please indicate whether you think they do more or less than the UK to help tackle global issues?   : Germany</t>
  </si>
  <si>
    <t>For each of the following countries, please indicate whether you think they do more or less than the UK to help tackle global issues?   : Italy</t>
  </si>
  <si>
    <t>For each of the following countries, please indicate whether you think they do more or less than the UK to help tackle global issues?   : Japan</t>
  </si>
  <si>
    <t>For each of the following countries, please indicate whether you think they do more or less than the UK to help tackle global issues?   : US</t>
  </si>
  <si>
    <t>For each of the following countries, please indicate whether you think they do more or less than the UK to help tackle global issues?   : China</t>
  </si>
  <si>
    <t>If you found out that the UK was investing money into R&amp;D to come up with new solutions to problems impacting other countries, would you feel….  : Proud|Disappointed</t>
  </si>
  <si>
    <t>If you found out that the UK was investing money into R&amp;D to come up with new solutions to problems impacting other countries, would you feel….  : This was a good use of UK taxpayer money|This was a bad use of UK taxpayer money</t>
  </si>
  <si>
    <t>If you found out that the UK was investing money into R&amp;D to come up with new solutions to problems impacting other countries, would you feel….  : This would have a meaningful positive impact|This would not have a meaningful positive impact</t>
  </si>
  <si>
    <t>If you found out that the UK was investing money into R&amp;D to come up with new solutions to problems impacting other countries, would you feel….  : This is important to carry out|This is not important to carry out</t>
  </si>
  <si>
    <t>If you found out that the UK was investing money into inventing new vaccines which could be distributed to other countries, would you feel….  : Proud|Disappointed</t>
  </si>
  <si>
    <t>If you found out that the UK was investing money into inventing new vaccines which could be distributed to other countries, would you feel….  : This was a good use of UK taxpayer money|This was a bad use of UK taxpayer money</t>
  </si>
  <si>
    <t>If you found out that the UK was investing money into inventing new vaccines which could be distributed to other countries, would you feel….  : This would have a meaningful positive impact|This would not have a meaningful positive impact</t>
  </si>
  <si>
    <t>If you found out that the UK was investing money into inventing new vaccines which could be distributed to other countries, would you feel….  : This is important to carry out|This is not important to carry out</t>
  </si>
  <si>
    <t>If you found out that the UK was investing money into new solutions that can help deal with extreme weather conditions impacting other countries, would you feel….  : Proud|Disappointed</t>
  </si>
  <si>
    <t>If you found out that the UK was investing money into new solutions that can help deal with extreme weather conditions impacting other countries, would you feel….  : This was a good use of UK taxpayer money|This was a bad use of UK taxpayer money</t>
  </si>
  <si>
    <t>If you found out that the UK was investing money into new solutions that can help deal with extreme weather conditions impacting other countries, would you feel….  : This would have a meaningful positive impact|This would not have a meaningful positive impact</t>
  </si>
  <si>
    <t>If you found out that the UK was investing money into new solutions that can help deal with extreme weather conditions impacting other countries, would you feel….  : This is important to carry out|This is not important to carry out</t>
  </si>
  <si>
    <t>Looking at each of the following issues, how much of an impact if any do you think R&amp;D in the UK would have on them?  : The spread of malaria</t>
  </si>
  <si>
    <t>R&amp;D done in the UK would not impact this</t>
  </si>
  <si>
    <t>R&amp;D done in the UK would have a small impact on this</t>
  </si>
  <si>
    <t>R&amp;D done in the UK would have a moderate impact on this</t>
  </si>
  <si>
    <t>R&amp;D done in the UK would have significant impact on this</t>
  </si>
  <si>
    <t>Looking at each of the following issues, how much of an impact if any do you think R&amp;D in the UK would have on them?  : Extreme heat</t>
  </si>
  <si>
    <t>Looking at each of the following issues, how much of an impact if any do you think R&amp;D in the UK would have on them?  : Water shortages</t>
  </si>
  <si>
    <t>Looking at each of the following issues, how much of an impact if any do you think R&amp;D in the UK would have on them?  : Food insecurity</t>
  </si>
  <si>
    <t>Looking at each of the following issues, how much of an impact if any do you think R&amp;D in the UK would have on them?  : Cyberattacks and AI</t>
  </si>
  <si>
    <t>Looking at each of the following issues, how much of an impact if any do you think R&amp;D in the UK would have on them?  : Global poverty</t>
  </si>
  <si>
    <t>And would you like to see more or less UK based Research &amp; Development into the following areas?  : The spread of malaria</t>
  </si>
  <si>
    <t>Much more</t>
  </si>
  <si>
    <t>More</t>
  </si>
  <si>
    <t>Less</t>
  </si>
  <si>
    <t>Much less</t>
  </si>
  <si>
    <t>And would you like to see more or less UK based Research &amp; Development into the following areas?  : Extreme heat</t>
  </si>
  <si>
    <t>And would you like to see more or less UK based Research &amp; Development into the following areas?  : Water shortages</t>
  </si>
  <si>
    <t>And would you like to see more or less UK based Research &amp; Development into the following areas?  : Food insecurity</t>
  </si>
  <si>
    <t>And would you like to see more or less UK based Research &amp; Development into the following areas?  : Cyberattacks and AI</t>
  </si>
  <si>
    <t>And would you like to see more or less UK based Research &amp; Development into the following areas?  : Global poverty</t>
  </si>
  <si>
    <t>How long would you expect R&amp;D in the UK to take in order to have a meaningful positive impact on the following?  : The spread of malaria</t>
  </si>
  <si>
    <t>It would have an immediate positive impact</t>
  </si>
  <si>
    <t>It would take 1-5 years</t>
  </si>
  <si>
    <t>I would take 6-10 years</t>
  </si>
  <si>
    <t>It would take over 10 years but would be possible</t>
  </si>
  <si>
    <t>It would never have a positive impact</t>
  </si>
  <si>
    <t>How long would you expect R&amp;D in the UK to take in order to have a meaningful positive impact on the following?  : Extreme heat</t>
  </si>
  <si>
    <t>How long would you expect R&amp;D in the UK to take in order to have a meaningful positive impact on the following?  : Water shortages</t>
  </si>
  <si>
    <t>How long would you expect R&amp;D in the UK to take in order to have a meaningful positive impact on the following?  : Food insecurity</t>
  </si>
  <si>
    <t>How long would you expect R&amp;D in the UK to take in order to have a meaningful positive impact on the following?  : Cyberattacks and AI</t>
  </si>
  <si>
    <t>How long would you expect R&amp;D in the UK to take in order to have a meaningful positive impact on the following?  : Global poverty</t>
  </si>
  <si>
    <t xml:space="preserve"> When thinking about the UK’s contribution to solving global issues, which of the following comes closest to your view?  </t>
  </si>
  <si>
    <t>The UK is better placed to help at the beginning of solving global issues, prioritising researching solutions and inventing new technologies</t>
  </si>
  <si>
    <t>The UK is better placed to help later on in solving global issues, prioritising the manufacturing and distribution of new solutions and technologies</t>
  </si>
  <si>
    <t>The UK should prioritise both of these equally</t>
  </si>
  <si>
    <t>The UK benefits more from research done in other countries, than other countries benefit from research done in the UK</t>
  </si>
  <si>
    <t>The UK and other countries both equally benefit from each other’s research</t>
  </si>
  <si>
    <t>Other countries benefit more from research done in the UK, than the UK benefits from research done in other countries</t>
  </si>
  <si>
    <t>Which of the following do you view as the main advantages of the UK doing research &amp; development which aims to help address global issues?Please select up to three.</t>
  </si>
  <si>
    <t>It creates jobs in the UK</t>
  </si>
  <si>
    <t>It improves the UK’s relationships with other countries</t>
  </si>
  <si>
    <t>It improves global health and prevents the spread of disease</t>
  </si>
  <si>
    <t>It benefits the UK economy</t>
  </si>
  <si>
    <t>It leads to discoveries which can help in the UK</t>
  </si>
  <si>
    <t>It creates new opportunities to collaborate and share ideas with other countries</t>
  </si>
  <si>
    <t>It is important to make new discoveries in general</t>
  </si>
  <si>
    <t>It increases global security</t>
  </si>
  <si>
    <t>It solidifies the UK’s role as a world leader</t>
  </si>
  <si>
    <t>It improves the global economy</t>
  </si>
  <si>
    <t>It helps counteract the effects of climate change</t>
  </si>
  <si>
    <t>It improves the UK’s moral standing</t>
  </si>
  <si>
    <t>It reduces global inequality</t>
  </si>
  <si>
    <t>None of the above, there are no advantages of this</t>
  </si>
  <si>
    <t>Which of the following do you view as the main disadvantages of the UK doing research &amp; development which aims to help address global issues?Please select up to three.</t>
  </si>
  <si>
    <t>It prevents the UK focusing on the problems being faced at home.</t>
  </si>
  <si>
    <t>It takes money away from other more important issues</t>
  </si>
  <si>
    <t>The UK always ends up contributing more than its fair share.</t>
  </si>
  <si>
    <t>It can lead to other countries becoming dependent on the UK</t>
  </si>
  <si>
    <t>It damages the UK economy</t>
  </si>
  <si>
    <t>None of the above, there are no disadvantages of this</t>
  </si>
  <si>
    <t>It imposes the way that the UK would do things onto other countries that may have their own approach</t>
  </si>
  <si>
    <t>It won’t lead to discoveries that can help the UK</t>
  </si>
  <si>
    <t>It reduces the UK’s security</t>
  </si>
  <si>
    <t>It is patronising to other countries</t>
  </si>
  <si>
    <t>It damages the UK’s relationships with other countries</t>
  </si>
  <si>
    <t>How much would you say you trust the following to advise the UK Government on how to support R&amp;D which aims to help address global issues?  : Those who work in international aid organisations / charities</t>
  </si>
  <si>
    <t>Trust completely</t>
  </si>
  <si>
    <t>Trust somewhat</t>
  </si>
  <si>
    <t>Trust a little</t>
  </si>
  <si>
    <t>Do not trust</t>
  </si>
  <si>
    <t>How much would you say you trust the following to advise the UK Government on how to support R&amp;D which aims to help address global issues?  : Those who work in research in the UK</t>
  </si>
  <si>
    <t>How much would you say you trust the following to advise the UK Government on how to support R&amp;D which aims to help address global issues?  : Researchers based in other countries</t>
  </si>
  <si>
    <t>How much would you say you trust the following to advise the UK Government on how to support R&amp;D which aims to help address global issues?  : Those who are in the countries most affected by these issues</t>
  </si>
  <si>
    <t>How much would you say you trust the following to advise the UK Government on how to support R&amp;D which aims to help address global issues?  : International Governments</t>
  </si>
  <si>
    <t xml:space="preserve"> Some research requires major infrastructure, such as high-tech laboratories or large data centres.  These are costly and difficult to create, but once built, they can be useful to researchers from across the world who may travel to use them, helping to make the host country a hub for research. Which of the following comes closest to your view?  </t>
  </si>
  <si>
    <t>I would prefer this infrastructure to be paid for by the UK and built in the UK, so the UK can benefit from the jobs and being a key part of the research</t>
  </si>
  <si>
    <t>I would prefer this infrastructure to be paid for by other countries and built outside of the UK, so that the UK can use the money that this would need on more pressing national issues</t>
  </si>
  <si>
    <t xml:space="preserve"> Currently, the UK invests in research &amp; development, helping to develop technologies to achieve net zero and find a cure for cancer.  To what extent do you support or oppose the UK spending money on research &amp; development in these areas?  </t>
  </si>
  <si>
    <t>Strongly support</t>
  </si>
  <si>
    <t>Support</t>
  </si>
  <si>
    <t>Neither support nor oppose</t>
  </si>
  <si>
    <t>Oppose</t>
  </si>
  <si>
    <t>Strongly oppose</t>
  </si>
  <si>
    <t>Total Support:</t>
  </si>
  <si>
    <t>Total Oppose:</t>
  </si>
  <si>
    <t xml:space="preserve"> Currently, the UK invests in research &amp; development, helping to develop vaccines for diseases like malaria and climate adaptation technologies for the countries most affected by extreme heat.  To what extent do you support or oppose the UK spending money on research &amp; development in these areas?  </t>
  </si>
  <si>
    <t xml:space="preserve"> Imagine that a new research facility was opening on your high street with the core focus of finding a cure for Alzheimer’s.To what extent would you support or oppose this facility opening?   </t>
  </si>
  <si>
    <t xml:space="preserve"> Imagine that a new research facility was opening on your high street with the core focus of developing a vaccine for malaria.To what extent would you support or oppose this facility opening? </t>
  </si>
  <si>
    <t xml:space="preserve"> Imagine that a new research facility was opening on your high street with the core focus of finding a way to deal with extreme heat waves in the UK.  To what extent would you support or oppose this? </t>
  </si>
  <si>
    <t xml:space="preserve"> Imagine that a new research facility was opening on your high street with the core focus of finding a way to deal with extreme heat waves in lower income countries.To what extent would you support or oppose this?   </t>
  </si>
  <si>
    <t>Which of the following do you view as the benefits to opening this new research facility?      Please select all that apply.   </t>
  </si>
  <si>
    <t>Create new jobs in my local areas</t>
  </si>
  <si>
    <t>The UK would directly benefit from the research being conducted</t>
  </si>
  <si>
    <t>I would be proud that my local area was playing a part in addressing this issue</t>
  </si>
  <si>
    <t>Attract other investment into my area</t>
  </si>
  <si>
    <t>Other countries would directly benefit from the research being conducted</t>
  </si>
  <si>
    <t>Bring in highly educated workers to my area</t>
  </si>
  <si>
    <t>This research would position the UK as a world leader</t>
  </si>
  <si>
    <t>Make my local area better known on the world stage</t>
  </si>
  <si>
    <t>I am passionate about this issue</t>
  </si>
  <si>
    <t>None of the above, there are no advantages to opening this new research facility</t>
  </si>
  <si>
    <t>If the UK were to invest less than it currently does in R&amp;D which addresses global issues, which of the following impacts do you think that would have, if any?Select any which apply  </t>
  </si>
  <si>
    <t>It would risk making problems around the world worse</t>
  </si>
  <si>
    <t>It would mean problems facing the world went unsolved</t>
  </si>
  <si>
    <t>It would mean the UK fell behind other countries</t>
  </si>
  <si>
    <t>It would damage UK relationships with allies</t>
  </si>
  <si>
    <t>It would mean the UK lost respect on the global stage</t>
  </si>
  <si>
    <t>It would damage jobs in the UK</t>
  </si>
  <si>
    <t>It would damage the economy in the UK</t>
  </si>
  <si>
    <t>If the UK were to invest more than it currently does in R&amp;D which addresses global issues, which of the following impacts do you think that would have, if any?Select any which apply  </t>
  </si>
  <si>
    <t>It would improve jobs in the UK</t>
  </si>
  <si>
    <t>It would mean problems facing the world may be solved</t>
  </si>
  <si>
    <t>It would improve UK relationships with allies</t>
  </si>
  <si>
    <t>It would stop problems around the world getting worse</t>
  </si>
  <si>
    <t>It would improve the economy in the UK</t>
  </si>
  <si>
    <t>It would mean the UK gained respect on the global stage</t>
  </si>
  <si>
    <t>It would mean the UK pulled ahead of other countries</t>
  </si>
  <si>
    <t>Do you agree or disagree with the following?  : Cutting funding for R&amp;D which benefits other countries would be a mistake</t>
  </si>
  <si>
    <t>Strongly Agree</t>
  </si>
  <si>
    <t>Neither Agree nor Disagree</t>
  </si>
  <si>
    <t>Strongly Disagree</t>
  </si>
  <si>
    <t>Do you agree or disagree with the following?  : R&amp;D benefits the UK even when it is solving issues overseas</t>
  </si>
  <si>
    <t>Do you agree or disagree with the following?  : I would support greater investment into R&amp;D which had global benefits</t>
  </si>
  <si>
    <t>Fieldwork:  27th Jun - 29th Jun 2024</t>
  </si>
  <si>
    <t>Data weighted by interlocking age &amp; gender, region and social grade to Nationally Representative Proportions</t>
  </si>
  <si>
    <t>Grid Summary: For each of the following actions, please indicate if you have done or would consider doing them.</t>
  </si>
  <si>
    <t xml:space="preserve"> Volunteer in my local community</t>
  </si>
  <si>
    <t xml:space="preserve"> Volunteer abroad</t>
  </si>
  <si>
    <t xml:space="preserve"> Donate to a charity that primarily addresses problems in the UK</t>
  </si>
  <si>
    <t xml:space="preserve"> Donate to a charity that primarily addresses problems abroad</t>
  </si>
  <si>
    <t xml:space="preserve"> Donate blood</t>
  </si>
  <si>
    <t xml:space="preserve"> Practise sustainable consumption (e.g. second-hand shopping, reusing products)</t>
  </si>
  <si>
    <t xml:space="preserve"> Find ways to lower my carbon footprint (e.g. avoiding air travel)</t>
  </si>
  <si>
    <t xml:space="preserve"> Share on social media information about global issues, such as the effects of climate change, famine, conflict, etc.</t>
  </si>
  <si>
    <t xml:space="preserve"> If you are paying attention, select "I have done this in the past year"</t>
  </si>
  <si>
    <t>Grid Summary: Looking at each of the following issues, would you say they mostly impact the UK, other countries, or neither?</t>
  </si>
  <si>
    <t xml:space="preserve"> Extreme weather conditions, such as extreme heat and flooding</t>
  </si>
  <si>
    <t xml:space="preserve"> Environmental degradation from pollution and deforestation</t>
  </si>
  <si>
    <t xml:space="preserve"> Global health and infectious diseases, such as Ebola, COVID-19, and malaria</t>
  </si>
  <si>
    <t xml:space="preserve"> Global poverty</t>
  </si>
  <si>
    <t xml:space="preserve"> Political instability and conflict</t>
  </si>
  <si>
    <t xml:space="preserve"> Food insecurity</t>
  </si>
  <si>
    <t xml:space="preserve"> Population growth</t>
  </si>
  <si>
    <t xml:space="preserve"> Water shortages</t>
  </si>
  <si>
    <t xml:space="preserve"> Global migration and refugees</t>
  </si>
  <si>
    <t xml:space="preserve"> Economic crises, such as unemployment, recessions, and supply chain issues</t>
  </si>
  <si>
    <t xml:space="preserve"> Cyber attacks and AI</t>
  </si>
  <si>
    <t xml:space="preserve"> Lack of access to education</t>
  </si>
  <si>
    <t xml:space="preserve"> Social inequalities</t>
  </si>
  <si>
    <t xml:space="preserve"> Lack of affordable clean energy</t>
  </si>
  <si>
    <t xml:space="preserve"> Loss of biodiversity</t>
  </si>
  <si>
    <t>Grid Summary: Which of the following comes closest to your view?</t>
  </si>
  <si>
    <t xml:space="preserve"> Those who cause a global issue should be the ones to find a solution|Those impacted by a global issue should be the one to find a solution</t>
  </si>
  <si>
    <t xml:space="preserve"> Individual countries should prioritise working together to find solutions to global problems|Individual countries should prioritise finding solutions to their own problems</t>
  </si>
  <si>
    <t xml:space="preserve"> We should focus more on addressing current issues|We should focus more on preventing future problems</t>
  </si>
  <si>
    <t>Grid Summary: To what extent do you agree or disagree with the following?</t>
  </si>
  <si>
    <t xml:space="preserve"> R&amp;D should be used as a tool to solve global issues</t>
  </si>
  <si>
    <t xml:space="preserve"> Improving global health is key to stopping the next outbreak of disease</t>
  </si>
  <si>
    <t xml:space="preserve"> Higher income countries should work in partnership with lower income countries to help them solve their problems.</t>
  </si>
  <si>
    <t xml:space="preserve"> Higher income countries should invest more money into global issues than lower income countries.</t>
  </si>
  <si>
    <t xml:space="preserve"> Higher income countries have a responsibility to help lower income countries</t>
  </si>
  <si>
    <t xml:space="preserve"> All research &amp; development is beneficial regardless of what it is looking into.</t>
  </si>
  <si>
    <t xml:space="preserve"> All countries should look after their own before worrying about others</t>
  </si>
  <si>
    <t xml:space="preserve"> It is not in the interest of charities to actually solve problems. </t>
  </si>
  <si>
    <t xml:space="preserve"> Donating to charity is pointless because no progress is ever made. </t>
  </si>
  <si>
    <t>Grid Summary: To what extent do you agree or disagree with the following?  </t>
  </si>
  <si>
    <t xml:space="preserve"> The UK has a history of being good at R&amp;D so we should use that to solve global issues.</t>
  </si>
  <si>
    <t xml:space="preserve"> Stabilising global issues is important for the UK’s defence strategy.</t>
  </si>
  <si>
    <t xml:space="preserve"> As Brits, we have something special that makes us good innovators.</t>
  </si>
  <si>
    <t xml:space="preserve"> The UK should focus on solving problems at home before helping other countries.</t>
  </si>
  <si>
    <t xml:space="preserve"> Being involved in helping other countries gives the UK more political power.</t>
  </si>
  <si>
    <t xml:space="preserve"> The UK should not try to be a saviour for other countries.</t>
  </si>
  <si>
    <t xml:space="preserve"> Issues affecting other countries are too big for the UK to solve.</t>
  </si>
  <si>
    <t xml:space="preserve"> It would be better for the UK to solve a global issue without the help of other countries</t>
  </si>
  <si>
    <t>Grid Summary: In general, do you think that the UK investing money into solving problems which impact other countries has a positive or negative impact on the following?</t>
  </si>
  <si>
    <t xml:space="preserve"> The UK’s economy</t>
  </si>
  <si>
    <t xml:space="preserve"> The UK’s reputation overseas</t>
  </si>
  <si>
    <t xml:space="preserve"> People in the UK</t>
  </si>
  <si>
    <t xml:space="preserve"> The UK’s security</t>
  </si>
  <si>
    <t>Grid Summary: For each of the following countries, please indicate whether you think they do more or less than the UK to help tackle global issues?   </t>
  </si>
  <si>
    <t xml:space="preserve"> Canada</t>
  </si>
  <si>
    <t xml:space="preserve"> France</t>
  </si>
  <si>
    <t xml:space="preserve"> Germany</t>
  </si>
  <si>
    <t xml:space="preserve"> Italy</t>
  </si>
  <si>
    <t xml:space="preserve"> Japan</t>
  </si>
  <si>
    <t xml:space="preserve"> US</t>
  </si>
  <si>
    <t xml:space="preserve"> China</t>
  </si>
  <si>
    <t>Grid Summary: If you found out that the UK was investing money into R&amp;D to come up with new solutions to problems impacting other countries, would you feel….  </t>
  </si>
  <si>
    <t xml:space="preserve"> Proud|Disappointed</t>
  </si>
  <si>
    <t xml:space="preserve"> This was a good use of UK taxpayer money|This was a bad use of UK taxpayer money</t>
  </si>
  <si>
    <t xml:space="preserve"> This would have a meaningful positive impact|This would not have a meaningful positive impact</t>
  </si>
  <si>
    <t xml:space="preserve"> This is important to carry out|This is not important to carry out</t>
  </si>
  <si>
    <t>Grid Summary: If you found out that the UK was investing money into inventing new vaccines which could be distributed to other countries, would you feel….  </t>
  </si>
  <si>
    <t>Grid Summary: If you found out that the UK was investing money into new solutions that can help deal with extreme weather conditions impacting other countries, would you feel….  </t>
  </si>
  <si>
    <t>Grid Summary: Looking at each of the following issues, how much of an impact if any do you think R&amp;D in the UK would have on them?  </t>
  </si>
  <si>
    <t xml:space="preserve"> The spread of malaria</t>
  </si>
  <si>
    <t xml:space="preserve"> Extreme heat</t>
  </si>
  <si>
    <t xml:space="preserve"> Cyberattacks and AI</t>
  </si>
  <si>
    <t>Grid Summary: And would you like to see more or less UK based Research &amp; Development into the following areas?  </t>
  </si>
  <si>
    <t>Grid Summary: How long would you expect R&amp;D in the UK to take in order to have a meaningful positive impact on the following?  </t>
  </si>
  <si>
    <t>Grid Summary: How much would you say you trust the following to advise the UK Government on how to support R&amp;D which aims to help address global issues?  </t>
  </si>
  <si>
    <t xml:space="preserve"> Those who work in international aid organisations / charities</t>
  </si>
  <si>
    <t xml:space="preserve"> Those who work in research in the UK</t>
  </si>
  <si>
    <t xml:space="preserve"> Researchers based in other countries</t>
  </si>
  <si>
    <t xml:space="preserve"> Those who are in the countries most affected by these issues</t>
  </si>
  <si>
    <t xml:space="preserve"> International Governments</t>
  </si>
  <si>
    <t>Grid Summary: Do you agree or disagree with the following?  </t>
  </si>
  <si>
    <t xml:space="preserve"> R&amp;D benefits the UK even when it is solving issues overseas</t>
  </si>
  <si>
    <t xml:space="preserve"> I would support greater investment into R&amp;D which had global benefits</t>
  </si>
  <si>
    <t xml:space="preserve"> Cutting funding for R&amp;D which benefits other countries would be a mistake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</si>
</sst>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
      <u/>
      <sz val="11"/>
      <color theme="10"/>
      <name val="Calibri"/>
      <family val="2"/>
      <scheme val="minor"/>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33">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2" fillId="0" borderId="0" xfId="1" applyAlignment="1">
      <alignment horizontal="center"/>
    </xf>
    <xf numFmtId="0" fontId="12" fillId="0" borderId="0" xfId="1"/>
    <xf numFmtId="0" fontId="1" fillId="0" borderId="0" xfId="0" applyFont="1" applyAlignment="1">
      <alignment horizontal="center" vertical="top" wrapText="1"/>
    </xf>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xf numFmtId="0" fontId="0" fillId="0" borderId="0" xfId="0"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55"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ustomXml" Target="../customXml/item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75681020-31C6-40C5-BEAE-C15229751F1B}"/>
            </a:ext>
          </a:extLst>
        </xdr:cNvPr>
        <xdr:cNvPicPr>
          <a:picLocks noChangeAspect="1"/>
        </xdr:cNvPicPr>
      </xdr:nvPicPr>
      <xdr:blipFill>
        <a:blip xmlns:r="http://schemas.openxmlformats.org/officeDocument/2006/relationships" r:embed="rId1"/>
        <a:stretch>
          <a:fillRect/>
        </a:stretch>
      </xdr:blipFill>
      <xdr:spPr>
        <a:xfrm>
          <a:off x="0" y="182880"/>
          <a:ext cx="1463040" cy="274320"/>
        </a:xfrm>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9B140A8B-545D-4864-BCEE-0A00B04F6E83}"/>
            </a:ext>
          </a:extLst>
        </xdr:cNvPr>
        <xdr:cNvPicPr>
          <a:picLocks noChangeAspect="1"/>
        </xdr:cNvPicPr>
      </xdr:nvPicPr>
      <xdr:blipFill>
        <a:blip xmlns:r="http://schemas.openxmlformats.org/officeDocument/2006/relationships" r:embed="rId1"/>
        <a:stretch>
          <a:fillRect/>
        </a:stretch>
      </xdr:blipFill>
      <xdr:spPr>
        <a:xfrm>
          <a:off x="0" y="182880"/>
          <a:ext cx="1463040" cy="274320"/>
        </a:xfrm>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68B218B5-6522-48AE-B16F-0945DB0ACB61}"/>
            </a:ext>
          </a:extLst>
        </xdr:cNvPr>
        <xdr:cNvPicPr>
          <a:picLocks noChangeAspect="1"/>
        </xdr:cNvPicPr>
      </xdr:nvPicPr>
      <xdr:blipFill>
        <a:blip xmlns:r="http://schemas.openxmlformats.org/officeDocument/2006/relationships" r:embed="rId1"/>
        <a:stretch>
          <a:fillRect/>
        </a:stretch>
      </xdr:blipFill>
      <xdr:spPr>
        <a:xfrm>
          <a:off x="0" y="182880"/>
          <a:ext cx="1463040" cy="274320"/>
        </a:xfrm>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C1B06181-B6A7-4509-9C33-1A6FC8A1A891}"/>
            </a:ext>
          </a:extLst>
        </xdr:cNvPr>
        <xdr:cNvPicPr>
          <a:picLocks noChangeAspect="1"/>
        </xdr:cNvPicPr>
      </xdr:nvPicPr>
      <xdr:blipFill>
        <a:blip xmlns:r="http://schemas.openxmlformats.org/officeDocument/2006/relationships" r:embed="rId1"/>
        <a:stretch>
          <a:fillRect/>
        </a:stretch>
      </xdr:blipFill>
      <xdr:spPr>
        <a:xfrm>
          <a:off x="0" y="182880"/>
          <a:ext cx="1463040" cy="274320"/>
        </a:xfrm>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CC24058A-D632-4CD0-9FA9-781A2C463E3B}"/>
            </a:ext>
          </a:extLst>
        </xdr:cNvPr>
        <xdr:cNvPicPr>
          <a:picLocks noChangeAspect="1"/>
        </xdr:cNvPicPr>
      </xdr:nvPicPr>
      <xdr:blipFill>
        <a:blip xmlns:r="http://schemas.openxmlformats.org/officeDocument/2006/relationships" r:embed="rId1"/>
        <a:stretch>
          <a:fillRect/>
        </a:stretch>
      </xdr:blipFill>
      <xdr:spPr>
        <a:xfrm>
          <a:off x="0" y="182880"/>
          <a:ext cx="1463040" cy="274320"/>
        </a:xfrm>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51459ECA-6A6B-432F-9314-AF6B3D6D4705}"/>
            </a:ext>
          </a:extLst>
        </xdr:cNvPr>
        <xdr:cNvPicPr>
          <a:picLocks noChangeAspect="1"/>
        </xdr:cNvPicPr>
      </xdr:nvPicPr>
      <xdr:blipFill>
        <a:blip xmlns:r="http://schemas.openxmlformats.org/officeDocument/2006/relationships" r:embed="rId1"/>
        <a:stretch>
          <a:fillRect/>
        </a:stretch>
      </xdr:blipFill>
      <xdr:spPr>
        <a:xfrm>
          <a:off x="0" y="182880"/>
          <a:ext cx="1463040" cy="27432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topLeftCell="A3" workbookViewId="0">
      <selection activeCell="D7" sqref="D7"/>
    </sheetView>
  </sheetViews>
  <sheetFormatPr defaultColWidth="10.85546875" defaultRowHeight="14.45"/>
  <sheetData>
    <row r="7" spans="6:12" ht="40.15" customHeight="1">
      <c r="F7" s="27" t="s">
        <v>0</v>
      </c>
      <c r="G7" s="32"/>
      <c r="H7" s="32"/>
      <c r="I7" s="32"/>
      <c r="J7" s="32"/>
      <c r="K7" s="32"/>
      <c r="L7" s="32"/>
    </row>
    <row r="10" spans="6:12" ht="19.899999999999999" customHeight="1">
      <c r="F10" s="2" t="s">
        <v>1</v>
      </c>
      <c r="K10" s="3" t="s">
        <v>2</v>
      </c>
    </row>
    <row r="11" spans="6:12" ht="19.899999999999999" customHeight="1">
      <c r="F11" s="2" t="s">
        <v>3</v>
      </c>
      <c r="K11" s="3" t="s">
        <v>4</v>
      </c>
    </row>
    <row r="12" spans="6:12" ht="19.899999999999999" customHeight="1">
      <c r="F12" s="2" t="s">
        <v>5</v>
      </c>
      <c r="K12" s="3" t="s">
        <v>6</v>
      </c>
    </row>
    <row r="13" spans="6:12" ht="19.899999999999999" customHeight="1">
      <c r="F13" s="2" t="s">
        <v>7</v>
      </c>
      <c r="K13" s="3">
        <v>4000</v>
      </c>
    </row>
    <row r="14" spans="6:12" ht="18">
      <c r="F14" s="2"/>
    </row>
    <row r="15" spans="6:12" ht="18">
      <c r="F15" s="2"/>
    </row>
    <row r="16" spans="6:12" ht="18">
      <c r="F16" s="2" t="s">
        <v>8</v>
      </c>
    </row>
    <row r="17" spans="6:13" ht="49.9" customHeight="1">
      <c r="F17" s="28" t="s">
        <v>9</v>
      </c>
      <c r="G17" s="32"/>
      <c r="H17" s="32"/>
      <c r="I17" s="32"/>
      <c r="J17" s="32"/>
      <c r="K17" s="32"/>
      <c r="L17" s="32"/>
      <c r="M17" s="32"/>
    </row>
    <row r="19" spans="6:13" ht="30" customHeight="1">
      <c r="F19" s="4" t="s">
        <v>10</v>
      </c>
    </row>
    <row r="20" spans="6:13" ht="17.4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128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7.0612596394382096E-2</v>
      </c>
      <c r="D9" s="17">
        <v>7.2515872235756298E-2</v>
      </c>
      <c r="E9" s="17">
        <v>6.88215355538455E-2</v>
      </c>
      <c r="F9" s="17"/>
      <c r="G9" s="17">
        <v>4.61384945513236E-2</v>
      </c>
      <c r="H9" s="17">
        <v>9.0921439371908802E-2</v>
      </c>
      <c r="I9" s="17">
        <v>0.108660184158914</v>
      </c>
      <c r="J9" s="17">
        <v>6.0188983017877097E-2</v>
      </c>
      <c r="K9" s="17">
        <v>8.5298787710351501E-2</v>
      </c>
      <c r="L9" s="17">
        <v>3.7917466045809298E-2</v>
      </c>
      <c r="M9" s="17"/>
      <c r="N9" s="17">
        <v>9.1854777422473693E-2</v>
      </c>
      <c r="O9" s="17">
        <v>7.9124152685671703E-2</v>
      </c>
      <c r="P9" s="17">
        <v>5.77609463110954E-2</v>
      </c>
      <c r="Q9" s="17">
        <v>5.0130108574725503E-2</v>
      </c>
      <c r="R9" s="17"/>
      <c r="S9" s="17">
        <v>7.6447567770232594E-2</v>
      </c>
      <c r="T9" s="17">
        <v>5.5405882860781602E-2</v>
      </c>
      <c r="U9" s="17">
        <v>6.5786463868199294E-2</v>
      </c>
      <c r="V9" s="17">
        <v>8.8339256510022598E-2</v>
      </c>
      <c r="W9" s="17">
        <v>6.0916583954202103E-2</v>
      </c>
      <c r="X9" s="17">
        <v>6.0492644494202497E-2</v>
      </c>
      <c r="Y9" s="17">
        <v>5.9077495493063598E-2</v>
      </c>
      <c r="Z9" s="17">
        <v>7.0577463672837307E-2</v>
      </c>
      <c r="AA9" s="17">
        <v>6.4707270484605298E-2</v>
      </c>
      <c r="AB9" s="17">
        <v>9.9170262296848402E-2</v>
      </c>
      <c r="AC9" s="17">
        <v>8.4516980067834799E-2</v>
      </c>
      <c r="AD9" s="17">
        <v>6.5569078355135896E-2</v>
      </c>
      <c r="AE9" s="17"/>
      <c r="AF9" s="17">
        <v>5.1078861884500198E-2</v>
      </c>
      <c r="AG9" s="17">
        <v>2.90660485737325E-2</v>
      </c>
      <c r="AH9" s="17">
        <v>3.7071742419603898E-2</v>
      </c>
      <c r="AI9" s="17">
        <v>5.8891549106169103E-2</v>
      </c>
      <c r="AJ9" s="17">
        <v>5.44025086231344E-2</v>
      </c>
      <c r="AK9" s="17">
        <v>5.9057697069539603E-2</v>
      </c>
      <c r="AL9" s="17">
        <v>6.7240085136236E-2</v>
      </c>
      <c r="AM9" s="17">
        <v>6.5727131172337E-2</v>
      </c>
      <c r="AN9" s="17">
        <v>7.4759350975498601E-2</v>
      </c>
      <c r="AO9" s="17">
        <v>7.4169575839814997E-2</v>
      </c>
      <c r="AP9" s="17">
        <v>0.120636464825331</v>
      </c>
      <c r="AQ9" s="17">
        <v>4.6039677089742097E-2</v>
      </c>
      <c r="AR9" s="17">
        <v>9.8698513967159895E-2</v>
      </c>
      <c r="AS9" s="17">
        <v>8.0155899290532504E-2</v>
      </c>
      <c r="AT9" s="17">
        <v>0.121339232230344</v>
      </c>
      <c r="AU9" s="17">
        <v>0.17278138170392601</v>
      </c>
      <c r="AV9" s="17"/>
      <c r="AW9" s="17">
        <v>8.7550844879379794E-2</v>
      </c>
      <c r="AX9" s="17">
        <v>6.8121176817333498E-2</v>
      </c>
      <c r="AY9" s="17">
        <v>6.1740697433251703E-2</v>
      </c>
      <c r="AZ9" s="17">
        <v>6.68051343599185E-2</v>
      </c>
      <c r="BA9" s="17">
        <v>7.02945585638481E-2</v>
      </c>
      <c r="BB9" s="17">
        <v>4.9380563230187399E-2</v>
      </c>
      <c r="BC9" s="17"/>
      <c r="BD9" s="17">
        <v>4.4601887424909503E-2</v>
      </c>
      <c r="BE9" s="17">
        <v>5.8859776240372898E-2</v>
      </c>
      <c r="BF9" s="17">
        <v>8.32213327039793E-2</v>
      </c>
      <c r="BG9" s="17">
        <v>0.121601416929706</v>
      </c>
      <c r="BH9" s="17">
        <v>0.12584760336298201</v>
      </c>
      <c r="BI9" s="17"/>
      <c r="BJ9" s="17">
        <v>6.7166647064750201E-2</v>
      </c>
      <c r="BK9" s="17">
        <v>8.3357279621407501E-2</v>
      </c>
      <c r="BL9" s="17"/>
      <c r="BM9" s="17">
        <v>6.8298119801500107E-2</v>
      </c>
      <c r="BN9" s="17">
        <v>8.26183914588344E-2</v>
      </c>
      <c r="BO9" s="17"/>
      <c r="BP9" s="17">
        <v>8.6832896472614704E-2</v>
      </c>
      <c r="BQ9" s="17">
        <v>7.7169455334334003E-2</v>
      </c>
      <c r="BR9" s="17">
        <v>9.4774816085877497E-2</v>
      </c>
      <c r="BS9" s="17">
        <v>6.5895106110811896E-2</v>
      </c>
      <c r="BT9" s="17"/>
      <c r="BU9" s="17">
        <v>9.4149690657913301E-2</v>
      </c>
      <c r="BV9" s="17">
        <v>4.0650834563129797E-2</v>
      </c>
      <c r="BW9" s="17"/>
      <c r="BX9" s="17">
        <v>0.10623072919976299</v>
      </c>
      <c r="BY9" s="17">
        <v>5.6484457861807898E-2</v>
      </c>
      <c r="BZ9" s="17"/>
      <c r="CA9" s="17">
        <v>0.12472306998392001</v>
      </c>
      <c r="CB9" s="17">
        <v>5.6943856052864797E-2</v>
      </c>
      <c r="CC9" s="17">
        <v>7.7326775060943501E-2</v>
      </c>
      <c r="CD9" s="17">
        <v>6.2486525595838602E-2</v>
      </c>
    </row>
    <row r="10" spans="2:82" ht="28.9">
      <c r="B10" s="18" t="s">
        <v>120</v>
      </c>
      <c r="C10" s="17">
        <v>6.2887548667763998E-2</v>
      </c>
      <c r="D10" s="17">
        <v>7.1052488599571098E-2</v>
      </c>
      <c r="E10" s="17">
        <v>5.53805287582897E-2</v>
      </c>
      <c r="F10" s="17"/>
      <c r="G10" s="17">
        <v>9.1871839588713797E-2</v>
      </c>
      <c r="H10" s="17">
        <v>0.11393622663857</v>
      </c>
      <c r="I10" s="17">
        <v>8.2401572754513097E-2</v>
      </c>
      <c r="J10" s="17">
        <v>4.0756094045357801E-2</v>
      </c>
      <c r="K10" s="17">
        <v>3.2668595762267397E-2</v>
      </c>
      <c r="L10" s="17">
        <v>2.4295383697028501E-2</v>
      </c>
      <c r="M10" s="17"/>
      <c r="N10" s="17">
        <v>7.6485855861417096E-2</v>
      </c>
      <c r="O10" s="17">
        <v>6.2530554253594994E-2</v>
      </c>
      <c r="P10" s="17">
        <v>7.8495989549082004E-2</v>
      </c>
      <c r="Q10" s="17">
        <v>3.65003158167947E-2</v>
      </c>
      <c r="R10" s="17"/>
      <c r="S10" s="17">
        <v>0.113460888553649</v>
      </c>
      <c r="T10" s="17">
        <v>4.4340726990996199E-2</v>
      </c>
      <c r="U10" s="17">
        <v>5.9680140249140097E-2</v>
      </c>
      <c r="V10" s="17">
        <v>4.2426316991230097E-2</v>
      </c>
      <c r="W10" s="17">
        <v>5.9536856027669699E-2</v>
      </c>
      <c r="X10" s="17">
        <v>5.7495943344818397E-2</v>
      </c>
      <c r="Y10" s="17">
        <v>5.8742232085877297E-2</v>
      </c>
      <c r="Z10" s="17">
        <v>7.2195510008871006E-2</v>
      </c>
      <c r="AA10" s="17">
        <v>8.1220718026681904E-2</v>
      </c>
      <c r="AB10" s="17">
        <v>2.83537385748125E-2</v>
      </c>
      <c r="AC10" s="17">
        <v>5.1213938861646199E-2</v>
      </c>
      <c r="AD10" s="17">
        <v>5.5643910864671201E-2</v>
      </c>
      <c r="AE10" s="17"/>
      <c r="AF10" s="17">
        <v>0</v>
      </c>
      <c r="AG10" s="17">
        <v>4.3602743686038302E-2</v>
      </c>
      <c r="AH10" s="17">
        <v>4.8616485851333199E-2</v>
      </c>
      <c r="AI10" s="17">
        <v>4.1969832415373401E-2</v>
      </c>
      <c r="AJ10" s="17">
        <v>6.5679511491596704E-2</v>
      </c>
      <c r="AK10" s="17">
        <v>4.1434813773187501E-2</v>
      </c>
      <c r="AL10" s="17">
        <v>7.8815573029235197E-2</v>
      </c>
      <c r="AM10" s="17">
        <v>5.0926772907932197E-2</v>
      </c>
      <c r="AN10" s="17">
        <v>6.8875862873855401E-2</v>
      </c>
      <c r="AO10" s="17">
        <v>2.6450357819827301E-2</v>
      </c>
      <c r="AP10" s="17">
        <v>0.106836932565007</v>
      </c>
      <c r="AQ10" s="17">
        <v>8.1591443102583594E-2</v>
      </c>
      <c r="AR10" s="17">
        <v>7.6133843151584904E-2</v>
      </c>
      <c r="AS10" s="17">
        <v>6.3505110528350006E-2</v>
      </c>
      <c r="AT10" s="17">
        <v>0.12153880587153799</v>
      </c>
      <c r="AU10" s="17">
        <v>0.109515636747711</v>
      </c>
      <c r="AV10" s="17"/>
      <c r="AW10" s="17">
        <v>0.106346453043718</v>
      </c>
      <c r="AX10" s="17">
        <v>5.3322416411300401E-2</v>
      </c>
      <c r="AY10" s="17">
        <v>5.5358885396739499E-2</v>
      </c>
      <c r="AZ10" s="17">
        <v>4.9839515140164797E-2</v>
      </c>
      <c r="BA10" s="17">
        <v>2.76637103641975E-2</v>
      </c>
      <c r="BB10" s="17">
        <v>6.6121127155206405E-2</v>
      </c>
      <c r="BC10" s="17"/>
      <c r="BD10" s="17">
        <v>2.9441537732538998E-2</v>
      </c>
      <c r="BE10" s="17">
        <v>5.9742938223599003E-2</v>
      </c>
      <c r="BF10" s="17">
        <v>8.2138578466987106E-2</v>
      </c>
      <c r="BG10" s="17">
        <v>0.11728555003798399</v>
      </c>
      <c r="BH10" s="17">
        <v>0.113500520931477</v>
      </c>
      <c r="BI10" s="17"/>
      <c r="BJ10" s="17">
        <v>4.8735711974853803E-2</v>
      </c>
      <c r="BK10" s="17">
        <v>0.126909941748935</v>
      </c>
      <c r="BL10" s="17"/>
      <c r="BM10" s="17">
        <v>5.87832123382016E-2</v>
      </c>
      <c r="BN10" s="17">
        <v>8.4872853798779194E-2</v>
      </c>
      <c r="BO10" s="17"/>
      <c r="BP10" s="17">
        <v>0.111612971228451</v>
      </c>
      <c r="BQ10" s="17">
        <v>0.117535761033547</v>
      </c>
      <c r="BR10" s="17">
        <v>0.124183748535413</v>
      </c>
      <c r="BS10" s="17">
        <v>4.4874229308325797E-2</v>
      </c>
      <c r="BT10" s="17"/>
      <c r="BU10" s="17">
        <v>7.6395817890131404E-2</v>
      </c>
      <c r="BV10" s="17">
        <v>4.5692072426667098E-2</v>
      </c>
      <c r="BW10" s="17"/>
      <c r="BX10" s="17">
        <v>0.113034791291851</v>
      </c>
      <c r="BY10" s="17">
        <v>4.2996354632104702E-2</v>
      </c>
      <c r="BZ10" s="17"/>
      <c r="CA10" s="17">
        <v>9.7880155208923597E-2</v>
      </c>
      <c r="CB10" s="17">
        <v>3.5099262124519297E-2</v>
      </c>
      <c r="CC10" s="17">
        <v>7.6910334206099898E-2</v>
      </c>
      <c r="CD10" s="17">
        <v>6.5517251031652401E-2</v>
      </c>
    </row>
    <row r="11" spans="2:82" ht="28.9">
      <c r="B11" s="18" t="s">
        <v>121</v>
      </c>
      <c r="C11" s="17">
        <v>0.22045445431708999</v>
      </c>
      <c r="D11" s="17">
        <v>0.22935770378598699</v>
      </c>
      <c r="E11" s="17">
        <v>0.21339860261813101</v>
      </c>
      <c r="F11" s="17"/>
      <c r="G11" s="17">
        <v>0.131584737946741</v>
      </c>
      <c r="H11" s="17">
        <v>0.17491087058754901</v>
      </c>
      <c r="I11" s="17">
        <v>0.14900187410024601</v>
      </c>
      <c r="J11" s="17">
        <v>0.21220905826028899</v>
      </c>
      <c r="K11" s="17">
        <v>0.263611295377221</v>
      </c>
      <c r="L11" s="17">
        <v>0.35283390715861002</v>
      </c>
      <c r="M11" s="17"/>
      <c r="N11" s="17">
        <v>0.26122786453292901</v>
      </c>
      <c r="O11" s="17">
        <v>0.220780490132373</v>
      </c>
      <c r="P11" s="17">
        <v>0.22365472658402799</v>
      </c>
      <c r="Q11" s="17">
        <v>0.17223078309798001</v>
      </c>
      <c r="R11" s="17"/>
      <c r="S11" s="17">
        <v>0.16249380878042</v>
      </c>
      <c r="T11" s="17">
        <v>0.229571977950314</v>
      </c>
      <c r="U11" s="17">
        <v>0.23453799427038499</v>
      </c>
      <c r="V11" s="17">
        <v>0.23027927796875799</v>
      </c>
      <c r="W11" s="17">
        <v>0.22923433764843401</v>
      </c>
      <c r="X11" s="17">
        <v>0.18576426984289399</v>
      </c>
      <c r="Y11" s="17">
        <v>0.21236471174681701</v>
      </c>
      <c r="Z11" s="17">
        <v>0.27648334510863398</v>
      </c>
      <c r="AA11" s="17">
        <v>0.18193595302454499</v>
      </c>
      <c r="AB11" s="17">
        <v>0.295131176389342</v>
      </c>
      <c r="AC11" s="17">
        <v>0.246256546587026</v>
      </c>
      <c r="AD11" s="17">
        <v>0.28906840200391898</v>
      </c>
      <c r="AE11" s="17"/>
      <c r="AF11" s="17">
        <v>0.15870342550143501</v>
      </c>
      <c r="AG11" s="17">
        <v>0.184278570245614</v>
      </c>
      <c r="AH11" s="17">
        <v>0.20750068246565401</v>
      </c>
      <c r="AI11" s="17">
        <v>0.21601073433957699</v>
      </c>
      <c r="AJ11" s="17">
        <v>0.183435240681907</v>
      </c>
      <c r="AK11" s="17">
        <v>0.24124698985152501</v>
      </c>
      <c r="AL11" s="17">
        <v>0.23899327116036101</v>
      </c>
      <c r="AM11" s="17">
        <v>0.261166977925197</v>
      </c>
      <c r="AN11" s="17">
        <v>0.249421281734653</v>
      </c>
      <c r="AO11" s="17">
        <v>0.25901585336573102</v>
      </c>
      <c r="AP11" s="17">
        <v>0.20034256219531801</v>
      </c>
      <c r="AQ11" s="17">
        <v>0.26202284910468399</v>
      </c>
      <c r="AR11" s="17">
        <v>0.19978054538162099</v>
      </c>
      <c r="AS11" s="17">
        <v>0.171748176043061</v>
      </c>
      <c r="AT11" s="17">
        <v>0.210090768856115</v>
      </c>
      <c r="AU11" s="17">
        <v>0.179987489510265</v>
      </c>
      <c r="AV11" s="17"/>
      <c r="AW11" s="17">
        <v>0.16919301008087501</v>
      </c>
      <c r="AX11" s="17">
        <v>0.22683695748088101</v>
      </c>
      <c r="AY11" s="17">
        <v>0.25107721965704199</v>
      </c>
      <c r="AZ11" s="17">
        <v>0.22964089382299199</v>
      </c>
      <c r="BA11" s="17">
        <v>0.27645036304706599</v>
      </c>
      <c r="BB11" s="17">
        <v>0.18390472132642699</v>
      </c>
      <c r="BC11" s="17"/>
      <c r="BD11" s="17">
        <v>0.212172335416416</v>
      </c>
      <c r="BE11" s="17">
        <v>0.19135212330851201</v>
      </c>
      <c r="BF11" s="17">
        <v>0.22241058245480499</v>
      </c>
      <c r="BG11" s="17">
        <v>0.21414168001217701</v>
      </c>
      <c r="BH11" s="17">
        <v>0.19965937255750099</v>
      </c>
      <c r="BI11" s="17"/>
      <c r="BJ11" s="17">
        <v>0.233242208700225</v>
      </c>
      <c r="BK11" s="17">
        <v>0.16517611877077101</v>
      </c>
      <c r="BL11" s="17"/>
      <c r="BM11" s="17">
        <v>0.225493745916265</v>
      </c>
      <c r="BN11" s="17">
        <v>0.19636751273852401</v>
      </c>
      <c r="BO11" s="17"/>
      <c r="BP11" s="17">
        <v>0.18219318459956599</v>
      </c>
      <c r="BQ11" s="17">
        <v>0.173386674013461</v>
      </c>
      <c r="BR11" s="17">
        <v>0.15389475362885399</v>
      </c>
      <c r="BS11" s="17">
        <v>0.23818590869713299</v>
      </c>
      <c r="BT11" s="17"/>
      <c r="BU11" s="17">
        <v>0.24538845292084599</v>
      </c>
      <c r="BV11" s="17">
        <v>0.18871449018634301</v>
      </c>
      <c r="BW11" s="17"/>
      <c r="BX11" s="17">
        <v>0.21498337524221101</v>
      </c>
      <c r="BY11" s="17">
        <v>0.22262458949837299</v>
      </c>
      <c r="BZ11" s="17"/>
      <c r="CA11" s="17">
        <v>0.26257051596463399</v>
      </c>
      <c r="CB11" s="17">
        <v>0.22847401586756799</v>
      </c>
      <c r="CC11" s="17">
        <v>0.22119695592357899</v>
      </c>
      <c r="CD11" s="17">
        <v>0.200951770094389</v>
      </c>
    </row>
    <row r="12" spans="2:82" ht="28.9">
      <c r="B12" s="18" t="s">
        <v>122</v>
      </c>
      <c r="C12" s="17">
        <v>0.32459067998454799</v>
      </c>
      <c r="D12" s="17">
        <v>0.33310253222337299</v>
      </c>
      <c r="E12" s="17">
        <v>0.31353985930601302</v>
      </c>
      <c r="F12" s="17"/>
      <c r="G12" s="17">
        <v>0.48415497759641102</v>
      </c>
      <c r="H12" s="17">
        <v>0.37203300303285097</v>
      </c>
      <c r="I12" s="17">
        <v>0.37222205369705402</v>
      </c>
      <c r="J12" s="17">
        <v>0.33016566356654098</v>
      </c>
      <c r="K12" s="17">
        <v>0.26393754584284301</v>
      </c>
      <c r="L12" s="17">
        <v>0.17694951480058699</v>
      </c>
      <c r="M12" s="17"/>
      <c r="N12" s="17">
        <v>0.30915324629241497</v>
      </c>
      <c r="O12" s="17">
        <v>0.32595094066969299</v>
      </c>
      <c r="P12" s="17">
        <v>0.33009646408183202</v>
      </c>
      <c r="Q12" s="17">
        <v>0.33887322071780401</v>
      </c>
      <c r="R12" s="17"/>
      <c r="S12" s="17">
        <v>0.34378610832138501</v>
      </c>
      <c r="T12" s="17">
        <v>0.344223654881124</v>
      </c>
      <c r="U12" s="17">
        <v>0.28996224742328702</v>
      </c>
      <c r="V12" s="17">
        <v>0.29969099906109398</v>
      </c>
      <c r="W12" s="17">
        <v>0.34014589335561501</v>
      </c>
      <c r="X12" s="17">
        <v>0.35136614838153002</v>
      </c>
      <c r="Y12" s="17">
        <v>0.34572484554095001</v>
      </c>
      <c r="Z12" s="17">
        <v>0.30097133306408402</v>
      </c>
      <c r="AA12" s="17">
        <v>0.33851398126062798</v>
      </c>
      <c r="AB12" s="17">
        <v>0.27557176534100702</v>
      </c>
      <c r="AC12" s="17">
        <v>0.28387926392308499</v>
      </c>
      <c r="AD12" s="17">
        <v>0.339340202427516</v>
      </c>
      <c r="AE12" s="17"/>
      <c r="AF12" s="17">
        <v>0.427142528154908</v>
      </c>
      <c r="AG12" s="17">
        <v>0.325935616271252</v>
      </c>
      <c r="AH12" s="17">
        <v>0.32592574891778597</v>
      </c>
      <c r="AI12" s="17">
        <v>0.29619197555452398</v>
      </c>
      <c r="AJ12" s="17">
        <v>0.33184908858883699</v>
      </c>
      <c r="AK12" s="17">
        <v>0.34579501525768702</v>
      </c>
      <c r="AL12" s="17">
        <v>0.308040065083444</v>
      </c>
      <c r="AM12" s="17">
        <v>0.266700333784746</v>
      </c>
      <c r="AN12" s="17">
        <v>0.30246641976879901</v>
      </c>
      <c r="AO12" s="17">
        <v>0.36746653220186198</v>
      </c>
      <c r="AP12" s="17">
        <v>0.33834748059332098</v>
      </c>
      <c r="AQ12" s="17">
        <v>0.356985373727015</v>
      </c>
      <c r="AR12" s="17">
        <v>0.31699707017398299</v>
      </c>
      <c r="AS12" s="17">
        <v>0.40108338652027198</v>
      </c>
      <c r="AT12" s="17">
        <v>0.30618407765299499</v>
      </c>
      <c r="AU12" s="17">
        <v>0.31197538913704798</v>
      </c>
      <c r="AV12" s="17"/>
      <c r="AW12" s="17">
        <v>0.35318630615575197</v>
      </c>
      <c r="AX12" s="17">
        <v>0.32410627266378</v>
      </c>
      <c r="AY12" s="17">
        <v>0.30735687605640799</v>
      </c>
      <c r="AZ12" s="17">
        <v>0.30640539258600302</v>
      </c>
      <c r="BA12" s="17">
        <v>0.29586771333485401</v>
      </c>
      <c r="BB12" s="17">
        <v>0.373776085832289</v>
      </c>
      <c r="BC12" s="17"/>
      <c r="BD12" s="17">
        <v>0.28419714550241099</v>
      </c>
      <c r="BE12" s="17">
        <v>0.38388303786697098</v>
      </c>
      <c r="BF12" s="17">
        <v>0.343402562729554</v>
      </c>
      <c r="BG12" s="17">
        <v>0.29453021525197398</v>
      </c>
      <c r="BH12" s="17">
        <v>0.28487083335636199</v>
      </c>
      <c r="BI12" s="17"/>
      <c r="BJ12" s="17">
        <v>0.31652266367974102</v>
      </c>
      <c r="BK12" s="17">
        <v>0.36600889805428199</v>
      </c>
      <c r="BL12" s="17"/>
      <c r="BM12" s="17">
        <v>0.32002040291114098</v>
      </c>
      <c r="BN12" s="17">
        <v>0.34381639512849599</v>
      </c>
      <c r="BO12" s="17"/>
      <c r="BP12" s="17">
        <v>0.34157984908280398</v>
      </c>
      <c r="BQ12" s="17">
        <v>0.358862462834244</v>
      </c>
      <c r="BR12" s="17">
        <v>0.427218453678675</v>
      </c>
      <c r="BS12" s="17">
        <v>0.31026158602192</v>
      </c>
      <c r="BT12" s="17"/>
      <c r="BU12" s="17">
        <v>0.29869717030408999</v>
      </c>
      <c r="BV12" s="17">
        <v>0.357552062614654</v>
      </c>
      <c r="BW12" s="17"/>
      <c r="BX12" s="17">
        <v>0.315869499045493</v>
      </c>
      <c r="BY12" s="17">
        <v>0.32804998688162401</v>
      </c>
      <c r="BZ12" s="17"/>
      <c r="CA12" s="17">
        <v>0.23439399118242699</v>
      </c>
      <c r="CB12" s="17">
        <v>0.287593910800436</v>
      </c>
      <c r="CC12" s="17">
        <v>0.36378817362238502</v>
      </c>
      <c r="CD12" s="17">
        <v>0.34172893643653302</v>
      </c>
    </row>
    <row r="13" spans="2:82" ht="28.9">
      <c r="B13" s="18" t="s">
        <v>123</v>
      </c>
      <c r="C13" s="17">
        <v>0.29241715211163199</v>
      </c>
      <c r="D13" s="17">
        <v>0.26843618940298403</v>
      </c>
      <c r="E13" s="17">
        <v>0.31618502873677701</v>
      </c>
      <c r="F13" s="17"/>
      <c r="G13" s="17">
        <v>0.20934345660343101</v>
      </c>
      <c r="H13" s="17">
        <v>0.22049122401344101</v>
      </c>
      <c r="I13" s="17">
        <v>0.25912670883091499</v>
      </c>
      <c r="J13" s="17">
        <v>0.326779699078796</v>
      </c>
      <c r="K13" s="17">
        <v>0.321449279313477</v>
      </c>
      <c r="L13" s="17">
        <v>0.386133034112352</v>
      </c>
      <c r="M13" s="17"/>
      <c r="N13" s="17">
        <v>0.24224563538985699</v>
      </c>
      <c r="O13" s="17">
        <v>0.28578764739529999</v>
      </c>
      <c r="P13" s="17">
        <v>0.27147000212787697</v>
      </c>
      <c r="Q13" s="17">
        <v>0.368172725785677</v>
      </c>
      <c r="R13" s="17"/>
      <c r="S13" s="17">
        <v>0.27493611658084399</v>
      </c>
      <c r="T13" s="17">
        <v>0.298869651536598</v>
      </c>
      <c r="U13" s="17">
        <v>0.304661432408036</v>
      </c>
      <c r="V13" s="17">
        <v>0.32756628797876503</v>
      </c>
      <c r="W13" s="17">
        <v>0.26926940996621201</v>
      </c>
      <c r="X13" s="17">
        <v>0.32442173909379501</v>
      </c>
      <c r="Y13" s="17">
        <v>0.29143654897093801</v>
      </c>
      <c r="Z13" s="17">
        <v>0.25702348213434101</v>
      </c>
      <c r="AA13" s="17">
        <v>0.29405802380536</v>
      </c>
      <c r="AB13" s="17">
        <v>0.26764328039420499</v>
      </c>
      <c r="AC13" s="17">
        <v>0.31831906770954799</v>
      </c>
      <c r="AD13" s="17">
        <v>0.24087447089852701</v>
      </c>
      <c r="AE13" s="17"/>
      <c r="AF13" s="17">
        <v>0.32332340160705098</v>
      </c>
      <c r="AG13" s="17">
        <v>0.37162828080078197</v>
      </c>
      <c r="AH13" s="17">
        <v>0.340477414171098</v>
      </c>
      <c r="AI13" s="17">
        <v>0.34855990926792402</v>
      </c>
      <c r="AJ13" s="17">
        <v>0.330817351934795</v>
      </c>
      <c r="AK13" s="17">
        <v>0.28351614838296502</v>
      </c>
      <c r="AL13" s="17">
        <v>0.28585384111086198</v>
      </c>
      <c r="AM13" s="17">
        <v>0.33277274967833498</v>
      </c>
      <c r="AN13" s="17">
        <v>0.27090546698825302</v>
      </c>
      <c r="AO13" s="17">
        <v>0.26335388262437498</v>
      </c>
      <c r="AP13" s="17">
        <v>0.21133661341618301</v>
      </c>
      <c r="AQ13" s="17">
        <v>0.23501644896516</v>
      </c>
      <c r="AR13" s="17">
        <v>0.29555809840110597</v>
      </c>
      <c r="AS13" s="17">
        <v>0.24925156862374501</v>
      </c>
      <c r="AT13" s="17">
        <v>0.24084711538900699</v>
      </c>
      <c r="AU13" s="17">
        <v>0.20427525777376701</v>
      </c>
      <c r="AV13" s="17"/>
      <c r="AW13" s="17">
        <v>0.24658163489031301</v>
      </c>
      <c r="AX13" s="17">
        <v>0.30493742450585198</v>
      </c>
      <c r="AY13" s="17">
        <v>0.30429085358303198</v>
      </c>
      <c r="AZ13" s="17">
        <v>0.31830525818160799</v>
      </c>
      <c r="BA13" s="17">
        <v>0.29476368634780098</v>
      </c>
      <c r="BB13" s="17">
        <v>0.29167597458711703</v>
      </c>
      <c r="BC13" s="17"/>
      <c r="BD13" s="17">
        <v>0.38538429718384498</v>
      </c>
      <c r="BE13" s="17">
        <v>0.27999562969960901</v>
      </c>
      <c r="BF13" s="17">
        <v>0.24984776236947601</v>
      </c>
      <c r="BG13" s="17">
        <v>0.229102805970927</v>
      </c>
      <c r="BH13" s="17">
        <v>0.247052039271247</v>
      </c>
      <c r="BI13" s="17"/>
      <c r="BJ13" s="17">
        <v>0.307302952498411</v>
      </c>
      <c r="BK13" s="17">
        <v>0.224143175198184</v>
      </c>
      <c r="BL13" s="17"/>
      <c r="BM13" s="17">
        <v>0.29987520385664002</v>
      </c>
      <c r="BN13" s="17">
        <v>0.25901689275036999</v>
      </c>
      <c r="BO13" s="17"/>
      <c r="BP13" s="17">
        <v>0.248755912212796</v>
      </c>
      <c r="BQ13" s="17">
        <v>0.24524197283822599</v>
      </c>
      <c r="BR13" s="17">
        <v>0.19411685811849799</v>
      </c>
      <c r="BS13" s="17">
        <v>0.313595878594016</v>
      </c>
      <c r="BT13" s="17"/>
      <c r="BU13" s="17">
        <v>0.26080893862801802</v>
      </c>
      <c r="BV13" s="17">
        <v>0.33265311980178103</v>
      </c>
      <c r="BW13" s="17"/>
      <c r="BX13" s="17">
        <v>0.22934102867141401</v>
      </c>
      <c r="BY13" s="17">
        <v>0.31743666155448902</v>
      </c>
      <c r="BZ13" s="17"/>
      <c r="CA13" s="17">
        <v>0.26638756070365699</v>
      </c>
      <c r="CB13" s="17">
        <v>0.36002227170408502</v>
      </c>
      <c r="CC13" s="17">
        <v>0.24580960247824801</v>
      </c>
      <c r="CD13" s="17">
        <v>0.284011170195139</v>
      </c>
    </row>
    <row r="14" spans="2:82">
      <c r="B14" s="18" t="s">
        <v>124</v>
      </c>
      <c r="C14" s="19">
        <v>2.90375685245827E-2</v>
      </c>
      <c r="D14" s="19">
        <v>2.5535213752328301E-2</v>
      </c>
      <c r="E14" s="19">
        <v>3.2674445026943701E-2</v>
      </c>
      <c r="F14" s="19"/>
      <c r="G14" s="19">
        <v>3.6906493713380603E-2</v>
      </c>
      <c r="H14" s="19">
        <v>2.77072363556802E-2</v>
      </c>
      <c r="I14" s="19">
        <v>2.8587606458357302E-2</v>
      </c>
      <c r="J14" s="19">
        <v>2.9900502031138299E-2</v>
      </c>
      <c r="K14" s="19">
        <v>3.30344959938393E-2</v>
      </c>
      <c r="L14" s="19">
        <v>2.1870694185613201E-2</v>
      </c>
      <c r="M14" s="19"/>
      <c r="N14" s="19">
        <v>1.9032620500907399E-2</v>
      </c>
      <c r="O14" s="19">
        <v>2.58262148633671E-2</v>
      </c>
      <c r="P14" s="19">
        <v>3.85218713460855E-2</v>
      </c>
      <c r="Q14" s="19">
        <v>3.4092846007018798E-2</v>
      </c>
      <c r="R14" s="19"/>
      <c r="S14" s="19">
        <v>2.8875509993470098E-2</v>
      </c>
      <c r="T14" s="19">
        <v>2.7588105780185699E-2</v>
      </c>
      <c r="U14" s="19">
        <v>4.5371721780951703E-2</v>
      </c>
      <c r="V14" s="19">
        <v>1.1697861490130501E-2</v>
      </c>
      <c r="W14" s="19">
        <v>4.0896919047868102E-2</v>
      </c>
      <c r="X14" s="19">
        <v>2.0459254842760299E-2</v>
      </c>
      <c r="Y14" s="19">
        <v>3.2654166162354399E-2</v>
      </c>
      <c r="Z14" s="19">
        <v>2.27488660112329E-2</v>
      </c>
      <c r="AA14" s="19">
        <v>3.9564053398180303E-2</v>
      </c>
      <c r="AB14" s="19">
        <v>3.41297770037838E-2</v>
      </c>
      <c r="AC14" s="19">
        <v>1.581420285086E-2</v>
      </c>
      <c r="AD14" s="19">
        <v>9.5039354502311994E-3</v>
      </c>
      <c r="AE14" s="19"/>
      <c r="AF14" s="19">
        <v>3.9751782852106503E-2</v>
      </c>
      <c r="AG14" s="19">
        <v>4.5488740422580699E-2</v>
      </c>
      <c r="AH14" s="19">
        <v>4.0407926174524801E-2</v>
      </c>
      <c r="AI14" s="19">
        <v>3.8375999316432798E-2</v>
      </c>
      <c r="AJ14" s="19">
        <v>3.3816298679730301E-2</v>
      </c>
      <c r="AK14" s="19">
        <v>2.89493356650957E-2</v>
      </c>
      <c r="AL14" s="19">
        <v>2.1057164479861199E-2</v>
      </c>
      <c r="AM14" s="19">
        <v>2.27060345314537E-2</v>
      </c>
      <c r="AN14" s="19">
        <v>3.3571617658940497E-2</v>
      </c>
      <c r="AO14" s="19">
        <v>9.5437981483893902E-3</v>
      </c>
      <c r="AP14" s="19">
        <v>2.24999464048398E-2</v>
      </c>
      <c r="AQ14" s="19">
        <v>1.83442080108146E-2</v>
      </c>
      <c r="AR14" s="19">
        <v>1.2831928924545001E-2</v>
      </c>
      <c r="AS14" s="19">
        <v>3.4255858994039302E-2</v>
      </c>
      <c r="AT14" s="19">
        <v>0</v>
      </c>
      <c r="AU14" s="19">
        <v>2.1464845127283399E-2</v>
      </c>
      <c r="AV14" s="19"/>
      <c r="AW14" s="19">
        <v>3.7141750949962297E-2</v>
      </c>
      <c r="AX14" s="19">
        <v>2.26757521208528E-2</v>
      </c>
      <c r="AY14" s="19">
        <v>2.0175467873527201E-2</v>
      </c>
      <c r="AZ14" s="19">
        <v>2.9003805909312799E-2</v>
      </c>
      <c r="BA14" s="19">
        <v>3.4959968342233597E-2</v>
      </c>
      <c r="BB14" s="19">
        <v>3.51415278687736E-2</v>
      </c>
      <c r="BC14" s="19"/>
      <c r="BD14" s="19">
        <v>4.420279673988E-2</v>
      </c>
      <c r="BE14" s="19">
        <v>2.6166494660936301E-2</v>
      </c>
      <c r="BF14" s="19">
        <v>1.8979181275198199E-2</v>
      </c>
      <c r="BG14" s="19">
        <v>2.33383317972315E-2</v>
      </c>
      <c r="BH14" s="19">
        <v>2.9069630520430999E-2</v>
      </c>
      <c r="BI14" s="19"/>
      <c r="BJ14" s="19">
        <v>2.7029816082019702E-2</v>
      </c>
      <c r="BK14" s="19">
        <v>3.4404586606420401E-2</v>
      </c>
      <c r="BL14" s="19"/>
      <c r="BM14" s="19">
        <v>2.75293151762529E-2</v>
      </c>
      <c r="BN14" s="19">
        <v>3.33079541249965E-2</v>
      </c>
      <c r="BO14" s="19"/>
      <c r="BP14" s="19">
        <v>2.9025186403767601E-2</v>
      </c>
      <c r="BQ14" s="19">
        <v>2.78036739461873E-2</v>
      </c>
      <c r="BR14" s="19">
        <v>5.8113699526824601E-3</v>
      </c>
      <c r="BS14" s="19">
        <v>2.7187291267792998E-2</v>
      </c>
      <c r="BT14" s="19"/>
      <c r="BU14" s="19">
        <v>2.4559929599000399E-2</v>
      </c>
      <c r="BV14" s="19">
        <v>3.4737420407425598E-2</v>
      </c>
      <c r="BW14" s="19"/>
      <c r="BX14" s="19">
        <v>2.0540576549268701E-2</v>
      </c>
      <c r="BY14" s="19">
        <v>3.2407949571600203E-2</v>
      </c>
      <c r="BZ14" s="19"/>
      <c r="CA14" s="19">
        <v>1.40447069564384E-2</v>
      </c>
      <c r="CB14" s="19">
        <v>3.1866683450527497E-2</v>
      </c>
      <c r="CC14" s="19">
        <v>1.49681587087451E-2</v>
      </c>
      <c r="CD14" s="19">
        <v>4.5304346646448002E-2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1330</v>
      </c>
      <c r="D7" s="10">
        <v>664</v>
      </c>
      <c r="E7" s="10">
        <v>661</v>
      </c>
      <c r="F7" s="10"/>
      <c r="G7" s="10">
        <v>164</v>
      </c>
      <c r="H7" s="10">
        <v>230</v>
      </c>
      <c r="I7" s="10">
        <v>234</v>
      </c>
      <c r="J7" s="10">
        <v>219</v>
      </c>
      <c r="K7" s="10">
        <v>186</v>
      </c>
      <c r="L7" s="10">
        <v>297</v>
      </c>
      <c r="M7" s="10"/>
      <c r="N7" s="10">
        <v>401</v>
      </c>
      <c r="O7" s="10">
        <v>362</v>
      </c>
      <c r="P7" s="10">
        <v>260</v>
      </c>
      <c r="Q7" s="10">
        <v>297</v>
      </c>
      <c r="R7" s="10"/>
      <c r="S7" s="10">
        <v>202</v>
      </c>
      <c r="T7" s="10">
        <v>182</v>
      </c>
      <c r="U7" s="10">
        <v>111</v>
      </c>
      <c r="V7" s="10">
        <v>118</v>
      </c>
      <c r="W7" s="10">
        <v>97</v>
      </c>
      <c r="X7" s="10">
        <v>122</v>
      </c>
      <c r="Y7" s="10">
        <v>115</v>
      </c>
      <c r="Z7" s="10">
        <v>50</v>
      </c>
      <c r="AA7" s="10">
        <v>149</v>
      </c>
      <c r="AB7" s="10">
        <v>95</v>
      </c>
      <c r="AC7" s="10">
        <v>63</v>
      </c>
      <c r="AD7" s="10">
        <v>26</v>
      </c>
      <c r="AE7" s="10"/>
      <c r="AF7" s="10">
        <v>8</v>
      </c>
      <c r="AG7" s="10">
        <v>55</v>
      </c>
      <c r="AH7" s="10">
        <v>104</v>
      </c>
      <c r="AI7" s="10">
        <v>90</v>
      </c>
      <c r="AJ7" s="10">
        <v>123</v>
      </c>
      <c r="AK7" s="10">
        <v>130</v>
      </c>
      <c r="AL7" s="10">
        <v>132</v>
      </c>
      <c r="AM7" s="10">
        <v>102</v>
      </c>
      <c r="AN7" s="10">
        <v>92</v>
      </c>
      <c r="AO7" s="10">
        <v>87</v>
      </c>
      <c r="AP7" s="10">
        <v>90</v>
      </c>
      <c r="AQ7" s="10">
        <v>75</v>
      </c>
      <c r="AR7" s="10">
        <v>44</v>
      </c>
      <c r="AS7" s="10">
        <v>33</v>
      </c>
      <c r="AT7" s="10">
        <v>30</v>
      </c>
      <c r="AU7" s="10">
        <v>65</v>
      </c>
      <c r="AV7" s="10"/>
      <c r="AW7" s="10">
        <v>306</v>
      </c>
      <c r="AX7" s="10">
        <v>363</v>
      </c>
      <c r="AY7" s="10">
        <v>160</v>
      </c>
      <c r="AZ7" s="10">
        <v>270</v>
      </c>
      <c r="BA7" s="10">
        <v>147</v>
      </c>
      <c r="BB7" s="10">
        <v>83</v>
      </c>
      <c r="BC7" s="10"/>
      <c r="BD7" s="10">
        <v>292</v>
      </c>
      <c r="BE7" s="10">
        <v>291</v>
      </c>
      <c r="BF7" s="10">
        <v>360</v>
      </c>
      <c r="BG7" s="10">
        <v>164</v>
      </c>
      <c r="BH7" s="10">
        <v>21</v>
      </c>
      <c r="BI7" s="10"/>
      <c r="BJ7" s="10">
        <v>1090</v>
      </c>
      <c r="BK7" s="10">
        <v>231</v>
      </c>
      <c r="BL7" s="10"/>
      <c r="BM7" s="10">
        <v>1110</v>
      </c>
      <c r="BN7" s="10">
        <v>215</v>
      </c>
      <c r="BO7" s="10"/>
      <c r="BP7" s="10">
        <v>146</v>
      </c>
      <c r="BQ7" s="10">
        <v>148</v>
      </c>
      <c r="BR7" s="10">
        <v>69</v>
      </c>
      <c r="BS7" s="10">
        <v>912</v>
      </c>
      <c r="BT7" s="10"/>
      <c r="BU7" s="10">
        <v>766</v>
      </c>
      <c r="BV7" s="10">
        <v>564</v>
      </c>
      <c r="BW7" s="10"/>
      <c r="BX7" s="10">
        <v>378</v>
      </c>
      <c r="BY7" s="10">
        <v>952</v>
      </c>
      <c r="BZ7" s="10"/>
      <c r="CA7" s="10">
        <v>116</v>
      </c>
      <c r="CB7" s="10">
        <v>393</v>
      </c>
      <c r="CC7" s="10">
        <v>450</v>
      </c>
      <c r="CD7" s="10">
        <v>371</v>
      </c>
    </row>
    <row r="8" spans="2:82" ht="30" customHeight="1">
      <c r="B8" s="11" t="s">
        <v>99</v>
      </c>
      <c r="C8" s="11">
        <v>1330</v>
      </c>
      <c r="D8" s="11">
        <v>672</v>
      </c>
      <c r="E8" s="11">
        <v>653</v>
      </c>
      <c r="F8" s="11"/>
      <c r="G8" s="11">
        <v>182</v>
      </c>
      <c r="H8" s="11">
        <v>234</v>
      </c>
      <c r="I8" s="11">
        <v>234</v>
      </c>
      <c r="J8" s="11">
        <v>212</v>
      </c>
      <c r="K8" s="11">
        <v>181</v>
      </c>
      <c r="L8" s="11">
        <v>288</v>
      </c>
      <c r="M8" s="11"/>
      <c r="N8" s="11">
        <v>365</v>
      </c>
      <c r="O8" s="11">
        <v>337</v>
      </c>
      <c r="P8" s="11">
        <v>293</v>
      </c>
      <c r="Q8" s="11">
        <v>325</v>
      </c>
      <c r="R8" s="11"/>
      <c r="S8" s="11">
        <v>196</v>
      </c>
      <c r="T8" s="11">
        <v>170</v>
      </c>
      <c r="U8" s="11">
        <v>114</v>
      </c>
      <c r="V8" s="11">
        <v>129</v>
      </c>
      <c r="W8" s="11">
        <v>88</v>
      </c>
      <c r="X8" s="11">
        <v>124</v>
      </c>
      <c r="Y8" s="11">
        <v>102</v>
      </c>
      <c r="Z8" s="11">
        <v>46</v>
      </c>
      <c r="AA8" s="11">
        <v>143</v>
      </c>
      <c r="AB8" s="11">
        <v>114</v>
      </c>
      <c r="AC8" s="11">
        <v>68</v>
      </c>
      <c r="AD8" s="11">
        <v>34</v>
      </c>
      <c r="AE8" s="11"/>
      <c r="AF8" s="11">
        <v>7</v>
      </c>
      <c r="AG8" s="11">
        <v>59</v>
      </c>
      <c r="AH8" s="11">
        <v>106</v>
      </c>
      <c r="AI8" s="11">
        <v>95</v>
      </c>
      <c r="AJ8" s="11">
        <v>128</v>
      </c>
      <c r="AK8" s="11">
        <v>134</v>
      </c>
      <c r="AL8" s="11">
        <v>136</v>
      </c>
      <c r="AM8" s="11">
        <v>102</v>
      </c>
      <c r="AN8" s="11">
        <v>90</v>
      </c>
      <c r="AO8" s="11">
        <v>84</v>
      </c>
      <c r="AP8" s="11">
        <v>87</v>
      </c>
      <c r="AQ8" s="11">
        <v>74</v>
      </c>
      <c r="AR8" s="11">
        <v>42</v>
      </c>
      <c r="AS8" s="11">
        <v>32</v>
      </c>
      <c r="AT8" s="11">
        <v>28</v>
      </c>
      <c r="AU8" s="11">
        <v>59</v>
      </c>
      <c r="AV8" s="11"/>
      <c r="AW8" s="11">
        <v>311</v>
      </c>
      <c r="AX8" s="11">
        <v>353</v>
      </c>
      <c r="AY8" s="11">
        <v>164</v>
      </c>
      <c r="AZ8" s="11">
        <v>270</v>
      </c>
      <c r="BA8" s="11">
        <v>146</v>
      </c>
      <c r="BB8" s="11">
        <v>85</v>
      </c>
      <c r="BC8" s="11"/>
      <c r="BD8" s="11">
        <v>302</v>
      </c>
      <c r="BE8" s="11">
        <v>298</v>
      </c>
      <c r="BF8" s="11">
        <v>348</v>
      </c>
      <c r="BG8" s="11">
        <v>157</v>
      </c>
      <c r="BH8" s="11">
        <v>20</v>
      </c>
      <c r="BI8" s="11"/>
      <c r="BJ8" s="11">
        <v>1088</v>
      </c>
      <c r="BK8" s="11">
        <v>233</v>
      </c>
      <c r="BL8" s="11"/>
      <c r="BM8" s="11">
        <v>1112</v>
      </c>
      <c r="BN8" s="11">
        <v>213</v>
      </c>
      <c r="BO8" s="11"/>
      <c r="BP8" s="11">
        <v>145</v>
      </c>
      <c r="BQ8" s="11">
        <v>147</v>
      </c>
      <c r="BR8" s="11">
        <v>69</v>
      </c>
      <c r="BS8" s="11">
        <v>913</v>
      </c>
      <c r="BT8" s="11"/>
      <c r="BU8" s="11">
        <v>760</v>
      </c>
      <c r="BV8" s="11">
        <v>570</v>
      </c>
      <c r="BW8" s="11"/>
      <c r="BX8" s="11">
        <v>380</v>
      </c>
      <c r="BY8" s="11">
        <v>950</v>
      </c>
      <c r="BZ8" s="11"/>
      <c r="CA8" s="11">
        <v>113</v>
      </c>
      <c r="CB8" s="11">
        <v>399</v>
      </c>
      <c r="CC8" s="11">
        <v>443</v>
      </c>
      <c r="CD8" s="11">
        <v>375</v>
      </c>
    </row>
    <row r="9" spans="2:82">
      <c r="B9" s="18" t="s">
        <v>183</v>
      </c>
      <c r="C9" s="17">
        <v>0.208449449063667</v>
      </c>
      <c r="D9" s="17">
        <v>0.19425327789726801</v>
      </c>
      <c r="E9" s="17">
        <v>0.21842575081099899</v>
      </c>
      <c r="F9" s="17"/>
      <c r="G9" s="17">
        <v>0.17675735217546101</v>
      </c>
      <c r="H9" s="17">
        <v>0.20696646431499499</v>
      </c>
      <c r="I9" s="17">
        <v>0.21162995899182599</v>
      </c>
      <c r="J9" s="17">
        <v>0.187734837917679</v>
      </c>
      <c r="K9" s="17">
        <v>0.21280631854252599</v>
      </c>
      <c r="L9" s="17">
        <v>0.23963157431065699</v>
      </c>
      <c r="M9" s="17"/>
      <c r="N9" s="17">
        <v>0.210790662333396</v>
      </c>
      <c r="O9" s="17">
        <v>0.23102324478627501</v>
      </c>
      <c r="P9" s="17">
        <v>0.16613504424785699</v>
      </c>
      <c r="Q9" s="17">
        <v>0.214095229902735</v>
      </c>
      <c r="R9" s="17"/>
      <c r="S9" s="17">
        <v>0.229605608449443</v>
      </c>
      <c r="T9" s="17">
        <v>0.226649478075274</v>
      </c>
      <c r="U9" s="17">
        <v>0.246616619681959</v>
      </c>
      <c r="V9" s="17">
        <v>0.18876923917232299</v>
      </c>
      <c r="W9" s="17">
        <v>0.21436679170576201</v>
      </c>
      <c r="X9" s="17">
        <v>0.18580717412261799</v>
      </c>
      <c r="Y9" s="17">
        <v>0.22735765064841801</v>
      </c>
      <c r="Z9" s="17">
        <v>0.15142817910843101</v>
      </c>
      <c r="AA9" s="17">
        <v>0.22421385296243099</v>
      </c>
      <c r="AB9" s="17">
        <v>0.19609902027264101</v>
      </c>
      <c r="AC9" s="17">
        <v>0.159775090410049</v>
      </c>
      <c r="AD9" s="17">
        <v>0.10273728982901301</v>
      </c>
      <c r="AE9" s="17"/>
      <c r="AF9" s="17">
        <v>0.51710072043154498</v>
      </c>
      <c r="AG9" s="17">
        <v>0.16666644091095001</v>
      </c>
      <c r="AH9" s="17">
        <v>0.21279738726522901</v>
      </c>
      <c r="AI9" s="17">
        <v>0.194242830136867</v>
      </c>
      <c r="AJ9" s="17">
        <v>0.21260050545535</v>
      </c>
      <c r="AK9" s="17">
        <v>0.27189247846717501</v>
      </c>
      <c r="AL9" s="17">
        <v>0.22540220011831799</v>
      </c>
      <c r="AM9" s="17">
        <v>0.16266098746990101</v>
      </c>
      <c r="AN9" s="17">
        <v>0.14762314716616401</v>
      </c>
      <c r="AO9" s="17">
        <v>0.19479037480424499</v>
      </c>
      <c r="AP9" s="17">
        <v>0.18735903981247601</v>
      </c>
      <c r="AQ9" s="17">
        <v>0.22717738015584901</v>
      </c>
      <c r="AR9" s="17">
        <v>0.21945131190071801</v>
      </c>
      <c r="AS9" s="17">
        <v>0.223054894448911</v>
      </c>
      <c r="AT9" s="17">
        <v>0.12022089302634401</v>
      </c>
      <c r="AU9" s="17">
        <v>0.27902857533187198</v>
      </c>
      <c r="AV9" s="17"/>
      <c r="AW9" s="17">
        <v>0.21805428528458501</v>
      </c>
      <c r="AX9" s="17">
        <v>0.20811395006049199</v>
      </c>
      <c r="AY9" s="17">
        <v>0.23085084354343699</v>
      </c>
      <c r="AZ9" s="17">
        <v>0.18923312566127501</v>
      </c>
      <c r="BA9" s="17">
        <v>0.17994113202832501</v>
      </c>
      <c r="BB9" s="17">
        <v>0.231031759184819</v>
      </c>
      <c r="BC9" s="17"/>
      <c r="BD9" s="17">
        <v>0.139322721899937</v>
      </c>
      <c r="BE9" s="17">
        <v>0.225841752634482</v>
      </c>
      <c r="BF9" s="17">
        <v>0.24890952946248199</v>
      </c>
      <c r="BG9" s="17">
        <v>0.26434001335992502</v>
      </c>
      <c r="BH9" s="17">
        <v>0.25337943749269298</v>
      </c>
      <c r="BI9" s="17"/>
      <c r="BJ9" s="17">
        <v>0.20625691366091001</v>
      </c>
      <c r="BK9" s="17">
        <v>0.22168084210482999</v>
      </c>
      <c r="BL9" s="17"/>
      <c r="BM9" s="17">
        <v>0.20820916914693399</v>
      </c>
      <c r="BN9" s="17">
        <v>0.21462714693750101</v>
      </c>
      <c r="BO9" s="17"/>
      <c r="BP9" s="17">
        <v>0.22656298677758499</v>
      </c>
      <c r="BQ9" s="17">
        <v>0.22594447321883801</v>
      </c>
      <c r="BR9" s="17">
        <v>0.18458721795448199</v>
      </c>
      <c r="BS9" s="17">
        <v>0.20593230429693801</v>
      </c>
      <c r="BT9" s="17"/>
      <c r="BU9" s="17">
        <v>0.247047482992972</v>
      </c>
      <c r="BV9" s="17">
        <v>0.156946522383687</v>
      </c>
      <c r="BW9" s="17"/>
      <c r="BX9" s="17">
        <v>0.29977508475532499</v>
      </c>
      <c r="BY9" s="17">
        <v>0.171897987124635</v>
      </c>
      <c r="BZ9" s="17"/>
      <c r="CA9" s="17">
        <v>0.22389815541115299</v>
      </c>
      <c r="CB9" s="17">
        <v>6.2045134238981801E-2</v>
      </c>
      <c r="CC9" s="17">
        <v>0.39983868194389299</v>
      </c>
      <c r="CD9" s="17">
        <v>0.13356233711446699</v>
      </c>
    </row>
    <row r="10" spans="2:82">
      <c r="B10" s="18" t="s">
        <v>184</v>
      </c>
      <c r="C10" s="17">
        <v>0.37417847689218697</v>
      </c>
      <c r="D10" s="17">
        <v>0.37370361711224098</v>
      </c>
      <c r="E10" s="17">
        <v>0.37758716984399698</v>
      </c>
      <c r="F10" s="17"/>
      <c r="G10" s="17">
        <v>0.430652269867842</v>
      </c>
      <c r="H10" s="17">
        <v>0.415754074408481</v>
      </c>
      <c r="I10" s="17">
        <v>0.372324501439046</v>
      </c>
      <c r="J10" s="17">
        <v>0.354907135357446</v>
      </c>
      <c r="K10" s="17">
        <v>0.31377545263532403</v>
      </c>
      <c r="L10" s="17">
        <v>0.35834168443075598</v>
      </c>
      <c r="M10" s="17"/>
      <c r="N10" s="17">
        <v>0.47539722877044799</v>
      </c>
      <c r="O10" s="17">
        <v>0.34612675936915299</v>
      </c>
      <c r="P10" s="17">
        <v>0.38657472237009399</v>
      </c>
      <c r="Q10" s="17">
        <v>0.28122613493308402</v>
      </c>
      <c r="R10" s="17"/>
      <c r="S10" s="17">
        <v>0.38949665697123798</v>
      </c>
      <c r="T10" s="17">
        <v>0.37033689899937899</v>
      </c>
      <c r="U10" s="17">
        <v>0.296609346552833</v>
      </c>
      <c r="V10" s="17">
        <v>0.40136808179815298</v>
      </c>
      <c r="W10" s="17">
        <v>0.42771810287627099</v>
      </c>
      <c r="X10" s="17">
        <v>0.375685618960515</v>
      </c>
      <c r="Y10" s="17">
        <v>0.35776146159102401</v>
      </c>
      <c r="Z10" s="17">
        <v>0.47607004991350599</v>
      </c>
      <c r="AA10" s="17">
        <v>0.36813378628621601</v>
      </c>
      <c r="AB10" s="17">
        <v>0.33267454212221098</v>
      </c>
      <c r="AC10" s="17">
        <v>0.39599564025593598</v>
      </c>
      <c r="AD10" s="17">
        <v>0.35071719654197298</v>
      </c>
      <c r="AE10" s="17"/>
      <c r="AF10" s="17">
        <v>0.23561200961297399</v>
      </c>
      <c r="AG10" s="17">
        <v>0.29636889393235499</v>
      </c>
      <c r="AH10" s="17">
        <v>0.329668571893657</v>
      </c>
      <c r="AI10" s="17">
        <v>0.29452934051999902</v>
      </c>
      <c r="AJ10" s="17">
        <v>0.34386895565741599</v>
      </c>
      <c r="AK10" s="17">
        <v>0.32474872850402198</v>
      </c>
      <c r="AL10" s="17">
        <v>0.33609370145073703</v>
      </c>
      <c r="AM10" s="17">
        <v>0.368620085114579</v>
      </c>
      <c r="AN10" s="17">
        <v>0.52594961517227001</v>
      </c>
      <c r="AO10" s="17">
        <v>0.46323501983264498</v>
      </c>
      <c r="AP10" s="17">
        <v>0.35603645800163902</v>
      </c>
      <c r="AQ10" s="17">
        <v>0.456861896148752</v>
      </c>
      <c r="AR10" s="17">
        <v>0.45070576886774999</v>
      </c>
      <c r="AS10" s="17">
        <v>0.23125094996852499</v>
      </c>
      <c r="AT10" s="17">
        <v>0.59582422523453604</v>
      </c>
      <c r="AU10" s="17">
        <v>0.51897489708841404</v>
      </c>
      <c r="AV10" s="17"/>
      <c r="AW10" s="17">
        <v>0.38481640195574701</v>
      </c>
      <c r="AX10" s="17">
        <v>0.41061374361650999</v>
      </c>
      <c r="AY10" s="17">
        <v>0.40381427445011903</v>
      </c>
      <c r="AZ10" s="17">
        <v>0.30322560678254201</v>
      </c>
      <c r="BA10" s="17">
        <v>0.38261615555827699</v>
      </c>
      <c r="BB10" s="17">
        <v>0.34210433922065903</v>
      </c>
      <c r="BC10" s="17"/>
      <c r="BD10" s="17">
        <v>0.348017212107055</v>
      </c>
      <c r="BE10" s="17">
        <v>0.32411292709758599</v>
      </c>
      <c r="BF10" s="17">
        <v>0.42678246589798402</v>
      </c>
      <c r="BG10" s="17">
        <v>0.42026337410389802</v>
      </c>
      <c r="BH10" s="17">
        <v>0.45174435376210298</v>
      </c>
      <c r="BI10" s="17"/>
      <c r="BJ10" s="17">
        <v>0.36877269718247002</v>
      </c>
      <c r="BK10" s="17">
        <v>0.39653723099684501</v>
      </c>
      <c r="BL10" s="17"/>
      <c r="BM10" s="17">
        <v>0.36638053075077498</v>
      </c>
      <c r="BN10" s="17">
        <v>0.41539076218750598</v>
      </c>
      <c r="BO10" s="17"/>
      <c r="BP10" s="17">
        <v>0.41221350990447297</v>
      </c>
      <c r="BQ10" s="17">
        <v>0.41001531494508098</v>
      </c>
      <c r="BR10" s="17">
        <v>0.46303639420574899</v>
      </c>
      <c r="BS10" s="17">
        <v>0.35829710184412999</v>
      </c>
      <c r="BT10" s="17"/>
      <c r="BU10" s="17">
        <v>0.41389129494768301</v>
      </c>
      <c r="BV10" s="17">
        <v>0.321188048407828</v>
      </c>
      <c r="BW10" s="17"/>
      <c r="BX10" s="17">
        <v>0.41785760169973302</v>
      </c>
      <c r="BY10" s="17">
        <v>0.35669668379168501</v>
      </c>
      <c r="BZ10" s="17"/>
      <c r="CA10" s="17">
        <v>0.491334836273008</v>
      </c>
      <c r="CB10" s="17">
        <v>0.28909606321365999</v>
      </c>
      <c r="CC10" s="17">
        <v>0.441234146431986</v>
      </c>
      <c r="CD10" s="17">
        <v>0.35007964486548299</v>
      </c>
    </row>
    <row r="11" spans="2:82">
      <c r="B11" s="18" t="s">
        <v>185</v>
      </c>
      <c r="C11" s="17">
        <v>0.26591743396703699</v>
      </c>
      <c r="D11" s="17">
        <v>0.27021892263451602</v>
      </c>
      <c r="E11" s="17">
        <v>0.26202138783408302</v>
      </c>
      <c r="F11" s="17"/>
      <c r="G11" s="17">
        <v>0.19951253926058199</v>
      </c>
      <c r="H11" s="17">
        <v>0.25528320722516801</v>
      </c>
      <c r="I11" s="17">
        <v>0.233198560548252</v>
      </c>
      <c r="J11" s="17">
        <v>0.24632117473685899</v>
      </c>
      <c r="K11" s="17">
        <v>0.377385041650735</v>
      </c>
      <c r="L11" s="17">
        <v>0.28756187261717597</v>
      </c>
      <c r="M11" s="17"/>
      <c r="N11" s="17">
        <v>0.22075347412010601</v>
      </c>
      <c r="O11" s="17">
        <v>0.26461450375912998</v>
      </c>
      <c r="P11" s="17">
        <v>0.26828235046169302</v>
      </c>
      <c r="Q11" s="17">
        <v>0.31808346774426</v>
      </c>
      <c r="R11" s="17"/>
      <c r="S11" s="17">
        <v>0.25967609997320801</v>
      </c>
      <c r="T11" s="17">
        <v>0.269781948776317</v>
      </c>
      <c r="U11" s="17">
        <v>0.29770371612642399</v>
      </c>
      <c r="V11" s="17">
        <v>0.26124040603864102</v>
      </c>
      <c r="W11" s="17">
        <v>0.195653533095693</v>
      </c>
      <c r="X11" s="17">
        <v>0.29396663359816899</v>
      </c>
      <c r="Y11" s="17">
        <v>0.27099019913552302</v>
      </c>
      <c r="Z11" s="17">
        <v>0.21138200580730099</v>
      </c>
      <c r="AA11" s="17">
        <v>0.19649187475160201</v>
      </c>
      <c r="AB11" s="17">
        <v>0.33466517861519501</v>
      </c>
      <c r="AC11" s="17">
        <v>0.26373301535796301</v>
      </c>
      <c r="AD11" s="17">
        <v>0.39748637677066401</v>
      </c>
      <c r="AE11" s="17"/>
      <c r="AF11" s="17">
        <v>0.124524395745217</v>
      </c>
      <c r="AG11" s="17">
        <v>0.31585921250278698</v>
      </c>
      <c r="AH11" s="17">
        <v>0.28737244623538599</v>
      </c>
      <c r="AI11" s="17">
        <v>0.30148111466419097</v>
      </c>
      <c r="AJ11" s="17">
        <v>0.301819851498349</v>
      </c>
      <c r="AK11" s="17">
        <v>0.311459413684468</v>
      </c>
      <c r="AL11" s="17">
        <v>0.24958809380872901</v>
      </c>
      <c r="AM11" s="17">
        <v>0.279809072148541</v>
      </c>
      <c r="AN11" s="17">
        <v>0.20330276681350501</v>
      </c>
      <c r="AO11" s="17">
        <v>0.22028427810204901</v>
      </c>
      <c r="AP11" s="17">
        <v>0.21017241852295801</v>
      </c>
      <c r="AQ11" s="17">
        <v>0.22298542901520299</v>
      </c>
      <c r="AR11" s="17">
        <v>0.18285421797718401</v>
      </c>
      <c r="AS11" s="17">
        <v>0.37036830641054502</v>
      </c>
      <c r="AT11" s="17">
        <v>0.121897025286944</v>
      </c>
      <c r="AU11" s="17">
        <v>0.158486457861573</v>
      </c>
      <c r="AV11" s="17"/>
      <c r="AW11" s="17">
        <v>0.25227964448220003</v>
      </c>
      <c r="AX11" s="17">
        <v>0.26692116798293197</v>
      </c>
      <c r="AY11" s="17">
        <v>0.20694171335881201</v>
      </c>
      <c r="AZ11" s="17">
        <v>0.300273450910925</v>
      </c>
      <c r="BA11" s="17">
        <v>0.28512306971853801</v>
      </c>
      <c r="BB11" s="17">
        <v>0.287059276326811</v>
      </c>
      <c r="BC11" s="17"/>
      <c r="BD11" s="17">
        <v>0.347228153333555</v>
      </c>
      <c r="BE11" s="17">
        <v>0.26431187717104199</v>
      </c>
      <c r="BF11" s="17">
        <v>0.21811634776968</v>
      </c>
      <c r="BG11" s="17">
        <v>0.194149669344263</v>
      </c>
      <c r="BH11" s="17">
        <v>0.218156554900792</v>
      </c>
      <c r="BI11" s="17"/>
      <c r="BJ11" s="17">
        <v>0.27231375897210802</v>
      </c>
      <c r="BK11" s="17">
        <v>0.23418664400390499</v>
      </c>
      <c r="BL11" s="17"/>
      <c r="BM11" s="17">
        <v>0.266550402227063</v>
      </c>
      <c r="BN11" s="17">
        <v>0.25920843494688001</v>
      </c>
      <c r="BO11" s="17"/>
      <c r="BP11" s="17">
        <v>0.22926088581955301</v>
      </c>
      <c r="BQ11" s="17">
        <v>0.21934235093458701</v>
      </c>
      <c r="BR11" s="17">
        <v>0.22188618523481701</v>
      </c>
      <c r="BS11" s="17">
        <v>0.27634388880052002</v>
      </c>
      <c r="BT11" s="17"/>
      <c r="BU11" s="17">
        <v>0.22537394731914601</v>
      </c>
      <c r="BV11" s="17">
        <v>0.32001625734238398</v>
      </c>
      <c r="BW11" s="17"/>
      <c r="BX11" s="17">
        <v>0.19048344047756799</v>
      </c>
      <c r="BY11" s="17">
        <v>0.296108548663997</v>
      </c>
      <c r="BZ11" s="17"/>
      <c r="CA11" s="17">
        <v>0.18864508908998801</v>
      </c>
      <c r="CB11" s="17">
        <v>0.38198967679111201</v>
      </c>
      <c r="CC11" s="17">
        <v>9.6726567603461905E-2</v>
      </c>
      <c r="CD11" s="17">
        <v>0.36559816103923298</v>
      </c>
    </row>
    <row r="12" spans="2:82">
      <c r="B12" s="18" t="s">
        <v>186</v>
      </c>
      <c r="C12" s="17">
        <v>0.11118110418076101</v>
      </c>
      <c r="D12" s="17">
        <v>0.11894717342491901</v>
      </c>
      <c r="E12" s="17">
        <v>0.104056996102403</v>
      </c>
      <c r="F12" s="17"/>
      <c r="G12" s="17">
        <v>0.16166567388338299</v>
      </c>
      <c r="H12" s="17">
        <v>9.9954418267355696E-2</v>
      </c>
      <c r="I12" s="17">
        <v>0.14255158269591101</v>
      </c>
      <c r="J12" s="17">
        <v>0.142098807700656</v>
      </c>
      <c r="K12" s="17">
        <v>6.3884038715574701E-2</v>
      </c>
      <c r="L12" s="17">
        <v>6.9807241353681895E-2</v>
      </c>
      <c r="M12" s="17"/>
      <c r="N12" s="17">
        <v>6.3910739738316694E-2</v>
      </c>
      <c r="O12" s="17">
        <v>0.123147981434887</v>
      </c>
      <c r="P12" s="17">
        <v>0.14236257913476</v>
      </c>
      <c r="Q12" s="17">
        <v>0.123923292864952</v>
      </c>
      <c r="R12" s="17"/>
      <c r="S12" s="17">
        <v>0.107521714916423</v>
      </c>
      <c r="T12" s="17">
        <v>0.10130282870876101</v>
      </c>
      <c r="U12" s="17">
        <v>0.10019686081572</v>
      </c>
      <c r="V12" s="17">
        <v>0.10762760134435</v>
      </c>
      <c r="W12" s="17">
        <v>8.8895110293086194E-2</v>
      </c>
      <c r="X12" s="17">
        <v>0.11019069004081</v>
      </c>
      <c r="Y12" s="17">
        <v>9.0758909948165295E-2</v>
      </c>
      <c r="Z12" s="17">
        <v>0.11552331656423399</v>
      </c>
      <c r="AA12" s="17">
        <v>0.15064415729167199</v>
      </c>
      <c r="AB12" s="17">
        <v>0.136561258989952</v>
      </c>
      <c r="AC12" s="17">
        <v>0.108592635593565</v>
      </c>
      <c r="AD12" s="17">
        <v>0.101823280850268</v>
      </c>
      <c r="AE12" s="17"/>
      <c r="AF12" s="17">
        <v>0.12276287421026399</v>
      </c>
      <c r="AG12" s="17">
        <v>7.8767007540723702E-2</v>
      </c>
      <c r="AH12" s="17">
        <v>0.12685570873301699</v>
      </c>
      <c r="AI12" s="17">
        <v>0.15693011554524999</v>
      </c>
      <c r="AJ12" s="17">
        <v>9.2606033328779994E-2</v>
      </c>
      <c r="AK12" s="17">
        <v>8.3764577349323299E-2</v>
      </c>
      <c r="AL12" s="17">
        <v>0.128246196571213</v>
      </c>
      <c r="AM12" s="17">
        <v>0.151704422373762</v>
      </c>
      <c r="AN12" s="17">
        <v>0.113314764102399</v>
      </c>
      <c r="AO12" s="17">
        <v>0.108410857494969</v>
      </c>
      <c r="AP12" s="17">
        <v>0.163056847775196</v>
      </c>
      <c r="AQ12" s="17">
        <v>9.29752946801959E-2</v>
      </c>
      <c r="AR12" s="17">
        <v>0.108719370054011</v>
      </c>
      <c r="AS12" s="17">
        <v>0.14766704114120699</v>
      </c>
      <c r="AT12" s="17">
        <v>0.13728067935097901</v>
      </c>
      <c r="AU12" s="17">
        <v>2.88067161306334E-2</v>
      </c>
      <c r="AV12" s="17"/>
      <c r="AW12" s="17">
        <v>0.11177585470536799</v>
      </c>
      <c r="AX12" s="17">
        <v>7.7660897177066798E-2</v>
      </c>
      <c r="AY12" s="17">
        <v>0.11619576479390301</v>
      </c>
      <c r="AZ12" s="17">
        <v>0.14862691797229999</v>
      </c>
      <c r="BA12" s="17">
        <v>0.112880359658962</v>
      </c>
      <c r="BB12" s="17">
        <v>0.118316513449153</v>
      </c>
      <c r="BC12" s="17"/>
      <c r="BD12" s="17">
        <v>0.125546767382338</v>
      </c>
      <c r="BE12" s="17">
        <v>0.138190436679725</v>
      </c>
      <c r="BF12" s="17">
        <v>8.9094838339032104E-2</v>
      </c>
      <c r="BG12" s="17">
        <v>9.0096117512844603E-2</v>
      </c>
      <c r="BH12" s="17">
        <v>4.25413896725364E-2</v>
      </c>
      <c r="BI12" s="17"/>
      <c r="BJ12" s="17">
        <v>0.10999679878070601</v>
      </c>
      <c r="BK12" s="17">
        <v>0.116965275034333</v>
      </c>
      <c r="BL12" s="17"/>
      <c r="BM12" s="17">
        <v>0.116232713497296</v>
      </c>
      <c r="BN12" s="17">
        <v>8.7427085585868494E-2</v>
      </c>
      <c r="BO12" s="17"/>
      <c r="BP12" s="17">
        <v>0.104096257984089</v>
      </c>
      <c r="BQ12" s="17">
        <v>9.5602615063689694E-2</v>
      </c>
      <c r="BR12" s="17">
        <v>8.9932735122533206E-2</v>
      </c>
      <c r="BS12" s="17">
        <v>0.118792000651966</v>
      </c>
      <c r="BT12" s="17"/>
      <c r="BU12" s="17">
        <v>8.0062748672570697E-2</v>
      </c>
      <c r="BV12" s="17">
        <v>0.152703591701119</v>
      </c>
      <c r="BW12" s="17"/>
      <c r="BX12" s="17">
        <v>7.7306587128591397E-2</v>
      </c>
      <c r="BY12" s="17">
        <v>0.124738777350602</v>
      </c>
      <c r="BZ12" s="17"/>
      <c r="CA12" s="17">
        <v>7.0082198876033605E-2</v>
      </c>
      <c r="CB12" s="17">
        <v>0.16588370337341199</v>
      </c>
      <c r="CC12" s="17">
        <v>6.0023050737454599E-2</v>
      </c>
      <c r="CD12" s="17">
        <v>0.125815819780668</v>
      </c>
    </row>
    <row r="13" spans="2:82">
      <c r="B13" s="18" t="s">
        <v>187</v>
      </c>
      <c r="C13" s="19">
        <v>4.0273535896348203E-2</v>
      </c>
      <c r="D13" s="19">
        <v>4.2877008931055699E-2</v>
      </c>
      <c r="E13" s="19">
        <v>3.7908695408517802E-2</v>
      </c>
      <c r="F13" s="19"/>
      <c r="G13" s="19">
        <v>3.1412164812731701E-2</v>
      </c>
      <c r="H13" s="19">
        <v>2.2041835784E-2</v>
      </c>
      <c r="I13" s="19">
        <v>4.02953963249639E-2</v>
      </c>
      <c r="J13" s="19">
        <v>6.8938044287360695E-2</v>
      </c>
      <c r="K13" s="19">
        <v>3.2149148455840298E-2</v>
      </c>
      <c r="L13" s="19">
        <v>4.4657627287729103E-2</v>
      </c>
      <c r="M13" s="19"/>
      <c r="N13" s="19">
        <v>2.9147895037734101E-2</v>
      </c>
      <c r="O13" s="19">
        <v>3.5087510650556097E-2</v>
      </c>
      <c r="P13" s="19">
        <v>3.66453037855956E-2</v>
      </c>
      <c r="Q13" s="19">
        <v>6.2671874554969698E-2</v>
      </c>
      <c r="R13" s="19"/>
      <c r="S13" s="19">
        <v>1.36999196896885E-2</v>
      </c>
      <c r="T13" s="19">
        <v>3.1928845440268798E-2</v>
      </c>
      <c r="U13" s="19">
        <v>5.88734568230629E-2</v>
      </c>
      <c r="V13" s="19">
        <v>4.09946716465334E-2</v>
      </c>
      <c r="W13" s="19">
        <v>7.3366462029186896E-2</v>
      </c>
      <c r="X13" s="19">
        <v>3.4349883277888002E-2</v>
      </c>
      <c r="Y13" s="19">
        <v>5.3131778676870502E-2</v>
      </c>
      <c r="Z13" s="19">
        <v>4.5596448606527999E-2</v>
      </c>
      <c r="AA13" s="19">
        <v>6.0516328708079999E-2</v>
      </c>
      <c r="AB13" s="19">
        <v>0</v>
      </c>
      <c r="AC13" s="19">
        <v>7.1903618382487003E-2</v>
      </c>
      <c r="AD13" s="19">
        <v>4.7235856008081598E-2</v>
      </c>
      <c r="AE13" s="19"/>
      <c r="AF13" s="19">
        <v>0</v>
      </c>
      <c r="AG13" s="19">
        <v>0.142338445113185</v>
      </c>
      <c r="AH13" s="19">
        <v>4.3305885872710899E-2</v>
      </c>
      <c r="AI13" s="19">
        <v>5.2816599133692299E-2</v>
      </c>
      <c r="AJ13" s="19">
        <v>4.9104654060106098E-2</v>
      </c>
      <c r="AK13" s="19">
        <v>8.1348019950114297E-3</v>
      </c>
      <c r="AL13" s="19">
        <v>6.0669808051002701E-2</v>
      </c>
      <c r="AM13" s="19">
        <v>3.7205432893217198E-2</v>
      </c>
      <c r="AN13" s="19">
        <v>9.8097067456615408E-3</v>
      </c>
      <c r="AO13" s="19">
        <v>1.32794697660924E-2</v>
      </c>
      <c r="AP13" s="19">
        <v>8.3375235887730506E-2</v>
      </c>
      <c r="AQ13" s="19">
        <v>0</v>
      </c>
      <c r="AR13" s="19">
        <v>3.8269331200337202E-2</v>
      </c>
      <c r="AS13" s="19">
        <v>2.76588080308128E-2</v>
      </c>
      <c r="AT13" s="19">
        <v>2.47771771011959E-2</v>
      </c>
      <c r="AU13" s="19">
        <v>1.47033535875078E-2</v>
      </c>
      <c r="AV13" s="19"/>
      <c r="AW13" s="19">
        <v>3.3073813572099799E-2</v>
      </c>
      <c r="AX13" s="19">
        <v>3.6690241162999598E-2</v>
      </c>
      <c r="AY13" s="19">
        <v>4.2197403853728999E-2</v>
      </c>
      <c r="AZ13" s="19">
        <v>5.8640898672958297E-2</v>
      </c>
      <c r="BA13" s="19">
        <v>3.9439283035898803E-2</v>
      </c>
      <c r="BB13" s="19">
        <v>2.14881118185575E-2</v>
      </c>
      <c r="BC13" s="19"/>
      <c r="BD13" s="19">
        <v>3.9885145277114599E-2</v>
      </c>
      <c r="BE13" s="19">
        <v>4.7543006417164399E-2</v>
      </c>
      <c r="BF13" s="19">
        <v>1.70968185308224E-2</v>
      </c>
      <c r="BG13" s="19">
        <v>3.1150825679069499E-2</v>
      </c>
      <c r="BH13" s="19">
        <v>3.4178264171876097E-2</v>
      </c>
      <c r="BI13" s="19"/>
      <c r="BJ13" s="19">
        <v>4.2659831403805901E-2</v>
      </c>
      <c r="BK13" s="19">
        <v>3.06300078600878E-2</v>
      </c>
      <c r="BL13" s="19"/>
      <c r="BM13" s="19">
        <v>4.2627184377932899E-2</v>
      </c>
      <c r="BN13" s="19">
        <v>2.3346570342244799E-2</v>
      </c>
      <c r="BO13" s="19"/>
      <c r="BP13" s="19">
        <v>2.78663595143008E-2</v>
      </c>
      <c r="BQ13" s="19">
        <v>4.9095245837804502E-2</v>
      </c>
      <c r="BR13" s="19">
        <v>4.0557467482419299E-2</v>
      </c>
      <c r="BS13" s="19">
        <v>4.0634704406445198E-2</v>
      </c>
      <c r="BT13" s="19"/>
      <c r="BU13" s="19">
        <v>3.3624526067628203E-2</v>
      </c>
      <c r="BV13" s="19">
        <v>4.9145580164982397E-2</v>
      </c>
      <c r="BW13" s="19"/>
      <c r="BX13" s="19">
        <v>1.45772859387831E-2</v>
      </c>
      <c r="BY13" s="19">
        <v>5.0558003069081099E-2</v>
      </c>
      <c r="BZ13" s="19"/>
      <c r="CA13" s="19">
        <v>2.6039720349816699E-2</v>
      </c>
      <c r="CB13" s="19">
        <v>0.10098542238283401</v>
      </c>
      <c r="CC13" s="19">
        <v>2.1775532832039699E-3</v>
      </c>
      <c r="CD13" s="19">
        <v>2.4944037200149601E-2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301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1330</v>
      </c>
      <c r="D7" s="10">
        <v>664</v>
      </c>
      <c r="E7" s="10">
        <v>661</v>
      </c>
      <c r="F7" s="10"/>
      <c r="G7" s="10">
        <v>164</v>
      </c>
      <c r="H7" s="10">
        <v>230</v>
      </c>
      <c r="I7" s="10">
        <v>234</v>
      </c>
      <c r="J7" s="10">
        <v>219</v>
      </c>
      <c r="K7" s="10">
        <v>186</v>
      </c>
      <c r="L7" s="10">
        <v>297</v>
      </c>
      <c r="M7" s="10"/>
      <c r="N7" s="10">
        <v>401</v>
      </c>
      <c r="O7" s="10">
        <v>362</v>
      </c>
      <c r="P7" s="10">
        <v>260</v>
      </c>
      <c r="Q7" s="10">
        <v>297</v>
      </c>
      <c r="R7" s="10"/>
      <c r="S7" s="10">
        <v>202</v>
      </c>
      <c r="T7" s="10">
        <v>182</v>
      </c>
      <c r="U7" s="10">
        <v>111</v>
      </c>
      <c r="V7" s="10">
        <v>118</v>
      </c>
      <c r="W7" s="10">
        <v>97</v>
      </c>
      <c r="X7" s="10">
        <v>122</v>
      </c>
      <c r="Y7" s="10">
        <v>115</v>
      </c>
      <c r="Z7" s="10">
        <v>50</v>
      </c>
      <c r="AA7" s="10">
        <v>149</v>
      </c>
      <c r="AB7" s="10">
        <v>95</v>
      </c>
      <c r="AC7" s="10">
        <v>63</v>
      </c>
      <c r="AD7" s="10">
        <v>26</v>
      </c>
      <c r="AE7" s="10"/>
      <c r="AF7" s="10">
        <v>8</v>
      </c>
      <c r="AG7" s="10">
        <v>55</v>
      </c>
      <c r="AH7" s="10">
        <v>104</v>
      </c>
      <c r="AI7" s="10">
        <v>90</v>
      </c>
      <c r="AJ7" s="10">
        <v>123</v>
      </c>
      <c r="AK7" s="10">
        <v>130</v>
      </c>
      <c r="AL7" s="10">
        <v>132</v>
      </c>
      <c r="AM7" s="10">
        <v>102</v>
      </c>
      <c r="AN7" s="10">
        <v>92</v>
      </c>
      <c r="AO7" s="10">
        <v>87</v>
      </c>
      <c r="AP7" s="10">
        <v>90</v>
      </c>
      <c r="AQ7" s="10">
        <v>75</v>
      </c>
      <c r="AR7" s="10">
        <v>44</v>
      </c>
      <c r="AS7" s="10">
        <v>33</v>
      </c>
      <c r="AT7" s="10">
        <v>30</v>
      </c>
      <c r="AU7" s="10">
        <v>65</v>
      </c>
      <c r="AV7" s="10"/>
      <c r="AW7" s="10">
        <v>306</v>
      </c>
      <c r="AX7" s="10">
        <v>363</v>
      </c>
      <c r="AY7" s="10">
        <v>160</v>
      </c>
      <c r="AZ7" s="10">
        <v>270</v>
      </c>
      <c r="BA7" s="10">
        <v>147</v>
      </c>
      <c r="BB7" s="10">
        <v>83</v>
      </c>
      <c r="BC7" s="10"/>
      <c r="BD7" s="10">
        <v>292</v>
      </c>
      <c r="BE7" s="10">
        <v>291</v>
      </c>
      <c r="BF7" s="10">
        <v>360</v>
      </c>
      <c r="BG7" s="10">
        <v>164</v>
      </c>
      <c r="BH7" s="10">
        <v>21</v>
      </c>
      <c r="BI7" s="10"/>
      <c r="BJ7" s="10">
        <v>1090</v>
      </c>
      <c r="BK7" s="10">
        <v>231</v>
      </c>
      <c r="BL7" s="10"/>
      <c r="BM7" s="10">
        <v>1110</v>
      </c>
      <c r="BN7" s="10">
        <v>215</v>
      </c>
      <c r="BO7" s="10"/>
      <c r="BP7" s="10">
        <v>146</v>
      </c>
      <c r="BQ7" s="10">
        <v>148</v>
      </c>
      <c r="BR7" s="10">
        <v>69</v>
      </c>
      <c r="BS7" s="10">
        <v>912</v>
      </c>
      <c r="BT7" s="10"/>
      <c r="BU7" s="10">
        <v>766</v>
      </c>
      <c r="BV7" s="10">
        <v>564</v>
      </c>
      <c r="BW7" s="10"/>
      <c r="BX7" s="10">
        <v>378</v>
      </c>
      <c r="BY7" s="10">
        <v>952</v>
      </c>
      <c r="BZ7" s="10"/>
      <c r="CA7" s="10">
        <v>116</v>
      </c>
      <c r="CB7" s="10">
        <v>393</v>
      </c>
      <c r="CC7" s="10">
        <v>450</v>
      </c>
      <c r="CD7" s="10">
        <v>371</v>
      </c>
    </row>
    <row r="8" spans="2:82" ht="30" customHeight="1">
      <c r="B8" s="11" t="s">
        <v>99</v>
      </c>
      <c r="C8" s="11">
        <v>1330</v>
      </c>
      <c r="D8" s="11">
        <v>672</v>
      </c>
      <c r="E8" s="11">
        <v>653</v>
      </c>
      <c r="F8" s="11"/>
      <c r="G8" s="11">
        <v>182</v>
      </c>
      <c r="H8" s="11">
        <v>234</v>
      </c>
      <c r="I8" s="11">
        <v>234</v>
      </c>
      <c r="J8" s="11">
        <v>212</v>
      </c>
      <c r="K8" s="11">
        <v>181</v>
      </c>
      <c r="L8" s="11">
        <v>288</v>
      </c>
      <c r="M8" s="11"/>
      <c r="N8" s="11">
        <v>365</v>
      </c>
      <c r="O8" s="11">
        <v>337</v>
      </c>
      <c r="P8" s="11">
        <v>293</v>
      </c>
      <c r="Q8" s="11">
        <v>325</v>
      </c>
      <c r="R8" s="11"/>
      <c r="S8" s="11">
        <v>196</v>
      </c>
      <c r="T8" s="11">
        <v>170</v>
      </c>
      <c r="U8" s="11">
        <v>114</v>
      </c>
      <c r="V8" s="11">
        <v>129</v>
      </c>
      <c r="W8" s="11">
        <v>88</v>
      </c>
      <c r="X8" s="11">
        <v>124</v>
      </c>
      <c r="Y8" s="11">
        <v>102</v>
      </c>
      <c r="Z8" s="11">
        <v>46</v>
      </c>
      <c r="AA8" s="11">
        <v>143</v>
      </c>
      <c r="AB8" s="11">
        <v>114</v>
      </c>
      <c r="AC8" s="11">
        <v>68</v>
      </c>
      <c r="AD8" s="11">
        <v>34</v>
      </c>
      <c r="AE8" s="11"/>
      <c r="AF8" s="11">
        <v>7</v>
      </c>
      <c r="AG8" s="11">
        <v>59</v>
      </c>
      <c r="AH8" s="11">
        <v>106</v>
      </c>
      <c r="AI8" s="11">
        <v>95</v>
      </c>
      <c r="AJ8" s="11">
        <v>128</v>
      </c>
      <c r="AK8" s="11">
        <v>134</v>
      </c>
      <c r="AL8" s="11">
        <v>136</v>
      </c>
      <c r="AM8" s="11">
        <v>102</v>
      </c>
      <c r="AN8" s="11">
        <v>90</v>
      </c>
      <c r="AO8" s="11">
        <v>84</v>
      </c>
      <c r="AP8" s="11">
        <v>87</v>
      </c>
      <c r="AQ8" s="11">
        <v>74</v>
      </c>
      <c r="AR8" s="11">
        <v>42</v>
      </c>
      <c r="AS8" s="11">
        <v>32</v>
      </c>
      <c r="AT8" s="11">
        <v>28</v>
      </c>
      <c r="AU8" s="11">
        <v>59</v>
      </c>
      <c r="AV8" s="11"/>
      <c r="AW8" s="11">
        <v>311</v>
      </c>
      <c r="AX8" s="11">
        <v>353</v>
      </c>
      <c r="AY8" s="11">
        <v>164</v>
      </c>
      <c r="AZ8" s="11">
        <v>270</v>
      </c>
      <c r="BA8" s="11">
        <v>146</v>
      </c>
      <c r="BB8" s="11">
        <v>85</v>
      </c>
      <c r="BC8" s="11"/>
      <c r="BD8" s="11">
        <v>302</v>
      </c>
      <c r="BE8" s="11">
        <v>298</v>
      </c>
      <c r="BF8" s="11">
        <v>348</v>
      </c>
      <c r="BG8" s="11">
        <v>157</v>
      </c>
      <c r="BH8" s="11">
        <v>20</v>
      </c>
      <c r="BI8" s="11"/>
      <c r="BJ8" s="11">
        <v>1088</v>
      </c>
      <c r="BK8" s="11">
        <v>233</v>
      </c>
      <c r="BL8" s="11"/>
      <c r="BM8" s="11">
        <v>1112</v>
      </c>
      <c r="BN8" s="11">
        <v>213</v>
      </c>
      <c r="BO8" s="11"/>
      <c r="BP8" s="11">
        <v>145</v>
      </c>
      <c r="BQ8" s="11">
        <v>147</v>
      </c>
      <c r="BR8" s="11">
        <v>69</v>
      </c>
      <c r="BS8" s="11">
        <v>913</v>
      </c>
      <c r="BT8" s="11"/>
      <c r="BU8" s="11">
        <v>760</v>
      </c>
      <c r="BV8" s="11">
        <v>570</v>
      </c>
      <c r="BW8" s="11"/>
      <c r="BX8" s="11">
        <v>380</v>
      </c>
      <c r="BY8" s="11">
        <v>950</v>
      </c>
      <c r="BZ8" s="11"/>
      <c r="CA8" s="11">
        <v>113</v>
      </c>
      <c r="CB8" s="11">
        <v>399</v>
      </c>
      <c r="CC8" s="11">
        <v>443</v>
      </c>
      <c r="CD8" s="11">
        <v>375</v>
      </c>
    </row>
    <row r="9" spans="2:82">
      <c r="B9" s="18" t="s">
        <v>183</v>
      </c>
      <c r="C9" s="17">
        <v>0.15288404323434299</v>
      </c>
      <c r="D9" s="17">
        <v>0.152916660726031</v>
      </c>
      <c r="E9" s="17">
        <v>0.14967625343850699</v>
      </c>
      <c r="F9" s="17"/>
      <c r="G9" s="17">
        <v>8.1527267212130897E-2</v>
      </c>
      <c r="H9" s="17">
        <v>0.176740258835516</v>
      </c>
      <c r="I9" s="17">
        <v>0.14339204838200201</v>
      </c>
      <c r="J9" s="17">
        <v>0.113346507483431</v>
      </c>
      <c r="K9" s="17">
        <v>0.18091835100113299</v>
      </c>
      <c r="L9" s="17">
        <v>0.19785163289899799</v>
      </c>
      <c r="M9" s="17"/>
      <c r="N9" s="17">
        <v>0.184839176490109</v>
      </c>
      <c r="O9" s="17">
        <v>0.158050907449723</v>
      </c>
      <c r="P9" s="17">
        <v>0.113880284369478</v>
      </c>
      <c r="Q9" s="17">
        <v>0.138569976577336</v>
      </c>
      <c r="R9" s="17"/>
      <c r="S9" s="17">
        <v>0.19196640773175</v>
      </c>
      <c r="T9" s="17">
        <v>0.14725173510930001</v>
      </c>
      <c r="U9" s="17">
        <v>0.194423748964416</v>
      </c>
      <c r="V9" s="17">
        <v>0.129480207685782</v>
      </c>
      <c r="W9" s="17">
        <v>0.16007711888281301</v>
      </c>
      <c r="X9" s="17">
        <v>0.193293420807889</v>
      </c>
      <c r="Y9" s="17">
        <v>0.134790215268663</v>
      </c>
      <c r="Z9" s="17">
        <v>0.11084699033746</v>
      </c>
      <c r="AA9" s="17">
        <v>0.15451276684065901</v>
      </c>
      <c r="AB9" s="17">
        <v>0.10075454021654701</v>
      </c>
      <c r="AC9" s="17">
        <v>0.11093378805868</v>
      </c>
      <c r="AD9" s="17">
        <v>0.10273728982901301</v>
      </c>
      <c r="AE9" s="17"/>
      <c r="AF9" s="17">
        <v>0.13135405857537999</v>
      </c>
      <c r="AG9" s="17">
        <v>0.15928194036895901</v>
      </c>
      <c r="AH9" s="17">
        <v>0.15295592231991101</v>
      </c>
      <c r="AI9" s="17">
        <v>0.15000720437022899</v>
      </c>
      <c r="AJ9" s="17">
        <v>0.14915463203930701</v>
      </c>
      <c r="AK9" s="17">
        <v>0.14447499283369999</v>
      </c>
      <c r="AL9" s="17">
        <v>0.160183896523869</v>
      </c>
      <c r="AM9" s="17">
        <v>0.13383339246061501</v>
      </c>
      <c r="AN9" s="17">
        <v>9.9499369932703793E-2</v>
      </c>
      <c r="AO9" s="17">
        <v>0.18329936839029301</v>
      </c>
      <c r="AP9" s="17">
        <v>0.16383900211067901</v>
      </c>
      <c r="AQ9" s="17">
        <v>0.15166819731207401</v>
      </c>
      <c r="AR9" s="17">
        <v>0.15834118304247399</v>
      </c>
      <c r="AS9" s="17">
        <v>9.3800203119454806E-2</v>
      </c>
      <c r="AT9" s="17">
        <v>0.19105424394609399</v>
      </c>
      <c r="AU9" s="17">
        <v>0.24692894625199799</v>
      </c>
      <c r="AV9" s="17"/>
      <c r="AW9" s="17">
        <v>0.17175545164165701</v>
      </c>
      <c r="AX9" s="17">
        <v>0.15277070311451299</v>
      </c>
      <c r="AY9" s="17">
        <v>0.15151129236001901</v>
      </c>
      <c r="AZ9" s="17">
        <v>0.13965482367585599</v>
      </c>
      <c r="BA9" s="17">
        <v>0.126839842906106</v>
      </c>
      <c r="BB9" s="17">
        <v>0.16278520130982699</v>
      </c>
      <c r="BC9" s="17"/>
      <c r="BD9" s="17">
        <v>8.5225447152998596E-2</v>
      </c>
      <c r="BE9" s="17">
        <v>0.137315740599499</v>
      </c>
      <c r="BF9" s="17">
        <v>0.198369059462327</v>
      </c>
      <c r="BG9" s="17">
        <v>0.198279058948751</v>
      </c>
      <c r="BH9" s="17">
        <v>0.20545663244256199</v>
      </c>
      <c r="BI9" s="17"/>
      <c r="BJ9" s="17">
        <v>0.14983374537455699</v>
      </c>
      <c r="BK9" s="17">
        <v>0.168071683480884</v>
      </c>
      <c r="BL9" s="17"/>
      <c r="BM9" s="17">
        <v>0.14405364696164499</v>
      </c>
      <c r="BN9" s="17">
        <v>0.20260750991582799</v>
      </c>
      <c r="BO9" s="17"/>
      <c r="BP9" s="17">
        <v>0.194182792852859</v>
      </c>
      <c r="BQ9" s="17">
        <v>0.16127579167016801</v>
      </c>
      <c r="BR9" s="17">
        <v>0.127810807996694</v>
      </c>
      <c r="BS9" s="17">
        <v>0.144698963213545</v>
      </c>
      <c r="BT9" s="17"/>
      <c r="BU9" s="17">
        <v>0.175744783878997</v>
      </c>
      <c r="BV9" s="17">
        <v>0.122380027111963</v>
      </c>
      <c r="BW9" s="17"/>
      <c r="BX9" s="17">
        <v>0.232083298466188</v>
      </c>
      <c r="BY9" s="17">
        <v>0.121185949470392</v>
      </c>
      <c r="BZ9" s="17"/>
      <c r="CA9" s="17">
        <v>0.17145841642874801</v>
      </c>
      <c r="CB9" s="17">
        <v>3.1169890275946601E-2</v>
      </c>
      <c r="CC9" s="17">
        <v>0.31282383634435701</v>
      </c>
      <c r="CD9" s="17">
        <v>8.7913627205782205E-2</v>
      </c>
    </row>
    <row r="10" spans="2:82">
      <c r="B10" s="18" t="s">
        <v>184</v>
      </c>
      <c r="C10" s="17">
        <v>0.32786529298565997</v>
      </c>
      <c r="D10" s="17">
        <v>0.33516570817736502</v>
      </c>
      <c r="E10" s="17">
        <v>0.32291134232313901</v>
      </c>
      <c r="F10" s="17"/>
      <c r="G10" s="17">
        <v>0.390991796782025</v>
      </c>
      <c r="H10" s="17">
        <v>0.33895792201331199</v>
      </c>
      <c r="I10" s="17">
        <v>0.33981841350429298</v>
      </c>
      <c r="J10" s="17">
        <v>0.32749849880210202</v>
      </c>
      <c r="K10" s="17">
        <v>0.30497333770290502</v>
      </c>
      <c r="L10" s="17">
        <v>0.28387046605431898</v>
      </c>
      <c r="M10" s="17"/>
      <c r="N10" s="17">
        <v>0.375922699651141</v>
      </c>
      <c r="O10" s="17">
        <v>0.33152739720757102</v>
      </c>
      <c r="P10" s="17">
        <v>0.317193397806802</v>
      </c>
      <c r="Q10" s="17">
        <v>0.28439982765897798</v>
      </c>
      <c r="R10" s="17"/>
      <c r="S10" s="17">
        <v>0.34131774840564899</v>
      </c>
      <c r="T10" s="17">
        <v>0.33524501213150798</v>
      </c>
      <c r="U10" s="17">
        <v>0.298712609053153</v>
      </c>
      <c r="V10" s="17">
        <v>0.28370699939531502</v>
      </c>
      <c r="W10" s="17">
        <v>0.352019542747253</v>
      </c>
      <c r="X10" s="17">
        <v>0.26679430323539999</v>
      </c>
      <c r="Y10" s="17">
        <v>0.38687972900476503</v>
      </c>
      <c r="Z10" s="17">
        <v>0.36535851582419099</v>
      </c>
      <c r="AA10" s="17">
        <v>0.312086436635585</v>
      </c>
      <c r="AB10" s="17">
        <v>0.39024032874822101</v>
      </c>
      <c r="AC10" s="17">
        <v>0.32901619171952501</v>
      </c>
      <c r="AD10" s="17">
        <v>0.264931844684683</v>
      </c>
      <c r="AE10" s="17"/>
      <c r="AF10" s="17">
        <v>0.50092165330459204</v>
      </c>
      <c r="AG10" s="17">
        <v>0.28691883225138798</v>
      </c>
      <c r="AH10" s="17">
        <v>0.30753340146849001</v>
      </c>
      <c r="AI10" s="17">
        <v>0.348451094654814</v>
      </c>
      <c r="AJ10" s="17">
        <v>0.33169495699231599</v>
      </c>
      <c r="AK10" s="17">
        <v>0.361744686263127</v>
      </c>
      <c r="AL10" s="17">
        <v>0.32666263551420999</v>
      </c>
      <c r="AM10" s="17">
        <v>0.31618103393278202</v>
      </c>
      <c r="AN10" s="17">
        <v>0.34044940121067602</v>
      </c>
      <c r="AO10" s="17">
        <v>0.25659496438763402</v>
      </c>
      <c r="AP10" s="17">
        <v>0.34500600610029197</v>
      </c>
      <c r="AQ10" s="17">
        <v>0.41113310664113401</v>
      </c>
      <c r="AR10" s="17">
        <v>0.28253604603997201</v>
      </c>
      <c r="AS10" s="17">
        <v>0.29481064975957999</v>
      </c>
      <c r="AT10" s="17">
        <v>0.36645440026614601</v>
      </c>
      <c r="AU10" s="17">
        <v>0.36945354149278897</v>
      </c>
      <c r="AV10" s="17"/>
      <c r="AW10" s="17">
        <v>0.35103530281251699</v>
      </c>
      <c r="AX10" s="17">
        <v>0.366546121434834</v>
      </c>
      <c r="AY10" s="17">
        <v>0.32052928972898298</v>
      </c>
      <c r="AZ10" s="17">
        <v>0.28584832044877201</v>
      </c>
      <c r="BA10" s="17">
        <v>0.26346065581031203</v>
      </c>
      <c r="BB10" s="17">
        <v>0.34435779385791798</v>
      </c>
      <c r="BC10" s="17"/>
      <c r="BD10" s="17">
        <v>0.26733792101584097</v>
      </c>
      <c r="BE10" s="17">
        <v>0.31880210210135901</v>
      </c>
      <c r="BF10" s="17">
        <v>0.37288824978629198</v>
      </c>
      <c r="BG10" s="17">
        <v>0.409333181494202</v>
      </c>
      <c r="BH10" s="17">
        <v>0.36201958632579401</v>
      </c>
      <c r="BI10" s="17"/>
      <c r="BJ10" s="17">
        <v>0.31470301727938699</v>
      </c>
      <c r="BK10" s="17">
        <v>0.38623022768674697</v>
      </c>
      <c r="BL10" s="17"/>
      <c r="BM10" s="17">
        <v>0.32890826038659299</v>
      </c>
      <c r="BN10" s="17">
        <v>0.32596133665760102</v>
      </c>
      <c r="BO10" s="17"/>
      <c r="BP10" s="17">
        <v>0.346914707130203</v>
      </c>
      <c r="BQ10" s="17">
        <v>0.34956817251551803</v>
      </c>
      <c r="BR10" s="17">
        <v>0.38724688973100702</v>
      </c>
      <c r="BS10" s="17">
        <v>0.32132416447207701</v>
      </c>
      <c r="BT10" s="17"/>
      <c r="BU10" s="17">
        <v>0.36363953447234199</v>
      </c>
      <c r="BV10" s="17">
        <v>0.280130267422048</v>
      </c>
      <c r="BW10" s="17"/>
      <c r="BX10" s="17">
        <v>0.40690160535159697</v>
      </c>
      <c r="BY10" s="17">
        <v>0.29623241420670698</v>
      </c>
      <c r="BZ10" s="17"/>
      <c r="CA10" s="17">
        <v>0.42173862153936698</v>
      </c>
      <c r="CB10" s="17">
        <v>0.20862642009435201</v>
      </c>
      <c r="CC10" s="17">
        <v>0.439565740088526</v>
      </c>
      <c r="CD10" s="17">
        <v>0.29444486707524897</v>
      </c>
    </row>
    <row r="11" spans="2:82">
      <c r="B11" s="18" t="s">
        <v>185</v>
      </c>
      <c r="C11" s="17">
        <v>0.25838013578010699</v>
      </c>
      <c r="D11" s="17">
        <v>0.25779576786275898</v>
      </c>
      <c r="E11" s="17">
        <v>0.25945310791594201</v>
      </c>
      <c r="F11" s="17"/>
      <c r="G11" s="17">
        <v>0.178706998085782</v>
      </c>
      <c r="H11" s="17">
        <v>0.242393895287419</v>
      </c>
      <c r="I11" s="17">
        <v>0.246498396509823</v>
      </c>
      <c r="J11" s="17">
        <v>0.24955327103473399</v>
      </c>
      <c r="K11" s="17">
        <v>0.289269593403014</v>
      </c>
      <c r="L11" s="17">
        <v>0.31850521303183299</v>
      </c>
      <c r="M11" s="17"/>
      <c r="N11" s="17">
        <v>0.25012277974107799</v>
      </c>
      <c r="O11" s="17">
        <v>0.28568539512176699</v>
      </c>
      <c r="P11" s="17">
        <v>0.21506096202594199</v>
      </c>
      <c r="Q11" s="17">
        <v>0.28040607071826301</v>
      </c>
      <c r="R11" s="17"/>
      <c r="S11" s="17">
        <v>0.23960083583632799</v>
      </c>
      <c r="T11" s="17">
        <v>0.26485081474405697</v>
      </c>
      <c r="U11" s="17">
        <v>0.29986218199881898</v>
      </c>
      <c r="V11" s="17">
        <v>0.30692992049629197</v>
      </c>
      <c r="W11" s="17">
        <v>0.23821181847874501</v>
      </c>
      <c r="X11" s="17">
        <v>0.28139338692137</v>
      </c>
      <c r="Y11" s="17">
        <v>0.22284868767976701</v>
      </c>
      <c r="Z11" s="17">
        <v>0.20297162156347201</v>
      </c>
      <c r="AA11" s="17">
        <v>0.22361375052705901</v>
      </c>
      <c r="AB11" s="17">
        <v>0.25262797611392701</v>
      </c>
      <c r="AC11" s="17">
        <v>0.231682695506324</v>
      </c>
      <c r="AD11" s="17">
        <v>0.38149150472311</v>
      </c>
      <c r="AE11" s="17"/>
      <c r="AF11" s="17">
        <v>0.244961413909764</v>
      </c>
      <c r="AG11" s="17">
        <v>0.21598302593603499</v>
      </c>
      <c r="AH11" s="17">
        <v>0.25094315697501501</v>
      </c>
      <c r="AI11" s="17">
        <v>0.19046609742925399</v>
      </c>
      <c r="AJ11" s="17">
        <v>0.258213136269689</v>
      </c>
      <c r="AK11" s="17">
        <v>0.27053671044567501</v>
      </c>
      <c r="AL11" s="17">
        <v>0.190783993909005</v>
      </c>
      <c r="AM11" s="17">
        <v>0.27876883134059099</v>
      </c>
      <c r="AN11" s="17">
        <v>0.30285909731181498</v>
      </c>
      <c r="AO11" s="17">
        <v>0.32452443247635798</v>
      </c>
      <c r="AP11" s="17">
        <v>0.22422603731794899</v>
      </c>
      <c r="AQ11" s="17">
        <v>0.24190326466692899</v>
      </c>
      <c r="AR11" s="17">
        <v>0.27612059134133199</v>
      </c>
      <c r="AS11" s="17">
        <v>0.339458831923727</v>
      </c>
      <c r="AT11" s="17">
        <v>0.27401550383689</v>
      </c>
      <c r="AU11" s="17">
        <v>0.21938320479642301</v>
      </c>
      <c r="AV11" s="17"/>
      <c r="AW11" s="17">
        <v>0.234012797504418</v>
      </c>
      <c r="AX11" s="17">
        <v>0.25904870256854901</v>
      </c>
      <c r="AY11" s="17">
        <v>0.22888652771758999</v>
      </c>
      <c r="AZ11" s="17">
        <v>0.27255438134170201</v>
      </c>
      <c r="BA11" s="17">
        <v>0.33265989585400702</v>
      </c>
      <c r="BB11" s="17">
        <v>0.23287618225199899</v>
      </c>
      <c r="BC11" s="17"/>
      <c r="BD11" s="17">
        <v>0.34562004271831898</v>
      </c>
      <c r="BE11" s="17">
        <v>0.21394449588158501</v>
      </c>
      <c r="BF11" s="17">
        <v>0.24632454438020601</v>
      </c>
      <c r="BG11" s="17">
        <v>0.20872424564127601</v>
      </c>
      <c r="BH11" s="17">
        <v>0.23413609102572</v>
      </c>
      <c r="BI11" s="17"/>
      <c r="BJ11" s="17">
        <v>0.26909455596126303</v>
      </c>
      <c r="BK11" s="17">
        <v>0.205719821434866</v>
      </c>
      <c r="BL11" s="17"/>
      <c r="BM11" s="17">
        <v>0.25975103610982297</v>
      </c>
      <c r="BN11" s="17">
        <v>0.25302529483442399</v>
      </c>
      <c r="BO11" s="17"/>
      <c r="BP11" s="17">
        <v>0.26787970385480098</v>
      </c>
      <c r="BQ11" s="17">
        <v>0.23384995627629801</v>
      </c>
      <c r="BR11" s="17">
        <v>0.18220972925221299</v>
      </c>
      <c r="BS11" s="17">
        <v>0.26816998717154</v>
      </c>
      <c r="BT11" s="17"/>
      <c r="BU11" s="17">
        <v>0.23670433278561301</v>
      </c>
      <c r="BV11" s="17">
        <v>0.28730304139752499</v>
      </c>
      <c r="BW11" s="17"/>
      <c r="BX11" s="17">
        <v>0.17473158904628999</v>
      </c>
      <c r="BY11" s="17">
        <v>0.29185897936045202</v>
      </c>
      <c r="BZ11" s="17"/>
      <c r="CA11" s="17">
        <v>0.20804867406854599</v>
      </c>
      <c r="CB11" s="17">
        <v>0.29787108445282301</v>
      </c>
      <c r="CC11" s="17">
        <v>0.153673221617876</v>
      </c>
      <c r="CD11" s="17">
        <v>0.35526662245248197</v>
      </c>
    </row>
    <row r="12" spans="2:82">
      <c r="B12" s="18" t="s">
        <v>186</v>
      </c>
      <c r="C12" s="17">
        <v>0.17610740391416399</v>
      </c>
      <c r="D12" s="17">
        <v>0.17242150532575101</v>
      </c>
      <c r="E12" s="17">
        <v>0.181274730019093</v>
      </c>
      <c r="F12" s="17"/>
      <c r="G12" s="17">
        <v>0.27633034335989598</v>
      </c>
      <c r="H12" s="17">
        <v>0.18567428628563601</v>
      </c>
      <c r="I12" s="17">
        <v>0.177124802601869</v>
      </c>
      <c r="J12" s="17">
        <v>0.19731286619931901</v>
      </c>
      <c r="K12" s="17">
        <v>0.136953815706777</v>
      </c>
      <c r="L12" s="17">
        <v>0.113112698540441</v>
      </c>
      <c r="M12" s="17"/>
      <c r="N12" s="17">
        <v>0.129379616681321</v>
      </c>
      <c r="O12" s="17">
        <v>0.13659335084192401</v>
      </c>
      <c r="P12" s="17">
        <v>0.261367228945592</v>
      </c>
      <c r="Q12" s="17">
        <v>0.191583906477895</v>
      </c>
      <c r="R12" s="17"/>
      <c r="S12" s="17">
        <v>0.183331808168124</v>
      </c>
      <c r="T12" s="17">
        <v>0.16419748637610801</v>
      </c>
      <c r="U12" s="17">
        <v>0.11418703570599099</v>
      </c>
      <c r="V12" s="17">
        <v>0.18191075217772901</v>
      </c>
      <c r="W12" s="17">
        <v>0.135953050681202</v>
      </c>
      <c r="X12" s="17">
        <v>0.19156866271728701</v>
      </c>
      <c r="Y12" s="17">
        <v>0.19077675433305299</v>
      </c>
      <c r="Z12" s="17">
        <v>0.26245439954538102</v>
      </c>
      <c r="AA12" s="17">
        <v>0.20254167450151001</v>
      </c>
      <c r="AB12" s="17">
        <v>0.18383869382710499</v>
      </c>
      <c r="AC12" s="17">
        <v>0.172014240092108</v>
      </c>
      <c r="AD12" s="17">
        <v>0.135428196469629</v>
      </c>
      <c r="AE12" s="17"/>
      <c r="AF12" s="17">
        <v>0</v>
      </c>
      <c r="AG12" s="17">
        <v>0.13594539213346399</v>
      </c>
      <c r="AH12" s="17">
        <v>0.195927631376731</v>
      </c>
      <c r="AI12" s="17">
        <v>0.189798645825344</v>
      </c>
      <c r="AJ12" s="17">
        <v>0.15684204540074401</v>
      </c>
      <c r="AK12" s="17">
        <v>0.15416583133806999</v>
      </c>
      <c r="AL12" s="17">
        <v>0.21333427414537701</v>
      </c>
      <c r="AM12" s="17">
        <v>0.211129280587496</v>
      </c>
      <c r="AN12" s="17">
        <v>0.205230581620401</v>
      </c>
      <c r="AO12" s="17">
        <v>0.209655777800279</v>
      </c>
      <c r="AP12" s="17">
        <v>0.150812169169393</v>
      </c>
      <c r="AQ12" s="17">
        <v>0.15373190788820401</v>
      </c>
      <c r="AR12" s="17">
        <v>0.24473284837588499</v>
      </c>
      <c r="AS12" s="17">
        <v>0.210354979998335</v>
      </c>
      <c r="AT12" s="17">
        <v>6.5283311619114603E-2</v>
      </c>
      <c r="AU12" s="17">
        <v>0.11905302145103699</v>
      </c>
      <c r="AV12" s="17"/>
      <c r="AW12" s="17">
        <v>0.17821109422612599</v>
      </c>
      <c r="AX12" s="17">
        <v>0.16448934653163999</v>
      </c>
      <c r="AY12" s="17">
        <v>0.20208372826072199</v>
      </c>
      <c r="AZ12" s="17">
        <v>0.184257499142089</v>
      </c>
      <c r="BA12" s="17">
        <v>0.15911790500945</v>
      </c>
      <c r="BB12" s="17">
        <v>0.17197614851963799</v>
      </c>
      <c r="BC12" s="17"/>
      <c r="BD12" s="17">
        <v>0.204084828259671</v>
      </c>
      <c r="BE12" s="17">
        <v>0.238736517548406</v>
      </c>
      <c r="BF12" s="17">
        <v>0.122957852638211</v>
      </c>
      <c r="BG12" s="17">
        <v>0.12456206081818801</v>
      </c>
      <c r="BH12" s="17">
        <v>0.19838769020592401</v>
      </c>
      <c r="BI12" s="17"/>
      <c r="BJ12" s="17">
        <v>0.174425809957689</v>
      </c>
      <c r="BK12" s="17">
        <v>0.18556820102364899</v>
      </c>
      <c r="BL12" s="17"/>
      <c r="BM12" s="17">
        <v>0.17798106223704199</v>
      </c>
      <c r="BN12" s="17">
        <v>0.166336913684624</v>
      </c>
      <c r="BO12" s="17"/>
      <c r="BP12" s="17">
        <v>0.149979043629238</v>
      </c>
      <c r="BQ12" s="17">
        <v>0.18829749043167901</v>
      </c>
      <c r="BR12" s="17">
        <v>0.24571242061041901</v>
      </c>
      <c r="BS12" s="17">
        <v>0.172475232454811</v>
      </c>
      <c r="BT12" s="17"/>
      <c r="BU12" s="17">
        <v>0.15804752558443499</v>
      </c>
      <c r="BV12" s="17">
        <v>0.20020543417055001</v>
      </c>
      <c r="BW12" s="17"/>
      <c r="BX12" s="17">
        <v>0.13743579393990499</v>
      </c>
      <c r="BY12" s="17">
        <v>0.191585028234981</v>
      </c>
      <c r="BZ12" s="17"/>
      <c r="CA12" s="17">
        <v>0.16450347527565901</v>
      </c>
      <c r="CB12" s="17">
        <v>0.25805454376945902</v>
      </c>
      <c r="CC12" s="17">
        <v>8.0353850467888496E-2</v>
      </c>
      <c r="CD12" s="17">
        <v>0.20548401852583401</v>
      </c>
    </row>
    <row r="13" spans="2:82">
      <c r="B13" s="18" t="s">
        <v>187</v>
      </c>
      <c r="C13" s="19">
        <v>8.4763124085726296E-2</v>
      </c>
      <c r="D13" s="19">
        <v>8.1700357908094198E-2</v>
      </c>
      <c r="E13" s="19">
        <v>8.6684566303319902E-2</v>
      </c>
      <c r="F13" s="19"/>
      <c r="G13" s="19">
        <v>7.2443594560165706E-2</v>
      </c>
      <c r="H13" s="19">
        <v>5.6233637578117203E-2</v>
      </c>
      <c r="I13" s="19">
        <v>9.3166339002013293E-2</v>
      </c>
      <c r="J13" s="19">
        <v>0.11228885648041299</v>
      </c>
      <c r="K13" s="19">
        <v>8.7884902186170705E-2</v>
      </c>
      <c r="L13" s="19">
        <v>8.66599894744082E-2</v>
      </c>
      <c r="M13" s="19"/>
      <c r="N13" s="19">
        <v>5.9735727436351603E-2</v>
      </c>
      <c r="O13" s="19">
        <v>8.8142949379015095E-2</v>
      </c>
      <c r="P13" s="19">
        <v>9.2498126852184906E-2</v>
      </c>
      <c r="Q13" s="19">
        <v>0.105040218567527</v>
      </c>
      <c r="R13" s="19"/>
      <c r="S13" s="19">
        <v>4.3783199858149303E-2</v>
      </c>
      <c r="T13" s="19">
        <v>8.8454951639026405E-2</v>
      </c>
      <c r="U13" s="19">
        <v>9.2814424277620794E-2</v>
      </c>
      <c r="V13" s="19">
        <v>9.7972120244881805E-2</v>
      </c>
      <c r="W13" s="19">
        <v>0.11373846920998699</v>
      </c>
      <c r="X13" s="19">
        <v>6.6950226318053904E-2</v>
      </c>
      <c r="Y13" s="19">
        <v>6.4704613713753106E-2</v>
      </c>
      <c r="Z13" s="19">
        <v>5.8368472729496197E-2</v>
      </c>
      <c r="AA13" s="19">
        <v>0.107245371495186</v>
      </c>
      <c r="AB13" s="19">
        <v>7.2538461094200299E-2</v>
      </c>
      <c r="AC13" s="19">
        <v>0.156353084623362</v>
      </c>
      <c r="AD13" s="19">
        <v>0.115411164293565</v>
      </c>
      <c r="AE13" s="19"/>
      <c r="AF13" s="19">
        <v>0.12276287421026399</v>
      </c>
      <c r="AG13" s="19">
        <v>0.201870809310155</v>
      </c>
      <c r="AH13" s="19">
        <v>9.2639887859853901E-2</v>
      </c>
      <c r="AI13" s="19">
        <v>0.121276957720359</v>
      </c>
      <c r="AJ13" s="19">
        <v>0.104095229297944</v>
      </c>
      <c r="AK13" s="19">
        <v>6.9077779119427404E-2</v>
      </c>
      <c r="AL13" s="19">
        <v>0.109035199907539</v>
      </c>
      <c r="AM13" s="19">
        <v>6.0087461678515301E-2</v>
      </c>
      <c r="AN13" s="19">
        <v>5.1961549924403903E-2</v>
      </c>
      <c r="AO13" s="19">
        <v>2.5925456945435299E-2</v>
      </c>
      <c r="AP13" s="19">
        <v>0.11611678530168699</v>
      </c>
      <c r="AQ13" s="19">
        <v>4.1563523491658302E-2</v>
      </c>
      <c r="AR13" s="19">
        <v>3.8269331200337202E-2</v>
      </c>
      <c r="AS13" s="19">
        <v>6.1575335198903E-2</v>
      </c>
      <c r="AT13" s="19">
        <v>0.103192540331755</v>
      </c>
      <c r="AU13" s="19">
        <v>4.5181286007752501E-2</v>
      </c>
      <c r="AV13" s="19"/>
      <c r="AW13" s="19">
        <v>6.4985353815282698E-2</v>
      </c>
      <c r="AX13" s="19">
        <v>5.7145126350463697E-2</v>
      </c>
      <c r="AY13" s="19">
        <v>9.6989161932685294E-2</v>
      </c>
      <c r="AZ13" s="19">
        <v>0.117684975391583</v>
      </c>
      <c r="BA13" s="19">
        <v>0.117921700420124</v>
      </c>
      <c r="BB13" s="19">
        <v>8.8004674060618696E-2</v>
      </c>
      <c r="BC13" s="19"/>
      <c r="BD13" s="19">
        <v>9.7731760853170799E-2</v>
      </c>
      <c r="BE13" s="19">
        <v>9.1201143869151596E-2</v>
      </c>
      <c r="BF13" s="19">
        <v>5.9460293732964097E-2</v>
      </c>
      <c r="BG13" s="19">
        <v>5.9101453097583398E-2</v>
      </c>
      <c r="BH13" s="19">
        <v>0</v>
      </c>
      <c r="BI13" s="19"/>
      <c r="BJ13" s="19">
        <v>9.1942871427104195E-2</v>
      </c>
      <c r="BK13" s="19">
        <v>5.4410066373853198E-2</v>
      </c>
      <c r="BL13" s="19"/>
      <c r="BM13" s="19">
        <v>8.9305994304896497E-2</v>
      </c>
      <c r="BN13" s="19">
        <v>5.2068944907521703E-2</v>
      </c>
      <c r="BO13" s="19"/>
      <c r="BP13" s="19">
        <v>4.1043752532898999E-2</v>
      </c>
      <c r="BQ13" s="19">
        <v>6.7008589106337099E-2</v>
      </c>
      <c r="BR13" s="19">
        <v>5.7020152409666902E-2</v>
      </c>
      <c r="BS13" s="19">
        <v>9.3331652688026304E-2</v>
      </c>
      <c r="BT13" s="19"/>
      <c r="BU13" s="19">
        <v>6.5863823278613703E-2</v>
      </c>
      <c r="BV13" s="19">
        <v>0.10998122989791401</v>
      </c>
      <c r="BW13" s="19"/>
      <c r="BX13" s="19">
        <v>4.8847713196019799E-2</v>
      </c>
      <c r="BY13" s="19">
        <v>9.9137628727468993E-2</v>
      </c>
      <c r="BZ13" s="19"/>
      <c r="CA13" s="19">
        <v>3.4250812687679898E-2</v>
      </c>
      <c r="CB13" s="19">
        <v>0.204278061407419</v>
      </c>
      <c r="CC13" s="19">
        <v>1.3583351481352699E-2</v>
      </c>
      <c r="CD13" s="19">
        <v>5.6890864740653198E-2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1330</v>
      </c>
      <c r="D7" s="10">
        <v>664</v>
      </c>
      <c r="E7" s="10">
        <v>661</v>
      </c>
      <c r="F7" s="10"/>
      <c r="G7" s="10">
        <v>164</v>
      </c>
      <c r="H7" s="10">
        <v>230</v>
      </c>
      <c r="I7" s="10">
        <v>234</v>
      </c>
      <c r="J7" s="10">
        <v>219</v>
      </c>
      <c r="K7" s="10">
        <v>186</v>
      </c>
      <c r="L7" s="10">
        <v>297</v>
      </c>
      <c r="M7" s="10"/>
      <c r="N7" s="10">
        <v>401</v>
      </c>
      <c r="O7" s="10">
        <v>362</v>
      </c>
      <c r="P7" s="10">
        <v>260</v>
      </c>
      <c r="Q7" s="10">
        <v>297</v>
      </c>
      <c r="R7" s="10"/>
      <c r="S7" s="10">
        <v>202</v>
      </c>
      <c r="T7" s="10">
        <v>182</v>
      </c>
      <c r="U7" s="10">
        <v>111</v>
      </c>
      <c r="V7" s="10">
        <v>118</v>
      </c>
      <c r="W7" s="10">
        <v>97</v>
      </c>
      <c r="X7" s="10">
        <v>122</v>
      </c>
      <c r="Y7" s="10">
        <v>115</v>
      </c>
      <c r="Z7" s="10">
        <v>50</v>
      </c>
      <c r="AA7" s="10">
        <v>149</v>
      </c>
      <c r="AB7" s="10">
        <v>95</v>
      </c>
      <c r="AC7" s="10">
        <v>63</v>
      </c>
      <c r="AD7" s="10">
        <v>26</v>
      </c>
      <c r="AE7" s="10"/>
      <c r="AF7" s="10">
        <v>8</v>
      </c>
      <c r="AG7" s="10">
        <v>55</v>
      </c>
      <c r="AH7" s="10">
        <v>104</v>
      </c>
      <c r="AI7" s="10">
        <v>90</v>
      </c>
      <c r="AJ7" s="10">
        <v>123</v>
      </c>
      <c r="AK7" s="10">
        <v>130</v>
      </c>
      <c r="AL7" s="10">
        <v>132</v>
      </c>
      <c r="AM7" s="10">
        <v>102</v>
      </c>
      <c r="AN7" s="10">
        <v>92</v>
      </c>
      <c r="AO7" s="10">
        <v>87</v>
      </c>
      <c r="AP7" s="10">
        <v>90</v>
      </c>
      <c r="AQ7" s="10">
        <v>75</v>
      </c>
      <c r="AR7" s="10">
        <v>44</v>
      </c>
      <c r="AS7" s="10">
        <v>33</v>
      </c>
      <c r="AT7" s="10">
        <v>30</v>
      </c>
      <c r="AU7" s="10">
        <v>65</v>
      </c>
      <c r="AV7" s="10"/>
      <c r="AW7" s="10">
        <v>306</v>
      </c>
      <c r="AX7" s="10">
        <v>363</v>
      </c>
      <c r="AY7" s="10">
        <v>160</v>
      </c>
      <c r="AZ7" s="10">
        <v>270</v>
      </c>
      <c r="BA7" s="10">
        <v>147</v>
      </c>
      <c r="BB7" s="10">
        <v>83</v>
      </c>
      <c r="BC7" s="10"/>
      <c r="BD7" s="10">
        <v>292</v>
      </c>
      <c r="BE7" s="10">
        <v>291</v>
      </c>
      <c r="BF7" s="10">
        <v>360</v>
      </c>
      <c r="BG7" s="10">
        <v>164</v>
      </c>
      <c r="BH7" s="10">
        <v>21</v>
      </c>
      <c r="BI7" s="10"/>
      <c r="BJ7" s="10">
        <v>1090</v>
      </c>
      <c r="BK7" s="10">
        <v>231</v>
      </c>
      <c r="BL7" s="10"/>
      <c r="BM7" s="10">
        <v>1110</v>
      </c>
      <c r="BN7" s="10">
        <v>215</v>
      </c>
      <c r="BO7" s="10"/>
      <c r="BP7" s="10">
        <v>146</v>
      </c>
      <c r="BQ7" s="10">
        <v>148</v>
      </c>
      <c r="BR7" s="10">
        <v>69</v>
      </c>
      <c r="BS7" s="10">
        <v>912</v>
      </c>
      <c r="BT7" s="10"/>
      <c r="BU7" s="10">
        <v>766</v>
      </c>
      <c r="BV7" s="10">
        <v>564</v>
      </c>
      <c r="BW7" s="10"/>
      <c r="BX7" s="10">
        <v>378</v>
      </c>
      <c r="BY7" s="10">
        <v>952</v>
      </c>
      <c r="BZ7" s="10"/>
      <c r="CA7" s="10">
        <v>116</v>
      </c>
      <c r="CB7" s="10">
        <v>393</v>
      </c>
      <c r="CC7" s="10">
        <v>450</v>
      </c>
      <c r="CD7" s="10">
        <v>371</v>
      </c>
    </row>
    <row r="8" spans="2:82" ht="30" customHeight="1">
      <c r="B8" s="11" t="s">
        <v>99</v>
      </c>
      <c r="C8" s="11">
        <v>1330</v>
      </c>
      <c r="D8" s="11">
        <v>672</v>
      </c>
      <c r="E8" s="11">
        <v>653</v>
      </c>
      <c r="F8" s="11"/>
      <c r="G8" s="11">
        <v>182</v>
      </c>
      <c r="H8" s="11">
        <v>234</v>
      </c>
      <c r="I8" s="11">
        <v>234</v>
      </c>
      <c r="J8" s="11">
        <v>212</v>
      </c>
      <c r="K8" s="11">
        <v>181</v>
      </c>
      <c r="L8" s="11">
        <v>288</v>
      </c>
      <c r="M8" s="11"/>
      <c r="N8" s="11">
        <v>365</v>
      </c>
      <c r="O8" s="11">
        <v>337</v>
      </c>
      <c r="P8" s="11">
        <v>293</v>
      </c>
      <c r="Q8" s="11">
        <v>325</v>
      </c>
      <c r="R8" s="11"/>
      <c r="S8" s="11">
        <v>196</v>
      </c>
      <c r="T8" s="11">
        <v>170</v>
      </c>
      <c r="U8" s="11">
        <v>114</v>
      </c>
      <c r="V8" s="11">
        <v>129</v>
      </c>
      <c r="W8" s="11">
        <v>88</v>
      </c>
      <c r="X8" s="11">
        <v>124</v>
      </c>
      <c r="Y8" s="11">
        <v>102</v>
      </c>
      <c r="Z8" s="11">
        <v>46</v>
      </c>
      <c r="AA8" s="11">
        <v>143</v>
      </c>
      <c r="AB8" s="11">
        <v>114</v>
      </c>
      <c r="AC8" s="11">
        <v>68</v>
      </c>
      <c r="AD8" s="11">
        <v>34</v>
      </c>
      <c r="AE8" s="11"/>
      <c r="AF8" s="11">
        <v>7</v>
      </c>
      <c r="AG8" s="11">
        <v>59</v>
      </c>
      <c r="AH8" s="11">
        <v>106</v>
      </c>
      <c r="AI8" s="11">
        <v>95</v>
      </c>
      <c r="AJ8" s="11">
        <v>128</v>
      </c>
      <c r="AK8" s="11">
        <v>134</v>
      </c>
      <c r="AL8" s="11">
        <v>136</v>
      </c>
      <c r="AM8" s="11">
        <v>102</v>
      </c>
      <c r="AN8" s="11">
        <v>90</v>
      </c>
      <c r="AO8" s="11">
        <v>84</v>
      </c>
      <c r="AP8" s="11">
        <v>87</v>
      </c>
      <c r="AQ8" s="11">
        <v>74</v>
      </c>
      <c r="AR8" s="11">
        <v>42</v>
      </c>
      <c r="AS8" s="11">
        <v>32</v>
      </c>
      <c r="AT8" s="11">
        <v>28</v>
      </c>
      <c r="AU8" s="11">
        <v>59</v>
      </c>
      <c r="AV8" s="11"/>
      <c r="AW8" s="11">
        <v>311</v>
      </c>
      <c r="AX8" s="11">
        <v>353</v>
      </c>
      <c r="AY8" s="11">
        <v>164</v>
      </c>
      <c r="AZ8" s="11">
        <v>270</v>
      </c>
      <c r="BA8" s="11">
        <v>146</v>
      </c>
      <c r="BB8" s="11">
        <v>85</v>
      </c>
      <c r="BC8" s="11"/>
      <c r="BD8" s="11">
        <v>302</v>
      </c>
      <c r="BE8" s="11">
        <v>298</v>
      </c>
      <c r="BF8" s="11">
        <v>348</v>
      </c>
      <c r="BG8" s="11">
        <v>157</v>
      </c>
      <c r="BH8" s="11">
        <v>20</v>
      </c>
      <c r="BI8" s="11"/>
      <c r="BJ8" s="11">
        <v>1088</v>
      </c>
      <c r="BK8" s="11">
        <v>233</v>
      </c>
      <c r="BL8" s="11"/>
      <c r="BM8" s="11">
        <v>1112</v>
      </c>
      <c r="BN8" s="11">
        <v>213</v>
      </c>
      <c r="BO8" s="11"/>
      <c r="BP8" s="11">
        <v>145</v>
      </c>
      <c r="BQ8" s="11">
        <v>147</v>
      </c>
      <c r="BR8" s="11">
        <v>69</v>
      </c>
      <c r="BS8" s="11">
        <v>913</v>
      </c>
      <c r="BT8" s="11"/>
      <c r="BU8" s="11">
        <v>760</v>
      </c>
      <c r="BV8" s="11">
        <v>570</v>
      </c>
      <c r="BW8" s="11"/>
      <c r="BX8" s="11">
        <v>380</v>
      </c>
      <c r="BY8" s="11">
        <v>950</v>
      </c>
      <c r="BZ8" s="11"/>
      <c r="CA8" s="11">
        <v>113</v>
      </c>
      <c r="CB8" s="11">
        <v>399</v>
      </c>
      <c r="CC8" s="11">
        <v>443</v>
      </c>
      <c r="CD8" s="11">
        <v>375</v>
      </c>
    </row>
    <row r="9" spans="2:82">
      <c r="B9" s="18" t="s">
        <v>183</v>
      </c>
      <c r="C9" s="17">
        <v>0.204740084953909</v>
      </c>
      <c r="D9" s="17">
        <v>0.21179286685554899</v>
      </c>
      <c r="E9" s="17">
        <v>0.19282099755370399</v>
      </c>
      <c r="F9" s="17"/>
      <c r="G9" s="17">
        <v>0.13464045327518501</v>
      </c>
      <c r="H9" s="17">
        <v>0.23714287635213399</v>
      </c>
      <c r="I9" s="17">
        <v>0.200986342303899</v>
      </c>
      <c r="J9" s="17">
        <v>0.18753007558254201</v>
      </c>
      <c r="K9" s="17">
        <v>0.188424022297874</v>
      </c>
      <c r="L9" s="17">
        <v>0.248712056456662</v>
      </c>
      <c r="M9" s="17"/>
      <c r="N9" s="17">
        <v>0.218459069400053</v>
      </c>
      <c r="O9" s="17">
        <v>0.20596363039368101</v>
      </c>
      <c r="P9" s="17">
        <v>0.17639490277336001</v>
      </c>
      <c r="Q9" s="17">
        <v>0.206999527439333</v>
      </c>
      <c r="R9" s="17"/>
      <c r="S9" s="17">
        <v>0.26107356351314898</v>
      </c>
      <c r="T9" s="17">
        <v>0.219747325380725</v>
      </c>
      <c r="U9" s="17">
        <v>0.26828079788123699</v>
      </c>
      <c r="V9" s="17">
        <v>0.18391279849995901</v>
      </c>
      <c r="W9" s="17">
        <v>0.18586032036707401</v>
      </c>
      <c r="X9" s="17">
        <v>0.18294031315248399</v>
      </c>
      <c r="Y9" s="17">
        <v>0.19087708590948099</v>
      </c>
      <c r="Z9" s="17">
        <v>0.19691250011998801</v>
      </c>
      <c r="AA9" s="17">
        <v>0.17368093563197901</v>
      </c>
      <c r="AB9" s="17">
        <v>0.17688648914835101</v>
      </c>
      <c r="AC9" s="17">
        <v>0.19083389004259099</v>
      </c>
      <c r="AD9" s="17">
        <v>0.10273728982901301</v>
      </c>
      <c r="AE9" s="17"/>
      <c r="AF9" s="17">
        <v>0.39599155983803203</v>
      </c>
      <c r="AG9" s="17">
        <v>0.25109610210626598</v>
      </c>
      <c r="AH9" s="17">
        <v>0.25265684315915399</v>
      </c>
      <c r="AI9" s="17">
        <v>0.196589809104876</v>
      </c>
      <c r="AJ9" s="17">
        <v>0.21696466280138299</v>
      </c>
      <c r="AK9" s="17">
        <v>0.23000537506844801</v>
      </c>
      <c r="AL9" s="17">
        <v>0.22279801808882199</v>
      </c>
      <c r="AM9" s="17">
        <v>0.14845657297791301</v>
      </c>
      <c r="AN9" s="17">
        <v>0.133486015104095</v>
      </c>
      <c r="AO9" s="17">
        <v>0.201353470821343</v>
      </c>
      <c r="AP9" s="17">
        <v>0.22868663004870601</v>
      </c>
      <c r="AQ9" s="17">
        <v>0.16116772118051401</v>
      </c>
      <c r="AR9" s="17">
        <v>0.166948829761394</v>
      </c>
      <c r="AS9" s="17">
        <v>0.134192735046232</v>
      </c>
      <c r="AT9" s="17">
        <v>0.16528153932792</v>
      </c>
      <c r="AU9" s="17">
        <v>0.30805542800304803</v>
      </c>
      <c r="AV9" s="17"/>
      <c r="AW9" s="17">
        <v>0.23191038998909899</v>
      </c>
      <c r="AX9" s="17">
        <v>0.19335362463502501</v>
      </c>
      <c r="AY9" s="17">
        <v>0.21802393818650301</v>
      </c>
      <c r="AZ9" s="17">
        <v>0.16741041266593501</v>
      </c>
      <c r="BA9" s="17">
        <v>0.198119476094234</v>
      </c>
      <c r="BB9" s="17">
        <v>0.24657648209201199</v>
      </c>
      <c r="BC9" s="17"/>
      <c r="BD9" s="17">
        <v>0.157454341617209</v>
      </c>
      <c r="BE9" s="17">
        <v>0.181475193448808</v>
      </c>
      <c r="BF9" s="17">
        <v>0.25132000373697999</v>
      </c>
      <c r="BG9" s="17">
        <v>0.27755777938973197</v>
      </c>
      <c r="BH9" s="17">
        <v>0.21627799859544999</v>
      </c>
      <c r="BI9" s="17"/>
      <c r="BJ9" s="17">
        <v>0.20012728916922401</v>
      </c>
      <c r="BK9" s="17">
        <v>0.22911718662283501</v>
      </c>
      <c r="BL9" s="17"/>
      <c r="BM9" s="17">
        <v>0.19927673405045801</v>
      </c>
      <c r="BN9" s="17">
        <v>0.238105339779142</v>
      </c>
      <c r="BO9" s="17"/>
      <c r="BP9" s="17">
        <v>0.25846661724401399</v>
      </c>
      <c r="BQ9" s="17">
        <v>0.23132908994787099</v>
      </c>
      <c r="BR9" s="17">
        <v>0.16163506476567199</v>
      </c>
      <c r="BS9" s="17">
        <v>0.19633775311718701</v>
      </c>
      <c r="BT9" s="17"/>
      <c r="BU9" s="17">
        <v>0.23260538111522699</v>
      </c>
      <c r="BV9" s="17">
        <v>0.16755828684106</v>
      </c>
      <c r="BW9" s="17"/>
      <c r="BX9" s="17">
        <v>0.276872548739243</v>
      </c>
      <c r="BY9" s="17">
        <v>0.17587034882067201</v>
      </c>
      <c r="BZ9" s="17"/>
      <c r="CA9" s="17">
        <v>0.23789365598155399</v>
      </c>
      <c r="CB9" s="17">
        <v>7.1684265086613894E-2</v>
      </c>
      <c r="CC9" s="17">
        <v>0.39638921911555403</v>
      </c>
      <c r="CD9" s="17">
        <v>0.1099717216526</v>
      </c>
    </row>
    <row r="10" spans="2:82">
      <c r="B10" s="18" t="s">
        <v>184</v>
      </c>
      <c r="C10" s="17">
        <v>0.41317085010827798</v>
      </c>
      <c r="D10" s="17">
        <v>0.41719094366688397</v>
      </c>
      <c r="E10" s="17">
        <v>0.41225825836429902</v>
      </c>
      <c r="F10" s="17"/>
      <c r="G10" s="17">
        <v>0.50426886509000002</v>
      </c>
      <c r="H10" s="17">
        <v>0.42227977037242398</v>
      </c>
      <c r="I10" s="17">
        <v>0.38327803901513202</v>
      </c>
      <c r="J10" s="17">
        <v>0.40651965876071899</v>
      </c>
      <c r="K10" s="17">
        <v>0.41275842632423498</v>
      </c>
      <c r="L10" s="17">
        <v>0.37764159872558301</v>
      </c>
      <c r="M10" s="17"/>
      <c r="N10" s="17">
        <v>0.49207578270590402</v>
      </c>
      <c r="O10" s="17">
        <v>0.40560408446672203</v>
      </c>
      <c r="P10" s="17">
        <v>0.40717227441935</v>
      </c>
      <c r="Q10" s="17">
        <v>0.345095142538691</v>
      </c>
      <c r="R10" s="17"/>
      <c r="S10" s="17">
        <v>0.41282746400987003</v>
      </c>
      <c r="T10" s="17">
        <v>0.37679435167340802</v>
      </c>
      <c r="U10" s="17">
        <v>0.36245018277964502</v>
      </c>
      <c r="V10" s="17">
        <v>0.35621673121304898</v>
      </c>
      <c r="W10" s="17">
        <v>0.47637731614491502</v>
      </c>
      <c r="X10" s="17">
        <v>0.44539782603326999</v>
      </c>
      <c r="Y10" s="17">
        <v>0.43311790401589001</v>
      </c>
      <c r="Z10" s="17">
        <v>0.53081150312571002</v>
      </c>
      <c r="AA10" s="17">
        <v>0.42347934152982197</v>
      </c>
      <c r="AB10" s="17">
        <v>0.43985673238198397</v>
      </c>
      <c r="AC10" s="17">
        <v>0.40411509623691599</v>
      </c>
      <c r="AD10" s="17">
        <v>0.36670139914557398</v>
      </c>
      <c r="AE10" s="17"/>
      <c r="AF10" s="17">
        <v>0.35672117020648703</v>
      </c>
      <c r="AG10" s="17">
        <v>0.26299352233183798</v>
      </c>
      <c r="AH10" s="17">
        <v>0.33862173685351299</v>
      </c>
      <c r="AI10" s="17">
        <v>0.43034695297352599</v>
      </c>
      <c r="AJ10" s="17">
        <v>0.41341294659058198</v>
      </c>
      <c r="AK10" s="17">
        <v>0.397975734774215</v>
      </c>
      <c r="AL10" s="17">
        <v>0.35567284153543799</v>
      </c>
      <c r="AM10" s="17">
        <v>0.42603648586475101</v>
      </c>
      <c r="AN10" s="17">
        <v>0.52462521562186804</v>
      </c>
      <c r="AO10" s="17">
        <v>0.460378765672254</v>
      </c>
      <c r="AP10" s="17">
        <v>0.38486893790606103</v>
      </c>
      <c r="AQ10" s="17">
        <v>0.50630431759384398</v>
      </c>
      <c r="AR10" s="17">
        <v>0.43392631177338098</v>
      </c>
      <c r="AS10" s="17">
        <v>0.41585288472007498</v>
      </c>
      <c r="AT10" s="17">
        <v>0.51007297083005798</v>
      </c>
      <c r="AU10" s="17">
        <v>0.47404888041238802</v>
      </c>
      <c r="AV10" s="17"/>
      <c r="AW10" s="17">
        <v>0.42546062541511898</v>
      </c>
      <c r="AX10" s="17">
        <v>0.452926981087174</v>
      </c>
      <c r="AY10" s="17">
        <v>0.44925971449823598</v>
      </c>
      <c r="AZ10" s="17">
        <v>0.35290193650464502</v>
      </c>
      <c r="BA10" s="17">
        <v>0.380952636254201</v>
      </c>
      <c r="BB10" s="17">
        <v>0.38499461809354502</v>
      </c>
      <c r="BC10" s="17"/>
      <c r="BD10" s="17">
        <v>0.39975459020620002</v>
      </c>
      <c r="BE10" s="17">
        <v>0.40333457157230601</v>
      </c>
      <c r="BF10" s="17">
        <v>0.45175015104608102</v>
      </c>
      <c r="BG10" s="17">
        <v>0.40830014255342501</v>
      </c>
      <c r="BH10" s="17">
        <v>0.54060771117183803</v>
      </c>
      <c r="BI10" s="17"/>
      <c r="BJ10" s="17">
        <v>0.41117583338992297</v>
      </c>
      <c r="BK10" s="17">
        <v>0.42158714578028</v>
      </c>
      <c r="BL10" s="17"/>
      <c r="BM10" s="17">
        <v>0.40853692008243703</v>
      </c>
      <c r="BN10" s="17">
        <v>0.44292661925842503</v>
      </c>
      <c r="BO10" s="17"/>
      <c r="BP10" s="17">
        <v>0.426965184677707</v>
      </c>
      <c r="BQ10" s="17">
        <v>0.407309722596154</v>
      </c>
      <c r="BR10" s="17">
        <v>0.49151608150197401</v>
      </c>
      <c r="BS10" s="17">
        <v>0.40257109818519599</v>
      </c>
      <c r="BT10" s="17"/>
      <c r="BU10" s="17">
        <v>0.42617713656654299</v>
      </c>
      <c r="BV10" s="17">
        <v>0.39581603304516699</v>
      </c>
      <c r="BW10" s="17"/>
      <c r="BX10" s="17">
        <v>0.44135470350543998</v>
      </c>
      <c r="BY10" s="17">
        <v>0.40189076388780298</v>
      </c>
      <c r="BZ10" s="17"/>
      <c r="CA10" s="17">
        <v>0.497767574675688</v>
      </c>
      <c r="CB10" s="17">
        <v>0.32731488009457699</v>
      </c>
      <c r="CC10" s="17">
        <v>0.45345695641057099</v>
      </c>
      <c r="CD10" s="17">
        <v>0.43137894773514401</v>
      </c>
    </row>
    <row r="11" spans="2:82">
      <c r="B11" s="18" t="s">
        <v>185</v>
      </c>
      <c r="C11" s="17">
        <v>0.213913243548918</v>
      </c>
      <c r="D11" s="17">
        <v>0.19589980411791999</v>
      </c>
      <c r="E11" s="17">
        <v>0.232574758139171</v>
      </c>
      <c r="F11" s="17"/>
      <c r="G11" s="17">
        <v>0.18412785687571401</v>
      </c>
      <c r="H11" s="17">
        <v>0.15178256953119501</v>
      </c>
      <c r="I11" s="17">
        <v>0.23315563368276401</v>
      </c>
      <c r="J11" s="17">
        <v>0.22289326951271199</v>
      </c>
      <c r="K11" s="17">
        <v>0.23758495552072401</v>
      </c>
      <c r="L11" s="17">
        <v>0.24609941515367001</v>
      </c>
      <c r="M11" s="17"/>
      <c r="N11" s="17">
        <v>0.18401910975170199</v>
      </c>
      <c r="O11" s="17">
        <v>0.23615896159635899</v>
      </c>
      <c r="P11" s="17">
        <v>0.215780365964896</v>
      </c>
      <c r="Q11" s="17">
        <v>0.21683554382401801</v>
      </c>
      <c r="R11" s="17"/>
      <c r="S11" s="17">
        <v>0.19320987109944099</v>
      </c>
      <c r="T11" s="17">
        <v>0.272434667900536</v>
      </c>
      <c r="U11" s="17">
        <v>0.25395951919153997</v>
      </c>
      <c r="V11" s="17">
        <v>0.23428868186841101</v>
      </c>
      <c r="W11" s="17">
        <v>0.15896579933881799</v>
      </c>
      <c r="X11" s="17">
        <v>0.19642033609877799</v>
      </c>
      <c r="Y11" s="17">
        <v>0.18245092431857199</v>
      </c>
      <c r="Z11" s="17">
        <v>0.112850461011829</v>
      </c>
      <c r="AA11" s="17">
        <v>0.20935767283815501</v>
      </c>
      <c r="AB11" s="17">
        <v>0.24595207543985101</v>
      </c>
      <c r="AC11" s="17">
        <v>0.13464562525186</v>
      </c>
      <c r="AD11" s="17">
        <v>0.33862569198915299</v>
      </c>
      <c r="AE11" s="17"/>
      <c r="AF11" s="17">
        <v>0.124524395745217</v>
      </c>
      <c r="AG11" s="17">
        <v>0.22924855131635499</v>
      </c>
      <c r="AH11" s="17">
        <v>0.210612733550884</v>
      </c>
      <c r="AI11" s="17">
        <v>0.14188680593651301</v>
      </c>
      <c r="AJ11" s="17">
        <v>0.235200511100188</v>
      </c>
      <c r="AK11" s="17">
        <v>0.243668605898545</v>
      </c>
      <c r="AL11" s="17">
        <v>0.19530042155397501</v>
      </c>
      <c r="AM11" s="17">
        <v>0.196915329450875</v>
      </c>
      <c r="AN11" s="17">
        <v>0.220577999786775</v>
      </c>
      <c r="AO11" s="17">
        <v>0.20628788554197899</v>
      </c>
      <c r="AP11" s="17">
        <v>0.199033485581355</v>
      </c>
      <c r="AQ11" s="17">
        <v>0.22450814221381901</v>
      </c>
      <c r="AR11" s="17">
        <v>0.246047377125063</v>
      </c>
      <c r="AS11" s="17">
        <v>0.26730174180349697</v>
      </c>
      <c r="AT11" s="17">
        <v>0.128499494370622</v>
      </c>
      <c r="AU11" s="17">
        <v>0.172660080429997</v>
      </c>
      <c r="AV11" s="17"/>
      <c r="AW11" s="17">
        <v>0.192795692826016</v>
      </c>
      <c r="AX11" s="17">
        <v>0.21228282703669099</v>
      </c>
      <c r="AY11" s="17">
        <v>0.17176813351131301</v>
      </c>
      <c r="AZ11" s="17">
        <v>0.24160629456239699</v>
      </c>
      <c r="BA11" s="17">
        <v>0.26120730673812798</v>
      </c>
      <c r="BB11" s="17">
        <v>0.213229529211275</v>
      </c>
      <c r="BC11" s="17"/>
      <c r="BD11" s="17">
        <v>0.25544002121414999</v>
      </c>
      <c r="BE11" s="17">
        <v>0.23683723993192199</v>
      </c>
      <c r="BF11" s="17">
        <v>0.17300088287261001</v>
      </c>
      <c r="BG11" s="17">
        <v>0.155991789351064</v>
      </c>
      <c r="BH11" s="17">
        <v>0.15173603396261001</v>
      </c>
      <c r="BI11" s="17"/>
      <c r="BJ11" s="17">
        <v>0.22264494945371199</v>
      </c>
      <c r="BK11" s="17">
        <v>0.168959668515374</v>
      </c>
      <c r="BL11" s="17"/>
      <c r="BM11" s="17">
        <v>0.216578033207111</v>
      </c>
      <c r="BN11" s="17">
        <v>0.195518593995989</v>
      </c>
      <c r="BO11" s="17"/>
      <c r="BP11" s="17">
        <v>0.17387331523875801</v>
      </c>
      <c r="BQ11" s="17">
        <v>0.19148845316735</v>
      </c>
      <c r="BR11" s="17">
        <v>0.209695324132054</v>
      </c>
      <c r="BS11" s="17">
        <v>0.223119957944479</v>
      </c>
      <c r="BT11" s="17"/>
      <c r="BU11" s="17">
        <v>0.19615111008254599</v>
      </c>
      <c r="BV11" s="17">
        <v>0.237613980723099</v>
      </c>
      <c r="BW11" s="17"/>
      <c r="BX11" s="17">
        <v>0.14376639252759399</v>
      </c>
      <c r="BY11" s="17">
        <v>0.24198827347704899</v>
      </c>
      <c r="BZ11" s="17"/>
      <c r="CA11" s="17">
        <v>0.11941644830709799</v>
      </c>
      <c r="CB11" s="17">
        <v>0.31719927197487202</v>
      </c>
      <c r="CC11" s="17">
        <v>8.0799717677645794E-2</v>
      </c>
      <c r="CD11" s="17">
        <v>0.28980453327347</v>
      </c>
    </row>
    <row r="12" spans="2:82">
      <c r="B12" s="18" t="s">
        <v>186</v>
      </c>
      <c r="C12" s="17">
        <v>0.11267269475146199</v>
      </c>
      <c r="D12" s="17">
        <v>0.11263479874299299</v>
      </c>
      <c r="E12" s="17">
        <v>0.113590973168799</v>
      </c>
      <c r="F12" s="17"/>
      <c r="G12" s="17">
        <v>0.14325435859074301</v>
      </c>
      <c r="H12" s="17">
        <v>0.149080822727686</v>
      </c>
      <c r="I12" s="17">
        <v>0.11994262420129</v>
      </c>
      <c r="J12" s="17">
        <v>0.117487867475665</v>
      </c>
      <c r="K12" s="17">
        <v>0.12054242668118199</v>
      </c>
      <c r="L12" s="17">
        <v>4.9345425183943498E-2</v>
      </c>
      <c r="M12" s="17"/>
      <c r="N12" s="17">
        <v>5.9724792142616702E-2</v>
      </c>
      <c r="O12" s="17">
        <v>0.118045625099905</v>
      </c>
      <c r="P12" s="17">
        <v>0.14175933759373199</v>
      </c>
      <c r="Q12" s="17">
        <v>0.143869629664097</v>
      </c>
      <c r="R12" s="17"/>
      <c r="S12" s="17">
        <v>9.1054539609706206E-2</v>
      </c>
      <c r="T12" s="17">
        <v>9.4585672232714399E-2</v>
      </c>
      <c r="U12" s="17">
        <v>7.34437315044221E-2</v>
      </c>
      <c r="V12" s="17">
        <v>0.16861308008136999</v>
      </c>
      <c r="W12" s="17">
        <v>9.8246876582303203E-2</v>
      </c>
      <c r="X12" s="17">
        <v>0.139587032494702</v>
      </c>
      <c r="Y12" s="17">
        <v>0.13004178240362299</v>
      </c>
      <c r="Z12" s="17">
        <v>7.3118905873962303E-2</v>
      </c>
      <c r="AA12" s="17">
        <v>0.135503162238748</v>
      </c>
      <c r="AB12" s="17">
        <v>0.105468668663457</v>
      </c>
      <c r="AC12" s="17">
        <v>0.114950858880861</v>
      </c>
      <c r="AD12" s="17">
        <v>0.111749703158201</v>
      </c>
      <c r="AE12" s="17"/>
      <c r="AF12" s="17">
        <v>0.12276287421026399</v>
      </c>
      <c r="AG12" s="17">
        <v>0.15168258705589099</v>
      </c>
      <c r="AH12" s="17">
        <v>0.132663846088486</v>
      </c>
      <c r="AI12" s="17">
        <v>0.136055290733964</v>
      </c>
      <c r="AJ12" s="17">
        <v>9.8670388839312007E-2</v>
      </c>
      <c r="AK12" s="17">
        <v>0.107243052163528</v>
      </c>
      <c r="AL12" s="17">
        <v>0.135877626870331</v>
      </c>
      <c r="AM12" s="17">
        <v>0.122500702634873</v>
      </c>
      <c r="AN12" s="17">
        <v>0.102025126697048</v>
      </c>
      <c r="AO12" s="17">
        <v>0.106054421018989</v>
      </c>
      <c r="AP12" s="17">
        <v>0.115172758024686</v>
      </c>
      <c r="AQ12" s="17">
        <v>8.1854424966447695E-2</v>
      </c>
      <c r="AR12" s="17">
        <v>0.114808150139824</v>
      </c>
      <c r="AS12" s="17">
        <v>8.90538425991724E-2</v>
      </c>
      <c r="AT12" s="17">
        <v>0.17136881837020401</v>
      </c>
      <c r="AU12" s="17">
        <v>4.5235611154567097E-2</v>
      </c>
      <c r="AV12" s="17"/>
      <c r="AW12" s="17">
        <v>0.106563063050164</v>
      </c>
      <c r="AX12" s="17">
        <v>9.3460075797408906E-2</v>
      </c>
      <c r="AY12" s="17">
        <v>0.116654231284263</v>
      </c>
      <c r="AZ12" s="17">
        <v>0.15790020380967701</v>
      </c>
      <c r="BA12" s="17">
        <v>7.9220009911231307E-2</v>
      </c>
      <c r="BB12" s="17">
        <v>0.122356608804766</v>
      </c>
      <c r="BC12" s="17"/>
      <c r="BD12" s="17">
        <v>0.13632883668694701</v>
      </c>
      <c r="BE12" s="17">
        <v>0.116683883824752</v>
      </c>
      <c r="BF12" s="17">
        <v>8.7639125559098197E-2</v>
      </c>
      <c r="BG12" s="17">
        <v>0.12114618480052999</v>
      </c>
      <c r="BH12" s="17">
        <v>0</v>
      </c>
      <c r="BI12" s="17"/>
      <c r="BJ12" s="17">
        <v>0.110382696418212</v>
      </c>
      <c r="BK12" s="17">
        <v>0.123567248153738</v>
      </c>
      <c r="BL12" s="17"/>
      <c r="BM12" s="17">
        <v>0.117710163646468</v>
      </c>
      <c r="BN12" s="17">
        <v>8.47296659193401E-2</v>
      </c>
      <c r="BO12" s="17"/>
      <c r="BP12" s="17">
        <v>0.10338075158328799</v>
      </c>
      <c r="BQ12" s="17">
        <v>0.116565895435583</v>
      </c>
      <c r="BR12" s="17">
        <v>8.9384400015015603E-2</v>
      </c>
      <c r="BS12" s="17">
        <v>0.11861246790135301</v>
      </c>
      <c r="BT12" s="17"/>
      <c r="BU12" s="17">
        <v>9.5354763861323494E-2</v>
      </c>
      <c r="BV12" s="17">
        <v>0.135780714359855</v>
      </c>
      <c r="BW12" s="17"/>
      <c r="BX12" s="17">
        <v>9.4400953580123806E-2</v>
      </c>
      <c r="BY12" s="17">
        <v>0.119985634288384</v>
      </c>
      <c r="BZ12" s="17"/>
      <c r="CA12" s="17">
        <v>0.118882600685844</v>
      </c>
      <c r="CB12" s="17">
        <v>0.17171564393761901</v>
      </c>
      <c r="CC12" s="17">
        <v>4.5644845840682E-2</v>
      </c>
      <c r="CD12" s="17">
        <v>0.12710791832871801</v>
      </c>
    </row>
    <row r="13" spans="2:82">
      <c r="B13" s="18" t="s">
        <v>187</v>
      </c>
      <c r="C13" s="19">
        <v>5.5503126637432801E-2</v>
      </c>
      <c r="D13" s="19">
        <v>6.2481586616653803E-2</v>
      </c>
      <c r="E13" s="19">
        <v>4.8755012774027301E-2</v>
      </c>
      <c r="F13" s="19"/>
      <c r="G13" s="19">
        <v>3.3708466168357001E-2</v>
      </c>
      <c r="H13" s="19">
        <v>3.9713961016560599E-2</v>
      </c>
      <c r="I13" s="19">
        <v>6.2637360796914496E-2</v>
      </c>
      <c r="J13" s="19">
        <v>6.5569128668362495E-2</v>
      </c>
      <c r="K13" s="19">
        <v>4.0690169175986203E-2</v>
      </c>
      <c r="L13" s="19">
        <v>7.8201504480141307E-2</v>
      </c>
      <c r="M13" s="19"/>
      <c r="N13" s="19">
        <v>4.5721245999723603E-2</v>
      </c>
      <c r="O13" s="19">
        <v>3.4227698443333197E-2</v>
      </c>
      <c r="P13" s="19">
        <v>5.8893119248661703E-2</v>
      </c>
      <c r="Q13" s="19">
        <v>8.7200156533861595E-2</v>
      </c>
      <c r="R13" s="19"/>
      <c r="S13" s="19">
        <v>4.1834561767833199E-2</v>
      </c>
      <c r="T13" s="19">
        <v>3.6437982812616301E-2</v>
      </c>
      <c r="U13" s="19">
        <v>4.1865768643156401E-2</v>
      </c>
      <c r="V13" s="19">
        <v>5.6968708337210801E-2</v>
      </c>
      <c r="W13" s="19">
        <v>8.0549687566890002E-2</v>
      </c>
      <c r="X13" s="19">
        <v>3.5654492220765097E-2</v>
      </c>
      <c r="Y13" s="19">
        <v>6.3512303352433103E-2</v>
      </c>
      <c r="Z13" s="19">
        <v>8.6306629868510606E-2</v>
      </c>
      <c r="AA13" s="19">
        <v>5.7978887761295103E-2</v>
      </c>
      <c r="AB13" s="19">
        <v>3.1836034366356403E-2</v>
      </c>
      <c r="AC13" s="19">
        <v>0.15545452958777201</v>
      </c>
      <c r="AD13" s="19">
        <v>8.0185915878058095E-2</v>
      </c>
      <c r="AE13" s="19"/>
      <c r="AF13" s="19">
        <v>0</v>
      </c>
      <c r="AG13" s="19">
        <v>0.10497923718964999</v>
      </c>
      <c r="AH13" s="19">
        <v>6.5444840347963301E-2</v>
      </c>
      <c r="AI13" s="19">
        <v>9.5121141251120894E-2</v>
      </c>
      <c r="AJ13" s="19">
        <v>3.5751490668535203E-2</v>
      </c>
      <c r="AK13" s="19">
        <v>2.1107232095264099E-2</v>
      </c>
      <c r="AL13" s="19">
        <v>9.0351091951434204E-2</v>
      </c>
      <c r="AM13" s="19">
        <v>0.106090909071588</v>
      </c>
      <c r="AN13" s="19">
        <v>1.92856427902133E-2</v>
      </c>
      <c r="AO13" s="19">
        <v>2.5925456945435299E-2</v>
      </c>
      <c r="AP13" s="19">
        <v>7.2238188439191206E-2</v>
      </c>
      <c r="AQ13" s="19">
        <v>2.6165394045375202E-2</v>
      </c>
      <c r="AR13" s="19">
        <v>3.8269331200337202E-2</v>
      </c>
      <c r="AS13" s="19">
        <v>9.3598795831023096E-2</v>
      </c>
      <c r="AT13" s="19">
        <v>2.47771771011959E-2</v>
      </c>
      <c r="AU13" s="19">
        <v>0</v>
      </c>
      <c r="AV13" s="19"/>
      <c r="AW13" s="19">
        <v>4.3270228719601497E-2</v>
      </c>
      <c r="AX13" s="19">
        <v>4.7976491443701003E-2</v>
      </c>
      <c r="AY13" s="19">
        <v>4.4293982519684999E-2</v>
      </c>
      <c r="AZ13" s="19">
        <v>8.0181152457345903E-2</v>
      </c>
      <c r="BA13" s="19">
        <v>8.0500571002205895E-2</v>
      </c>
      <c r="BB13" s="19">
        <v>3.2842761798402301E-2</v>
      </c>
      <c r="BC13" s="19"/>
      <c r="BD13" s="19">
        <v>5.1022210275494098E-2</v>
      </c>
      <c r="BE13" s="19">
        <v>6.16691112222124E-2</v>
      </c>
      <c r="BF13" s="19">
        <v>3.62898367852309E-2</v>
      </c>
      <c r="BG13" s="19">
        <v>3.7004103905248602E-2</v>
      </c>
      <c r="BH13" s="19">
        <v>9.1378256270100905E-2</v>
      </c>
      <c r="BI13" s="19"/>
      <c r="BJ13" s="19">
        <v>5.5669231568928897E-2</v>
      </c>
      <c r="BK13" s="19">
        <v>5.67687509277729E-2</v>
      </c>
      <c r="BL13" s="19"/>
      <c r="BM13" s="19">
        <v>5.7898149013526801E-2</v>
      </c>
      <c r="BN13" s="19">
        <v>3.8719781047103698E-2</v>
      </c>
      <c r="BO13" s="19"/>
      <c r="BP13" s="19">
        <v>3.7314131256232598E-2</v>
      </c>
      <c r="BQ13" s="19">
        <v>5.3306838853041799E-2</v>
      </c>
      <c r="BR13" s="19">
        <v>4.7769129585284599E-2</v>
      </c>
      <c r="BS13" s="19">
        <v>5.9358722851784902E-2</v>
      </c>
      <c r="BT13" s="19"/>
      <c r="BU13" s="19">
        <v>4.97116083743602E-2</v>
      </c>
      <c r="BV13" s="19">
        <v>6.3230985030819406E-2</v>
      </c>
      <c r="BW13" s="19"/>
      <c r="BX13" s="19">
        <v>4.3605401647599802E-2</v>
      </c>
      <c r="BY13" s="19">
        <v>6.0264979526092E-2</v>
      </c>
      <c r="BZ13" s="19"/>
      <c r="CA13" s="19">
        <v>2.6039720349816699E-2</v>
      </c>
      <c r="CB13" s="19">
        <v>0.112085938906318</v>
      </c>
      <c r="CC13" s="19">
        <v>2.3709260955547099E-2</v>
      </c>
      <c r="CD13" s="19">
        <v>4.17368790100675E-2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1330</v>
      </c>
      <c r="D7" s="10">
        <v>664</v>
      </c>
      <c r="E7" s="10">
        <v>661</v>
      </c>
      <c r="F7" s="10"/>
      <c r="G7" s="10">
        <v>164</v>
      </c>
      <c r="H7" s="10">
        <v>230</v>
      </c>
      <c r="I7" s="10">
        <v>234</v>
      </c>
      <c r="J7" s="10">
        <v>219</v>
      </c>
      <c r="K7" s="10">
        <v>186</v>
      </c>
      <c r="L7" s="10">
        <v>297</v>
      </c>
      <c r="M7" s="10"/>
      <c r="N7" s="10">
        <v>401</v>
      </c>
      <c r="O7" s="10">
        <v>362</v>
      </c>
      <c r="P7" s="10">
        <v>260</v>
      </c>
      <c r="Q7" s="10">
        <v>297</v>
      </c>
      <c r="R7" s="10"/>
      <c r="S7" s="10">
        <v>202</v>
      </c>
      <c r="T7" s="10">
        <v>182</v>
      </c>
      <c r="U7" s="10">
        <v>111</v>
      </c>
      <c r="V7" s="10">
        <v>118</v>
      </c>
      <c r="W7" s="10">
        <v>97</v>
      </c>
      <c r="X7" s="10">
        <v>122</v>
      </c>
      <c r="Y7" s="10">
        <v>115</v>
      </c>
      <c r="Z7" s="10">
        <v>50</v>
      </c>
      <c r="AA7" s="10">
        <v>149</v>
      </c>
      <c r="AB7" s="10">
        <v>95</v>
      </c>
      <c r="AC7" s="10">
        <v>63</v>
      </c>
      <c r="AD7" s="10">
        <v>26</v>
      </c>
      <c r="AE7" s="10"/>
      <c r="AF7" s="10">
        <v>8</v>
      </c>
      <c r="AG7" s="10">
        <v>55</v>
      </c>
      <c r="AH7" s="10">
        <v>104</v>
      </c>
      <c r="AI7" s="10">
        <v>90</v>
      </c>
      <c r="AJ7" s="10">
        <v>123</v>
      </c>
      <c r="AK7" s="10">
        <v>130</v>
      </c>
      <c r="AL7" s="10">
        <v>132</v>
      </c>
      <c r="AM7" s="10">
        <v>102</v>
      </c>
      <c r="AN7" s="10">
        <v>92</v>
      </c>
      <c r="AO7" s="10">
        <v>87</v>
      </c>
      <c r="AP7" s="10">
        <v>90</v>
      </c>
      <c r="AQ7" s="10">
        <v>75</v>
      </c>
      <c r="AR7" s="10">
        <v>44</v>
      </c>
      <c r="AS7" s="10">
        <v>33</v>
      </c>
      <c r="AT7" s="10">
        <v>30</v>
      </c>
      <c r="AU7" s="10">
        <v>65</v>
      </c>
      <c r="AV7" s="10"/>
      <c r="AW7" s="10">
        <v>306</v>
      </c>
      <c r="AX7" s="10">
        <v>363</v>
      </c>
      <c r="AY7" s="10">
        <v>160</v>
      </c>
      <c r="AZ7" s="10">
        <v>270</v>
      </c>
      <c r="BA7" s="10">
        <v>147</v>
      </c>
      <c r="BB7" s="10">
        <v>83</v>
      </c>
      <c r="BC7" s="10"/>
      <c r="BD7" s="10">
        <v>292</v>
      </c>
      <c r="BE7" s="10">
        <v>291</v>
      </c>
      <c r="BF7" s="10">
        <v>360</v>
      </c>
      <c r="BG7" s="10">
        <v>164</v>
      </c>
      <c r="BH7" s="10">
        <v>21</v>
      </c>
      <c r="BI7" s="10"/>
      <c r="BJ7" s="10">
        <v>1090</v>
      </c>
      <c r="BK7" s="10">
        <v>231</v>
      </c>
      <c r="BL7" s="10"/>
      <c r="BM7" s="10">
        <v>1110</v>
      </c>
      <c r="BN7" s="10">
        <v>215</v>
      </c>
      <c r="BO7" s="10"/>
      <c r="BP7" s="10">
        <v>146</v>
      </c>
      <c r="BQ7" s="10">
        <v>148</v>
      </c>
      <c r="BR7" s="10">
        <v>69</v>
      </c>
      <c r="BS7" s="10">
        <v>912</v>
      </c>
      <c r="BT7" s="10"/>
      <c r="BU7" s="10">
        <v>766</v>
      </c>
      <c r="BV7" s="10">
        <v>564</v>
      </c>
      <c r="BW7" s="10"/>
      <c r="BX7" s="10">
        <v>378</v>
      </c>
      <c r="BY7" s="10">
        <v>952</v>
      </c>
      <c r="BZ7" s="10"/>
      <c r="CA7" s="10">
        <v>116</v>
      </c>
      <c r="CB7" s="10">
        <v>393</v>
      </c>
      <c r="CC7" s="10">
        <v>450</v>
      </c>
      <c r="CD7" s="10">
        <v>371</v>
      </c>
    </row>
    <row r="8" spans="2:82" ht="30" customHeight="1">
      <c r="B8" s="11" t="s">
        <v>99</v>
      </c>
      <c r="C8" s="11">
        <v>1330</v>
      </c>
      <c r="D8" s="11">
        <v>672</v>
      </c>
      <c r="E8" s="11">
        <v>653</v>
      </c>
      <c r="F8" s="11"/>
      <c r="G8" s="11">
        <v>182</v>
      </c>
      <c r="H8" s="11">
        <v>234</v>
      </c>
      <c r="I8" s="11">
        <v>234</v>
      </c>
      <c r="J8" s="11">
        <v>212</v>
      </c>
      <c r="K8" s="11">
        <v>181</v>
      </c>
      <c r="L8" s="11">
        <v>288</v>
      </c>
      <c r="M8" s="11"/>
      <c r="N8" s="11">
        <v>365</v>
      </c>
      <c r="O8" s="11">
        <v>337</v>
      </c>
      <c r="P8" s="11">
        <v>293</v>
      </c>
      <c r="Q8" s="11">
        <v>325</v>
      </c>
      <c r="R8" s="11"/>
      <c r="S8" s="11">
        <v>196</v>
      </c>
      <c r="T8" s="11">
        <v>170</v>
      </c>
      <c r="U8" s="11">
        <v>114</v>
      </c>
      <c r="V8" s="11">
        <v>129</v>
      </c>
      <c r="W8" s="11">
        <v>88</v>
      </c>
      <c r="X8" s="11">
        <v>124</v>
      </c>
      <c r="Y8" s="11">
        <v>102</v>
      </c>
      <c r="Z8" s="11">
        <v>46</v>
      </c>
      <c r="AA8" s="11">
        <v>143</v>
      </c>
      <c r="AB8" s="11">
        <v>114</v>
      </c>
      <c r="AC8" s="11">
        <v>68</v>
      </c>
      <c r="AD8" s="11">
        <v>34</v>
      </c>
      <c r="AE8" s="11"/>
      <c r="AF8" s="11">
        <v>7</v>
      </c>
      <c r="AG8" s="11">
        <v>59</v>
      </c>
      <c r="AH8" s="11">
        <v>106</v>
      </c>
      <c r="AI8" s="11">
        <v>95</v>
      </c>
      <c r="AJ8" s="11">
        <v>128</v>
      </c>
      <c r="AK8" s="11">
        <v>134</v>
      </c>
      <c r="AL8" s="11">
        <v>136</v>
      </c>
      <c r="AM8" s="11">
        <v>102</v>
      </c>
      <c r="AN8" s="11">
        <v>90</v>
      </c>
      <c r="AO8" s="11">
        <v>84</v>
      </c>
      <c r="AP8" s="11">
        <v>87</v>
      </c>
      <c r="AQ8" s="11">
        <v>74</v>
      </c>
      <c r="AR8" s="11">
        <v>42</v>
      </c>
      <c r="AS8" s="11">
        <v>32</v>
      </c>
      <c r="AT8" s="11">
        <v>28</v>
      </c>
      <c r="AU8" s="11">
        <v>59</v>
      </c>
      <c r="AV8" s="11"/>
      <c r="AW8" s="11">
        <v>311</v>
      </c>
      <c r="AX8" s="11">
        <v>353</v>
      </c>
      <c r="AY8" s="11">
        <v>164</v>
      </c>
      <c r="AZ8" s="11">
        <v>270</v>
      </c>
      <c r="BA8" s="11">
        <v>146</v>
      </c>
      <c r="BB8" s="11">
        <v>85</v>
      </c>
      <c r="BC8" s="11"/>
      <c r="BD8" s="11">
        <v>302</v>
      </c>
      <c r="BE8" s="11">
        <v>298</v>
      </c>
      <c r="BF8" s="11">
        <v>348</v>
      </c>
      <c r="BG8" s="11">
        <v>157</v>
      </c>
      <c r="BH8" s="11">
        <v>20</v>
      </c>
      <c r="BI8" s="11"/>
      <c r="BJ8" s="11">
        <v>1088</v>
      </c>
      <c r="BK8" s="11">
        <v>233</v>
      </c>
      <c r="BL8" s="11"/>
      <c r="BM8" s="11">
        <v>1112</v>
      </c>
      <c r="BN8" s="11">
        <v>213</v>
      </c>
      <c r="BO8" s="11"/>
      <c r="BP8" s="11">
        <v>145</v>
      </c>
      <c r="BQ8" s="11">
        <v>147</v>
      </c>
      <c r="BR8" s="11">
        <v>69</v>
      </c>
      <c r="BS8" s="11">
        <v>913</v>
      </c>
      <c r="BT8" s="11"/>
      <c r="BU8" s="11">
        <v>760</v>
      </c>
      <c r="BV8" s="11">
        <v>570</v>
      </c>
      <c r="BW8" s="11"/>
      <c r="BX8" s="11">
        <v>380</v>
      </c>
      <c r="BY8" s="11">
        <v>950</v>
      </c>
      <c r="BZ8" s="11"/>
      <c r="CA8" s="11">
        <v>113</v>
      </c>
      <c r="CB8" s="11">
        <v>399</v>
      </c>
      <c r="CC8" s="11">
        <v>443</v>
      </c>
      <c r="CD8" s="11">
        <v>375</v>
      </c>
    </row>
    <row r="9" spans="2:82">
      <c r="B9" s="18" t="s">
        <v>183</v>
      </c>
      <c r="C9" s="17">
        <v>0.19526592602857801</v>
      </c>
      <c r="D9" s="17">
        <v>0.20973981526232099</v>
      </c>
      <c r="E9" s="17">
        <v>0.177527947084202</v>
      </c>
      <c r="F9" s="17"/>
      <c r="G9" s="17">
        <v>9.6073214255423506E-2</v>
      </c>
      <c r="H9" s="17">
        <v>0.21062297024639401</v>
      </c>
      <c r="I9" s="17">
        <v>0.165469307884795</v>
      </c>
      <c r="J9" s="17">
        <v>0.19042875172554</v>
      </c>
      <c r="K9" s="17">
        <v>0.212997387100163</v>
      </c>
      <c r="L9" s="17">
        <v>0.26215630607661999</v>
      </c>
      <c r="M9" s="17"/>
      <c r="N9" s="17">
        <v>0.22167052370221399</v>
      </c>
      <c r="O9" s="17">
        <v>0.19776029971036399</v>
      </c>
      <c r="P9" s="17">
        <v>0.15412606768245901</v>
      </c>
      <c r="Q9" s="17">
        <v>0.19319941274457</v>
      </c>
      <c r="R9" s="17"/>
      <c r="S9" s="17">
        <v>0.21825847224650799</v>
      </c>
      <c r="T9" s="17">
        <v>0.19753549183635599</v>
      </c>
      <c r="U9" s="17">
        <v>0.245576512668123</v>
      </c>
      <c r="V9" s="17">
        <v>0.199744129537131</v>
      </c>
      <c r="W9" s="17">
        <v>0.204457306219298</v>
      </c>
      <c r="X9" s="17">
        <v>0.19769913445853601</v>
      </c>
      <c r="Y9" s="17">
        <v>0.18445858286012901</v>
      </c>
      <c r="Z9" s="17">
        <v>0.133206300321487</v>
      </c>
      <c r="AA9" s="17">
        <v>0.174867597647439</v>
      </c>
      <c r="AB9" s="17">
        <v>0.196614119423248</v>
      </c>
      <c r="AC9" s="17">
        <v>0.137647469459143</v>
      </c>
      <c r="AD9" s="17">
        <v>0.14685732046831901</v>
      </c>
      <c r="AE9" s="17"/>
      <c r="AF9" s="17">
        <v>0.27016137822022601</v>
      </c>
      <c r="AG9" s="17">
        <v>0.25399618683611702</v>
      </c>
      <c r="AH9" s="17">
        <v>0.24090251667002999</v>
      </c>
      <c r="AI9" s="17">
        <v>0.19213670532261401</v>
      </c>
      <c r="AJ9" s="17">
        <v>0.18898687066749001</v>
      </c>
      <c r="AK9" s="17">
        <v>0.19174308360144901</v>
      </c>
      <c r="AL9" s="17">
        <v>0.21718994244991199</v>
      </c>
      <c r="AM9" s="17">
        <v>0.16026544297669301</v>
      </c>
      <c r="AN9" s="17">
        <v>0.13240597567923801</v>
      </c>
      <c r="AO9" s="17">
        <v>0.20562766442920999</v>
      </c>
      <c r="AP9" s="17">
        <v>0.17605620898895</v>
      </c>
      <c r="AQ9" s="17">
        <v>0.17275214795393501</v>
      </c>
      <c r="AR9" s="17">
        <v>0.21894592532322499</v>
      </c>
      <c r="AS9" s="17">
        <v>0.14393812186139501</v>
      </c>
      <c r="AT9" s="17">
        <v>0.148744283684768</v>
      </c>
      <c r="AU9" s="17">
        <v>0.28695834238489598</v>
      </c>
      <c r="AV9" s="17"/>
      <c r="AW9" s="17">
        <v>0.198294180840238</v>
      </c>
      <c r="AX9" s="17">
        <v>0.20503688299143699</v>
      </c>
      <c r="AY9" s="17">
        <v>0.21007945437827399</v>
      </c>
      <c r="AZ9" s="17">
        <v>0.172474431927648</v>
      </c>
      <c r="BA9" s="17">
        <v>0.165307028906099</v>
      </c>
      <c r="BB9" s="17">
        <v>0.228166688847564</v>
      </c>
      <c r="BC9" s="17"/>
      <c r="BD9" s="17">
        <v>0.142926373205432</v>
      </c>
      <c r="BE9" s="17">
        <v>0.17969191541768501</v>
      </c>
      <c r="BF9" s="17">
        <v>0.25379536378725598</v>
      </c>
      <c r="BG9" s="17">
        <v>0.22959018976916901</v>
      </c>
      <c r="BH9" s="17">
        <v>0.19222798265164101</v>
      </c>
      <c r="BI9" s="17"/>
      <c r="BJ9" s="17">
        <v>0.198239619176728</v>
      </c>
      <c r="BK9" s="17">
        <v>0.18029308641515601</v>
      </c>
      <c r="BL9" s="17"/>
      <c r="BM9" s="17">
        <v>0.19205299430693101</v>
      </c>
      <c r="BN9" s="17">
        <v>0.21665561857823501</v>
      </c>
      <c r="BO9" s="17"/>
      <c r="BP9" s="17">
        <v>0.21050094016163801</v>
      </c>
      <c r="BQ9" s="17">
        <v>0.20311760985021601</v>
      </c>
      <c r="BR9" s="17">
        <v>0.165898977851899</v>
      </c>
      <c r="BS9" s="17">
        <v>0.192880586006658</v>
      </c>
      <c r="BT9" s="17"/>
      <c r="BU9" s="17">
        <v>0.228724938036593</v>
      </c>
      <c r="BV9" s="17">
        <v>0.150620205332295</v>
      </c>
      <c r="BW9" s="17"/>
      <c r="BX9" s="17">
        <v>0.272243487923507</v>
      </c>
      <c r="BY9" s="17">
        <v>0.164457025521586</v>
      </c>
      <c r="BZ9" s="17"/>
      <c r="CA9" s="17">
        <v>0.26966120221704898</v>
      </c>
      <c r="CB9" s="17">
        <v>5.1350600948340902E-2</v>
      </c>
      <c r="CC9" s="17">
        <v>0.380629831621208</v>
      </c>
      <c r="CD9" s="17">
        <v>0.106996914005436</v>
      </c>
    </row>
    <row r="10" spans="2:82">
      <c r="B10" s="18" t="s">
        <v>184</v>
      </c>
      <c r="C10" s="17">
        <v>0.39426910424213002</v>
      </c>
      <c r="D10" s="17">
        <v>0.38360970777241998</v>
      </c>
      <c r="E10" s="17">
        <v>0.40831507803098499</v>
      </c>
      <c r="F10" s="17"/>
      <c r="G10" s="17">
        <v>0.50665560542683596</v>
      </c>
      <c r="H10" s="17">
        <v>0.37519574678597001</v>
      </c>
      <c r="I10" s="17">
        <v>0.43644617395246998</v>
      </c>
      <c r="J10" s="17">
        <v>0.38527277096354301</v>
      </c>
      <c r="K10" s="17">
        <v>0.37649962468623299</v>
      </c>
      <c r="L10" s="17">
        <v>0.32220585577088301</v>
      </c>
      <c r="M10" s="17"/>
      <c r="N10" s="17">
        <v>0.46882367953880499</v>
      </c>
      <c r="O10" s="17">
        <v>0.38837645498580697</v>
      </c>
      <c r="P10" s="17">
        <v>0.39378353690684698</v>
      </c>
      <c r="Q10" s="17">
        <v>0.32378953238114699</v>
      </c>
      <c r="R10" s="17"/>
      <c r="S10" s="17">
        <v>0.409113242067844</v>
      </c>
      <c r="T10" s="17">
        <v>0.40479015015423297</v>
      </c>
      <c r="U10" s="17">
        <v>0.27147488985753498</v>
      </c>
      <c r="V10" s="17">
        <v>0.36415329820254499</v>
      </c>
      <c r="W10" s="17">
        <v>0.44210784532486502</v>
      </c>
      <c r="X10" s="17">
        <v>0.40551262934093402</v>
      </c>
      <c r="Y10" s="17">
        <v>0.41907814901911</v>
      </c>
      <c r="Z10" s="17">
        <v>0.45649875898472703</v>
      </c>
      <c r="AA10" s="17">
        <v>0.42302618705460798</v>
      </c>
      <c r="AB10" s="17">
        <v>0.38471597287922599</v>
      </c>
      <c r="AC10" s="17">
        <v>0.43040220653813599</v>
      </c>
      <c r="AD10" s="17">
        <v>0.297282542398695</v>
      </c>
      <c r="AE10" s="17"/>
      <c r="AF10" s="17">
        <v>0.36211433365974499</v>
      </c>
      <c r="AG10" s="17">
        <v>0.184947612043456</v>
      </c>
      <c r="AH10" s="17">
        <v>0.320862069714832</v>
      </c>
      <c r="AI10" s="17">
        <v>0.405707674569948</v>
      </c>
      <c r="AJ10" s="17">
        <v>0.39354101453503498</v>
      </c>
      <c r="AK10" s="17">
        <v>0.38756944763392998</v>
      </c>
      <c r="AL10" s="17">
        <v>0.33450715113291901</v>
      </c>
      <c r="AM10" s="17">
        <v>0.41000169211710802</v>
      </c>
      <c r="AN10" s="17">
        <v>0.47703013784210502</v>
      </c>
      <c r="AO10" s="17">
        <v>0.47002646844885199</v>
      </c>
      <c r="AP10" s="17">
        <v>0.41842536114078499</v>
      </c>
      <c r="AQ10" s="17">
        <v>0.429850007232352</v>
      </c>
      <c r="AR10" s="17">
        <v>0.41233222924060298</v>
      </c>
      <c r="AS10" s="17">
        <v>0.43543227135047702</v>
      </c>
      <c r="AT10" s="17">
        <v>0.53229712351967196</v>
      </c>
      <c r="AU10" s="17">
        <v>0.450467768655051</v>
      </c>
      <c r="AV10" s="17"/>
      <c r="AW10" s="17">
        <v>0.38253974604174601</v>
      </c>
      <c r="AX10" s="17">
        <v>0.42570230735766301</v>
      </c>
      <c r="AY10" s="17">
        <v>0.41533869576902499</v>
      </c>
      <c r="AZ10" s="17">
        <v>0.37795726335062402</v>
      </c>
      <c r="BA10" s="17">
        <v>0.389678112975269</v>
      </c>
      <c r="BB10" s="17">
        <v>0.33059952953828697</v>
      </c>
      <c r="BC10" s="17"/>
      <c r="BD10" s="17">
        <v>0.34915395371476499</v>
      </c>
      <c r="BE10" s="17">
        <v>0.41172247093701297</v>
      </c>
      <c r="BF10" s="17">
        <v>0.42371224375400302</v>
      </c>
      <c r="BG10" s="17">
        <v>0.47170465194980099</v>
      </c>
      <c r="BH10" s="17">
        <v>0.356472743165621</v>
      </c>
      <c r="BI10" s="17"/>
      <c r="BJ10" s="17">
        <v>0.38774529013884301</v>
      </c>
      <c r="BK10" s="17">
        <v>0.42722082842994102</v>
      </c>
      <c r="BL10" s="17"/>
      <c r="BM10" s="17">
        <v>0.39576064940508998</v>
      </c>
      <c r="BN10" s="17">
        <v>0.39159090683575198</v>
      </c>
      <c r="BO10" s="17"/>
      <c r="BP10" s="17">
        <v>0.41688871477513501</v>
      </c>
      <c r="BQ10" s="17">
        <v>0.400710909863148</v>
      </c>
      <c r="BR10" s="17">
        <v>0.46073283302583501</v>
      </c>
      <c r="BS10" s="17">
        <v>0.39325350889372401</v>
      </c>
      <c r="BT10" s="17"/>
      <c r="BU10" s="17">
        <v>0.41523358667280902</v>
      </c>
      <c r="BV10" s="17">
        <v>0.36629534258658503</v>
      </c>
      <c r="BW10" s="17"/>
      <c r="BX10" s="17">
        <v>0.42470236432111502</v>
      </c>
      <c r="BY10" s="17">
        <v>0.382088732991133</v>
      </c>
      <c r="BZ10" s="17"/>
      <c r="CA10" s="17">
        <v>0.49874418506882701</v>
      </c>
      <c r="CB10" s="17">
        <v>0.27290330643229199</v>
      </c>
      <c r="CC10" s="17">
        <v>0.486892134593024</v>
      </c>
      <c r="CD10" s="17">
        <v>0.38243988011032398</v>
      </c>
    </row>
    <row r="11" spans="2:82">
      <c r="B11" s="18" t="s">
        <v>185</v>
      </c>
      <c r="C11" s="17">
        <v>0.239147487402148</v>
      </c>
      <c r="D11" s="17">
        <v>0.22407192826400099</v>
      </c>
      <c r="E11" s="17">
        <v>0.25498267203700797</v>
      </c>
      <c r="F11" s="17"/>
      <c r="G11" s="17">
        <v>0.20015136948329501</v>
      </c>
      <c r="H11" s="17">
        <v>0.24349056155231699</v>
      </c>
      <c r="I11" s="17">
        <v>0.20878217188864701</v>
      </c>
      <c r="J11" s="17">
        <v>0.21743120363649199</v>
      </c>
      <c r="K11" s="17">
        <v>0.27881444544783301</v>
      </c>
      <c r="L11" s="17">
        <v>0.27604808085327098</v>
      </c>
      <c r="M11" s="17"/>
      <c r="N11" s="17">
        <v>0.19167490461026601</v>
      </c>
      <c r="O11" s="17">
        <v>0.237921068532577</v>
      </c>
      <c r="P11" s="17">
        <v>0.246679708167582</v>
      </c>
      <c r="Q11" s="17">
        <v>0.28512139626134397</v>
      </c>
      <c r="R11" s="17"/>
      <c r="S11" s="17">
        <v>0.23681125887722199</v>
      </c>
      <c r="T11" s="17">
        <v>0.24793080999676101</v>
      </c>
      <c r="U11" s="17">
        <v>0.32541796681927698</v>
      </c>
      <c r="V11" s="17">
        <v>0.24329636634979199</v>
      </c>
      <c r="W11" s="17">
        <v>0.15281785914990001</v>
      </c>
      <c r="X11" s="17">
        <v>0.26676609031645998</v>
      </c>
      <c r="Y11" s="17">
        <v>0.237753378569239</v>
      </c>
      <c r="Z11" s="17">
        <v>0.21414708560574999</v>
      </c>
      <c r="AA11" s="17">
        <v>0.21942238334084599</v>
      </c>
      <c r="AB11" s="17">
        <v>0.21274787870380901</v>
      </c>
      <c r="AC11" s="17">
        <v>0.208088413448308</v>
      </c>
      <c r="AD11" s="17">
        <v>0.29732648566196501</v>
      </c>
      <c r="AE11" s="17"/>
      <c r="AF11" s="17">
        <v>0.124524395745217</v>
      </c>
      <c r="AG11" s="17">
        <v>0.288119325299528</v>
      </c>
      <c r="AH11" s="17">
        <v>0.284595764252701</v>
      </c>
      <c r="AI11" s="17">
        <v>0.18141260740416201</v>
      </c>
      <c r="AJ11" s="17">
        <v>0.23752978090576701</v>
      </c>
      <c r="AK11" s="17">
        <v>0.31694162905614898</v>
      </c>
      <c r="AL11" s="17">
        <v>0.215118648761049</v>
      </c>
      <c r="AM11" s="17">
        <v>0.29386084892672798</v>
      </c>
      <c r="AN11" s="17">
        <v>0.217424214930482</v>
      </c>
      <c r="AO11" s="17">
        <v>0.17813988407293399</v>
      </c>
      <c r="AP11" s="17">
        <v>0.20864293789740801</v>
      </c>
      <c r="AQ11" s="17">
        <v>0.21264812463855501</v>
      </c>
      <c r="AR11" s="17">
        <v>0.178879803057679</v>
      </c>
      <c r="AS11" s="17">
        <v>0.20316659536593601</v>
      </c>
      <c r="AT11" s="17">
        <v>0.17985248182586999</v>
      </c>
      <c r="AU11" s="17">
        <v>0.203741332853068</v>
      </c>
      <c r="AV11" s="17"/>
      <c r="AW11" s="17">
        <v>0.216898988971402</v>
      </c>
      <c r="AX11" s="17">
        <v>0.25147333184262199</v>
      </c>
      <c r="AY11" s="17">
        <v>0.21068723431514899</v>
      </c>
      <c r="AZ11" s="17">
        <v>0.23940846660246601</v>
      </c>
      <c r="BA11" s="17">
        <v>0.276490698111299</v>
      </c>
      <c r="BB11" s="17">
        <v>0.26243301592708701</v>
      </c>
      <c r="BC11" s="17"/>
      <c r="BD11" s="17">
        <v>0.29859010167776401</v>
      </c>
      <c r="BE11" s="17">
        <v>0.24478272834741399</v>
      </c>
      <c r="BF11" s="17">
        <v>0.19256622166474599</v>
      </c>
      <c r="BG11" s="17">
        <v>0.167796884268748</v>
      </c>
      <c r="BH11" s="17">
        <v>0.29672153334213702</v>
      </c>
      <c r="BI11" s="17"/>
      <c r="BJ11" s="17">
        <v>0.23641891837777301</v>
      </c>
      <c r="BK11" s="17">
        <v>0.24414022618008199</v>
      </c>
      <c r="BL11" s="17"/>
      <c r="BM11" s="17">
        <v>0.238284024786172</v>
      </c>
      <c r="BN11" s="17">
        <v>0.23962070697739099</v>
      </c>
      <c r="BO11" s="17"/>
      <c r="BP11" s="17">
        <v>0.232983381744468</v>
      </c>
      <c r="BQ11" s="17">
        <v>0.27209530208751598</v>
      </c>
      <c r="BR11" s="17">
        <v>0.22551147256696699</v>
      </c>
      <c r="BS11" s="17">
        <v>0.23159278984134901</v>
      </c>
      <c r="BT11" s="17"/>
      <c r="BU11" s="17">
        <v>0.20082961611331099</v>
      </c>
      <c r="BV11" s="17">
        <v>0.29027658167509701</v>
      </c>
      <c r="BW11" s="17"/>
      <c r="BX11" s="17">
        <v>0.166717552497261</v>
      </c>
      <c r="BY11" s="17">
        <v>0.26813628106202497</v>
      </c>
      <c r="BZ11" s="17"/>
      <c r="CA11" s="17">
        <v>0.113946424212699</v>
      </c>
      <c r="CB11" s="17">
        <v>0.34615843575151001</v>
      </c>
      <c r="CC11" s="17">
        <v>7.7375712217472803E-2</v>
      </c>
      <c r="CD11" s="17">
        <v>0.35422524022614399</v>
      </c>
    </row>
    <row r="12" spans="2:82">
      <c r="B12" s="18" t="s">
        <v>186</v>
      </c>
      <c r="C12" s="17">
        <v>0.12281738766676401</v>
      </c>
      <c r="D12" s="17">
        <v>0.126971359659793</v>
      </c>
      <c r="E12" s="17">
        <v>0.11950115124199</v>
      </c>
      <c r="F12" s="17"/>
      <c r="G12" s="17">
        <v>0.16409329799995101</v>
      </c>
      <c r="H12" s="17">
        <v>0.128341912141861</v>
      </c>
      <c r="I12" s="17">
        <v>0.14420918241861999</v>
      </c>
      <c r="J12" s="17">
        <v>0.14050778735369299</v>
      </c>
      <c r="K12" s="17">
        <v>9.4078797408620504E-2</v>
      </c>
      <c r="L12" s="17">
        <v>7.9854592058004797E-2</v>
      </c>
      <c r="M12" s="17"/>
      <c r="N12" s="17">
        <v>8.14165908360686E-2</v>
      </c>
      <c r="O12" s="17">
        <v>0.13861393366168701</v>
      </c>
      <c r="P12" s="17">
        <v>0.147264764632665</v>
      </c>
      <c r="Q12" s="17">
        <v>0.131430544325638</v>
      </c>
      <c r="R12" s="17"/>
      <c r="S12" s="17">
        <v>0.117177608138332</v>
      </c>
      <c r="T12" s="17">
        <v>9.4948633371488594E-2</v>
      </c>
      <c r="U12" s="17">
        <v>0.115664862011908</v>
      </c>
      <c r="V12" s="17">
        <v>0.134144005590833</v>
      </c>
      <c r="W12" s="17">
        <v>0.119953210788781</v>
      </c>
      <c r="X12" s="17">
        <v>9.0924076076519894E-2</v>
      </c>
      <c r="Y12" s="17">
        <v>0.112275878138827</v>
      </c>
      <c r="Z12" s="17">
        <v>0.17399941272983599</v>
      </c>
      <c r="AA12" s="17">
        <v>0.110510644085436</v>
      </c>
      <c r="AB12" s="17">
        <v>0.17420960695695101</v>
      </c>
      <c r="AC12" s="17">
        <v>0.137243761524588</v>
      </c>
      <c r="AD12" s="17">
        <v>0.211297795462939</v>
      </c>
      <c r="AE12" s="17"/>
      <c r="AF12" s="17">
        <v>0.24319989237481099</v>
      </c>
      <c r="AG12" s="17">
        <v>0.17197258438827401</v>
      </c>
      <c r="AH12" s="17">
        <v>0.108379438562792</v>
      </c>
      <c r="AI12" s="17">
        <v>0.15555172408845899</v>
      </c>
      <c r="AJ12" s="17">
        <v>0.13067944754327701</v>
      </c>
      <c r="AK12" s="17">
        <v>8.2638607613208001E-2</v>
      </c>
      <c r="AL12" s="17">
        <v>0.115139076079976</v>
      </c>
      <c r="AM12" s="17">
        <v>9.8666583086253798E-2</v>
      </c>
      <c r="AN12" s="17">
        <v>0.153854028757962</v>
      </c>
      <c r="AO12" s="17">
        <v>0.132926513282911</v>
      </c>
      <c r="AP12" s="17">
        <v>0.13713986683368001</v>
      </c>
      <c r="AQ12" s="17">
        <v>0.16907319832276099</v>
      </c>
      <c r="AR12" s="17">
        <v>0.120643886446462</v>
      </c>
      <c r="AS12" s="17">
        <v>0.15993772778781601</v>
      </c>
      <c r="AT12" s="17">
        <v>0.105017971950466</v>
      </c>
      <c r="AU12" s="17">
        <v>4.4129202519477502E-2</v>
      </c>
      <c r="AV12" s="17"/>
      <c r="AW12" s="17">
        <v>0.165710066939801</v>
      </c>
      <c r="AX12" s="17">
        <v>7.94303050040229E-2</v>
      </c>
      <c r="AY12" s="17">
        <v>0.107888953333243</v>
      </c>
      <c r="AZ12" s="17">
        <v>0.144803120481552</v>
      </c>
      <c r="BA12" s="17">
        <v>0.103081476195316</v>
      </c>
      <c r="BB12" s="17">
        <v>0.14086196747904001</v>
      </c>
      <c r="BC12" s="17"/>
      <c r="BD12" s="17">
        <v>0.15735040502810099</v>
      </c>
      <c r="BE12" s="17">
        <v>0.115942588923007</v>
      </c>
      <c r="BF12" s="17">
        <v>0.10398881330840801</v>
      </c>
      <c r="BG12" s="17">
        <v>9.9833098994375896E-2</v>
      </c>
      <c r="BH12" s="17">
        <v>0.154577740840601</v>
      </c>
      <c r="BI12" s="17"/>
      <c r="BJ12" s="17">
        <v>0.125464336145021</v>
      </c>
      <c r="BK12" s="17">
        <v>0.114992583830498</v>
      </c>
      <c r="BL12" s="17"/>
      <c r="BM12" s="17">
        <v>0.122577505805711</v>
      </c>
      <c r="BN12" s="17">
        <v>0.122825370890771</v>
      </c>
      <c r="BO12" s="17"/>
      <c r="BP12" s="17">
        <v>0.10909331484687899</v>
      </c>
      <c r="BQ12" s="17">
        <v>8.4863239351020497E-2</v>
      </c>
      <c r="BR12" s="17">
        <v>8.3327262872764596E-2</v>
      </c>
      <c r="BS12" s="17">
        <v>0.131131346987305</v>
      </c>
      <c r="BT12" s="17"/>
      <c r="BU12" s="17">
        <v>0.110396279518437</v>
      </c>
      <c r="BV12" s="17">
        <v>0.139391377508295</v>
      </c>
      <c r="BW12" s="17"/>
      <c r="BX12" s="17">
        <v>0.10528804314562799</v>
      </c>
      <c r="BY12" s="17">
        <v>0.12983319614406499</v>
      </c>
      <c r="BZ12" s="17"/>
      <c r="CA12" s="17">
        <v>8.3300564685531903E-2</v>
      </c>
      <c r="CB12" s="17">
        <v>0.21290437594746101</v>
      </c>
      <c r="CC12" s="17">
        <v>4.4621828767943801E-2</v>
      </c>
      <c r="CD12" s="17">
        <v>0.13123740449796201</v>
      </c>
    </row>
    <row r="13" spans="2:82">
      <c r="B13" s="18" t="s">
        <v>187</v>
      </c>
      <c r="C13" s="19">
        <v>4.8500094660381098E-2</v>
      </c>
      <c r="D13" s="19">
        <v>5.5607189041464701E-2</v>
      </c>
      <c r="E13" s="19">
        <v>3.9673151605814097E-2</v>
      </c>
      <c r="F13" s="19"/>
      <c r="G13" s="19">
        <v>3.3026512834495203E-2</v>
      </c>
      <c r="H13" s="19">
        <v>4.2348809273457799E-2</v>
      </c>
      <c r="I13" s="19">
        <v>4.5093163855467702E-2</v>
      </c>
      <c r="J13" s="19">
        <v>6.6359486320731798E-2</v>
      </c>
      <c r="K13" s="19">
        <v>3.7609745357151197E-2</v>
      </c>
      <c r="L13" s="19">
        <v>5.9735165241221001E-2</v>
      </c>
      <c r="M13" s="19"/>
      <c r="N13" s="19">
        <v>3.6414301312646599E-2</v>
      </c>
      <c r="O13" s="19">
        <v>3.7328243109564403E-2</v>
      </c>
      <c r="P13" s="19">
        <v>5.8145922610448E-2</v>
      </c>
      <c r="Q13" s="19">
        <v>6.6459114287301502E-2</v>
      </c>
      <c r="R13" s="19"/>
      <c r="S13" s="19">
        <v>1.86394186700931E-2</v>
      </c>
      <c r="T13" s="19">
        <v>5.4794914641161298E-2</v>
      </c>
      <c r="U13" s="19">
        <v>4.1865768643156401E-2</v>
      </c>
      <c r="V13" s="19">
        <v>5.8662200319698397E-2</v>
      </c>
      <c r="W13" s="19">
        <v>8.0663778517154797E-2</v>
      </c>
      <c r="X13" s="19">
        <v>3.90980698075502E-2</v>
      </c>
      <c r="Y13" s="19">
        <v>4.6434011412695E-2</v>
      </c>
      <c r="Z13" s="19">
        <v>2.2148442358199901E-2</v>
      </c>
      <c r="AA13" s="19">
        <v>7.2173187871671596E-2</v>
      </c>
      <c r="AB13" s="19">
        <v>3.1712422036766302E-2</v>
      </c>
      <c r="AC13" s="19">
        <v>8.66181490298253E-2</v>
      </c>
      <c r="AD13" s="19">
        <v>4.7235856008081598E-2</v>
      </c>
      <c r="AE13" s="19"/>
      <c r="AF13" s="19">
        <v>0</v>
      </c>
      <c r="AG13" s="19">
        <v>0.100964291432624</v>
      </c>
      <c r="AH13" s="19">
        <v>4.5260210799644998E-2</v>
      </c>
      <c r="AI13" s="19">
        <v>6.5191288614817794E-2</v>
      </c>
      <c r="AJ13" s="19">
        <v>4.9262886348430901E-2</v>
      </c>
      <c r="AK13" s="19">
        <v>2.1107232095264099E-2</v>
      </c>
      <c r="AL13" s="19">
        <v>0.11804518157614501</v>
      </c>
      <c r="AM13" s="19">
        <v>3.7205432893217198E-2</v>
      </c>
      <c r="AN13" s="19">
        <v>1.92856427902133E-2</v>
      </c>
      <c r="AO13" s="19">
        <v>1.32794697660924E-2</v>
      </c>
      <c r="AP13" s="19">
        <v>5.9735625139176601E-2</v>
      </c>
      <c r="AQ13" s="19">
        <v>1.56765218523971E-2</v>
      </c>
      <c r="AR13" s="19">
        <v>6.9198155932030894E-2</v>
      </c>
      <c r="AS13" s="19">
        <v>5.7525283634375902E-2</v>
      </c>
      <c r="AT13" s="19">
        <v>3.40881390192245E-2</v>
      </c>
      <c r="AU13" s="19">
        <v>1.47033535875078E-2</v>
      </c>
      <c r="AV13" s="19"/>
      <c r="AW13" s="19">
        <v>3.6557017206813397E-2</v>
      </c>
      <c r="AX13" s="19">
        <v>3.8357172804254699E-2</v>
      </c>
      <c r="AY13" s="19">
        <v>5.6005662204309102E-2</v>
      </c>
      <c r="AZ13" s="19">
        <v>6.5356717637710601E-2</v>
      </c>
      <c r="BA13" s="19">
        <v>6.54426838120164E-2</v>
      </c>
      <c r="BB13" s="19">
        <v>3.7938798208021998E-2</v>
      </c>
      <c r="BC13" s="19"/>
      <c r="BD13" s="19">
        <v>5.1979166373937902E-2</v>
      </c>
      <c r="BE13" s="19">
        <v>4.7860296374881102E-2</v>
      </c>
      <c r="BF13" s="19">
        <v>2.5937357485587301E-2</v>
      </c>
      <c r="BG13" s="19">
        <v>3.1075175017905101E-2</v>
      </c>
      <c r="BH13" s="19">
        <v>0</v>
      </c>
      <c r="BI13" s="19"/>
      <c r="BJ13" s="19">
        <v>5.2131836161634401E-2</v>
      </c>
      <c r="BK13" s="19">
        <v>3.33532751443237E-2</v>
      </c>
      <c r="BL13" s="19"/>
      <c r="BM13" s="19">
        <v>5.1324825696095103E-2</v>
      </c>
      <c r="BN13" s="19">
        <v>2.93073967178515E-2</v>
      </c>
      <c r="BO13" s="19"/>
      <c r="BP13" s="19">
        <v>3.0533648471880899E-2</v>
      </c>
      <c r="BQ13" s="19">
        <v>3.9212938848098601E-2</v>
      </c>
      <c r="BR13" s="19">
        <v>6.4529453682535307E-2</v>
      </c>
      <c r="BS13" s="19">
        <v>5.1141768270963901E-2</v>
      </c>
      <c r="BT13" s="19"/>
      <c r="BU13" s="19">
        <v>4.48155796588506E-2</v>
      </c>
      <c r="BV13" s="19">
        <v>5.34164928977287E-2</v>
      </c>
      <c r="BW13" s="19"/>
      <c r="BX13" s="19">
        <v>3.1048552112488598E-2</v>
      </c>
      <c r="BY13" s="19">
        <v>5.5484764281191402E-2</v>
      </c>
      <c r="BZ13" s="19"/>
      <c r="CA13" s="19">
        <v>3.4347623815892799E-2</v>
      </c>
      <c r="CB13" s="19">
        <v>0.116683280920396</v>
      </c>
      <c r="CC13" s="19">
        <v>1.04804928003516E-2</v>
      </c>
      <c r="CD13" s="19">
        <v>2.5100561160133501E-2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I18"/>
  <sheetViews>
    <sheetView showGridLines="0" workbookViewId="0">
      <pane xSplit="2" topLeftCell="C1" activePane="topRight" state="frozen"/>
      <selection pane="topRight"/>
    </sheetView>
  </sheetViews>
  <sheetFormatPr defaultColWidth="10.85546875" defaultRowHeight="14.45"/>
  <cols>
    <col min="2" max="2" width="25.7109375" customWidth="1"/>
    <col min="3" max="9" width="20.7109375" customWidth="1"/>
  </cols>
  <sheetData>
    <row r="2" spans="2:9" ht="40.15" customHeight="1">
      <c r="D2" s="31" t="s">
        <v>498</v>
      </c>
      <c r="E2" s="32"/>
      <c r="F2" s="32"/>
      <c r="G2" s="32"/>
      <c r="H2" s="32"/>
      <c r="I2" s="32"/>
    </row>
    <row r="6" spans="2:9" ht="49.9" customHeight="1">
      <c r="B6" s="20" t="s">
        <v>32</v>
      </c>
      <c r="C6" s="20" t="s">
        <v>499</v>
      </c>
      <c r="D6" s="20" t="s">
        <v>500</v>
      </c>
      <c r="E6" s="20" t="s">
        <v>447</v>
      </c>
      <c r="F6" s="20" t="s">
        <v>445</v>
      </c>
      <c r="G6" s="20" t="s">
        <v>501</v>
      </c>
      <c r="H6" s="20" t="s">
        <v>443</v>
      </c>
    </row>
    <row r="7" spans="2:9" ht="28.9">
      <c r="B7" s="18" t="s">
        <v>305</v>
      </c>
      <c r="C7" s="17">
        <v>8.8919220183847597E-2</v>
      </c>
      <c r="D7" s="17">
        <v>0.13661820033538</v>
      </c>
      <c r="E7" s="17">
        <v>9.64824307641034E-2</v>
      </c>
      <c r="F7" s="17">
        <v>7.9768742291900605E-2</v>
      </c>
      <c r="G7" s="17">
        <v>7.1841892707102895E-2</v>
      </c>
      <c r="H7" s="17">
        <v>0.11216703237516699</v>
      </c>
    </row>
    <row r="8" spans="2:9" ht="28.9">
      <c r="B8" s="18" t="s">
        <v>306</v>
      </c>
      <c r="C8" s="17">
        <v>0.23244440571561201</v>
      </c>
      <c r="D8" s="17">
        <v>0.27807183015234699</v>
      </c>
      <c r="E8" s="17">
        <v>0.27410975664743498</v>
      </c>
      <c r="F8" s="17">
        <v>0.25897060438220398</v>
      </c>
      <c r="G8" s="17">
        <v>0.20417188844589901</v>
      </c>
      <c r="H8" s="17">
        <v>0.280675321219509</v>
      </c>
    </row>
    <row r="9" spans="2:9" ht="43.15">
      <c r="B9" s="18" t="s">
        <v>307</v>
      </c>
      <c r="C9" s="17">
        <v>0.29484159033787799</v>
      </c>
      <c r="D9" s="17">
        <v>0.28568136159178598</v>
      </c>
      <c r="E9" s="17">
        <v>0.30204984468302498</v>
      </c>
      <c r="F9" s="17">
        <v>0.32575307791975</v>
      </c>
      <c r="G9" s="17">
        <v>0.29451174541656</v>
      </c>
      <c r="H9" s="17">
        <v>0.29422199961566498</v>
      </c>
    </row>
    <row r="10" spans="2:9" ht="43.15">
      <c r="B10" s="18" t="s">
        <v>308</v>
      </c>
      <c r="C10" s="17">
        <v>0.221203386178289</v>
      </c>
      <c r="D10" s="17">
        <v>0.136391665563696</v>
      </c>
      <c r="E10" s="17">
        <v>0.17307718379839701</v>
      </c>
      <c r="F10" s="17">
        <v>0.17452385329758899</v>
      </c>
      <c r="G10" s="17">
        <v>0.25453260177557002</v>
      </c>
      <c r="H10" s="17">
        <v>0.15804393727697699</v>
      </c>
    </row>
    <row r="11" spans="2:9">
      <c r="B11" s="18" t="s">
        <v>195</v>
      </c>
      <c r="C11" s="17">
        <v>0.16259139758437299</v>
      </c>
      <c r="D11" s="17">
        <v>0.16323694235679001</v>
      </c>
      <c r="E11" s="17">
        <v>0.15428078410703899</v>
      </c>
      <c r="F11" s="17">
        <v>0.16098372210855599</v>
      </c>
      <c r="G11" s="17">
        <v>0.17494187165486799</v>
      </c>
      <c r="H11" s="17">
        <v>0.154891709512682</v>
      </c>
    </row>
    <row r="12" spans="2:9">
      <c r="B12" s="16"/>
      <c r="C12" s="16"/>
      <c r="D12" s="16"/>
      <c r="E12" s="16"/>
      <c r="F12" s="16"/>
      <c r="G12" s="16"/>
      <c r="H12" s="16"/>
    </row>
    <row r="13" spans="2:9">
      <c r="B13" t="s">
        <v>427</v>
      </c>
    </row>
    <row r="14" spans="2:9">
      <c r="B14" t="s">
        <v>428</v>
      </c>
    </row>
    <row r="18" spans="2:2">
      <c r="B18"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305</v>
      </c>
      <c r="C9" s="17">
        <v>8.8919220183847597E-2</v>
      </c>
      <c r="D9" s="17">
        <v>9.3912336350466502E-2</v>
      </c>
      <c r="E9" s="17">
        <v>8.4703875056645603E-2</v>
      </c>
      <c r="F9" s="17"/>
      <c r="G9" s="17">
        <v>0.103247603210637</v>
      </c>
      <c r="H9" s="17">
        <v>0.11127759873405201</v>
      </c>
      <c r="I9" s="17">
        <v>0.103000731932771</v>
      </c>
      <c r="J9" s="17">
        <v>8.4567940083457305E-2</v>
      </c>
      <c r="K9" s="17">
        <v>6.5317277988018299E-2</v>
      </c>
      <c r="L9" s="17">
        <v>6.9018781016423697E-2</v>
      </c>
      <c r="M9" s="17"/>
      <c r="N9" s="17">
        <v>7.6516193644910899E-2</v>
      </c>
      <c r="O9" s="17">
        <v>8.3785543115743003E-2</v>
      </c>
      <c r="P9" s="17">
        <v>0.10821448874063901</v>
      </c>
      <c r="Q9" s="17">
        <v>9.0730598442461605E-2</v>
      </c>
      <c r="R9" s="17"/>
      <c r="S9" s="17">
        <v>8.4789309570358407E-2</v>
      </c>
      <c r="T9" s="17">
        <v>8.1156653633150402E-2</v>
      </c>
      <c r="U9" s="17">
        <v>6.0998345059855498E-2</v>
      </c>
      <c r="V9" s="17">
        <v>9.7994926429288198E-2</v>
      </c>
      <c r="W9" s="17">
        <v>8.0568254647147397E-2</v>
      </c>
      <c r="X9" s="17">
        <v>0.100033417852696</v>
      </c>
      <c r="Y9" s="17">
        <v>0.105160618903019</v>
      </c>
      <c r="Z9" s="17">
        <v>0.114430300789316</v>
      </c>
      <c r="AA9" s="17">
        <v>0.11094422351325001</v>
      </c>
      <c r="AB9" s="17">
        <v>7.6501508482076805E-2</v>
      </c>
      <c r="AC9" s="17">
        <v>7.1982834024355402E-2</v>
      </c>
      <c r="AD9" s="17">
        <v>8.2587047422074497E-2</v>
      </c>
      <c r="AE9" s="17"/>
      <c r="AF9" s="17">
        <v>8.9016783709156305E-2</v>
      </c>
      <c r="AG9" s="17">
        <v>0.139366184534396</v>
      </c>
      <c r="AH9" s="17">
        <v>9.2771298696064597E-2</v>
      </c>
      <c r="AI9" s="17">
        <v>7.9841743705336601E-2</v>
      </c>
      <c r="AJ9" s="17">
        <v>0.104172935662218</v>
      </c>
      <c r="AK9" s="17">
        <v>8.1983354307372996E-2</v>
      </c>
      <c r="AL9" s="17">
        <v>9.1074493382483301E-2</v>
      </c>
      <c r="AM9" s="17">
        <v>7.3503778383954305E-2</v>
      </c>
      <c r="AN9" s="17">
        <v>0.10865299114114201</v>
      </c>
      <c r="AO9" s="17">
        <v>8.3540203948511194E-2</v>
      </c>
      <c r="AP9" s="17">
        <v>7.7535712063644097E-2</v>
      </c>
      <c r="AQ9" s="17">
        <v>9.0699860911552202E-2</v>
      </c>
      <c r="AR9" s="17">
        <v>8.4400345466989907E-2</v>
      </c>
      <c r="AS9" s="17">
        <v>6.2768574539371499E-2</v>
      </c>
      <c r="AT9" s="17">
        <v>9.0869083140832502E-2</v>
      </c>
      <c r="AU9" s="17">
        <v>9.1644442925421205E-2</v>
      </c>
      <c r="AV9" s="17"/>
      <c r="AW9" s="17">
        <v>8.6347525665873101E-2</v>
      </c>
      <c r="AX9" s="17">
        <v>7.5958427514528998E-2</v>
      </c>
      <c r="AY9" s="17">
        <v>0.105857908796</v>
      </c>
      <c r="AZ9" s="17">
        <v>0.101052155736234</v>
      </c>
      <c r="BA9" s="17">
        <v>9.8158939748493601E-2</v>
      </c>
      <c r="BB9" s="17">
        <v>6.2130592587667302E-2</v>
      </c>
      <c r="BC9" s="17"/>
      <c r="BD9" s="17">
        <v>9.2563945204355194E-2</v>
      </c>
      <c r="BE9" s="17">
        <v>0.102631637646264</v>
      </c>
      <c r="BF9" s="17">
        <v>7.3100295676969795E-2</v>
      </c>
      <c r="BG9" s="17">
        <v>9.72467973720363E-2</v>
      </c>
      <c r="BH9" s="17">
        <v>8.7662214857118004E-2</v>
      </c>
      <c r="BI9" s="17"/>
      <c r="BJ9" s="17">
        <v>8.4841332568374603E-2</v>
      </c>
      <c r="BK9" s="17">
        <v>0.10904173647261001</v>
      </c>
      <c r="BL9" s="17"/>
      <c r="BM9" s="17">
        <v>8.8266660182626799E-2</v>
      </c>
      <c r="BN9" s="17">
        <v>9.2680201647970695E-2</v>
      </c>
      <c r="BO9" s="17"/>
      <c r="BP9" s="17">
        <v>0.119459797227426</v>
      </c>
      <c r="BQ9" s="17">
        <v>0.10439213537337701</v>
      </c>
      <c r="BR9" s="17">
        <v>7.4445939579205006E-2</v>
      </c>
      <c r="BS9" s="17">
        <v>8.3991553410170103E-2</v>
      </c>
      <c r="BT9" s="17"/>
      <c r="BU9" s="17">
        <v>7.6837551683521493E-2</v>
      </c>
      <c r="BV9" s="17">
        <v>0.104298691841561</v>
      </c>
      <c r="BW9" s="17"/>
      <c r="BX9" s="17">
        <v>8.4082052142751204E-2</v>
      </c>
      <c r="BY9" s="17">
        <v>9.0837910884546694E-2</v>
      </c>
      <c r="BZ9" s="17"/>
      <c r="CA9" s="17">
        <v>0.11801809395118</v>
      </c>
      <c r="CB9" s="17">
        <v>0.126223011988784</v>
      </c>
      <c r="CC9" s="17">
        <v>5.3833341025425203E-2</v>
      </c>
      <c r="CD9" s="17">
        <v>8.2999446857911094E-2</v>
      </c>
    </row>
    <row r="10" spans="2:82" ht="28.9">
      <c r="B10" s="18" t="s">
        <v>306</v>
      </c>
      <c r="C10" s="17">
        <v>0.23244440571561201</v>
      </c>
      <c r="D10" s="17">
        <v>0.24694883464050099</v>
      </c>
      <c r="E10" s="17">
        <v>0.21956893100116101</v>
      </c>
      <c r="F10" s="17"/>
      <c r="G10" s="17">
        <v>0.28798673479493497</v>
      </c>
      <c r="H10" s="17">
        <v>0.237833586149304</v>
      </c>
      <c r="I10" s="17">
        <v>0.24122648234733499</v>
      </c>
      <c r="J10" s="17">
        <v>0.22817620761423599</v>
      </c>
      <c r="K10" s="17">
        <v>0.21959894492497201</v>
      </c>
      <c r="L10" s="17">
        <v>0.19599092313958899</v>
      </c>
      <c r="M10" s="17"/>
      <c r="N10" s="17">
        <v>0.20354594019762701</v>
      </c>
      <c r="O10" s="17">
        <v>0.21706064980992101</v>
      </c>
      <c r="P10" s="17">
        <v>0.27650911948864698</v>
      </c>
      <c r="Q10" s="17">
        <v>0.242271366181595</v>
      </c>
      <c r="R10" s="17"/>
      <c r="S10" s="17">
        <v>0.20220836472992099</v>
      </c>
      <c r="T10" s="17">
        <v>0.21932682234458201</v>
      </c>
      <c r="U10" s="17">
        <v>0.23370165093211701</v>
      </c>
      <c r="V10" s="17">
        <v>0.226155756281437</v>
      </c>
      <c r="W10" s="17">
        <v>0.24855191008237501</v>
      </c>
      <c r="X10" s="17">
        <v>0.25147294576732099</v>
      </c>
      <c r="Y10" s="17">
        <v>0.240538101142621</v>
      </c>
      <c r="Z10" s="17">
        <v>0.26946443042770102</v>
      </c>
      <c r="AA10" s="17">
        <v>0.22242058035546999</v>
      </c>
      <c r="AB10" s="17">
        <v>0.250164783347676</v>
      </c>
      <c r="AC10" s="17">
        <v>0.220215709609455</v>
      </c>
      <c r="AD10" s="17">
        <v>0.28425408950619002</v>
      </c>
      <c r="AE10" s="17"/>
      <c r="AF10" s="17">
        <v>0.17360782046793799</v>
      </c>
      <c r="AG10" s="17">
        <v>0.24833561009608501</v>
      </c>
      <c r="AH10" s="17">
        <v>0.252292285878011</v>
      </c>
      <c r="AI10" s="17">
        <v>0.20592686673383401</v>
      </c>
      <c r="AJ10" s="17">
        <v>0.22660113969111301</v>
      </c>
      <c r="AK10" s="17">
        <v>0.23635658282041899</v>
      </c>
      <c r="AL10" s="17">
        <v>0.26262603988828298</v>
      </c>
      <c r="AM10" s="17">
        <v>0.224893422401303</v>
      </c>
      <c r="AN10" s="17">
        <v>0.24064891253686799</v>
      </c>
      <c r="AO10" s="17">
        <v>0.24870833595733099</v>
      </c>
      <c r="AP10" s="17">
        <v>0.250726354581218</v>
      </c>
      <c r="AQ10" s="17">
        <v>0.227041865932888</v>
      </c>
      <c r="AR10" s="17">
        <v>0.20992161515237501</v>
      </c>
      <c r="AS10" s="17">
        <v>0.242678077618594</v>
      </c>
      <c r="AT10" s="17">
        <v>0.226838477625118</v>
      </c>
      <c r="AU10" s="17">
        <v>0.15812721107418901</v>
      </c>
      <c r="AV10" s="17"/>
      <c r="AW10" s="17">
        <v>0.22438287534086199</v>
      </c>
      <c r="AX10" s="17">
        <v>0.23070537642460101</v>
      </c>
      <c r="AY10" s="17">
        <v>0.214690226037517</v>
      </c>
      <c r="AZ10" s="17">
        <v>0.257146016764013</v>
      </c>
      <c r="BA10" s="17">
        <v>0.21940848341170299</v>
      </c>
      <c r="BB10" s="17">
        <v>0.25203569515556901</v>
      </c>
      <c r="BC10" s="17"/>
      <c r="BD10" s="17">
        <v>0.233519700063228</v>
      </c>
      <c r="BE10" s="17">
        <v>0.25734355773232898</v>
      </c>
      <c r="BF10" s="17">
        <v>0.23021232949468901</v>
      </c>
      <c r="BG10" s="17">
        <v>0.19768983830074099</v>
      </c>
      <c r="BH10" s="17">
        <v>0.21054049195625099</v>
      </c>
      <c r="BI10" s="17"/>
      <c r="BJ10" s="17">
        <v>0.23577251985119799</v>
      </c>
      <c r="BK10" s="17">
        <v>0.21959246523200199</v>
      </c>
      <c r="BL10" s="17"/>
      <c r="BM10" s="17">
        <v>0.23472370300194501</v>
      </c>
      <c r="BN10" s="17">
        <v>0.21930299159913899</v>
      </c>
      <c r="BO10" s="17"/>
      <c r="BP10" s="17">
        <v>0.20088630391952</v>
      </c>
      <c r="BQ10" s="17">
        <v>0.25179902398621701</v>
      </c>
      <c r="BR10" s="17">
        <v>0.20349345005188699</v>
      </c>
      <c r="BS10" s="17">
        <v>0.23785821462520099</v>
      </c>
      <c r="BT10" s="17"/>
      <c r="BU10" s="17">
        <v>0.233782969784364</v>
      </c>
      <c r="BV10" s="17">
        <v>0.230740468204262</v>
      </c>
      <c r="BW10" s="17"/>
      <c r="BX10" s="17">
        <v>0.227838510715969</v>
      </c>
      <c r="BY10" s="17">
        <v>0.23427136062582599</v>
      </c>
      <c r="BZ10" s="17"/>
      <c r="CA10" s="17">
        <v>0.200753937104486</v>
      </c>
      <c r="CB10" s="17">
        <v>0.25975285917316598</v>
      </c>
      <c r="CC10" s="17">
        <v>0.19723348578184799</v>
      </c>
      <c r="CD10" s="17">
        <v>0.25213633755703402</v>
      </c>
    </row>
    <row r="11" spans="2:82" ht="43.15">
      <c r="B11" s="18" t="s">
        <v>307</v>
      </c>
      <c r="C11" s="17">
        <v>0.29484159033787799</v>
      </c>
      <c r="D11" s="17">
        <v>0.305224014978346</v>
      </c>
      <c r="E11" s="17">
        <v>0.28355829768361202</v>
      </c>
      <c r="F11" s="17"/>
      <c r="G11" s="17">
        <v>0.30556905741165602</v>
      </c>
      <c r="H11" s="17">
        <v>0.28955382966597898</v>
      </c>
      <c r="I11" s="17">
        <v>0.276985232488976</v>
      </c>
      <c r="J11" s="17">
        <v>0.289169089741384</v>
      </c>
      <c r="K11" s="17">
        <v>0.30657007643946199</v>
      </c>
      <c r="L11" s="17">
        <v>0.303335343601702</v>
      </c>
      <c r="M11" s="17"/>
      <c r="N11" s="17">
        <v>0.32640511829728402</v>
      </c>
      <c r="O11" s="17">
        <v>0.307934471064647</v>
      </c>
      <c r="P11" s="17">
        <v>0.269652261871068</v>
      </c>
      <c r="Q11" s="17">
        <v>0.26927177114987699</v>
      </c>
      <c r="R11" s="17"/>
      <c r="S11" s="17">
        <v>0.31148606165445503</v>
      </c>
      <c r="T11" s="17">
        <v>0.28493738371274202</v>
      </c>
      <c r="U11" s="17">
        <v>0.35067594540274899</v>
      </c>
      <c r="V11" s="17">
        <v>0.269010292143323</v>
      </c>
      <c r="W11" s="17">
        <v>0.28117199008018701</v>
      </c>
      <c r="X11" s="17">
        <v>0.27432680958699901</v>
      </c>
      <c r="Y11" s="17">
        <v>0.323732327799996</v>
      </c>
      <c r="Z11" s="17">
        <v>0.26239937159573601</v>
      </c>
      <c r="AA11" s="17">
        <v>0.291371591120204</v>
      </c>
      <c r="AB11" s="17">
        <v>0.308281894763067</v>
      </c>
      <c r="AC11" s="17">
        <v>0.27564895969504699</v>
      </c>
      <c r="AD11" s="17">
        <v>0.252731366337134</v>
      </c>
      <c r="AE11" s="17"/>
      <c r="AF11" s="17">
        <v>0.29612288485067001</v>
      </c>
      <c r="AG11" s="17">
        <v>0.26712056799865702</v>
      </c>
      <c r="AH11" s="17">
        <v>0.232059338852627</v>
      </c>
      <c r="AI11" s="17">
        <v>0.30472917701503099</v>
      </c>
      <c r="AJ11" s="17">
        <v>0.26043006043609601</v>
      </c>
      <c r="AK11" s="17">
        <v>0.301681990114745</v>
      </c>
      <c r="AL11" s="17">
        <v>0.286902725250887</v>
      </c>
      <c r="AM11" s="17">
        <v>0.26519900426362802</v>
      </c>
      <c r="AN11" s="17">
        <v>0.32053534796932098</v>
      </c>
      <c r="AO11" s="17">
        <v>0.324507877171615</v>
      </c>
      <c r="AP11" s="17">
        <v>0.32330177880384797</v>
      </c>
      <c r="AQ11" s="17">
        <v>0.33385036851851901</v>
      </c>
      <c r="AR11" s="17">
        <v>0.36235168265088702</v>
      </c>
      <c r="AS11" s="17">
        <v>0.33191408790254601</v>
      </c>
      <c r="AT11" s="17">
        <v>0.29333472693249102</v>
      </c>
      <c r="AU11" s="17">
        <v>0.30791934365969098</v>
      </c>
      <c r="AV11" s="17"/>
      <c r="AW11" s="17">
        <v>0.29580398133389502</v>
      </c>
      <c r="AX11" s="17">
        <v>0.308743192435531</v>
      </c>
      <c r="AY11" s="17">
        <v>0.30614527792069601</v>
      </c>
      <c r="AZ11" s="17">
        <v>0.27659977284458698</v>
      </c>
      <c r="BA11" s="17">
        <v>0.29921919495787203</v>
      </c>
      <c r="BB11" s="17">
        <v>0.25571769714868697</v>
      </c>
      <c r="BC11" s="17"/>
      <c r="BD11" s="17">
        <v>0.27694921713217302</v>
      </c>
      <c r="BE11" s="17">
        <v>0.27694752574098302</v>
      </c>
      <c r="BF11" s="17">
        <v>0.31477489182465801</v>
      </c>
      <c r="BG11" s="17">
        <v>0.32412140477146301</v>
      </c>
      <c r="BH11" s="17">
        <v>0.33342949243875297</v>
      </c>
      <c r="BI11" s="17"/>
      <c r="BJ11" s="17">
        <v>0.29843033271645097</v>
      </c>
      <c r="BK11" s="17">
        <v>0.28127256062392703</v>
      </c>
      <c r="BL11" s="17"/>
      <c r="BM11" s="17">
        <v>0.296501932564605</v>
      </c>
      <c r="BN11" s="17">
        <v>0.28641427351270099</v>
      </c>
      <c r="BO11" s="17"/>
      <c r="BP11" s="17">
        <v>0.29735591129866301</v>
      </c>
      <c r="BQ11" s="17">
        <v>0.28777507735844299</v>
      </c>
      <c r="BR11" s="17">
        <v>0.34286641334986501</v>
      </c>
      <c r="BS11" s="17">
        <v>0.292467215847247</v>
      </c>
      <c r="BT11" s="17"/>
      <c r="BU11" s="17">
        <v>0.31131794279576602</v>
      </c>
      <c r="BV11" s="17">
        <v>0.27386786509109101</v>
      </c>
      <c r="BW11" s="17"/>
      <c r="BX11" s="17">
        <v>0.30683300492917398</v>
      </c>
      <c r="BY11" s="17">
        <v>0.29008512633475098</v>
      </c>
      <c r="BZ11" s="17"/>
      <c r="CA11" s="17">
        <v>0.29179190706673003</v>
      </c>
      <c r="CB11" s="17">
        <v>0.26621736858640899</v>
      </c>
      <c r="CC11" s="17">
        <v>0.32577363937082598</v>
      </c>
      <c r="CD11" s="17">
        <v>0.29006007293128899</v>
      </c>
    </row>
    <row r="12" spans="2:82" ht="43.15">
      <c r="B12" s="18" t="s">
        <v>308</v>
      </c>
      <c r="C12" s="17">
        <v>0.221203386178289</v>
      </c>
      <c r="D12" s="17">
        <v>0.23685773040929101</v>
      </c>
      <c r="E12" s="17">
        <v>0.206068968738602</v>
      </c>
      <c r="F12" s="17"/>
      <c r="G12" s="17">
        <v>0.197014230177563</v>
      </c>
      <c r="H12" s="17">
        <v>0.203210178447014</v>
      </c>
      <c r="I12" s="17">
        <v>0.21083500220934201</v>
      </c>
      <c r="J12" s="17">
        <v>0.19238073081888901</v>
      </c>
      <c r="K12" s="17">
        <v>0.24467830074844599</v>
      </c>
      <c r="L12" s="17">
        <v>0.26812584008599399</v>
      </c>
      <c r="M12" s="17"/>
      <c r="N12" s="17">
        <v>0.297965353681787</v>
      </c>
      <c r="O12" s="17">
        <v>0.22051991365416701</v>
      </c>
      <c r="P12" s="17">
        <v>0.18465536468767799</v>
      </c>
      <c r="Q12" s="17">
        <v>0.17101591157454499</v>
      </c>
      <c r="R12" s="17"/>
      <c r="S12" s="17">
        <v>0.24791071254663699</v>
      </c>
      <c r="T12" s="17">
        <v>0.25424076070402701</v>
      </c>
      <c r="U12" s="17">
        <v>0.194387359136485</v>
      </c>
      <c r="V12" s="17">
        <v>0.23335334200339899</v>
      </c>
      <c r="W12" s="17">
        <v>0.23388747370280699</v>
      </c>
      <c r="X12" s="17">
        <v>0.195959946879147</v>
      </c>
      <c r="Y12" s="17">
        <v>0.18367483335294699</v>
      </c>
      <c r="Z12" s="17">
        <v>0.212904280412751</v>
      </c>
      <c r="AA12" s="17">
        <v>0.22093300274052899</v>
      </c>
      <c r="AB12" s="17">
        <v>0.209705227579843</v>
      </c>
      <c r="AC12" s="17">
        <v>0.22708657463860399</v>
      </c>
      <c r="AD12" s="17">
        <v>0.171445030261031</v>
      </c>
      <c r="AE12" s="17"/>
      <c r="AF12" s="17">
        <v>8.1484859236415894E-2</v>
      </c>
      <c r="AG12" s="17">
        <v>0.157639664317581</v>
      </c>
      <c r="AH12" s="17">
        <v>0.206159160472423</v>
      </c>
      <c r="AI12" s="17">
        <v>0.19326877749097199</v>
      </c>
      <c r="AJ12" s="17">
        <v>0.220144760895917</v>
      </c>
      <c r="AK12" s="17">
        <v>0.21372229874624499</v>
      </c>
      <c r="AL12" s="17">
        <v>0.21580060242592999</v>
      </c>
      <c r="AM12" s="17">
        <v>0.26746524733556498</v>
      </c>
      <c r="AN12" s="17">
        <v>0.207803760519334</v>
      </c>
      <c r="AO12" s="17">
        <v>0.194333671436105</v>
      </c>
      <c r="AP12" s="17">
        <v>0.233213297007933</v>
      </c>
      <c r="AQ12" s="17">
        <v>0.23798817149361301</v>
      </c>
      <c r="AR12" s="17">
        <v>0.21415948897536499</v>
      </c>
      <c r="AS12" s="17">
        <v>0.247558719398594</v>
      </c>
      <c r="AT12" s="17">
        <v>0.32724087171559901</v>
      </c>
      <c r="AU12" s="17">
        <v>0.34135644911137197</v>
      </c>
      <c r="AV12" s="17"/>
      <c r="AW12" s="17">
        <v>0.25165269897277198</v>
      </c>
      <c r="AX12" s="17">
        <v>0.227783518545942</v>
      </c>
      <c r="AY12" s="17">
        <v>0.21453870048534601</v>
      </c>
      <c r="AZ12" s="17">
        <v>0.184052101186857</v>
      </c>
      <c r="BA12" s="17">
        <v>0.212574463421833</v>
      </c>
      <c r="BB12" s="17">
        <v>0.23390253671938099</v>
      </c>
      <c r="BC12" s="17"/>
      <c r="BD12" s="17">
        <v>0.16610827343926299</v>
      </c>
      <c r="BE12" s="17">
        <v>0.19491090491372801</v>
      </c>
      <c r="BF12" s="17">
        <v>0.25896756624884099</v>
      </c>
      <c r="BG12" s="17">
        <v>0.29374960041707399</v>
      </c>
      <c r="BH12" s="17">
        <v>0.322676852786353</v>
      </c>
      <c r="BI12" s="17"/>
      <c r="BJ12" s="17">
        <v>0.214201389091418</v>
      </c>
      <c r="BK12" s="17">
        <v>0.25405276895832601</v>
      </c>
      <c r="BL12" s="17"/>
      <c r="BM12" s="17">
        <v>0.21450534380841099</v>
      </c>
      <c r="BN12" s="17">
        <v>0.25549030462185301</v>
      </c>
      <c r="BO12" s="17"/>
      <c r="BP12" s="17">
        <v>0.25588386701080101</v>
      </c>
      <c r="BQ12" s="17">
        <v>0.227429730842897</v>
      </c>
      <c r="BR12" s="17">
        <v>0.25290331433608099</v>
      </c>
      <c r="BS12" s="17">
        <v>0.21291568998712801</v>
      </c>
      <c r="BT12" s="17"/>
      <c r="BU12" s="17">
        <v>0.257046908569317</v>
      </c>
      <c r="BV12" s="17">
        <v>0.17557604284317299</v>
      </c>
      <c r="BW12" s="17"/>
      <c r="BX12" s="17">
        <v>0.28675902435904099</v>
      </c>
      <c r="BY12" s="17">
        <v>0.19520036286233799</v>
      </c>
      <c r="BZ12" s="17"/>
      <c r="CA12" s="17">
        <v>0.3141677336241</v>
      </c>
      <c r="CB12" s="17">
        <v>0.118930681939775</v>
      </c>
      <c r="CC12" s="17">
        <v>0.35297683387965501</v>
      </c>
      <c r="CD12" s="17">
        <v>0.15425981064890501</v>
      </c>
    </row>
    <row r="13" spans="2:82">
      <c r="B13" s="18" t="s">
        <v>195</v>
      </c>
      <c r="C13" s="19">
        <v>0.16259139758437299</v>
      </c>
      <c r="D13" s="19">
        <v>0.117057083621396</v>
      </c>
      <c r="E13" s="19">
        <v>0.20609992751997899</v>
      </c>
      <c r="F13" s="19"/>
      <c r="G13" s="19">
        <v>0.106182374405208</v>
      </c>
      <c r="H13" s="19">
        <v>0.158124807003651</v>
      </c>
      <c r="I13" s="19">
        <v>0.167952551021576</v>
      </c>
      <c r="J13" s="19">
        <v>0.205706031742034</v>
      </c>
      <c r="K13" s="19">
        <v>0.16383539989910201</v>
      </c>
      <c r="L13" s="19">
        <v>0.16352911215629101</v>
      </c>
      <c r="M13" s="19"/>
      <c r="N13" s="19">
        <v>9.5567394178391205E-2</v>
      </c>
      <c r="O13" s="19">
        <v>0.17069942235552199</v>
      </c>
      <c r="P13" s="19">
        <v>0.16096876521196801</v>
      </c>
      <c r="Q13" s="19">
        <v>0.22671035265152101</v>
      </c>
      <c r="R13" s="19"/>
      <c r="S13" s="19">
        <v>0.15360555149862801</v>
      </c>
      <c r="T13" s="19">
        <v>0.16033837960549899</v>
      </c>
      <c r="U13" s="19">
        <v>0.16023669946879299</v>
      </c>
      <c r="V13" s="19">
        <v>0.173485683142552</v>
      </c>
      <c r="W13" s="19">
        <v>0.15582037148748501</v>
      </c>
      <c r="X13" s="19">
        <v>0.17820687991383699</v>
      </c>
      <c r="Y13" s="19">
        <v>0.14689411880141801</v>
      </c>
      <c r="Z13" s="19">
        <v>0.14080161677449601</v>
      </c>
      <c r="AA13" s="19">
        <v>0.15433060227054701</v>
      </c>
      <c r="AB13" s="19">
        <v>0.15534658582733701</v>
      </c>
      <c r="AC13" s="19">
        <v>0.20506592203253901</v>
      </c>
      <c r="AD13" s="19">
        <v>0.20898246647356999</v>
      </c>
      <c r="AE13" s="19"/>
      <c r="AF13" s="19">
        <v>0.35976765173581998</v>
      </c>
      <c r="AG13" s="19">
        <v>0.18753797305328099</v>
      </c>
      <c r="AH13" s="19">
        <v>0.21671791610087399</v>
      </c>
      <c r="AI13" s="19">
        <v>0.21623343505482701</v>
      </c>
      <c r="AJ13" s="19">
        <v>0.18865110331465601</v>
      </c>
      <c r="AK13" s="19">
        <v>0.16625577401121699</v>
      </c>
      <c r="AL13" s="19">
        <v>0.143596139052417</v>
      </c>
      <c r="AM13" s="19">
        <v>0.168938547615549</v>
      </c>
      <c r="AN13" s="19">
        <v>0.122358987833334</v>
      </c>
      <c r="AO13" s="19">
        <v>0.14890991148643801</v>
      </c>
      <c r="AP13" s="19">
        <v>0.115222857543358</v>
      </c>
      <c r="AQ13" s="19">
        <v>0.110419733143428</v>
      </c>
      <c r="AR13" s="19">
        <v>0.12916686775438199</v>
      </c>
      <c r="AS13" s="19">
        <v>0.115080540540895</v>
      </c>
      <c r="AT13" s="19">
        <v>6.17168405859592E-2</v>
      </c>
      <c r="AU13" s="19">
        <v>0.100952553229327</v>
      </c>
      <c r="AV13" s="19"/>
      <c r="AW13" s="19">
        <v>0.14181291868659801</v>
      </c>
      <c r="AX13" s="19">
        <v>0.15680948507939699</v>
      </c>
      <c r="AY13" s="19">
        <v>0.15876788676044101</v>
      </c>
      <c r="AZ13" s="19">
        <v>0.18114995346830901</v>
      </c>
      <c r="BA13" s="19">
        <v>0.17063891846009799</v>
      </c>
      <c r="BB13" s="19">
        <v>0.19621347838869499</v>
      </c>
      <c r="BC13" s="19"/>
      <c r="BD13" s="19">
        <v>0.230858864160981</v>
      </c>
      <c r="BE13" s="19">
        <v>0.16816637396669601</v>
      </c>
      <c r="BF13" s="19">
        <v>0.122944916754842</v>
      </c>
      <c r="BG13" s="19">
        <v>8.7192359138685699E-2</v>
      </c>
      <c r="BH13" s="19">
        <v>4.5690947961524099E-2</v>
      </c>
      <c r="BI13" s="19"/>
      <c r="BJ13" s="19">
        <v>0.166754425772558</v>
      </c>
      <c r="BK13" s="19">
        <v>0.13604046871313499</v>
      </c>
      <c r="BL13" s="19"/>
      <c r="BM13" s="19">
        <v>0.16600236044241201</v>
      </c>
      <c r="BN13" s="19">
        <v>0.146112228618337</v>
      </c>
      <c r="BO13" s="19"/>
      <c r="BP13" s="19">
        <v>0.12641412054359</v>
      </c>
      <c r="BQ13" s="19">
        <v>0.12860403243906601</v>
      </c>
      <c r="BR13" s="19">
        <v>0.12629088268296201</v>
      </c>
      <c r="BS13" s="19">
        <v>0.172767326130253</v>
      </c>
      <c r="BT13" s="19"/>
      <c r="BU13" s="19">
        <v>0.121014627167031</v>
      </c>
      <c r="BV13" s="19">
        <v>0.21551693201991201</v>
      </c>
      <c r="BW13" s="19"/>
      <c r="BX13" s="19">
        <v>9.4487407853063907E-2</v>
      </c>
      <c r="BY13" s="19">
        <v>0.189605239292538</v>
      </c>
      <c r="BZ13" s="19"/>
      <c r="CA13" s="19">
        <v>7.5268328253503894E-2</v>
      </c>
      <c r="CB13" s="19">
        <v>0.22887607831186499</v>
      </c>
      <c r="CC13" s="19">
        <v>7.0182699942246199E-2</v>
      </c>
      <c r="CD13" s="19">
        <v>0.22054433200486101</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305</v>
      </c>
      <c r="C9" s="17">
        <v>0.13661820033538</v>
      </c>
      <c r="D9" s="17">
        <v>0.150560800499389</v>
      </c>
      <c r="E9" s="17">
        <v>0.123481329712944</v>
      </c>
      <c r="F9" s="17"/>
      <c r="G9" s="17">
        <v>0.13944174881726801</v>
      </c>
      <c r="H9" s="17">
        <v>0.146867778531382</v>
      </c>
      <c r="I9" s="17">
        <v>0.121441184654934</v>
      </c>
      <c r="J9" s="17">
        <v>0.14929660685905399</v>
      </c>
      <c r="K9" s="17">
        <v>0.13612121050147899</v>
      </c>
      <c r="L9" s="17">
        <v>0.12880052819920301</v>
      </c>
      <c r="M9" s="17"/>
      <c r="N9" s="17">
        <v>0.115080826391566</v>
      </c>
      <c r="O9" s="17">
        <v>0.13330857097972801</v>
      </c>
      <c r="P9" s="17">
        <v>0.167328744630514</v>
      </c>
      <c r="Q9" s="17">
        <v>0.13700535178156401</v>
      </c>
      <c r="R9" s="17"/>
      <c r="S9" s="17">
        <v>0.139250489262397</v>
      </c>
      <c r="T9" s="17">
        <v>0.11924856327754201</v>
      </c>
      <c r="U9" s="17">
        <v>0.10539810140154</v>
      </c>
      <c r="V9" s="17">
        <v>0.13883554740726001</v>
      </c>
      <c r="W9" s="17">
        <v>0.13519958185232001</v>
      </c>
      <c r="X9" s="17">
        <v>0.128027554928454</v>
      </c>
      <c r="Y9" s="17">
        <v>0.14039070572585199</v>
      </c>
      <c r="Z9" s="17">
        <v>0.19825524028928301</v>
      </c>
      <c r="AA9" s="17">
        <v>0.14583208074725401</v>
      </c>
      <c r="AB9" s="17">
        <v>0.16467654970540699</v>
      </c>
      <c r="AC9" s="17">
        <v>0.123407057967772</v>
      </c>
      <c r="AD9" s="17">
        <v>0.11709788752556401</v>
      </c>
      <c r="AE9" s="17"/>
      <c r="AF9" s="17">
        <v>0.140095645593657</v>
      </c>
      <c r="AG9" s="17">
        <v>0.16540216625252599</v>
      </c>
      <c r="AH9" s="17">
        <v>0.14227998097484901</v>
      </c>
      <c r="AI9" s="17">
        <v>0.164950970149945</v>
      </c>
      <c r="AJ9" s="17">
        <v>0.12987862711286499</v>
      </c>
      <c r="AK9" s="17">
        <v>0.15648665475488399</v>
      </c>
      <c r="AL9" s="17">
        <v>0.144511864612198</v>
      </c>
      <c r="AM9" s="17">
        <v>0.11035107400913401</v>
      </c>
      <c r="AN9" s="17">
        <v>0.14157518889512499</v>
      </c>
      <c r="AO9" s="17">
        <v>0.114266745539362</v>
      </c>
      <c r="AP9" s="17">
        <v>0.123610875981558</v>
      </c>
      <c r="AQ9" s="17">
        <v>0.161381199883079</v>
      </c>
      <c r="AR9" s="17">
        <v>0.156532314500721</v>
      </c>
      <c r="AS9" s="17">
        <v>0.15632417138633101</v>
      </c>
      <c r="AT9" s="17">
        <v>0.140754326240422</v>
      </c>
      <c r="AU9" s="17">
        <v>7.5850758585031097E-2</v>
      </c>
      <c r="AV9" s="17"/>
      <c r="AW9" s="17">
        <v>0.128336187415591</v>
      </c>
      <c r="AX9" s="17">
        <v>0.136268032461176</v>
      </c>
      <c r="AY9" s="17">
        <v>0.13120194058572399</v>
      </c>
      <c r="AZ9" s="17">
        <v>0.15480043617855199</v>
      </c>
      <c r="BA9" s="17">
        <v>0.14591556201290801</v>
      </c>
      <c r="BB9" s="17">
        <v>0.102397965741186</v>
      </c>
      <c r="BC9" s="17"/>
      <c r="BD9" s="17">
        <v>0.15918573795423499</v>
      </c>
      <c r="BE9" s="17">
        <v>0.13474612459030699</v>
      </c>
      <c r="BF9" s="17">
        <v>0.114971592194252</v>
      </c>
      <c r="BG9" s="17">
        <v>0.117764325150101</v>
      </c>
      <c r="BH9" s="17">
        <v>0.115337271734386</v>
      </c>
      <c r="BI9" s="17"/>
      <c r="BJ9" s="17">
        <v>0.14136117445860499</v>
      </c>
      <c r="BK9" s="17">
        <v>0.116293531002746</v>
      </c>
      <c r="BL9" s="17"/>
      <c r="BM9" s="17">
        <v>0.138503324690609</v>
      </c>
      <c r="BN9" s="17">
        <v>0.13068198974858899</v>
      </c>
      <c r="BO9" s="17"/>
      <c r="BP9" s="17">
        <v>0.13397800423789699</v>
      </c>
      <c r="BQ9" s="17">
        <v>0.127785046754919</v>
      </c>
      <c r="BR9" s="17">
        <v>9.4896408979595906E-2</v>
      </c>
      <c r="BS9" s="17">
        <v>0.14129805601777501</v>
      </c>
      <c r="BT9" s="17"/>
      <c r="BU9" s="17">
        <v>0.13565781676859301</v>
      </c>
      <c r="BV9" s="17">
        <v>0.13784072947906101</v>
      </c>
      <c r="BW9" s="17"/>
      <c r="BX9" s="17">
        <v>0.12015086194808899</v>
      </c>
      <c r="BY9" s="17">
        <v>0.14315006541852901</v>
      </c>
      <c r="BZ9" s="17"/>
      <c r="CA9" s="17">
        <v>0.150559839440146</v>
      </c>
      <c r="CB9" s="17">
        <v>0.20090605245581999</v>
      </c>
      <c r="CC9" s="17">
        <v>8.35631317513858E-2</v>
      </c>
      <c r="CD9" s="17">
        <v>0.127906132824678</v>
      </c>
    </row>
    <row r="10" spans="2:82" ht="28.9">
      <c r="B10" s="18" t="s">
        <v>306</v>
      </c>
      <c r="C10" s="17">
        <v>0.27807183015234699</v>
      </c>
      <c r="D10" s="17">
        <v>0.296622175361895</v>
      </c>
      <c r="E10" s="17">
        <v>0.26011185627704603</v>
      </c>
      <c r="F10" s="17"/>
      <c r="G10" s="17">
        <v>0.30639951919407299</v>
      </c>
      <c r="H10" s="17">
        <v>0.282268381345124</v>
      </c>
      <c r="I10" s="17">
        <v>0.27173924077964901</v>
      </c>
      <c r="J10" s="17">
        <v>0.24345956235667701</v>
      </c>
      <c r="K10" s="17">
        <v>0.24563534494853401</v>
      </c>
      <c r="L10" s="17">
        <v>0.31083916708079801</v>
      </c>
      <c r="M10" s="17"/>
      <c r="N10" s="17">
        <v>0.27265893667907898</v>
      </c>
      <c r="O10" s="17">
        <v>0.27748245478348299</v>
      </c>
      <c r="P10" s="17">
        <v>0.29422532155432701</v>
      </c>
      <c r="Q10" s="17">
        <v>0.27274636020840298</v>
      </c>
      <c r="R10" s="17"/>
      <c r="S10" s="17">
        <v>0.22910562583526101</v>
      </c>
      <c r="T10" s="17">
        <v>0.28309669193266301</v>
      </c>
      <c r="U10" s="17">
        <v>0.27037792109211001</v>
      </c>
      <c r="V10" s="17">
        <v>0.27931298403465898</v>
      </c>
      <c r="W10" s="17">
        <v>0.30738113454260502</v>
      </c>
      <c r="X10" s="17">
        <v>0.29857012835235403</v>
      </c>
      <c r="Y10" s="17">
        <v>0.245838914662937</v>
      </c>
      <c r="Z10" s="17">
        <v>0.31384488468414001</v>
      </c>
      <c r="AA10" s="17">
        <v>0.280850289833458</v>
      </c>
      <c r="AB10" s="17">
        <v>0.299786626435947</v>
      </c>
      <c r="AC10" s="17">
        <v>0.28319288667615899</v>
      </c>
      <c r="AD10" s="17">
        <v>0.32610571653209502</v>
      </c>
      <c r="AE10" s="17"/>
      <c r="AF10" s="17">
        <v>0.24391080477464899</v>
      </c>
      <c r="AG10" s="17">
        <v>0.27095571352807801</v>
      </c>
      <c r="AH10" s="17">
        <v>0.247096520979662</v>
      </c>
      <c r="AI10" s="17">
        <v>0.26450429971491402</v>
      </c>
      <c r="AJ10" s="17">
        <v>0.28913446063118697</v>
      </c>
      <c r="AK10" s="17">
        <v>0.28962249595240802</v>
      </c>
      <c r="AL10" s="17">
        <v>0.309894269767581</v>
      </c>
      <c r="AM10" s="17">
        <v>0.28831757639906003</v>
      </c>
      <c r="AN10" s="17">
        <v>0.279445332989325</v>
      </c>
      <c r="AO10" s="17">
        <v>0.35096452323351901</v>
      </c>
      <c r="AP10" s="17">
        <v>0.28883626349504798</v>
      </c>
      <c r="AQ10" s="17">
        <v>0.24209474178291299</v>
      </c>
      <c r="AR10" s="17">
        <v>0.25010960443498198</v>
      </c>
      <c r="AS10" s="17">
        <v>0.27138506403558998</v>
      </c>
      <c r="AT10" s="17">
        <v>0.29803268777744801</v>
      </c>
      <c r="AU10" s="17">
        <v>0.22666802109189799</v>
      </c>
      <c r="AV10" s="17"/>
      <c r="AW10" s="17">
        <v>0.247719632343331</v>
      </c>
      <c r="AX10" s="17">
        <v>0.28313394273255899</v>
      </c>
      <c r="AY10" s="17">
        <v>0.29391789141600999</v>
      </c>
      <c r="AZ10" s="17">
        <v>0.27840780386492398</v>
      </c>
      <c r="BA10" s="17">
        <v>0.287377797195419</v>
      </c>
      <c r="BB10" s="17">
        <v>0.31906591944067098</v>
      </c>
      <c r="BC10" s="17"/>
      <c r="BD10" s="17">
        <v>0.25946980555194898</v>
      </c>
      <c r="BE10" s="17">
        <v>0.30246991691077801</v>
      </c>
      <c r="BF10" s="17">
        <v>0.294142499147106</v>
      </c>
      <c r="BG10" s="17">
        <v>0.243785933219234</v>
      </c>
      <c r="BH10" s="17">
        <v>0.30572980707500902</v>
      </c>
      <c r="BI10" s="17"/>
      <c r="BJ10" s="17">
        <v>0.28476821940985098</v>
      </c>
      <c r="BK10" s="17">
        <v>0.25088664026694102</v>
      </c>
      <c r="BL10" s="17"/>
      <c r="BM10" s="17">
        <v>0.28472848095026698</v>
      </c>
      <c r="BN10" s="17">
        <v>0.24122719315429</v>
      </c>
      <c r="BO10" s="17"/>
      <c r="BP10" s="17">
        <v>0.23880076518700599</v>
      </c>
      <c r="BQ10" s="17">
        <v>0.28542960846118998</v>
      </c>
      <c r="BR10" s="17">
        <v>0.30245608357131798</v>
      </c>
      <c r="BS10" s="17">
        <v>0.284464736080001</v>
      </c>
      <c r="BT10" s="17"/>
      <c r="BU10" s="17">
        <v>0.280756400356096</v>
      </c>
      <c r="BV10" s="17">
        <v>0.27465448168258999</v>
      </c>
      <c r="BW10" s="17"/>
      <c r="BX10" s="17">
        <v>0.26145672040093898</v>
      </c>
      <c r="BY10" s="17">
        <v>0.284662309602363</v>
      </c>
      <c r="BZ10" s="17"/>
      <c r="CA10" s="17">
        <v>0.28881455897883102</v>
      </c>
      <c r="CB10" s="17">
        <v>0.28326595724988801</v>
      </c>
      <c r="CC10" s="17">
        <v>0.280417526433203</v>
      </c>
      <c r="CD10" s="17">
        <v>0.267750061743046</v>
      </c>
    </row>
    <row r="11" spans="2:82" ht="43.15">
      <c r="B11" s="18" t="s">
        <v>307</v>
      </c>
      <c r="C11" s="17">
        <v>0.28568136159178598</v>
      </c>
      <c r="D11" s="17">
        <v>0.30066922341843599</v>
      </c>
      <c r="E11" s="17">
        <v>0.27029170709908501</v>
      </c>
      <c r="F11" s="17"/>
      <c r="G11" s="17">
        <v>0.33014216534121099</v>
      </c>
      <c r="H11" s="17">
        <v>0.27232446087767898</v>
      </c>
      <c r="I11" s="17">
        <v>0.28464221491584002</v>
      </c>
      <c r="J11" s="17">
        <v>0.27204129480032802</v>
      </c>
      <c r="K11" s="17">
        <v>0.29727204669093799</v>
      </c>
      <c r="L11" s="17">
        <v>0.27113915471566302</v>
      </c>
      <c r="M11" s="17"/>
      <c r="N11" s="17">
        <v>0.33146725570344898</v>
      </c>
      <c r="O11" s="17">
        <v>0.282894930078811</v>
      </c>
      <c r="P11" s="17">
        <v>0.25842307452236202</v>
      </c>
      <c r="Q11" s="17">
        <v>0.26286889834721799</v>
      </c>
      <c r="R11" s="17"/>
      <c r="S11" s="17">
        <v>0.32203394814359598</v>
      </c>
      <c r="T11" s="17">
        <v>0.31267252287018199</v>
      </c>
      <c r="U11" s="17">
        <v>0.29206402005118398</v>
      </c>
      <c r="V11" s="17">
        <v>0.24621728047067701</v>
      </c>
      <c r="W11" s="17">
        <v>0.30793487886306398</v>
      </c>
      <c r="X11" s="17">
        <v>0.28947519614596801</v>
      </c>
      <c r="Y11" s="17">
        <v>0.27852509661642499</v>
      </c>
      <c r="Z11" s="17">
        <v>0.251649210369988</v>
      </c>
      <c r="AA11" s="17">
        <v>0.26957144458994098</v>
      </c>
      <c r="AB11" s="17">
        <v>0.28277718294833198</v>
      </c>
      <c r="AC11" s="17">
        <v>0.241387312165114</v>
      </c>
      <c r="AD11" s="17">
        <v>0.243217725882237</v>
      </c>
      <c r="AE11" s="17"/>
      <c r="AF11" s="17">
        <v>0.25367850877533599</v>
      </c>
      <c r="AG11" s="17">
        <v>0.25588667540933502</v>
      </c>
      <c r="AH11" s="17">
        <v>0.25609260647659099</v>
      </c>
      <c r="AI11" s="17">
        <v>0.245555384199802</v>
      </c>
      <c r="AJ11" s="17">
        <v>0.266910832980568</v>
      </c>
      <c r="AK11" s="17">
        <v>0.281351501297194</v>
      </c>
      <c r="AL11" s="17">
        <v>0.26850348810680402</v>
      </c>
      <c r="AM11" s="17">
        <v>0.30110967881946599</v>
      </c>
      <c r="AN11" s="17">
        <v>0.32716078096633899</v>
      </c>
      <c r="AO11" s="17">
        <v>0.28456239600868499</v>
      </c>
      <c r="AP11" s="17">
        <v>0.28907594641961198</v>
      </c>
      <c r="AQ11" s="17">
        <v>0.33789276605310697</v>
      </c>
      <c r="AR11" s="17">
        <v>0.31230172697126901</v>
      </c>
      <c r="AS11" s="17">
        <v>0.29536135734559399</v>
      </c>
      <c r="AT11" s="17">
        <v>0.28132354927651099</v>
      </c>
      <c r="AU11" s="17">
        <v>0.35965299485105701</v>
      </c>
      <c r="AV11" s="17"/>
      <c r="AW11" s="17">
        <v>0.32409284483988499</v>
      </c>
      <c r="AX11" s="17">
        <v>0.28077449138375998</v>
      </c>
      <c r="AY11" s="17">
        <v>0.28412466830975103</v>
      </c>
      <c r="AZ11" s="17">
        <v>0.26505082897458498</v>
      </c>
      <c r="BA11" s="17">
        <v>0.29020596344190103</v>
      </c>
      <c r="BB11" s="17">
        <v>0.226077007358753</v>
      </c>
      <c r="BC11" s="17"/>
      <c r="BD11" s="17">
        <v>0.246452541394483</v>
      </c>
      <c r="BE11" s="17">
        <v>0.28457451952752599</v>
      </c>
      <c r="BF11" s="17">
        <v>0.29589431604912902</v>
      </c>
      <c r="BG11" s="17">
        <v>0.34153658748150101</v>
      </c>
      <c r="BH11" s="17">
        <v>0.30253477695654002</v>
      </c>
      <c r="BI11" s="17"/>
      <c r="BJ11" s="17">
        <v>0.28137489607601501</v>
      </c>
      <c r="BK11" s="17">
        <v>0.30947111678342998</v>
      </c>
      <c r="BL11" s="17"/>
      <c r="BM11" s="17">
        <v>0.28377975905473701</v>
      </c>
      <c r="BN11" s="17">
        <v>0.29623036810652498</v>
      </c>
      <c r="BO11" s="17"/>
      <c r="BP11" s="17">
        <v>0.30402008739475</v>
      </c>
      <c r="BQ11" s="17">
        <v>0.29876860542240402</v>
      </c>
      <c r="BR11" s="17">
        <v>0.34962734324936301</v>
      </c>
      <c r="BS11" s="17">
        <v>0.278149099549655</v>
      </c>
      <c r="BT11" s="17"/>
      <c r="BU11" s="17">
        <v>0.303570045619458</v>
      </c>
      <c r="BV11" s="17">
        <v>0.26290979581095503</v>
      </c>
      <c r="BW11" s="17"/>
      <c r="BX11" s="17">
        <v>0.33248378814983598</v>
      </c>
      <c r="BY11" s="17">
        <v>0.26711690820828699</v>
      </c>
      <c r="BZ11" s="17"/>
      <c r="CA11" s="17">
        <v>0.30357186171925998</v>
      </c>
      <c r="CB11" s="17">
        <v>0.23761298056521499</v>
      </c>
      <c r="CC11" s="17">
        <v>0.32484411090530002</v>
      </c>
      <c r="CD11" s="17">
        <v>0.28535951594287501</v>
      </c>
    </row>
    <row r="12" spans="2:82" ht="43.15">
      <c r="B12" s="18" t="s">
        <v>308</v>
      </c>
      <c r="C12" s="17">
        <v>0.136391665563696</v>
      </c>
      <c r="D12" s="17">
        <v>0.13649490680871501</v>
      </c>
      <c r="E12" s="17">
        <v>0.136791732091843</v>
      </c>
      <c r="F12" s="17"/>
      <c r="G12" s="17">
        <v>0.129394693469598</v>
      </c>
      <c r="H12" s="17">
        <v>0.15741930304413901</v>
      </c>
      <c r="I12" s="17">
        <v>0.16894068897439099</v>
      </c>
      <c r="J12" s="17">
        <v>0.13133007799428401</v>
      </c>
      <c r="K12" s="17">
        <v>0.11568311214422</v>
      </c>
      <c r="L12" s="17">
        <v>0.115334328476739</v>
      </c>
      <c r="M12" s="17"/>
      <c r="N12" s="17">
        <v>0.17961106657936099</v>
      </c>
      <c r="O12" s="17">
        <v>0.13515330143685</v>
      </c>
      <c r="P12" s="17">
        <v>0.117231737549118</v>
      </c>
      <c r="Q12" s="17">
        <v>0.10744480158123799</v>
      </c>
      <c r="R12" s="17"/>
      <c r="S12" s="17">
        <v>0.167839224668998</v>
      </c>
      <c r="T12" s="17">
        <v>0.140038457283088</v>
      </c>
      <c r="U12" s="17">
        <v>0.14557469053109401</v>
      </c>
      <c r="V12" s="17">
        <v>0.15209311372197001</v>
      </c>
      <c r="W12" s="17">
        <v>0.11486481043367799</v>
      </c>
      <c r="X12" s="17">
        <v>0.115610127455525</v>
      </c>
      <c r="Y12" s="17">
        <v>0.156131818991708</v>
      </c>
      <c r="Z12" s="17">
        <v>0.12631761035701899</v>
      </c>
      <c r="AA12" s="17">
        <v>0.14228748472687699</v>
      </c>
      <c r="AB12" s="17">
        <v>8.9398121918406404E-2</v>
      </c>
      <c r="AC12" s="17">
        <v>0.133437546284324</v>
      </c>
      <c r="AD12" s="17">
        <v>9.9891854279353307E-2</v>
      </c>
      <c r="AE12" s="17"/>
      <c r="AF12" s="17">
        <v>4.3629477109585202E-2</v>
      </c>
      <c r="AG12" s="17">
        <v>0.119056017921607</v>
      </c>
      <c r="AH12" s="17">
        <v>0.123025132003253</v>
      </c>
      <c r="AI12" s="17">
        <v>0.106366219445897</v>
      </c>
      <c r="AJ12" s="17">
        <v>0.13543802659847501</v>
      </c>
      <c r="AK12" s="17">
        <v>0.121256814821793</v>
      </c>
      <c r="AL12" s="17">
        <v>0.108950619531725</v>
      </c>
      <c r="AM12" s="17">
        <v>0.135294127509972</v>
      </c>
      <c r="AN12" s="17">
        <v>0.13097637948089999</v>
      </c>
      <c r="AO12" s="17">
        <v>0.1288728340484</v>
      </c>
      <c r="AP12" s="17">
        <v>0.164094637417111</v>
      </c>
      <c r="AQ12" s="17">
        <v>0.14673476646368</v>
      </c>
      <c r="AR12" s="17">
        <v>0.16155484284766999</v>
      </c>
      <c r="AS12" s="17">
        <v>0.16196199506794601</v>
      </c>
      <c r="AT12" s="17">
        <v>0.18816696313422299</v>
      </c>
      <c r="AU12" s="17">
        <v>0.24904344827505101</v>
      </c>
      <c r="AV12" s="17"/>
      <c r="AW12" s="17">
        <v>0.16645603537458001</v>
      </c>
      <c r="AX12" s="17">
        <v>0.13416833434881101</v>
      </c>
      <c r="AY12" s="17">
        <v>0.13045280284754401</v>
      </c>
      <c r="AZ12" s="17">
        <v>0.108529685146307</v>
      </c>
      <c r="BA12" s="17">
        <v>0.122609689987745</v>
      </c>
      <c r="BB12" s="17">
        <v>0.16647288614046701</v>
      </c>
      <c r="BC12" s="17"/>
      <c r="BD12" s="17">
        <v>9.0082400709027705E-2</v>
      </c>
      <c r="BE12" s="17">
        <v>0.116153937766837</v>
      </c>
      <c r="BF12" s="17">
        <v>0.173153974214761</v>
      </c>
      <c r="BG12" s="17">
        <v>0.21588302051948299</v>
      </c>
      <c r="BH12" s="17">
        <v>0.20361929957286301</v>
      </c>
      <c r="BI12" s="17"/>
      <c r="BJ12" s="17">
        <v>0.122977052707087</v>
      </c>
      <c r="BK12" s="17">
        <v>0.194355800358124</v>
      </c>
      <c r="BL12" s="17"/>
      <c r="BM12" s="17">
        <v>0.125219784620453</v>
      </c>
      <c r="BN12" s="17">
        <v>0.19065802536189599</v>
      </c>
      <c r="BO12" s="17"/>
      <c r="BP12" s="17">
        <v>0.20837138935905999</v>
      </c>
      <c r="BQ12" s="17">
        <v>0.14589008979224999</v>
      </c>
      <c r="BR12" s="17">
        <v>0.135893100449821</v>
      </c>
      <c r="BS12" s="17">
        <v>0.12194309962906499</v>
      </c>
      <c r="BT12" s="17"/>
      <c r="BU12" s="17">
        <v>0.15430566444843699</v>
      </c>
      <c r="BV12" s="17">
        <v>0.113587875001429</v>
      </c>
      <c r="BW12" s="17"/>
      <c r="BX12" s="17">
        <v>0.18878883886574799</v>
      </c>
      <c r="BY12" s="17">
        <v>0.115608023502177</v>
      </c>
      <c r="BZ12" s="17"/>
      <c r="CA12" s="17">
        <v>0.18988720647240201</v>
      </c>
      <c r="CB12" s="17">
        <v>5.5078550429660103E-2</v>
      </c>
      <c r="CC12" s="17">
        <v>0.23382873488822201</v>
      </c>
      <c r="CD12" s="17">
        <v>9.63492837307907E-2</v>
      </c>
    </row>
    <row r="13" spans="2:82">
      <c r="B13" s="18" t="s">
        <v>195</v>
      </c>
      <c r="C13" s="19">
        <v>0.16323694235679001</v>
      </c>
      <c r="D13" s="19">
        <v>0.115652893911565</v>
      </c>
      <c r="E13" s="19">
        <v>0.209323374819081</v>
      </c>
      <c r="F13" s="19"/>
      <c r="G13" s="19">
        <v>9.4621873177849397E-2</v>
      </c>
      <c r="H13" s="19">
        <v>0.14112007620167699</v>
      </c>
      <c r="I13" s="19">
        <v>0.15323667067518501</v>
      </c>
      <c r="J13" s="19">
        <v>0.203872457989657</v>
      </c>
      <c r="K13" s="19">
        <v>0.20528828571482899</v>
      </c>
      <c r="L13" s="19">
        <v>0.17388682152759699</v>
      </c>
      <c r="M13" s="19"/>
      <c r="N13" s="19">
        <v>0.101181914646545</v>
      </c>
      <c r="O13" s="19">
        <v>0.17116074272112899</v>
      </c>
      <c r="P13" s="19">
        <v>0.16279112174367899</v>
      </c>
      <c r="Q13" s="19">
        <v>0.21993458808157701</v>
      </c>
      <c r="R13" s="19"/>
      <c r="S13" s="19">
        <v>0.14177071208974801</v>
      </c>
      <c r="T13" s="19">
        <v>0.144943764636526</v>
      </c>
      <c r="U13" s="19">
        <v>0.18658526692407101</v>
      </c>
      <c r="V13" s="19">
        <v>0.18354107436543399</v>
      </c>
      <c r="W13" s="19">
        <v>0.13461959430833301</v>
      </c>
      <c r="X13" s="19">
        <v>0.16831699311769899</v>
      </c>
      <c r="Y13" s="19">
        <v>0.17911346400307701</v>
      </c>
      <c r="Z13" s="19">
        <v>0.10993305429957</v>
      </c>
      <c r="AA13" s="19">
        <v>0.16145870010246899</v>
      </c>
      <c r="AB13" s="19">
        <v>0.16336151899190701</v>
      </c>
      <c r="AC13" s="19">
        <v>0.21857519690663199</v>
      </c>
      <c r="AD13" s="19">
        <v>0.21368681578075099</v>
      </c>
      <c r="AE13" s="19"/>
      <c r="AF13" s="19">
        <v>0.31868556374677298</v>
      </c>
      <c r="AG13" s="19">
        <v>0.18869942688845301</v>
      </c>
      <c r="AH13" s="19">
        <v>0.23150575956564501</v>
      </c>
      <c r="AI13" s="19">
        <v>0.21862312648944299</v>
      </c>
      <c r="AJ13" s="19">
        <v>0.178638052676904</v>
      </c>
      <c r="AK13" s="19">
        <v>0.15128253317372201</v>
      </c>
      <c r="AL13" s="19">
        <v>0.16813975798169301</v>
      </c>
      <c r="AM13" s="19">
        <v>0.164927543262368</v>
      </c>
      <c r="AN13" s="19">
        <v>0.12084231766831</v>
      </c>
      <c r="AO13" s="19">
        <v>0.121333501170035</v>
      </c>
      <c r="AP13" s="19">
        <v>0.13438227668667099</v>
      </c>
      <c r="AQ13" s="19">
        <v>0.111896525817221</v>
      </c>
      <c r="AR13" s="19">
        <v>0.119501511245359</v>
      </c>
      <c r="AS13" s="19">
        <v>0.114967412164539</v>
      </c>
      <c r="AT13" s="19">
        <v>9.1722473571396304E-2</v>
      </c>
      <c r="AU13" s="19">
        <v>8.8784777196962705E-2</v>
      </c>
      <c r="AV13" s="19"/>
      <c r="AW13" s="19">
        <v>0.13339530002661301</v>
      </c>
      <c r="AX13" s="19">
        <v>0.165655199073695</v>
      </c>
      <c r="AY13" s="19">
        <v>0.16030269684097201</v>
      </c>
      <c r="AZ13" s="19">
        <v>0.19321124583563201</v>
      </c>
      <c r="BA13" s="19">
        <v>0.153890987362026</v>
      </c>
      <c r="BB13" s="19">
        <v>0.18598622131892301</v>
      </c>
      <c r="BC13" s="19"/>
      <c r="BD13" s="19">
        <v>0.24480951439030499</v>
      </c>
      <c r="BE13" s="19">
        <v>0.162055501204552</v>
      </c>
      <c r="BF13" s="19">
        <v>0.121837618394752</v>
      </c>
      <c r="BG13" s="19">
        <v>8.10301336296817E-2</v>
      </c>
      <c r="BH13" s="19">
        <v>7.2778844661201395E-2</v>
      </c>
      <c r="BI13" s="19"/>
      <c r="BJ13" s="19">
        <v>0.16951865734844199</v>
      </c>
      <c r="BK13" s="19">
        <v>0.128992911588759</v>
      </c>
      <c r="BL13" s="19"/>
      <c r="BM13" s="19">
        <v>0.16776865068393401</v>
      </c>
      <c r="BN13" s="19">
        <v>0.141202423628701</v>
      </c>
      <c r="BO13" s="19"/>
      <c r="BP13" s="19">
        <v>0.114829753821287</v>
      </c>
      <c r="BQ13" s="19">
        <v>0.14212664956923801</v>
      </c>
      <c r="BR13" s="19">
        <v>0.117127063749903</v>
      </c>
      <c r="BS13" s="19">
        <v>0.174145008723504</v>
      </c>
      <c r="BT13" s="19"/>
      <c r="BU13" s="19">
        <v>0.125710072807417</v>
      </c>
      <c r="BV13" s="19">
        <v>0.211007118025965</v>
      </c>
      <c r="BW13" s="19"/>
      <c r="BX13" s="19">
        <v>9.7119790635388004E-2</v>
      </c>
      <c r="BY13" s="19">
        <v>0.18946269326864301</v>
      </c>
      <c r="BZ13" s="19"/>
      <c r="CA13" s="19">
        <v>6.7166533389361099E-2</v>
      </c>
      <c r="CB13" s="19">
        <v>0.223136459299417</v>
      </c>
      <c r="CC13" s="19">
        <v>7.7346496021888395E-2</v>
      </c>
      <c r="CD13" s="19">
        <v>0.222635005758611</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305</v>
      </c>
      <c r="C9" s="17">
        <v>9.64824307641034E-2</v>
      </c>
      <c r="D9" s="17">
        <v>0.107543888233854</v>
      </c>
      <c r="E9" s="17">
        <v>8.6396254567944294E-2</v>
      </c>
      <c r="F9" s="17"/>
      <c r="G9" s="17">
        <v>8.4676474547981107E-2</v>
      </c>
      <c r="H9" s="17">
        <v>9.9998271804187105E-2</v>
      </c>
      <c r="I9" s="17">
        <v>9.8980898586060601E-2</v>
      </c>
      <c r="J9" s="17">
        <v>0.10643864116070299</v>
      </c>
      <c r="K9" s="17">
        <v>8.1838742189907596E-2</v>
      </c>
      <c r="L9" s="17">
        <v>0.10115993539434601</v>
      </c>
      <c r="M9" s="17"/>
      <c r="N9" s="17">
        <v>7.2659524520011995E-2</v>
      </c>
      <c r="O9" s="17">
        <v>9.2403619615832197E-2</v>
      </c>
      <c r="P9" s="17">
        <v>0.118239261073613</v>
      </c>
      <c r="Q9" s="17">
        <v>0.103033321723803</v>
      </c>
      <c r="R9" s="17"/>
      <c r="S9" s="17">
        <v>0.10299299405899</v>
      </c>
      <c r="T9" s="17">
        <v>8.0528113591136694E-2</v>
      </c>
      <c r="U9" s="17">
        <v>7.6705654917689201E-2</v>
      </c>
      <c r="V9" s="17">
        <v>0.13190175401954199</v>
      </c>
      <c r="W9" s="17">
        <v>9.0767862905867094E-2</v>
      </c>
      <c r="X9" s="17">
        <v>0.10750757518169</v>
      </c>
      <c r="Y9" s="17">
        <v>8.9244615046603096E-2</v>
      </c>
      <c r="Z9" s="17">
        <v>0.124331945473535</v>
      </c>
      <c r="AA9" s="17">
        <v>9.1117562105806196E-2</v>
      </c>
      <c r="AB9" s="17">
        <v>9.7859333706157806E-2</v>
      </c>
      <c r="AC9" s="17">
        <v>8.2233867741492703E-2</v>
      </c>
      <c r="AD9" s="17">
        <v>8.3426964852559599E-2</v>
      </c>
      <c r="AE9" s="17"/>
      <c r="AF9" s="17">
        <v>0.17235895373013199</v>
      </c>
      <c r="AG9" s="17">
        <v>0.14166994055957499</v>
      </c>
      <c r="AH9" s="17">
        <v>0.11953322712228601</v>
      </c>
      <c r="AI9" s="17">
        <v>0.108430985602578</v>
      </c>
      <c r="AJ9" s="17">
        <v>7.5925964268972995E-2</v>
      </c>
      <c r="AK9" s="17">
        <v>9.2635544389905497E-2</v>
      </c>
      <c r="AL9" s="17">
        <v>0.11994222147298</v>
      </c>
      <c r="AM9" s="17">
        <v>6.3708012103109807E-2</v>
      </c>
      <c r="AN9" s="17">
        <v>0.105151975070612</v>
      </c>
      <c r="AO9" s="17">
        <v>0.120372504888848</v>
      </c>
      <c r="AP9" s="17">
        <v>9.7091418278415303E-2</v>
      </c>
      <c r="AQ9" s="17">
        <v>9.5229588604619095E-2</v>
      </c>
      <c r="AR9" s="17">
        <v>9.2868732015904398E-2</v>
      </c>
      <c r="AS9" s="17">
        <v>2.1033599003551E-2</v>
      </c>
      <c r="AT9" s="17">
        <v>9.4152366425970496E-2</v>
      </c>
      <c r="AU9" s="17">
        <v>7.7286813811174707E-2</v>
      </c>
      <c r="AV9" s="17"/>
      <c r="AW9" s="17">
        <v>9.0712910969528396E-2</v>
      </c>
      <c r="AX9" s="17">
        <v>9.0088737637426794E-2</v>
      </c>
      <c r="AY9" s="17">
        <v>0.113892112688275</v>
      </c>
      <c r="AZ9" s="17">
        <v>0.110421284364533</v>
      </c>
      <c r="BA9" s="17">
        <v>8.6458599666736496E-2</v>
      </c>
      <c r="BB9" s="17">
        <v>7.7724301469714693E-2</v>
      </c>
      <c r="BC9" s="17"/>
      <c r="BD9" s="17">
        <v>0.117383083707779</v>
      </c>
      <c r="BE9" s="17">
        <v>9.1456377933806704E-2</v>
      </c>
      <c r="BF9" s="17">
        <v>8.4730637066822295E-2</v>
      </c>
      <c r="BG9" s="17">
        <v>8.0810185250915795E-2</v>
      </c>
      <c r="BH9" s="17">
        <v>7.3732221945444903E-2</v>
      </c>
      <c r="BI9" s="17"/>
      <c r="BJ9" s="17">
        <v>9.5536823267965296E-2</v>
      </c>
      <c r="BK9" s="17">
        <v>0.101246232297821</v>
      </c>
      <c r="BL9" s="17"/>
      <c r="BM9" s="17">
        <v>9.8019137655033894E-2</v>
      </c>
      <c r="BN9" s="17">
        <v>9.1269077481134206E-2</v>
      </c>
      <c r="BO9" s="17"/>
      <c r="BP9" s="17">
        <v>0.10326550358489101</v>
      </c>
      <c r="BQ9" s="17">
        <v>0.101460257286092</v>
      </c>
      <c r="BR9" s="17">
        <v>7.69642398666045E-2</v>
      </c>
      <c r="BS9" s="17">
        <v>9.4998016634613505E-2</v>
      </c>
      <c r="BT9" s="17"/>
      <c r="BU9" s="17">
        <v>9.4164798713435194E-2</v>
      </c>
      <c r="BV9" s="17">
        <v>9.9432681918180194E-2</v>
      </c>
      <c r="BW9" s="17"/>
      <c r="BX9" s="17">
        <v>8.8590230919532206E-2</v>
      </c>
      <c r="BY9" s="17">
        <v>9.9612917511966298E-2</v>
      </c>
      <c r="BZ9" s="17"/>
      <c r="CA9" s="17">
        <v>0.105695216281762</v>
      </c>
      <c r="CB9" s="17">
        <v>0.150229315775394</v>
      </c>
      <c r="CC9" s="17">
        <v>5.3974388244796598E-2</v>
      </c>
      <c r="CD9" s="17">
        <v>8.7854092977221299E-2</v>
      </c>
    </row>
    <row r="10" spans="2:82" ht="28.9">
      <c r="B10" s="18" t="s">
        <v>306</v>
      </c>
      <c r="C10" s="17">
        <v>0.27410975664743498</v>
      </c>
      <c r="D10" s="17">
        <v>0.28858851434968702</v>
      </c>
      <c r="E10" s="17">
        <v>0.26111190532341599</v>
      </c>
      <c r="F10" s="17"/>
      <c r="G10" s="17">
        <v>0.32054168803711203</v>
      </c>
      <c r="H10" s="17">
        <v>0.28160546558143401</v>
      </c>
      <c r="I10" s="17">
        <v>0.26614942683613901</v>
      </c>
      <c r="J10" s="17">
        <v>0.239516035339183</v>
      </c>
      <c r="K10" s="17">
        <v>0.27413864224650403</v>
      </c>
      <c r="L10" s="17">
        <v>0.27168682332973298</v>
      </c>
      <c r="M10" s="17"/>
      <c r="N10" s="17">
        <v>0.257451927436949</v>
      </c>
      <c r="O10" s="17">
        <v>0.26795271272913501</v>
      </c>
      <c r="P10" s="17">
        <v>0.30895021080496998</v>
      </c>
      <c r="Q10" s="17">
        <v>0.26909372040861501</v>
      </c>
      <c r="R10" s="17"/>
      <c r="S10" s="17">
        <v>0.220209112083041</v>
      </c>
      <c r="T10" s="17">
        <v>0.26882259437639</v>
      </c>
      <c r="U10" s="17">
        <v>0.279374082413819</v>
      </c>
      <c r="V10" s="17">
        <v>0.281643101751341</v>
      </c>
      <c r="W10" s="17">
        <v>0.26177269409596599</v>
      </c>
      <c r="X10" s="17">
        <v>0.27611244792098799</v>
      </c>
      <c r="Y10" s="17">
        <v>0.30357153214404697</v>
      </c>
      <c r="Z10" s="17">
        <v>0.270879265217146</v>
      </c>
      <c r="AA10" s="17">
        <v>0.28674716764776997</v>
      </c>
      <c r="AB10" s="17">
        <v>0.30725251046088398</v>
      </c>
      <c r="AC10" s="17">
        <v>0.25881348421418399</v>
      </c>
      <c r="AD10" s="17">
        <v>0.34016158069929098</v>
      </c>
      <c r="AE10" s="17"/>
      <c r="AF10" s="17">
        <v>8.3915549114076102E-2</v>
      </c>
      <c r="AG10" s="17">
        <v>0.270187987039398</v>
      </c>
      <c r="AH10" s="17">
        <v>0.22952890158752201</v>
      </c>
      <c r="AI10" s="17">
        <v>0.25496997779019498</v>
      </c>
      <c r="AJ10" s="17">
        <v>0.29769624058532301</v>
      </c>
      <c r="AK10" s="17">
        <v>0.307725160018893</v>
      </c>
      <c r="AL10" s="17">
        <v>0.25250372313013503</v>
      </c>
      <c r="AM10" s="17">
        <v>0.29169449793273999</v>
      </c>
      <c r="AN10" s="17">
        <v>0.27222468582930498</v>
      </c>
      <c r="AO10" s="17">
        <v>0.28903057884118499</v>
      </c>
      <c r="AP10" s="17">
        <v>0.304757485649086</v>
      </c>
      <c r="AQ10" s="17">
        <v>0.28164102107730898</v>
      </c>
      <c r="AR10" s="17">
        <v>0.26642969852383702</v>
      </c>
      <c r="AS10" s="17">
        <v>0.30730451565813199</v>
      </c>
      <c r="AT10" s="17">
        <v>0.33587443472176398</v>
      </c>
      <c r="AU10" s="17">
        <v>0.21544088415020701</v>
      </c>
      <c r="AV10" s="17"/>
      <c r="AW10" s="17">
        <v>0.27741974480735698</v>
      </c>
      <c r="AX10" s="17">
        <v>0.27005210446614403</v>
      </c>
      <c r="AY10" s="17">
        <v>0.27111801649574901</v>
      </c>
      <c r="AZ10" s="17">
        <v>0.272191897712944</v>
      </c>
      <c r="BA10" s="17">
        <v>0.29665363726126198</v>
      </c>
      <c r="BB10" s="17">
        <v>0.25220082127273902</v>
      </c>
      <c r="BC10" s="17"/>
      <c r="BD10" s="17">
        <v>0.27500888155088998</v>
      </c>
      <c r="BE10" s="17">
        <v>0.29193852035998902</v>
      </c>
      <c r="BF10" s="17">
        <v>0.27435731260777002</v>
      </c>
      <c r="BG10" s="17">
        <v>0.25324772200055701</v>
      </c>
      <c r="BH10" s="17">
        <v>0.23737511391589</v>
      </c>
      <c r="BI10" s="17"/>
      <c r="BJ10" s="17">
        <v>0.28470694930637702</v>
      </c>
      <c r="BK10" s="17">
        <v>0.23184699913273901</v>
      </c>
      <c r="BL10" s="17"/>
      <c r="BM10" s="17">
        <v>0.28143784732759602</v>
      </c>
      <c r="BN10" s="17">
        <v>0.23691688299594499</v>
      </c>
      <c r="BO10" s="17"/>
      <c r="BP10" s="17">
        <v>0.22551888522067801</v>
      </c>
      <c r="BQ10" s="17">
        <v>0.28630560674267902</v>
      </c>
      <c r="BR10" s="17">
        <v>0.214728054709906</v>
      </c>
      <c r="BS10" s="17">
        <v>0.28699050541076698</v>
      </c>
      <c r="BT10" s="17"/>
      <c r="BU10" s="17">
        <v>0.27291511323540102</v>
      </c>
      <c r="BV10" s="17">
        <v>0.27563048902773302</v>
      </c>
      <c r="BW10" s="17"/>
      <c r="BX10" s="17">
        <v>0.28072082922761099</v>
      </c>
      <c r="BY10" s="17">
        <v>0.27148743644407197</v>
      </c>
      <c r="BZ10" s="17"/>
      <c r="CA10" s="17">
        <v>0.28987110016452999</v>
      </c>
      <c r="CB10" s="17">
        <v>0.29699582060167001</v>
      </c>
      <c r="CC10" s="17">
        <v>0.25085927742163699</v>
      </c>
      <c r="CD10" s="17">
        <v>0.272872705491501</v>
      </c>
    </row>
    <row r="11" spans="2:82" ht="43.15">
      <c r="B11" s="18" t="s">
        <v>307</v>
      </c>
      <c r="C11" s="17">
        <v>0.30204984468302498</v>
      </c>
      <c r="D11" s="17">
        <v>0.30890842530830798</v>
      </c>
      <c r="E11" s="17">
        <v>0.294620953422501</v>
      </c>
      <c r="F11" s="17"/>
      <c r="G11" s="17">
        <v>0.30339302388772998</v>
      </c>
      <c r="H11" s="17">
        <v>0.30187586838293701</v>
      </c>
      <c r="I11" s="17">
        <v>0.28488890779641901</v>
      </c>
      <c r="J11" s="17">
        <v>0.30833762309673401</v>
      </c>
      <c r="K11" s="17">
        <v>0.29555920843740902</v>
      </c>
      <c r="L11" s="17">
        <v>0.31454624573185402</v>
      </c>
      <c r="M11" s="17"/>
      <c r="N11" s="17">
        <v>0.35136543792668401</v>
      </c>
      <c r="O11" s="17">
        <v>0.31286383835012199</v>
      </c>
      <c r="P11" s="17">
        <v>0.271565588846573</v>
      </c>
      <c r="Q11" s="17">
        <v>0.26745421552087001</v>
      </c>
      <c r="R11" s="17"/>
      <c r="S11" s="17">
        <v>0.31320874259248999</v>
      </c>
      <c r="T11" s="17">
        <v>0.316982070297811</v>
      </c>
      <c r="U11" s="17">
        <v>0.31699247574050299</v>
      </c>
      <c r="V11" s="17">
        <v>0.261282029598362</v>
      </c>
      <c r="W11" s="17">
        <v>0.33738395170888802</v>
      </c>
      <c r="X11" s="17">
        <v>0.29167296366169598</v>
      </c>
      <c r="Y11" s="17">
        <v>0.301732698747946</v>
      </c>
      <c r="Z11" s="17">
        <v>0.30794151534890701</v>
      </c>
      <c r="AA11" s="17">
        <v>0.30073350115440001</v>
      </c>
      <c r="AB11" s="17">
        <v>0.315445090710057</v>
      </c>
      <c r="AC11" s="17">
        <v>0.26168350058405399</v>
      </c>
      <c r="AD11" s="17">
        <v>0.24132536059520701</v>
      </c>
      <c r="AE11" s="17"/>
      <c r="AF11" s="17">
        <v>0.25655970403232597</v>
      </c>
      <c r="AG11" s="17">
        <v>0.25944797400324299</v>
      </c>
      <c r="AH11" s="17">
        <v>0.23671696716979199</v>
      </c>
      <c r="AI11" s="17">
        <v>0.27821097494673802</v>
      </c>
      <c r="AJ11" s="17">
        <v>0.27855573765094599</v>
      </c>
      <c r="AK11" s="17">
        <v>0.29470434852787297</v>
      </c>
      <c r="AL11" s="17">
        <v>0.31529585261465298</v>
      </c>
      <c r="AM11" s="17">
        <v>0.28947259385222301</v>
      </c>
      <c r="AN11" s="17">
        <v>0.33810045027017599</v>
      </c>
      <c r="AO11" s="17">
        <v>0.34206304818128502</v>
      </c>
      <c r="AP11" s="17">
        <v>0.31839883282173698</v>
      </c>
      <c r="AQ11" s="17">
        <v>0.33510898635008102</v>
      </c>
      <c r="AR11" s="17">
        <v>0.34797877884107897</v>
      </c>
      <c r="AS11" s="17">
        <v>0.36784135922558803</v>
      </c>
      <c r="AT11" s="17">
        <v>0.263074584498321</v>
      </c>
      <c r="AU11" s="17">
        <v>0.35089080045813598</v>
      </c>
      <c r="AV11" s="17"/>
      <c r="AW11" s="17">
        <v>0.27216748811909902</v>
      </c>
      <c r="AX11" s="17">
        <v>0.326384585116685</v>
      </c>
      <c r="AY11" s="17">
        <v>0.31692140708185401</v>
      </c>
      <c r="AZ11" s="17">
        <v>0.281040588225139</v>
      </c>
      <c r="BA11" s="17">
        <v>0.30914878329197998</v>
      </c>
      <c r="BB11" s="17">
        <v>0.33706684084834398</v>
      </c>
      <c r="BC11" s="17"/>
      <c r="BD11" s="17">
        <v>0.27700718616151698</v>
      </c>
      <c r="BE11" s="17">
        <v>0.298662354157471</v>
      </c>
      <c r="BF11" s="17">
        <v>0.31275480514123699</v>
      </c>
      <c r="BG11" s="17">
        <v>0.33667939225905402</v>
      </c>
      <c r="BH11" s="17">
        <v>0.43060112901756997</v>
      </c>
      <c r="BI11" s="17"/>
      <c r="BJ11" s="17">
        <v>0.30353417381704301</v>
      </c>
      <c r="BK11" s="17">
        <v>0.29631533431277601</v>
      </c>
      <c r="BL11" s="17"/>
      <c r="BM11" s="17">
        <v>0.30336023453921601</v>
      </c>
      <c r="BN11" s="17">
        <v>0.29914798663252301</v>
      </c>
      <c r="BO11" s="17"/>
      <c r="BP11" s="17">
        <v>0.30456227201126201</v>
      </c>
      <c r="BQ11" s="17">
        <v>0.28849250444759</v>
      </c>
      <c r="BR11" s="17">
        <v>0.36442377092172601</v>
      </c>
      <c r="BS11" s="17">
        <v>0.30233916146155598</v>
      </c>
      <c r="BT11" s="17"/>
      <c r="BU11" s="17">
        <v>0.32100530688259998</v>
      </c>
      <c r="BV11" s="17">
        <v>0.27792031376191501</v>
      </c>
      <c r="BW11" s="17"/>
      <c r="BX11" s="17">
        <v>0.32069848591613798</v>
      </c>
      <c r="BY11" s="17">
        <v>0.29465275320084899</v>
      </c>
      <c r="BZ11" s="17"/>
      <c r="CA11" s="17">
        <v>0.30799639597682998</v>
      </c>
      <c r="CB11" s="17">
        <v>0.26364381144057702</v>
      </c>
      <c r="CC11" s="17">
        <v>0.34370500586599401</v>
      </c>
      <c r="CD11" s="17">
        <v>0.29285445392069998</v>
      </c>
    </row>
    <row r="12" spans="2:82" ht="43.15">
      <c r="B12" s="18" t="s">
        <v>308</v>
      </c>
      <c r="C12" s="17">
        <v>0.17307718379839701</v>
      </c>
      <c r="D12" s="17">
        <v>0.182302364819458</v>
      </c>
      <c r="E12" s="17">
        <v>0.16383536117106801</v>
      </c>
      <c r="F12" s="17"/>
      <c r="G12" s="17">
        <v>0.19131904729152099</v>
      </c>
      <c r="H12" s="17">
        <v>0.186443848827088</v>
      </c>
      <c r="I12" s="17">
        <v>0.19396318689011099</v>
      </c>
      <c r="J12" s="17">
        <v>0.152040035917792</v>
      </c>
      <c r="K12" s="17">
        <v>0.159118015475782</v>
      </c>
      <c r="L12" s="17">
        <v>0.15944499697077599</v>
      </c>
      <c r="M12" s="17"/>
      <c r="N12" s="17">
        <v>0.21517037188811</v>
      </c>
      <c r="O12" s="17">
        <v>0.171336113236399</v>
      </c>
      <c r="P12" s="17">
        <v>0.15264827693202901</v>
      </c>
      <c r="Q12" s="17">
        <v>0.14897917706720901</v>
      </c>
      <c r="R12" s="17"/>
      <c r="S12" s="17">
        <v>0.21575682154474199</v>
      </c>
      <c r="T12" s="17">
        <v>0.169598653534246</v>
      </c>
      <c r="U12" s="17">
        <v>0.171257282310987</v>
      </c>
      <c r="V12" s="17">
        <v>0.17465742408985999</v>
      </c>
      <c r="W12" s="17">
        <v>0.19300833689025701</v>
      </c>
      <c r="X12" s="17">
        <v>0.15774101983149899</v>
      </c>
      <c r="Y12" s="17">
        <v>0.16489016732592199</v>
      </c>
      <c r="Z12" s="17">
        <v>0.15061113052306899</v>
      </c>
      <c r="AA12" s="17">
        <v>0.182066026472434</v>
      </c>
      <c r="AB12" s="17">
        <v>0.13058384079159799</v>
      </c>
      <c r="AC12" s="17">
        <v>0.16346424683900901</v>
      </c>
      <c r="AD12" s="17">
        <v>0.15092301552984999</v>
      </c>
      <c r="AE12" s="17"/>
      <c r="AF12" s="17">
        <v>0.21747707022113799</v>
      </c>
      <c r="AG12" s="17">
        <v>0.178131188248948</v>
      </c>
      <c r="AH12" s="17">
        <v>0.194304328235441</v>
      </c>
      <c r="AI12" s="17">
        <v>0.144973028933923</v>
      </c>
      <c r="AJ12" s="17">
        <v>0.18128440411088001</v>
      </c>
      <c r="AK12" s="17">
        <v>0.15365538788276301</v>
      </c>
      <c r="AL12" s="17">
        <v>0.16048420866174801</v>
      </c>
      <c r="AM12" s="17">
        <v>0.18664831365048901</v>
      </c>
      <c r="AN12" s="17">
        <v>0.16977540728374099</v>
      </c>
      <c r="AO12" s="17">
        <v>0.12007595117779001</v>
      </c>
      <c r="AP12" s="17">
        <v>0.16759555091168701</v>
      </c>
      <c r="AQ12" s="17">
        <v>0.18484700500083701</v>
      </c>
      <c r="AR12" s="17">
        <v>0.175422533267798</v>
      </c>
      <c r="AS12" s="17">
        <v>0.19981145002401299</v>
      </c>
      <c r="AT12" s="17">
        <v>0.21435909598885999</v>
      </c>
      <c r="AU12" s="17">
        <v>0.271858841643007</v>
      </c>
      <c r="AV12" s="17"/>
      <c r="AW12" s="17">
        <v>0.235743529027651</v>
      </c>
      <c r="AX12" s="17">
        <v>0.161115836744427</v>
      </c>
      <c r="AY12" s="17">
        <v>0.14072982029839901</v>
      </c>
      <c r="AZ12" s="17">
        <v>0.151866826340012</v>
      </c>
      <c r="BA12" s="17">
        <v>0.14306563366174699</v>
      </c>
      <c r="BB12" s="17">
        <v>0.18601700464103499</v>
      </c>
      <c r="BC12" s="17"/>
      <c r="BD12" s="17">
        <v>0.11383412404752601</v>
      </c>
      <c r="BE12" s="17">
        <v>0.16706777239879</v>
      </c>
      <c r="BF12" s="17">
        <v>0.209305606603782</v>
      </c>
      <c r="BG12" s="17">
        <v>0.24767194188087999</v>
      </c>
      <c r="BH12" s="17">
        <v>0.21528454928462301</v>
      </c>
      <c r="BI12" s="17"/>
      <c r="BJ12" s="17">
        <v>0.156782945770996</v>
      </c>
      <c r="BK12" s="17">
        <v>0.24468136392770901</v>
      </c>
      <c r="BL12" s="17"/>
      <c r="BM12" s="17">
        <v>0.15917636650206701</v>
      </c>
      <c r="BN12" s="17">
        <v>0.236637722697457</v>
      </c>
      <c r="BO12" s="17"/>
      <c r="BP12" s="17">
        <v>0.248800204313711</v>
      </c>
      <c r="BQ12" s="17">
        <v>0.191151008093392</v>
      </c>
      <c r="BR12" s="17">
        <v>0.21327477271616299</v>
      </c>
      <c r="BS12" s="17">
        <v>0.152337077578411</v>
      </c>
      <c r="BT12" s="17"/>
      <c r="BU12" s="17">
        <v>0.19504432758616599</v>
      </c>
      <c r="BV12" s="17">
        <v>0.145113904945331</v>
      </c>
      <c r="BW12" s="17"/>
      <c r="BX12" s="17">
        <v>0.21803120662320499</v>
      </c>
      <c r="BY12" s="17">
        <v>0.155245910454123</v>
      </c>
      <c r="BZ12" s="17"/>
      <c r="CA12" s="17">
        <v>0.24227781208830099</v>
      </c>
      <c r="CB12" s="17">
        <v>8.0926654898467495E-2</v>
      </c>
      <c r="CC12" s="17">
        <v>0.27921250127292802</v>
      </c>
      <c r="CD12" s="17">
        <v>0.13006122731669301</v>
      </c>
    </row>
    <row r="13" spans="2:82">
      <c r="B13" s="18" t="s">
        <v>195</v>
      </c>
      <c r="C13" s="19">
        <v>0.15428078410703899</v>
      </c>
      <c r="D13" s="19">
        <v>0.112656807288692</v>
      </c>
      <c r="E13" s="19">
        <v>0.194035525515071</v>
      </c>
      <c r="F13" s="19"/>
      <c r="G13" s="19">
        <v>0.100069766235657</v>
      </c>
      <c r="H13" s="19">
        <v>0.13007654540435301</v>
      </c>
      <c r="I13" s="19">
        <v>0.15601757989127099</v>
      </c>
      <c r="J13" s="19">
        <v>0.193667664485588</v>
      </c>
      <c r="K13" s="19">
        <v>0.18934539165039799</v>
      </c>
      <c r="L13" s="19">
        <v>0.15316199857328999</v>
      </c>
      <c r="M13" s="19"/>
      <c r="N13" s="19">
        <v>0.103352738228246</v>
      </c>
      <c r="O13" s="19">
        <v>0.15544371606851201</v>
      </c>
      <c r="P13" s="19">
        <v>0.14859666234281499</v>
      </c>
      <c r="Q13" s="19">
        <v>0.211439565279503</v>
      </c>
      <c r="R13" s="19"/>
      <c r="S13" s="19">
        <v>0.14783232972073701</v>
      </c>
      <c r="T13" s="19">
        <v>0.16406856820041699</v>
      </c>
      <c r="U13" s="19">
        <v>0.15567050461700199</v>
      </c>
      <c r="V13" s="19">
        <v>0.150515690540896</v>
      </c>
      <c r="W13" s="19">
        <v>0.117067154399021</v>
      </c>
      <c r="X13" s="19">
        <v>0.16696599340412699</v>
      </c>
      <c r="Y13" s="19">
        <v>0.14056098673548201</v>
      </c>
      <c r="Z13" s="19">
        <v>0.14623614343734301</v>
      </c>
      <c r="AA13" s="19">
        <v>0.13933574261959</v>
      </c>
      <c r="AB13" s="19">
        <v>0.148859224331304</v>
      </c>
      <c r="AC13" s="19">
        <v>0.233804900621261</v>
      </c>
      <c r="AD13" s="19">
        <v>0.18416307832309201</v>
      </c>
      <c r="AE13" s="19"/>
      <c r="AF13" s="19">
        <v>0.26968872290232798</v>
      </c>
      <c r="AG13" s="19">
        <v>0.15056291014883599</v>
      </c>
      <c r="AH13" s="19">
        <v>0.219916575884959</v>
      </c>
      <c r="AI13" s="19">
        <v>0.21341503272656701</v>
      </c>
      <c r="AJ13" s="19">
        <v>0.16653765338387799</v>
      </c>
      <c r="AK13" s="19">
        <v>0.15127955918056599</v>
      </c>
      <c r="AL13" s="19">
        <v>0.15177399412048501</v>
      </c>
      <c r="AM13" s="19">
        <v>0.16847658246143701</v>
      </c>
      <c r="AN13" s="19">
        <v>0.114747481546165</v>
      </c>
      <c r="AO13" s="19">
        <v>0.12845791691089301</v>
      </c>
      <c r="AP13" s="19">
        <v>0.112156712339074</v>
      </c>
      <c r="AQ13" s="19">
        <v>0.10317339896715499</v>
      </c>
      <c r="AR13" s="19">
        <v>0.117300257351382</v>
      </c>
      <c r="AS13" s="19">
        <v>0.104009076088716</v>
      </c>
      <c r="AT13" s="19">
        <v>9.25395183650847E-2</v>
      </c>
      <c r="AU13" s="19">
        <v>8.4522659937476097E-2</v>
      </c>
      <c r="AV13" s="19"/>
      <c r="AW13" s="19">
        <v>0.123956327076364</v>
      </c>
      <c r="AX13" s="19">
        <v>0.15235873603531799</v>
      </c>
      <c r="AY13" s="19">
        <v>0.15733864343572301</v>
      </c>
      <c r="AZ13" s="19">
        <v>0.18447940335737201</v>
      </c>
      <c r="BA13" s="19">
        <v>0.164673346118274</v>
      </c>
      <c r="BB13" s="19">
        <v>0.146991031768167</v>
      </c>
      <c r="BC13" s="19"/>
      <c r="BD13" s="19">
        <v>0.21676672453228901</v>
      </c>
      <c r="BE13" s="19">
        <v>0.150874975149944</v>
      </c>
      <c r="BF13" s="19">
        <v>0.118851638580389</v>
      </c>
      <c r="BG13" s="19">
        <v>8.1590758608593897E-2</v>
      </c>
      <c r="BH13" s="19">
        <v>4.3006985836471799E-2</v>
      </c>
      <c r="BI13" s="19"/>
      <c r="BJ13" s="19">
        <v>0.159439107837619</v>
      </c>
      <c r="BK13" s="19">
        <v>0.12591007032895499</v>
      </c>
      <c r="BL13" s="19"/>
      <c r="BM13" s="19">
        <v>0.158006413976087</v>
      </c>
      <c r="BN13" s="19">
        <v>0.136028330192941</v>
      </c>
      <c r="BO13" s="19"/>
      <c r="BP13" s="19">
        <v>0.117853134869458</v>
      </c>
      <c r="BQ13" s="19">
        <v>0.132590623430247</v>
      </c>
      <c r="BR13" s="19">
        <v>0.1306091617856</v>
      </c>
      <c r="BS13" s="19">
        <v>0.16333523891465301</v>
      </c>
      <c r="BT13" s="19"/>
      <c r="BU13" s="19">
        <v>0.116870453582398</v>
      </c>
      <c r="BV13" s="19">
        <v>0.20190261034684101</v>
      </c>
      <c r="BW13" s="19"/>
      <c r="BX13" s="19">
        <v>9.1959247313513306E-2</v>
      </c>
      <c r="BY13" s="19">
        <v>0.17900098238899001</v>
      </c>
      <c r="BZ13" s="19"/>
      <c r="CA13" s="19">
        <v>5.4159475488577802E-2</v>
      </c>
      <c r="CB13" s="19">
        <v>0.20820439728389101</v>
      </c>
      <c r="CC13" s="19">
        <v>7.2248827194644205E-2</v>
      </c>
      <c r="CD13" s="19">
        <v>0.216357520293885</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311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305</v>
      </c>
      <c r="C9" s="17">
        <v>7.9768742291900605E-2</v>
      </c>
      <c r="D9" s="17">
        <v>8.6099830457802104E-2</v>
      </c>
      <c r="E9" s="17">
        <v>7.4178487037802998E-2</v>
      </c>
      <c r="F9" s="17"/>
      <c r="G9" s="17">
        <v>6.9960055730964907E-2</v>
      </c>
      <c r="H9" s="17">
        <v>9.2614913018836106E-2</v>
      </c>
      <c r="I9" s="17">
        <v>8.3588474417918404E-2</v>
      </c>
      <c r="J9" s="17">
        <v>9.2167247453607701E-2</v>
      </c>
      <c r="K9" s="17">
        <v>6.8053194450483703E-2</v>
      </c>
      <c r="L9" s="17">
        <v>7.0484243740399993E-2</v>
      </c>
      <c r="M9" s="17"/>
      <c r="N9" s="17">
        <v>6.3055299217020994E-2</v>
      </c>
      <c r="O9" s="17">
        <v>7.7001158583797302E-2</v>
      </c>
      <c r="P9" s="17">
        <v>9.9447671615521399E-2</v>
      </c>
      <c r="Q9" s="17">
        <v>8.2277487024958407E-2</v>
      </c>
      <c r="R9" s="17"/>
      <c r="S9" s="17">
        <v>9.5966510506708499E-2</v>
      </c>
      <c r="T9" s="17">
        <v>5.8662729275456502E-2</v>
      </c>
      <c r="U9" s="17">
        <v>4.8874667803322801E-2</v>
      </c>
      <c r="V9" s="17">
        <v>9.9459362309914104E-2</v>
      </c>
      <c r="W9" s="17">
        <v>9.7794440292779297E-2</v>
      </c>
      <c r="X9" s="17">
        <v>7.5103741523499301E-2</v>
      </c>
      <c r="Y9" s="17">
        <v>7.9092383987628606E-2</v>
      </c>
      <c r="Z9" s="17">
        <v>7.8901374564351603E-2</v>
      </c>
      <c r="AA9" s="17">
        <v>8.3142021733325494E-2</v>
      </c>
      <c r="AB9" s="17">
        <v>7.7212725696587603E-2</v>
      </c>
      <c r="AC9" s="17">
        <v>8.6318780472597001E-2</v>
      </c>
      <c r="AD9" s="17">
        <v>7.8226755225076605E-2</v>
      </c>
      <c r="AE9" s="17"/>
      <c r="AF9" s="17">
        <v>8.4790702600317E-2</v>
      </c>
      <c r="AG9" s="17">
        <v>0.120485062813253</v>
      </c>
      <c r="AH9" s="17">
        <v>8.9963189243565597E-2</v>
      </c>
      <c r="AI9" s="17">
        <v>0.108728896404616</v>
      </c>
      <c r="AJ9" s="17">
        <v>6.5577637326886595E-2</v>
      </c>
      <c r="AK9" s="17">
        <v>0.10024850761133</v>
      </c>
      <c r="AL9" s="17">
        <v>9.0167712454944704E-2</v>
      </c>
      <c r="AM9" s="17">
        <v>5.1969080465094103E-2</v>
      </c>
      <c r="AN9" s="17">
        <v>7.6527101873899897E-2</v>
      </c>
      <c r="AO9" s="17">
        <v>8.0084788550604996E-2</v>
      </c>
      <c r="AP9" s="17">
        <v>7.6634381823491998E-2</v>
      </c>
      <c r="AQ9" s="17">
        <v>7.7581741199962403E-2</v>
      </c>
      <c r="AR9" s="17">
        <v>4.8950727350343101E-2</v>
      </c>
      <c r="AS9" s="17">
        <v>8.0123168280821694E-2</v>
      </c>
      <c r="AT9" s="17">
        <v>8.7884477049795406E-2</v>
      </c>
      <c r="AU9" s="17">
        <v>4.9940882003928301E-2</v>
      </c>
      <c r="AV9" s="17"/>
      <c r="AW9" s="17">
        <v>7.6364645009563498E-2</v>
      </c>
      <c r="AX9" s="17">
        <v>7.3339202101648501E-2</v>
      </c>
      <c r="AY9" s="17">
        <v>8.7432117005635204E-2</v>
      </c>
      <c r="AZ9" s="17">
        <v>9.5383815972873404E-2</v>
      </c>
      <c r="BA9" s="17">
        <v>7.22675972990348E-2</v>
      </c>
      <c r="BB9" s="17">
        <v>6.2527880529472099E-2</v>
      </c>
      <c r="BC9" s="17"/>
      <c r="BD9" s="17">
        <v>9.6145600044908006E-2</v>
      </c>
      <c r="BE9" s="17">
        <v>7.2220307640049594E-2</v>
      </c>
      <c r="BF9" s="17">
        <v>7.0920175874727098E-2</v>
      </c>
      <c r="BG9" s="17">
        <v>6.5768143726074701E-2</v>
      </c>
      <c r="BH9" s="17">
        <v>8.74707432029313E-2</v>
      </c>
      <c r="BI9" s="17"/>
      <c r="BJ9" s="17">
        <v>7.6795041019282598E-2</v>
      </c>
      <c r="BK9" s="17">
        <v>9.2940297289982293E-2</v>
      </c>
      <c r="BL9" s="17"/>
      <c r="BM9" s="17">
        <v>8.1685221056444796E-2</v>
      </c>
      <c r="BN9" s="17">
        <v>7.2247146966769496E-2</v>
      </c>
      <c r="BO9" s="17"/>
      <c r="BP9" s="17">
        <v>8.2507893082233705E-2</v>
      </c>
      <c r="BQ9" s="17">
        <v>0.101284030835705</v>
      </c>
      <c r="BR9" s="17">
        <v>5.0158682961579402E-2</v>
      </c>
      <c r="BS9" s="17">
        <v>7.8185432102264002E-2</v>
      </c>
      <c r="BT9" s="17"/>
      <c r="BU9" s="17">
        <v>7.6779507351174503E-2</v>
      </c>
      <c r="BV9" s="17">
        <v>8.3573916556357805E-2</v>
      </c>
      <c r="BW9" s="17"/>
      <c r="BX9" s="17">
        <v>7.7022036569636701E-2</v>
      </c>
      <c r="BY9" s="17">
        <v>8.0858239014381703E-2</v>
      </c>
      <c r="BZ9" s="17"/>
      <c r="CA9" s="17">
        <v>9.2722313271141305E-2</v>
      </c>
      <c r="CB9" s="17">
        <v>0.12792410309666799</v>
      </c>
      <c r="CC9" s="17">
        <v>4.8162750821720599E-2</v>
      </c>
      <c r="CD9" s="17">
        <v>6.3865199892346194E-2</v>
      </c>
    </row>
    <row r="10" spans="2:82" ht="28.9">
      <c r="B10" s="18" t="s">
        <v>306</v>
      </c>
      <c r="C10" s="17">
        <v>0.25897060438220398</v>
      </c>
      <c r="D10" s="17">
        <v>0.28102970720248599</v>
      </c>
      <c r="E10" s="17">
        <v>0.238342571800604</v>
      </c>
      <c r="F10" s="17"/>
      <c r="G10" s="17">
        <v>0.31816401309498099</v>
      </c>
      <c r="H10" s="17">
        <v>0.23967727484205201</v>
      </c>
      <c r="I10" s="17">
        <v>0.25553383972919902</v>
      </c>
      <c r="J10" s="17">
        <v>0.247468856794999</v>
      </c>
      <c r="K10" s="17">
        <v>0.24101363962005101</v>
      </c>
      <c r="L10" s="17">
        <v>0.25948767044820498</v>
      </c>
      <c r="M10" s="17"/>
      <c r="N10" s="17">
        <v>0.242046187041249</v>
      </c>
      <c r="O10" s="17">
        <v>0.25849847000481402</v>
      </c>
      <c r="P10" s="17">
        <v>0.27123760721921197</v>
      </c>
      <c r="Q10" s="17">
        <v>0.266259717158849</v>
      </c>
      <c r="R10" s="17"/>
      <c r="S10" s="17">
        <v>0.21860854271976801</v>
      </c>
      <c r="T10" s="17">
        <v>0.279486644960804</v>
      </c>
      <c r="U10" s="17">
        <v>0.21948869476726099</v>
      </c>
      <c r="V10" s="17">
        <v>0.25508706226985001</v>
      </c>
      <c r="W10" s="17">
        <v>0.28078448278135598</v>
      </c>
      <c r="X10" s="17">
        <v>0.26171080458993301</v>
      </c>
      <c r="Y10" s="17">
        <v>0.29287187192179998</v>
      </c>
      <c r="Z10" s="17">
        <v>0.33351640703382701</v>
      </c>
      <c r="AA10" s="17">
        <v>0.265609240213871</v>
      </c>
      <c r="AB10" s="17">
        <v>0.26889668883580897</v>
      </c>
      <c r="AC10" s="17">
        <v>0.199369642673771</v>
      </c>
      <c r="AD10" s="17">
        <v>0.27165587665178997</v>
      </c>
      <c r="AE10" s="17"/>
      <c r="AF10" s="17">
        <v>8.3915549114076102E-2</v>
      </c>
      <c r="AG10" s="17">
        <v>0.29221253855649998</v>
      </c>
      <c r="AH10" s="17">
        <v>0.25208126740222597</v>
      </c>
      <c r="AI10" s="17">
        <v>0.25315638460942402</v>
      </c>
      <c r="AJ10" s="17">
        <v>0.26212480724720699</v>
      </c>
      <c r="AK10" s="17">
        <v>0.27271429232858502</v>
      </c>
      <c r="AL10" s="17">
        <v>0.263229757145021</v>
      </c>
      <c r="AM10" s="17">
        <v>0.25566370619155299</v>
      </c>
      <c r="AN10" s="17">
        <v>0.26976363245914903</v>
      </c>
      <c r="AO10" s="17">
        <v>0.30056176383604299</v>
      </c>
      <c r="AP10" s="17">
        <v>0.26903692915571098</v>
      </c>
      <c r="AQ10" s="17">
        <v>0.28594459152881901</v>
      </c>
      <c r="AR10" s="17">
        <v>0.24737638632882999</v>
      </c>
      <c r="AS10" s="17">
        <v>0.22154535068844899</v>
      </c>
      <c r="AT10" s="17">
        <v>0.20168806320559199</v>
      </c>
      <c r="AU10" s="17">
        <v>0.23592413049350699</v>
      </c>
      <c r="AV10" s="17"/>
      <c r="AW10" s="17">
        <v>0.26458702423660801</v>
      </c>
      <c r="AX10" s="17">
        <v>0.26000688672274502</v>
      </c>
      <c r="AY10" s="17">
        <v>0.25126356570272101</v>
      </c>
      <c r="AZ10" s="17">
        <v>0.25224164522694298</v>
      </c>
      <c r="BA10" s="17">
        <v>0.263040025988592</v>
      </c>
      <c r="BB10" s="17">
        <v>0.26703292290300701</v>
      </c>
      <c r="BC10" s="17"/>
      <c r="BD10" s="17">
        <v>0.26675144035422399</v>
      </c>
      <c r="BE10" s="17">
        <v>0.27783584295270503</v>
      </c>
      <c r="BF10" s="17">
        <v>0.25079631673727498</v>
      </c>
      <c r="BG10" s="17">
        <v>0.22444264547386999</v>
      </c>
      <c r="BH10" s="17">
        <v>0.19242552567898699</v>
      </c>
      <c r="BI10" s="17"/>
      <c r="BJ10" s="17">
        <v>0.26607177518560299</v>
      </c>
      <c r="BK10" s="17">
        <v>0.23052114839372501</v>
      </c>
      <c r="BL10" s="17"/>
      <c r="BM10" s="17">
        <v>0.267275178307395</v>
      </c>
      <c r="BN10" s="17">
        <v>0.22029403201342199</v>
      </c>
      <c r="BO10" s="17"/>
      <c r="BP10" s="17">
        <v>0.21833045977822599</v>
      </c>
      <c r="BQ10" s="17">
        <v>0.26758711309319599</v>
      </c>
      <c r="BR10" s="17">
        <v>0.24124235689439899</v>
      </c>
      <c r="BS10" s="17">
        <v>0.26969520940646602</v>
      </c>
      <c r="BT10" s="17"/>
      <c r="BU10" s="17">
        <v>0.25745655230679798</v>
      </c>
      <c r="BV10" s="17">
        <v>0.26089793097466701</v>
      </c>
      <c r="BW10" s="17"/>
      <c r="BX10" s="17">
        <v>0.24353661063686599</v>
      </c>
      <c r="BY10" s="17">
        <v>0.26509258733219399</v>
      </c>
      <c r="BZ10" s="17"/>
      <c r="CA10" s="17">
        <v>0.28496439081184999</v>
      </c>
      <c r="CB10" s="17">
        <v>0.29140573542507098</v>
      </c>
      <c r="CC10" s="17">
        <v>0.22238967148399799</v>
      </c>
      <c r="CD10" s="17">
        <v>0.26015622857904402</v>
      </c>
    </row>
    <row r="11" spans="2:82" ht="43.15">
      <c r="B11" s="18" t="s">
        <v>307</v>
      </c>
      <c r="C11" s="17">
        <v>0.32575307791975</v>
      </c>
      <c r="D11" s="17">
        <v>0.33290140357842701</v>
      </c>
      <c r="E11" s="17">
        <v>0.31784485808267698</v>
      </c>
      <c r="F11" s="17"/>
      <c r="G11" s="17">
        <v>0.35476845381323102</v>
      </c>
      <c r="H11" s="17">
        <v>0.320145795983998</v>
      </c>
      <c r="I11" s="17">
        <v>0.28620332790844899</v>
      </c>
      <c r="J11" s="17">
        <v>0.30258254985753902</v>
      </c>
      <c r="K11" s="17">
        <v>0.35435707780179898</v>
      </c>
      <c r="L11" s="17">
        <v>0.342950947598957</v>
      </c>
      <c r="M11" s="17"/>
      <c r="N11" s="17">
        <v>0.36480142456255099</v>
      </c>
      <c r="O11" s="17">
        <v>0.34312966756472402</v>
      </c>
      <c r="P11" s="17">
        <v>0.31185593311499898</v>
      </c>
      <c r="Q11" s="17">
        <v>0.27944442448533902</v>
      </c>
      <c r="R11" s="17"/>
      <c r="S11" s="17">
        <v>0.32862509420594499</v>
      </c>
      <c r="T11" s="17">
        <v>0.34843684879950598</v>
      </c>
      <c r="U11" s="17">
        <v>0.358936586251415</v>
      </c>
      <c r="V11" s="17">
        <v>0.30538880991922301</v>
      </c>
      <c r="W11" s="17">
        <v>0.28659621371289001</v>
      </c>
      <c r="X11" s="17">
        <v>0.331529216105859</v>
      </c>
      <c r="Y11" s="17">
        <v>0.28511546141835897</v>
      </c>
      <c r="Z11" s="17">
        <v>0.31605477882486699</v>
      </c>
      <c r="AA11" s="17">
        <v>0.32626693942360002</v>
      </c>
      <c r="AB11" s="17">
        <v>0.350850363418167</v>
      </c>
      <c r="AC11" s="17">
        <v>0.33765640837295802</v>
      </c>
      <c r="AD11" s="17">
        <v>0.28498702640560802</v>
      </c>
      <c r="AE11" s="17"/>
      <c r="AF11" s="17">
        <v>0.28670355982579698</v>
      </c>
      <c r="AG11" s="17">
        <v>0.23908723091432399</v>
      </c>
      <c r="AH11" s="17">
        <v>0.30842156555973799</v>
      </c>
      <c r="AI11" s="17">
        <v>0.29865250404471499</v>
      </c>
      <c r="AJ11" s="17">
        <v>0.31060137935295201</v>
      </c>
      <c r="AK11" s="17">
        <v>0.29894644488586702</v>
      </c>
      <c r="AL11" s="17">
        <v>0.324148875878015</v>
      </c>
      <c r="AM11" s="17">
        <v>0.36383014572717498</v>
      </c>
      <c r="AN11" s="17">
        <v>0.35202838265721298</v>
      </c>
      <c r="AO11" s="17">
        <v>0.367711474164439</v>
      </c>
      <c r="AP11" s="17">
        <v>0.30920352937114098</v>
      </c>
      <c r="AQ11" s="17">
        <v>0.36160997244124299</v>
      </c>
      <c r="AR11" s="17">
        <v>0.37744265131363303</v>
      </c>
      <c r="AS11" s="17">
        <v>0.38798855078578398</v>
      </c>
      <c r="AT11" s="17">
        <v>0.39054229082617697</v>
      </c>
      <c r="AU11" s="17">
        <v>0.31424721126787097</v>
      </c>
      <c r="AV11" s="17"/>
      <c r="AW11" s="17">
        <v>0.31220175100629499</v>
      </c>
      <c r="AX11" s="17">
        <v>0.34510942399195499</v>
      </c>
      <c r="AY11" s="17">
        <v>0.330222992544146</v>
      </c>
      <c r="AZ11" s="17">
        <v>0.30845048210954401</v>
      </c>
      <c r="BA11" s="17">
        <v>0.33592665127780402</v>
      </c>
      <c r="BB11" s="17">
        <v>0.323548906656971</v>
      </c>
      <c r="BC11" s="17"/>
      <c r="BD11" s="17">
        <v>0.297540164743958</v>
      </c>
      <c r="BE11" s="17">
        <v>0.324577445982559</v>
      </c>
      <c r="BF11" s="17">
        <v>0.341427871159449</v>
      </c>
      <c r="BG11" s="17">
        <v>0.35162288508094203</v>
      </c>
      <c r="BH11" s="17">
        <v>0.36749001058706998</v>
      </c>
      <c r="BI11" s="17"/>
      <c r="BJ11" s="17">
        <v>0.32967140897807901</v>
      </c>
      <c r="BK11" s="17">
        <v>0.31433989148979802</v>
      </c>
      <c r="BL11" s="17"/>
      <c r="BM11" s="17">
        <v>0.32805474962734998</v>
      </c>
      <c r="BN11" s="17">
        <v>0.31595980772822102</v>
      </c>
      <c r="BO11" s="17"/>
      <c r="BP11" s="17">
        <v>0.31902488967534498</v>
      </c>
      <c r="BQ11" s="17">
        <v>0.30251701570516298</v>
      </c>
      <c r="BR11" s="17">
        <v>0.42886628686456901</v>
      </c>
      <c r="BS11" s="17">
        <v>0.32481199167033797</v>
      </c>
      <c r="BT11" s="17"/>
      <c r="BU11" s="17">
        <v>0.34228186176004</v>
      </c>
      <c r="BV11" s="17">
        <v>0.30471260965981101</v>
      </c>
      <c r="BW11" s="17"/>
      <c r="BX11" s="17">
        <v>0.34447466300198398</v>
      </c>
      <c r="BY11" s="17">
        <v>0.31832705283762602</v>
      </c>
      <c r="BZ11" s="17"/>
      <c r="CA11" s="17">
        <v>0.32130924185932802</v>
      </c>
      <c r="CB11" s="17">
        <v>0.275546100021897</v>
      </c>
      <c r="CC11" s="17">
        <v>0.37489686416816398</v>
      </c>
      <c r="CD11" s="17">
        <v>0.32261092181154899</v>
      </c>
    </row>
    <row r="12" spans="2:82" ht="43.15">
      <c r="B12" s="18" t="s">
        <v>308</v>
      </c>
      <c r="C12" s="17">
        <v>0.17452385329758899</v>
      </c>
      <c r="D12" s="17">
        <v>0.18566405561341001</v>
      </c>
      <c r="E12" s="17">
        <v>0.16390865644491601</v>
      </c>
      <c r="F12" s="17"/>
      <c r="G12" s="17">
        <v>0.15765819214124299</v>
      </c>
      <c r="H12" s="17">
        <v>0.20401279455655</v>
      </c>
      <c r="I12" s="17">
        <v>0.22024253603576399</v>
      </c>
      <c r="J12" s="17">
        <v>0.15963106905727101</v>
      </c>
      <c r="K12" s="17">
        <v>0.150170337907129</v>
      </c>
      <c r="L12" s="17">
        <v>0.152821657079238</v>
      </c>
      <c r="M12" s="17"/>
      <c r="N12" s="17">
        <v>0.22705734882178899</v>
      </c>
      <c r="O12" s="17">
        <v>0.15327119382671001</v>
      </c>
      <c r="P12" s="17">
        <v>0.16835021794150801</v>
      </c>
      <c r="Q12" s="17">
        <v>0.14686979580767001</v>
      </c>
      <c r="R12" s="17"/>
      <c r="S12" s="17">
        <v>0.21651974684066799</v>
      </c>
      <c r="T12" s="17">
        <v>0.15679108703721001</v>
      </c>
      <c r="U12" s="17">
        <v>0.200189846799642</v>
      </c>
      <c r="V12" s="17">
        <v>0.18476209826911899</v>
      </c>
      <c r="W12" s="17">
        <v>0.17899736331427599</v>
      </c>
      <c r="X12" s="17">
        <v>0.16119549899208099</v>
      </c>
      <c r="Y12" s="17">
        <v>0.179206879299454</v>
      </c>
      <c r="Z12" s="17">
        <v>0.13860268839980899</v>
      </c>
      <c r="AA12" s="17">
        <v>0.17137472613079799</v>
      </c>
      <c r="AB12" s="17">
        <v>0.14445984209392901</v>
      </c>
      <c r="AC12" s="17">
        <v>0.138720044149754</v>
      </c>
      <c r="AD12" s="17">
        <v>0.182588747618978</v>
      </c>
      <c r="AE12" s="17"/>
      <c r="AF12" s="17">
        <v>0.182291617671692</v>
      </c>
      <c r="AG12" s="17">
        <v>0.16088991203712899</v>
      </c>
      <c r="AH12" s="17">
        <v>0.150085304663713</v>
      </c>
      <c r="AI12" s="17">
        <v>0.13356253650386399</v>
      </c>
      <c r="AJ12" s="17">
        <v>0.17123032200854199</v>
      </c>
      <c r="AK12" s="17">
        <v>0.16661870565544701</v>
      </c>
      <c r="AL12" s="17">
        <v>0.15793175812499399</v>
      </c>
      <c r="AM12" s="17">
        <v>0.166594863736896</v>
      </c>
      <c r="AN12" s="17">
        <v>0.18250024601891199</v>
      </c>
      <c r="AO12" s="17">
        <v>0.12897780646474299</v>
      </c>
      <c r="AP12" s="17">
        <v>0.223996802006838</v>
      </c>
      <c r="AQ12" s="17">
        <v>0.158519917386715</v>
      </c>
      <c r="AR12" s="17">
        <v>0.210502398900965</v>
      </c>
      <c r="AS12" s="17">
        <v>0.20417458451460799</v>
      </c>
      <c r="AT12" s="17">
        <v>0.23851561510841399</v>
      </c>
      <c r="AU12" s="17">
        <v>0.306133317207338</v>
      </c>
      <c r="AV12" s="17"/>
      <c r="AW12" s="17">
        <v>0.22734030468803301</v>
      </c>
      <c r="AX12" s="17">
        <v>0.16132298176913601</v>
      </c>
      <c r="AY12" s="17">
        <v>0.163254563070694</v>
      </c>
      <c r="AZ12" s="17">
        <v>0.155977737432135</v>
      </c>
      <c r="BA12" s="17">
        <v>0.148857403530472</v>
      </c>
      <c r="BB12" s="17">
        <v>0.167787507552184</v>
      </c>
      <c r="BC12" s="17"/>
      <c r="BD12" s="17">
        <v>0.104516329615942</v>
      </c>
      <c r="BE12" s="17">
        <v>0.158034646849293</v>
      </c>
      <c r="BF12" s="17">
        <v>0.219530137451278</v>
      </c>
      <c r="BG12" s="17">
        <v>0.26791842261547899</v>
      </c>
      <c r="BH12" s="17">
        <v>0.29356966951205798</v>
      </c>
      <c r="BI12" s="17"/>
      <c r="BJ12" s="17">
        <v>0.159424941719883</v>
      </c>
      <c r="BK12" s="17">
        <v>0.24133571067926199</v>
      </c>
      <c r="BL12" s="17"/>
      <c r="BM12" s="17">
        <v>0.156627065537634</v>
      </c>
      <c r="BN12" s="17">
        <v>0.25813488248668398</v>
      </c>
      <c r="BO12" s="17"/>
      <c r="BP12" s="17">
        <v>0.27311269462955601</v>
      </c>
      <c r="BQ12" s="17">
        <v>0.19176379495295101</v>
      </c>
      <c r="BR12" s="17">
        <v>0.17890567438286101</v>
      </c>
      <c r="BS12" s="17">
        <v>0.15289428046356199</v>
      </c>
      <c r="BT12" s="17"/>
      <c r="BU12" s="17">
        <v>0.19987564055773299</v>
      </c>
      <c r="BV12" s="17">
        <v>0.142252061232674</v>
      </c>
      <c r="BW12" s="17"/>
      <c r="BX12" s="17">
        <v>0.244967359612424</v>
      </c>
      <c r="BY12" s="17">
        <v>0.146582028795607</v>
      </c>
      <c r="BZ12" s="17"/>
      <c r="CA12" s="17">
        <v>0.24606525200387999</v>
      </c>
      <c r="CB12" s="17">
        <v>6.9914130612914405E-2</v>
      </c>
      <c r="CC12" s="17">
        <v>0.283265600923929</v>
      </c>
      <c r="CD12" s="17">
        <v>0.140112755960112</v>
      </c>
    </row>
    <row r="13" spans="2:82">
      <c r="B13" s="18" t="s">
        <v>195</v>
      </c>
      <c r="C13" s="19">
        <v>0.16098372210855599</v>
      </c>
      <c r="D13" s="19">
        <v>0.11430500314787501</v>
      </c>
      <c r="E13" s="19">
        <v>0.20572542663400001</v>
      </c>
      <c r="F13" s="19"/>
      <c r="G13" s="19">
        <v>9.9449285219580297E-2</v>
      </c>
      <c r="H13" s="19">
        <v>0.14354922159856401</v>
      </c>
      <c r="I13" s="19">
        <v>0.154431821908669</v>
      </c>
      <c r="J13" s="19">
        <v>0.19815027683658401</v>
      </c>
      <c r="K13" s="19">
        <v>0.18640575022053699</v>
      </c>
      <c r="L13" s="19">
        <v>0.174255481133201</v>
      </c>
      <c r="M13" s="19"/>
      <c r="N13" s="19">
        <v>0.10303974035739</v>
      </c>
      <c r="O13" s="19">
        <v>0.16809951001995499</v>
      </c>
      <c r="P13" s="19">
        <v>0.14910857010876</v>
      </c>
      <c r="Q13" s="19">
        <v>0.22514857552318299</v>
      </c>
      <c r="R13" s="19"/>
      <c r="S13" s="19">
        <v>0.14028010572691099</v>
      </c>
      <c r="T13" s="19">
        <v>0.156622689927023</v>
      </c>
      <c r="U13" s="19">
        <v>0.17251020437835901</v>
      </c>
      <c r="V13" s="19">
        <v>0.15530266723189401</v>
      </c>
      <c r="W13" s="19">
        <v>0.15582749989869801</v>
      </c>
      <c r="X13" s="19">
        <v>0.170460738788627</v>
      </c>
      <c r="Y13" s="19">
        <v>0.163713403372759</v>
      </c>
      <c r="Z13" s="19">
        <v>0.132924751177146</v>
      </c>
      <c r="AA13" s="19">
        <v>0.15360707249840599</v>
      </c>
      <c r="AB13" s="19">
        <v>0.158580379955506</v>
      </c>
      <c r="AC13" s="19">
        <v>0.23793512433092001</v>
      </c>
      <c r="AD13" s="19">
        <v>0.182541594098548</v>
      </c>
      <c r="AE13" s="19"/>
      <c r="AF13" s="19">
        <v>0.362298570788118</v>
      </c>
      <c r="AG13" s="19">
        <v>0.18732525567879399</v>
      </c>
      <c r="AH13" s="19">
        <v>0.19944867313075701</v>
      </c>
      <c r="AI13" s="19">
        <v>0.205899678437381</v>
      </c>
      <c r="AJ13" s="19">
        <v>0.19046585406441199</v>
      </c>
      <c r="AK13" s="19">
        <v>0.16147204951877001</v>
      </c>
      <c r="AL13" s="19">
        <v>0.164521896397025</v>
      </c>
      <c r="AM13" s="19">
        <v>0.16194220387928199</v>
      </c>
      <c r="AN13" s="19">
        <v>0.119180636990826</v>
      </c>
      <c r="AO13" s="19">
        <v>0.12266416698417</v>
      </c>
      <c r="AP13" s="19">
        <v>0.121128357642818</v>
      </c>
      <c r="AQ13" s="19">
        <v>0.11634377744325999</v>
      </c>
      <c r="AR13" s="19">
        <v>0.115727836106229</v>
      </c>
      <c r="AS13" s="19">
        <v>0.106168345730338</v>
      </c>
      <c r="AT13" s="19">
        <v>8.1369553810021797E-2</v>
      </c>
      <c r="AU13" s="19">
        <v>9.3754459027356102E-2</v>
      </c>
      <c r="AV13" s="19"/>
      <c r="AW13" s="19">
        <v>0.119506275059501</v>
      </c>
      <c r="AX13" s="19">
        <v>0.16022150541451599</v>
      </c>
      <c r="AY13" s="19">
        <v>0.16782676167680399</v>
      </c>
      <c r="AZ13" s="19">
        <v>0.187946319258505</v>
      </c>
      <c r="BA13" s="19">
        <v>0.179908321904097</v>
      </c>
      <c r="BB13" s="19">
        <v>0.17910278235836699</v>
      </c>
      <c r="BC13" s="19"/>
      <c r="BD13" s="19">
        <v>0.23504646524096801</v>
      </c>
      <c r="BE13" s="19">
        <v>0.16733175657539301</v>
      </c>
      <c r="BF13" s="19">
        <v>0.117325498777271</v>
      </c>
      <c r="BG13" s="19">
        <v>9.0247903103634106E-2</v>
      </c>
      <c r="BH13" s="19">
        <v>5.90440510189532E-2</v>
      </c>
      <c r="BI13" s="19"/>
      <c r="BJ13" s="19">
        <v>0.16803683309715201</v>
      </c>
      <c r="BK13" s="19">
        <v>0.120862952147233</v>
      </c>
      <c r="BL13" s="19"/>
      <c r="BM13" s="19">
        <v>0.166357785471176</v>
      </c>
      <c r="BN13" s="19">
        <v>0.133364130804903</v>
      </c>
      <c r="BO13" s="19"/>
      <c r="BP13" s="19">
        <v>0.107024062834639</v>
      </c>
      <c r="BQ13" s="19">
        <v>0.13684804541298601</v>
      </c>
      <c r="BR13" s="19">
        <v>0.100826998896592</v>
      </c>
      <c r="BS13" s="19">
        <v>0.17441308635736999</v>
      </c>
      <c r="BT13" s="19"/>
      <c r="BU13" s="19">
        <v>0.123606438024254</v>
      </c>
      <c r="BV13" s="19">
        <v>0.20856348157648999</v>
      </c>
      <c r="BW13" s="19"/>
      <c r="BX13" s="19">
        <v>8.9999330179089301E-2</v>
      </c>
      <c r="BY13" s="19">
        <v>0.189140092020191</v>
      </c>
      <c r="BZ13" s="19"/>
      <c r="CA13" s="19">
        <v>5.4938802053801E-2</v>
      </c>
      <c r="CB13" s="19">
        <v>0.23520993084344999</v>
      </c>
      <c r="CC13" s="19">
        <v>7.12851126021882E-2</v>
      </c>
      <c r="CD13" s="19">
        <v>0.213254893756949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312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305</v>
      </c>
      <c r="C9" s="17">
        <v>7.1841892707102895E-2</v>
      </c>
      <c r="D9" s="17">
        <v>8.2751201093308496E-2</v>
      </c>
      <c r="E9" s="17">
        <v>6.1720999378880301E-2</v>
      </c>
      <c r="F9" s="17"/>
      <c r="G9" s="17">
        <v>9.3103762993842001E-2</v>
      </c>
      <c r="H9" s="17">
        <v>7.5418456702910294E-2</v>
      </c>
      <c r="I9" s="17">
        <v>8.2784701487606693E-2</v>
      </c>
      <c r="J9" s="17">
        <v>5.9740740937293001E-2</v>
      </c>
      <c r="K9" s="17">
        <v>6.0442354297045801E-2</v>
      </c>
      <c r="L9" s="17">
        <v>6.33180686378641E-2</v>
      </c>
      <c r="M9" s="17"/>
      <c r="N9" s="17">
        <v>5.4784640929897703E-2</v>
      </c>
      <c r="O9" s="17">
        <v>6.8629799215926005E-2</v>
      </c>
      <c r="P9" s="17">
        <v>8.6501840680278302E-2</v>
      </c>
      <c r="Q9" s="17">
        <v>8.1505948943582193E-2</v>
      </c>
      <c r="R9" s="17"/>
      <c r="S9" s="17">
        <v>8.4793665373208496E-2</v>
      </c>
      <c r="T9" s="17">
        <v>5.8484226176315601E-2</v>
      </c>
      <c r="U9" s="17">
        <v>5.8359039939722197E-2</v>
      </c>
      <c r="V9" s="17">
        <v>7.9941838549933003E-2</v>
      </c>
      <c r="W9" s="17">
        <v>6.2335917419097699E-2</v>
      </c>
      <c r="X9" s="17">
        <v>6.8893657040534101E-2</v>
      </c>
      <c r="Y9" s="17">
        <v>6.8408060709046606E-2</v>
      </c>
      <c r="Z9" s="17">
        <v>8.5531146575341499E-2</v>
      </c>
      <c r="AA9" s="17">
        <v>8.4396902550327405E-2</v>
      </c>
      <c r="AB9" s="17">
        <v>6.7497955755725203E-2</v>
      </c>
      <c r="AC9" s="17">
        <v>8.5509458666448906E-2</v>
      </c>
      <c r="AD9" s="17">
        <v>4.7080303166417599E-2</v>
      </c>
      <c r="AE9" s="17"/>
      <c r="AF9" s="17">
        <v>0.14350097025213199</v>
      </c>
      <c r="AG9" s="17">
        <v>7.9967381198033399E-2</v>
      </c>
      <c r="AH9" s="17">
        <v>9.3106045828485307E-2</v>
      </c>
      <c r="AI9" s="17">
        <v>5.81491064797841E-2</v>
      </c>
      <c r="AJ9" s="17">
        <v>9.5807597308508199E-2</v>
      </c>
      <c r="AK9" s="17">
        <v>5.9688264280198897E-2</v>
      </c>
      <c r="AL9" s="17">
        <v>9.1046290194608095E-2</v>
      </c>
      <c r="AM9" s="17">
        <v>7.1270524930400495E-2</v>
      </c>
      <c r="AN9" s="17">
        <v>7.6466910522002607E-2</v>
      </c>
      <c r="AO9" s="17">
        <v>4.4378405083084098E-2</v>
      </c>
      <c r="AP9" s="17">
        <v>5.3907520472039901E-2</v>
      </c>
      <c r="AQ9" s="17">
        <v>7.7861623040460501E-2</v>
      </c>
      <c r="AR9" s="17">
        <v>5.7651448084556502E-2</v>
      </c>
      <c r="AS9" s="17">
        <v>7.92431443343386E-2</v>
      </c>
      <c r="AT9" s="17">
        <v>5.1696048577393398E-2</v>
      </c>
      <c r="AU9" s="17">
        <v>8.3337246667759796E-2</v>
      </c>
      <c r="AV9" s="17"/>
      <c r="AW9" s="17">
        <v>7.3543957104886801E-2</v>
      </c>
      <c r="AX9" s="17">
        <v>6.8577413848831106E-2</v>
      </c>
      <c r="AY9" s="17">
        <v>9.1606871149106997E-2</v>
      </c>
      <c r="AZ9" s="17">
        <v>8.1212995057798498E-2</v>
      </c>
      <c r="BA9" s="17">
        <v>4.9810777071448799E-2</v>
      </c>
      <c r="BB9" s="17">
        <v>4.6508160143403698E-2</v>
      </c>
      <c r="BC9" s="17"/>
      <c r="BD9" s="17">
        <v>7.6168775431370697E-2</v>
      </c>
      <c r="BE9" s="17">
        <v>8.2346312117556206E-2</v>
      </c>
      <c r="BF9" s="17">
        <v>6.1788268493637999E-2</v>
      </c>
      <c r="BG9" s="17">
        <v>7.6043558934381097E-2</v>
      </c>
      <c r="BH9" s="17">
        <v>0.11634090150642799</v>
      </c>
      <c r="BI9" s="17"/>
      <c r="BJ9" s="17">
        <v>6.6650572513636194E-2</v>
      </c>
      <c r="BK9" s="17">
        <v>9.7544962824397896E-2</v>
      </c>
      <c r="BL9" s="17"/>
      <c r="BM9" s="17">
        <v>7.1776233536011799E-2</v>
      </c>
      <c r="BN9" s="17">
        <v>7.3974810638448102E-2</v>
      </c>
      <c r="BO9" s="17"/>
      <c r="BP9" s="17">
        <v>8.7132959352333395E-2</v>
      </c>
      <c r="BQ9" s="17">
        <v>0.11288043815983</v>
      </c>
      <c r="BR9" s="17">
        <v>4.8895573697553298E-2</v>
      </c>
      <c r="BS9" s="17">
        <v>6.5110970371358004E-2</v>
      </c>
      <c r="BT9" s="17"/>
      <c r="BU9" s="17">
        <v>7.3293160490395595E-2</v>
      </c>
      <c r="BV9" s="17">
        <v>6.9994487959960605E-2</v>
      </c>
      <c r="BW9" s="17"/>
      <c r="BX9" s="17">
        <v>8.1056692818560205E-2</v>
      </c>
      <c r="BY9" s="17">
        <v>6.8186788908259799E-2</v>
      </c>
      <c r="BZ9" s="17"/>
      <c r="CA9" s="17">
        <v>0.113195291782326</v>
      </c>
      <c r="CB9" s="17">
        <v>8.3957378596278998E-2</v>
      </c>
      <c r="CC9" s="17">
        <v>5.3351478682888198E-2</v>
      </c>
      <c r="CD9" s="17">
        <v>6.9212963462901095E-2</v>
      </c>
    </row>
    <row r="10" spans="2:82" ht="28.9">
      <c r="B10" s="18" t="s">
        <v>306</v>
      </c>
      <c r="C10" s="17">
        <v>0.20417188844589901</v>
      </c>
      <c r="D10" s="17">
        <v>0.21955374136261599</v>
      </c>
      <c r="E10" s="17">
        <v>0.189771625465539</v>
      </c>
      <c r="F10" s="17"/>
      <c r="G10" s="17">
        <v>0.23765666490260601</v>
      </c>
      <c r="H10" s="17">
        <v>0.21240819047402301</v>
      </c>
      <c r="I10" s="17">
        <v>0.20944553462073801</v>
      </c>
      <c r="J10" s="17">
        <v>0.201185146391161</v>
      </c>
      <c r="K10" s="17">
        <v>0.19242662247721601</v>
      </c>
      <c r="L10" s="17">
        <v>0.181164809448221</v>
      </c>
      <c r="M10" s="17"/>
      <c r="N10" s="17">
        <v>0.18377576076684701</v>
      </c>
      <c r="O10" s="17">
        <v>0.19734976507628599</v>
      </c>
      <c r="P10" s="17">
        <v>0.23880520548867601</v>
      </c>
      <c r="Q10" s="17">
        <v>0.20340064488567899</v>
      </c>
      <c r="R10" s="17"/>
      <c r="S10" s="17">
        <v>0.19772523472317799</v>
      </c>
      <c r="T10" s="17">
        <v>0.19285614177066401</v>
      </c>
      <c r="U10" s="17">
        <v>0.187030390048222</v>
      </c>
      <c r="V10" s="17">
        <v>0.22267581549558099</v>
      </c>
      <c r="W10" s="17">
        <v>0.244539831625909</v>
      </c>
      <c r="X10" s="17">
        <v>0.19165630926169</v>
      </c>
      <c r="Y10" s="17">
        <v>0.18655688452733399</v>
      </c>
      <c r="Z10" s="17">
        <v>0.23984040917485999</v>
      </c>
      <c r="AA10" s="17">
        <v>0.20429581379964701</v>
      </c>
      <c r="AB10" s="17">
        <v>0.21697272867754999</v>
      </c>
      <c r="AC10" s="17">
        <v>0.173418593737316</v>
      </c>
      <c r="AD10" s="17">
        <v>0.22866034691346099</v>
      </c>
      <c r="AE10" s="17"/>
      <c r="AF10" s="17">
        <v>8.3915549114076102E-2</v>
      </c>
      <c r="AG10" s="17">
        <v>0.20132652269090501</v>
      </c>
      <c r="AH10" s="17">
        <v>0.20443416101593601</v>
      </c>
      <c r="AI10" s="17">
        <v>0.219005008333296</v>
      </c>
      <c r="AJ10" s="17">
        <v>0.16354804557361799</v>
      </c>
      <c r="AK10" s="17">
        <v>0.25892264383767699</v>
      </c>
      <c r="AL10" s="17">
        <v>0.21619481190005799</v>
      </c>
      <c r="AM10" s="17">
        <v>0.219381733896473</v>
      </c>
      <c r="AN10" s="17">
        <v>0.25596566408037602</v>
      </c>
      <c r="AO10" s="17">
        <v>0.27684397763141499</v>
      </c>
      <c r="AP10" s="17">
        <v>0.170528978248257</v>
      </c>
      <c r="AQ10" s="17">
        <v>0.19537411388832701</v>
      </c>
      <c r="AR10" s="17">
        <v>0.18545793932683999</v>
      </c>
      <c r="AS10" s="17">
        <v>0.17450762910383599</v>
      </c>
      <c r="AT10" s="17">
        <v>0.114436428876676</v>
      </c>
      <c r="AU10" s="17">
        <v>0.12151441973235599</v>
      </c>
      <c r="AV10" s="17"/>
      <c r="AW10" s="17">
        <v>0.19122947625325501</v>
      </c>
      <c r="AX10" s="17">
        <v>0.20751014638814999</v>
      </c>
      <c r="AY10" s="17">
        <v>0.19596054149867301</v>
      </c>
      <c r="AZ10" s="17">
        <v>0.21083585065833901</v>
      </c>
      <c r="BA10" s="17">
        <v>0.21866028589485401</v>
      </c>
      <c r="BB10" s="17">
        <v>0.208547446669065</v>
      </c>
      <c r="BC10" s="17"/>
      <c r="BD10" s="17">
        <v>0.18748206417732999</v>
      </c>
      <c r="BE10" s="17">
        <v>0.225145909612222</v>
      </c>
      <c r="BF10" s="17">
        <v>0.19567829518672999</v>
      </c>
      <c r="BG10" s="17">
        <v>0.17234195791184001</v>
      </c>
      <c r="BH10" s="17">
        <v>0.150134351744455</v>
      </c>
      <c r="BI10" s="17"/>
      <c r="BJ10" s="17">
        <v>0.20674850530900199</v>
      </c>
      <c r="BK10" s="17">
        <v>0.193738278712418</v>
      </c>
      <c r="BL10" s="17"/>
      <c r="BM10" s="17">
        <v>0.20656626691507499</v>
      </c>
      <c r="BN10" s="17">
        <v>0.19232819312221</v>
      </c>
      <c r="BO10" s="17"/>
      <c r="BP10" s="17">
        <v>0.17479768713649099</v>
      </c>
      <c r="BQ10" s="17">
        <v>0.222102599947892</v>
      </c>
      <c r="BR10" s="17">
        <v>0.16617428788601099</v>
      </c>
      <c r="BS10" s="17">
        <v>0.210416319029574</v>
      </c>
      <c r="BT10" s="17"/>
      <c r="BU10" s="17">
        <v>0.196951429098949</v>
      </c>
      <c r="BV10" s="17">
        <v>0.21336323895175699</v>
      </c>
      <c r="BW10" s="17"/>
      <c r="BX10" s="17">
        <v>0.21046218995930899</v>
      </c>
      <c r="BY10" s="17">
        <v>0.20167680394276899</v>
      </c>
      <c r="BZ10" s="17"/>
      <c r="CA10" s="17">
        <v>0.22925148040083301</v>
      </c>
      <c r="CB10" s="17">
        <v>0.23133079906752299</v>
      </c>
      <c r="CC10" s="17">
        <v>0.17125150519260701</v>
      </c>
      <c r="CD10" s="17">
        <v>0.20675650514452201</v>
      </c>
    </row>
    <row r="11" spans="2:82" ht="43.15">
      <c r="B11" s="18" t="s">
        <v>307</v>
      </c>
      <c r="C11" s="17">
        <v>0.29451174541656</v>
      </c>
      <c r="D11" s="17">
        <v>0.29960975109989801</v>
      </c>
      <c r="E11" s="17">
        <v>0.28884745930223699</v>
      </c>
      <c r="F11" s="17"/>
      <c r="G11" s="17">
        <v>0.34239643369819001</v>
      </c>
      <c r="H11" s="17">
        <v>0.28526726466503999</v>
      </c>
      <c r="I11" s="17">
        <v>0.27328962429204001</v>
      </c>
      <c r="J11" s="17">
        <v>0.30481618165935798</v>
      </c>
      <c r="K11" s="17">
        <v>0.268323454104543</v>
      </c>
      <c r="L11" s="17">
        <v>0.29667707550044198</v>
      </c>
      <c r="M11" s="17"/>
      <c r="N11" s="17">
        <v>0.32166423748247402</v>
      </c>
      <c r="O11" s="17">
        <v>0.317965130635261</v>
      </c>
      <c r="P11" s="17">
        <v>0.28522423147895998</v>
      </c>
      <c r="Q11" s="17">
        <v>0.246781172820463</v>
      </c>
      <c r="R11" s="17"/>
      <c r="S11" s="17">
        <v>0.31285111587144798</v>
      </c>
      <c r="T11" s="17">
        <v>0.31231852382756398</v>
      </c>
      <c r="U11" s="17">
        <v>0.28440467934681601</v>
      </c>
      <c r="V11" s="17">
        <v>0.25866818991386797</v>
      </c>
      <c r="W11" s="17">
        <v>0.28858300047927699</v>
      </c>
      <c r="X11" s="17">
        <v>0.31574622890554299</v>
      </c>
      <c r="Y11" s="17">
        <v>0.27067861497296097</v>
      </c>
      <c r="Z11" s="17">
        <v>0.28444604978200699</v>
      </c>
      <c r="AA11" s="17">
        <v>0.281221690854567</v>
      </c>
      <c r="AB11" s="17">
        <v>0.31984087635838498</v>
      </c>
      <c r="AC11" s="17">
        <v>0.30742502424162399</v>
      </c>
      <c r="AD11" s="17">
        <v>0.24458497904565499</v>
      </c>
      <c r="AE11" s="17"/>
      <c r="AF11" s="17">
        <v>0.26475821390639198</v>
      </c>
      <c r="AG11" s="17">
        <v>0.28508194423087002</v>
      </c>
      <c r="AH11" s="17">
        <v>0.21148622736362599</v>
      </c>
      <c r="AI11" s="17">
        <v>0.25406342059104298</v>
      </c>
      <c r="AJ11" s="17">
        <v>0.29440744686157899</v>
      </c>
      <c r="AK11" s="17">
        <v>0.28667114720744002</v>
      </c>
      <c r="AL11" s="17">
        <v>0.31230491836431701</v>
      </c>
      <c r="AM11" s="17">
        <v>0.25242700596121298</v>
      </c>
      <c r="AN11" s="17">
        <v>0.31487108248864498</v>
      </c>
      <c r="AO11" s="17">
        <v>0.26949202951335799</v>
      </c>
      <c r="AP11" s="17">
        <v>0.34126839918777002</v>
      </c>
      <c r="AQ11" s="17">
        <v>0.32975723784995797</v>
      </c>
      <c r="AR11" s="17">
        <v>0.372809105751994</v>
      </c>
      <c r="AS11" s="17">
        <v>0.31586040328895298</v>
      </c>
      <c r="AT11" s="17">
        <v>0.372889086929936</v>
      </c>
      <c r="AU11" s="17">
        <v>0.32559873059151101</v>
      </c>
      <c r="AV11" s="17"/>
      <c r="AW11" s="17">
        <v>0.30251300339800402</v>
      </c>
      <c r="AX11" s="17">
        <v>0.29973237070791497</v>
      </c>
      <c r="AY11" s="17">
        <v>0.29375884128941299</v>
      </c>
      <c r="AZ11" s="17">
        <v>0.25857749203191499</v>
      </c>
      <c r="BA11" s="17">
        <v>0.31365864631051399</v>
      </c>
      <c r="BB11" s="17">
        <v>0.32840165988842202</v>
      </c>
      <c r="BC11" s="17"/>
      <c r="BD11" s="17">
        <v>0.27554710542362598</v>
      </c>
      <c r="BE11" s="17">
        <v>0.29694198278944101</v>
      </c>
      <c r="BF11" s="17">
        <v>0.302254987571068</v>
      </c>
      <c r="BG11" s="17">
        <v>0.329674099826953</v>
      </c>
      <c r="BH11" s="17">
        <v>0.37427245877457599</v>
      </c>
      <c r="BI11" s="17"/>
      <c r="BJ11" s="17">
        <v>0.30251892296475302</v>
      </c>
      <c r="BK11" s="17">
        <v>0.26386574490841103</v>
      </c>
      <c r="BL11" s="17"/>
      <c r="BM11" s="17">
        <v>0.301287638259364</v>
      </c>
      <c r="BN11" s="17">
        <v>0.26200586888660299</v>
      </c>
      <c r="BO11" s="17"/>
      <c r="BP11" s="17">
        <v>0.27714888698090301</v>
      </c>
      <c r="BQ11" s="17">
        <v>0.27173297975241001</v>
      </c>
      <c r="BR11" s="17">
        <v>0.35275478519147502</v>
      </c>
      <c r="BS11" s="17">
        <v>0.299252434017097</v>
      </c>
      <c r="BT11" s="17"/>
      <c r="BU11" s="17">
        <v>0.30074736983739397</v>
      </c>
      <c r="BV11" s="17">
        <v>0.28657404963838401</v>
      </c>
      <c r="BW11" s="17"/>
      <c r="BX11" s="17">
        <v>0.30262323659030399</v>
      </c>
      <c r="BY11" s="17">
        <v>0.29129427549373699</v>
      </c>
      <c r="BZ11" s="17"/>
      <c r="CA11" s="17">
        <v>0.25798347042383102</v>
      </c>
      <c r="CB11" s="17">
        <v>0.28608657929849102</v>
      </c>
      <c r="CC11" s="17">
        <v>0.31616794464013998</v>
      </c>
      <c r="CD11" s="17">
        <v>0.28893133701314699</v>
      </c>
    </row>
    <row r="12" spans="2:82" ht="43.15">
      <c r="B12" s="18" t="s">
        <v>308</v>
      </c>
      <c r="C12" s="17">
        <v>0.25453260177557002</v>
      </c>
      <c r="D12" s="17">
        <v>0.27446282725010102</v>
      </c>
      <c r="E12" s="17">
        <v>0.23600241495479499</v>
      </c>
      <c r="F12" s="17"/>
      <c r="G12" s="17">
        <v>0.21569080490302101</v>
      </c>
      <c r="H12" s="17">
        <v>0.264019739950903</v>
      </c>
      <c r="I12" s="17">
        <v>0.27472104375876799</v>
      </c>
      <c r="J12" s="17">
        <v>0.23664010383559</v>
      </c>
      <c r="K12" s="17">
        <v>0.26657095412155002</v>
      </c>
      <c r="L12" s="17">
        <v>0.26264661782709298</v>
      </c>
      <c r="M12" s="17"/>
      <c r="N12" s="17">
        <v>0.33392402678393801</v>
      </c>
      <c r="O12" s="17">
        <v>0.238058789068266</v>
      </c>
      <c r="P12" s="17">
        <v>0.226644405878729</v>
      </c>
      <c r="Q12" s="17">
        <v>0.213570826565389</v>
      </c>
      <c r="R12" s="17"/>
      <c r="S12" s="17">
        <v>0.25630367542279697</v>
      </c>
      <c r="T12" s="17">
        <v>0.25887872816872998</v>
      </c>
      <c r="U12" s="17">
        <v>0.28963199425802499</v>
      </c>
      <c r="V12" s="17">
        <v>0.26352015970834702</v>
      </c>
      <c r="W12" s="17">
        <v>0.243239053284416</v>
      </c>
      <c r="X12" s="17">
        <v>0.25150587800277302</v>
      </c>
      <c r="Y12" s="17">
        <v>0.28320643144899799</v>
      </c>
      <c r="Z12" s="17">
        <v>0.270552107615187</v>
      </c>
      <c r="AA12" s="17">
        <v>0.26795737018618598</v>
      </c>
      <c r="AB12" s="17">
        <v>0.21475756134333601</v>
      </c>
      <c r="AC12" s="17">
        <v>0.19269282839711399</v>
      </c>
      <c r="AD12" s="17">
        <v>0.217639568583431</v>
      </c>
      <c r="AE12" s="17"/>
      <c r="AF12" s="17">
        <v>0.19605508058940199</v>
      </c>
      <c r="AG12" s="17">
        <v>0.22005263316558499</v>
      </c>
      <c r="AH12" s="17">
        <v>0.25476374447782202</v>
      </c>
      <c r="AI12" s="17">
        <v>0.20729110268713399</v>
      </c>
      <c r="AJ12" s="17">
        <v>0.259952505487198</v>
      </c>
      <c r="AK12" s="17">
        <v>0.22201341825065299</v>
      </c>
      <c r="AL12" s="17">
        <v>0.213688065504063</v>
      </c>
      <c r="AM12" s="17">
        <v>0.26901388124539999</v>
      </c>
      <c r="AN12" s="17">
        <v>0.23161193200062399</v>
      </c>
      <c r="AO12" s="17">
        <v>0.26445473594582802</v>
      </c>
      <c r="AP12" s="17">
        <v>0.28181408115176598</v>
      </c>
      <c r="AQ12" s="17">
        <v>0.277424177558251</v>
      </c>
      <c r="AR12" s="17">
        <v>0.27666040388389701</v>
      </c>
      <c r="AS12" s="17">
        <v>0.31220872786156301</v>
      </c>
      <c r="AT12" s="17">
        <v>0.35950531397604502</v>
      </c>
      <c r="AU12" s="17">
        <v>0.37301665856366401</v>
      </c>
      <c r="AV12" s="17"/>
      <c r="AW12" s="17">
        <v>0.28457402308360202</v>
      </c>
      <c r="AX12" s="17">
        <v>0.25768263755034498</v>
      </c>
      <c r="AY12" s="17">
        <v>0.24420383550414901</v>
      </c>
      <c r="AZ12" s="17">
        <v>0.23820858036038201</v>
      </c>
      <c r="BA12" s="17">
        <v>0.23820750463420501</v>
      </c>
      <c r="BB12" s="17">
        <v>0.23477868822766301</v>
      </c>
      <c r="BC12" s="17"/>
      <c r="BD12" s="17">
        <v>0.20542425200171699</v>
      </c>
      <c r="BE12" s="17">
        <v>0.21935292254012301</v>
      </c>
      <c r="BF12" s="17">
        <v>0.30743133231815201</v>
      </c>
      <c r="BG12" s="17">
        <v>0.32742694858895099</v>
      </c>
      <c r="BH12" s="17">
        <v>0.32777283604919</v>
      </c>
      <c r="BI12" s="17"/>
      <c r="BJ12" s="17">
        <v>0.24300934711125399</v>
      </c>
      <c r="BK12" s="17">
        <v>0.30472102481181301</v>
      </c>
      <c r="BL12" s="17"/>
      <c r="BM12" s="17">
        <v>0.24194393100057501</v>
      </c>
      <c r="BN12" s="17">
        <v>0.313281247323275</v>
      </c>
      <c r="BO12" s="17"/>
      <c r="BP12" s="17">
        <v>0.32334529168717202</v>
      </c>
      <c r="BQ12" s="17">
        <v>0.25578827202304399</v>
      </c>
      <c r="BR12" s="17">
        <v>0.30177820317460602</v>
      </c>
      <c r="BS12" s="17">
        <v>0.23735270045804799</v>
      </c>
      <c r="BT12" s="17"/>
      <c r="BU12" s="17">
        <v>0.287843103513238</v>
      </c>
      <c r="BV12" s="17">
        <v>0.212129690508401</v>
      </c>
      <c r="BW12" s="17"/>
      <c r="BX12" s="17">
        <v>0.29386878982737402</v>
      </c>
      <c r="BY12" s="17">
        <v>0.23892967510965199</v>
      </c>
      <c r="BZ12" s="17"/>
      <c r="CA12" s="17">
        <v>0.33007046073469098</v>
      </c>
      <c r="CB12" s="17">
        <v>0.1855083407592</v>
      </c>
      <c r="CC12" s="17">
        <v>0.36544586624490399</v>
      </c>
      <c r="CD12" s="17">
        <v>0.182449708068288</v>
      </c>
    </row>
    <row r="13" spans="2:82">
      <c r="B13" s="18" t="s">
        <v>195</v>
      </c>
      <c r="C13" s="19">
        <v>0.17494187165486799</v>
      </c>
      <c r="D13" s="19">
        <v>0.123622479194077</v>
      </c>
      <c r="E13" s="19">
        <v>0.223657500898548</v>
      </c>
      <c r="F13" s="19"/>
      <c r="G13" s="19">
        <v>0.11115233350234099</v>
      </c>
      <c r="H13" s="19">
        <v>0.162886348207124</v>
      </c>
      <c r="I13" s="19">
        <v>0.15975909584084699</v>
      </c>
      <c r="J13" s="19">
        <v>0.19761782717659801</v>
      </c>
      <c r="K13" s="19">
        <v>0.21223661499964599</v>
      </c>
      <c r="L13" s="19">
        <v>0.196193428586379</v>
      </c>
      <c r="M13" s="19"/>
      <c r="N13" s="19">
        <v>0.10585133403684301</v>
      </c>
      <c r="O13" s="19">
        <v>0.177996516004261</v>
      </c>
      <c r="P13" s="19">
        <v>0.16282431647335699</v>
      </c>
      <c r="Q13" s="19">
        <v>0.25474140678488699</v>
      </c>
      <c r="R13" s="19"/>
      <c r="S13" s="19">
        <v>0.14832630860936799</v>
      </c>
      <c r="T13" s="19">
        <v>0.17746238005672699</v>
      </c>
      <c r="U13" s="19">
        <v>0.180573896407215</v>
      </c>
      <c r="V13" s="19">
        <v>0.17519399633227101</v>
      </c>
      <c r="W13" s="19">
        <v>0.16130219719130001</v>
      </c>
      <c r="X13" s="19">
        <v>0.17219792678946</v>
      </c>
      <c r="Y13" s="19">
        <v>0.19115000834165899</v>
      </c>
      <c r="Z13" s="19">
        <v>0.119630286852604</v>
      </c>
      <c r="AA13" s="19">
        <v>0.16212822260927201</v>
      </c>
      <c r="AB13" s="19">
        <v>0.180930877865004</v>
      </c>
      <c r="AC13" s="19">
        <v>0.24095409495749701</v>
      </c>
      <c r="AD13" s="19">
        <v>0.26203480229103499</v>
      </c>
      <c r="AE13" s="19"/>
      <c r="AF13" s="19">
        <v>0.31177018613799801</v>
      </c>
      <c r="AG13" s="19">
        <v>0.213571518714607</v>
      </c>
      <c r="AH13" s="19">
        <v>0.23620982131413101</v>
      </c>
      <c r="AI13" s="19">
        <v>0.261491361908743</v>
      </c>
      <c r="AJ13" s="19">
        <v>0.186284404769097</v>
      </c>
      <c r="AK13" s="19">
        <v>0.172704526424031</v>
      </c>
      <c r="AL13" s="19">
        <v>0.16676591403695501</v>
      </c>
      <c r="AM13" s="19">
        <v>0.18790685396651299</v>
      </c>
      <c r="AN13" s="19">
        <v>0.12108441090835199</v>
      </c>
      <c r="AO13" s="19">
        <v>0.144830851826315</v>
      </c>
      <c r="AP13" s="19">
        <v>0.15248102094016799</v>
      </c>
      <c r="AQ13" s="19">
        <v>0.119582847663004</v>
      </c>
      <c r="AR13" s="19">
        <v>0.107421102952713</v>
      </c>
      <c r="AS13" s="19">
        <v>0.11818009541131</v>
      </c>
      <c r="AT13" s="19">
        <v>0.10147312163995</v>
      </c>
      <c r="AU13" s="19">
        <v>9.6532944444708196E-2</v>
      </c>
      <c r="AV13" s="19"/>
      <c r="AW13" s="19">
        <v>0.14813954016025299</v>
      </c>
      <c r="AX13" s="19">
        <v>0.16649743150475799</v>
      </c>
      <c r="AY13" s="19">
        <v>0.17446991055865799</v>
      </c>
      <c r="AZ13" s="19">
        <v>0.21116508189156599</v>
      </c>
      <c r="BA13" s="19">
        <v>0.17966278608897701</v>
      </c>
      <c r="BB13" s="19">
        <v>0.181764045071446</v>
      </c>
      <c r="BC13" s="19"/>
      <c r="BD13" s="19">
        <v>0.25537780296595702</v>
      </c>
      <c r="BE13" s="19">
        <v>0.17621287294065799</v>
      </c>
      <c r="BF13" s="19">
        <v>0.132847116430412</v>
      </c>
      <c r="BG13" s="19">
        <v>9.4513434737875393E-2</v>
      </c>
      <c r="BH13" s="19">
        <v>3.1479451925350399E-2</v>
      </c>
      <c r="BI13" s="19"/>
      <c r="BJ13" s="19">
        <v>0.18107265210135401</v>
      </c>
      <c r="BK13" s="19">
        <v>0.14012998874296101</v>
      </c>
      <c r="BL13" s="19"/>
      <c r="BM13" s="19">
        <v>0.17842593028897399</v>
      </c>
      <c r="BN13" s="19">
        <v>0.15840988002946299</v>
      </c>
      <c r="BO13" s="19"/>
      <c r="BP13" s="19">
        <v>0.137575174843101</v>
      </c>
      <c r="BQ13" s="19">
        <v>0.13749571011682399</v>
      </c>
      <c r="BR13" s="19">
        <v>0.13039715005035499</v>
      </c>
      <c r="BS13" s="19">
        <v>0.18786757612392399</v>
      </c>
      <c r="BT13" s="19"/>
      <c r="BU13" s="19">
        <v>0.141164937060024</v>
      </c>
      <c r="BV13" s="19">
        <v>0.21793853294149801</v>
      </c>
      <c r="BW13" s="19"/>
      <c r="BX13" s="19">
        <v>0.111989090804453</v>
      </c>
      <c r="BY13" s="19">
        <v>0.19991245654558201</v>
      </c>
      <c r="BZ13" s="19"/>
      <c r="CA13" s="19">
        <v>6.9499296658318194E-2</v>
      </c>
      <c r="CB13" s="19">
        <v>0.21311690227850599</v>
      </c>
      <c r="CC13" s="19">
        <v>9.3783205239460099E-2</v>
      </c>
      <c r="CD13" s="19">
        <v>0.25264948631114298</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129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0.32879382861720102</v>
      </c>
      <c r="D9" s="17">
        <v>0.264657315374423</v>
      </c>
      <c r="E9" s="17">
        <v>0.39006306061095902</v>
      </c>
      <c r="F9" s="17"/>
      <c r="G9" s="17">
        <v>0.30906215715166901</v>
      </c>
      <c r="H9" s="17">
        <v>0.35566652416574301</v>
      </c>
      <c r="I9" s="17">
        <v>0.33548559201877198</v>
      </c>
      <c r="J9" s="17">
        <v>0.30571050853889697</v>
      </c>
      <c r="K9" s="17">
        <v>0.35810428863734001</v>
      </c>
      <c r="L9" s="17">
        <v>0.313671957203496</v>
      </c>
      <c r="M9" s="17"/>
      <c r="N9" s="17">
        <v>0.34684871043372401</v>
      </c>
      <c r="O9" s="17">
        <v>0.34912032242705998</v>
      </c>
      <c r="P9" s="17">
        <v>0.31221787510961801</v>
      </c>
      <c r="Q9" s="17">
        <v>0.29862361477351801</v>
      </c>
      <c r="R9" s="17"/>
      <c r="S9" s="17">
        <v>0.32526080529440898</v>
      </c>
      <c r="T9" s="17">
        <v>0.343641367712616</v>
      </c>
      <c r="U9" s="17">
        <v>0.32105102352118903</v>
      </c>
      <c r="V9" s="17">
        <v>0.36366002947754</v>
      </c>
      <c r="W9" s="17">
        <v>0.32688597908462202</v>
      </c>
      <c r="X9" s="17">
        <v>0.33566219729630498</v>
      </c>
      <c r="Y9" s="17">
        <v>0.32522753887372602</v>
      </c>
      <c r="Z9" s="17">
        <v>0.30526014146880398</v>
      </c>
      <c r="AA9" s="17">
        <v>0.29051870532947999</v>
      </c>
      <c r="AB9" s="17">
        <v>0.30821964896022702</v>
      </c>
      <c r="AC9" s="17">
        <v>0.40468787177439802</v>
      </c>
      <c r="AD9" s="17">
        <v>0.29731653908412697</v>
      </c>
      <c r="AE9" s="17"/>
      <c r="AF9" s="17">
        <v>9.5443866815203907E-2</v>
      </c>
      <c r="AG9" s="17">
        <v>0.32091739432515098</v>
      </c>
      <c r="AH9" s="17">
        <v>0.37068393122483401</v>
      </c>
      <c r="AI9" s="17">
        <v>0.34559897307910897</v>
      </c>
      <c r="AJ9" s="17">
        <v>0.32154956992331402</v>
      </c>
      <c r="AK9" s="17">
        <v>0.32616012235891501</v>
      </c>
      <c r="AL9" s="17">
        <v>0.29751900516671198</v>
      </c>
      <c r="AM9" s="17">
        <v>0.30678570128160598</v>
      </c>
      <c r="AN9" s="17">
        <v>0.33079011042815798</v>
      </c>
      <c r="AO9" s="17">
        <v>0.41254090069919802</v>
      </c>
      <c r="AP9" s="17">
        <v>0.33790944676541501</v>
      </c>
      <c r="AQ9" s="17">
        <v>0.34700607289197599</v>
      </c>
      <c r="AR9" s="17">
        <v>0.28880912815864801</v>
      </c>
      <c r="AS9" s="17">
        <v>0.34311684409211501</v>
      </c>
      <c r="AT9" s="17">
        <v>0.33233116567417498</v>
      </c>
      <c r="AU9" s="17">
        <v>0.34618412128773901</v>
      </c>
      <c r="AV9" s="17"/>
      <c r="AW9" s="17">
        <v>0.351503977769548</v>
      </c>
      <c r="AX9" s="17">
        <v>0.31683884173096</v>
      </c>
      <c r="AY9" s="17">
        <v>0.32646920370548499</v>
      </c>
      <c r="AZ9" s="17">
        <v>0.316455112984806</v>
      </c>
      <c r="BA9" s="17">
        <v>0.33803396064200297</v>
      </c>
      <c r="BB9" s="17">
        <v>0.32799750408794598</v>
      </c>
      <c r="BC9" s="17"/>
      <c r="BD9" s="17">
        <v>0.26426163574350398</v>
      </c>
      <c r="BE9" s="17">
        <v>0.32890037912270897</v>
      </c>
      <c r="BF9" s="17">
        <v>0.36875167272244203</v>
      </c>
      <c r="BG9" s="17">
        <v>0.38505278284854999</v>
      </c>
      <c r="BH9" s="17">
        <v>0.35465936473821003</v>
      </c>
      <c r="BI9" s="17"/>
      <c r="BJ9" s="17">
        <v>0.33168777979006497</v>
      </c>
      <c r="BK9" s="17">
        <v>0.318741155327739</v>
      </c>
      <c r="BL9" s="17"/>
      <c r="BM9" s="17">
        <v>0.31516096691230999</v>
      </c>
      <c r="BN9" s="17">
        <v>0.39429368491078298</v>
      </c>
      <c r="BO9" s="17"/>
      <c r="BP9" s="17">
        <v>0.38825102222323898</v>
      </c>
      <c r="BQ9" s="17">
        <v>0.30895364459400898</v>
      </c>
      <c r="BR9" s="17">
        <v>0.33876542324119002</v>
      </c>
      <c r="BS9" s="17">
        <v>0.31742046214369402</v>
      </c>
      <c r="BT9" s="17"/>
      <c r="BU9" s="17">
        <v>0.40812830140117201</v>
      </c>
      <c r="BV9" s="17">
        <v>0.227804277742848</v>
      </c>
      <c r="BW9" s="17"/>
      <c r="BX9" s="17">
        <v>0.44502209466357301</v>
      </c>
      <c r="BY9" s="17">
        <v>0.28269121416864201</v>
      </c>
      <c r="BZ9" s="17"/>
      <c r="CA9" s="17">
        <v>0.36696979827320297</v>
      </c>
      <c r="CB9" s="17">
        <v>0.27317661705570501</v>
      </c>
      <c r="CC9" s="17">
        <v>0.41998406735321098</v>
      </c>
      <c r="CD9" s="17">
        <v>0.27467344367670798</v>
      </c>
    </row>
    <row r="10" spans="2:82" ht="28.9">
      <c r="B10" s="18" t="s">
        <v>120</v>
      </c>
      <c r="C10" s="17">
        <v>0.29567668066087199</v>
      </c>
      <c r="D10" s="17">
        <v>0.28150180010839598</v>
      </c>
      <c r="E10" s="17">
        <v>0.31057359211346403</v>
      </c>
      <c r="F10" s="17"/>
      <c r="G10" s="17">
        <v>0.30317254681025302</v>
      </c>
      <c r="H10" s="17">
        <v>0.29456141823123499</v>
      </c>
      <c r="I10" s="17">
        <v>0.318483066849368</v>
      </c>
      <c r="J10" s="17">
        <v>0.31946390295731902</v>
      </c>
      <c r="K10" s="17">
        <v>0.26278219253907797</v>
      </c>
      <c r="L10" s="17">
        <v>0.27569756325252098</v>
      </c>
      <c r="M10" s="17"/>
      <c r="N10" s="17">
        <v>0.29974425628539703</v>
      </c>
      <c r="O10" s="17">
        <v>0.304656724813962</v>
      </c>
      <c r="P10" s="17">
        <v>0.31073362835981</v>
      </c>
      <c r="Q10" s="17">
        <v>0.27450366665320097</v>
      </c>
      <c r="R10" s="17"/>
      <c r="S10" s="17">
        <v>0.27214043875452398</v>
      </c>
      <c r="T10" s="17">
        <v>0.30529686661834998</v>
      </c>
      <c r="U10" s="17">
        <v>0.32571534490530601</v>
      </c>
      <c r="V10" s="17">
        <v>0.288497976391352</v>
      </c>
      <c r="W10" s="17">
        <v>0.29990579712402599</v>
      </c>
      <c r="X10" s="17">
        <v>0.28409810598566299</v>
      </c>
      <c r="Y10" s="17">
        <v>0.30643124652331799</v>
      </c>
      <c r="Z10" s="17">
        <v>0.28102939577052799</v>
      </c>
      <c r="AA10" s="17">
        <v>0.32919676529334702</v>
      </c>
      <c r="AB10" s="17">
        <v>0.28638793782723099</v>
      </c>
      <c r="AC10" s="17">
        <v>0.25273165672450798</v>
      </c>
      <c r="AD10" s="17">
        <v>0.29750534272796197</v>
      </c>
      <c r="AE10" s="17"/>
      <c r="AF10" s="17">
        <v>0.33445385199150701</v>
      </c>
      <c r="AG10" s="17">
        <v>0.21760433799301701</v>
      </c>
      <c r="AH10" s="17">
        <v>0.29448910638016201</v>
      </c>
      <c r="AI10" s="17">
        <v>0.25295245864357102</v>
      </c>
      <c r="AJ10" s="17">
        <v>0.29461174153148301</v>
      </c>
      <c r="AK10" s="17">
        <v>0.29997829604582799</v>
      </c>
      <c r="AL10" s="17">
        <v>0.31690267237998998</v>
      </c>
      <c r="AM10" s="17">
        <v>0.29976211824354398</v>
      </c>
      <c r="AN10" s="17">
        <v>0.30685684968524202</v>
      </c>
      <c r="AO10" s="17">
        <v>0.26564580125350601</v>
      </c>
      <c r="AP10" s="17">
        <v>0.30197577527034702</v>
      </c>
      <c r="AQ10" s="17">
        <v>0.34863251533345202</v>
      </c>
      <c r="AR10" s="17">
        <v>0.330622991699137</v>
      </c>
      <c r="AS10" s="17">
        <v>0.25869784473991098</v>
      </c>
      <c r="AT10" s="17">
        <v>0.28824946557977998</v>
      </c>
      <c r="AU10" s="17">
        <v>0.34000468943578499</v>
      </c>
      <c r="AV10" s="17"/>
      <c r="AW10" s="17">
        <v>0.27565626852418801</v>
      </c>
      <c r="AX10" s="17">
        <v>0.30883906051921001</v>
      </c>
      <c r="AY10" s="17">
        <v>0.32965188794689498</v>
      </c>
      <c r="AZ10" s="17">
        <v>0.27511263926952201</v>
      </c>
      <c r="BA10" s="17">
        <v>0.29462372700564599</v>
      </c>
      <c r="BB10" s="17">
        <v>0.31145592618144002</v>
      </c>
      <c r="BC10" s="17"/>
      <c r="BD10" s="17">
        <v>0.28093064156248498</v>
      </c>
      <c r="BE10" s="17">
        <v>0.29837468853548399</v>
      </c>
      <c r="BF10" s="17">
        <v>0.30489461548490998</v>
      </c>
      <c r="BG10" s="17">
        <v>0.316797356450287</v>
      </c>
      <c r="BH10" s="17">
        <v>0.305197559493469</v>
      </c>
      <c r="BI10" s="17"/>
      <c r="BJ10" s="17">
        <v>0.29735381603130201</v>
      </c>
      <c r="BK10" s="17">
        <v>0.29673607975923899</v>
      </c>
      <c r="BL10" s="17"/>
      <c r="BM10" s="17">
        <v>0.30396857519213399</v>
      </c>
      <c r="BN10" s="17">
        <v>0.25883016740435799</v>
      </c>
      <c r="BO10" s="17"/>
      <c r="BP10" s="17">
        <v>0.26526824140516297</v>
      </c>
      <c r="BQ10" s="17">
        <v>0.306521676024612</v>
      </c>
      <c r="BR10" s="17">
        <v>0.37348943683001601</v>
      </c>
      <c r="BS10" s="17">
        <v>0.29912496095593499</v>
      </c>
      <c r="BT10" s="17"/>
      <c r="BU10" s="17">
        <v>0.32094674694140601</v>
      </c>
      <c r="BV10" s="17">
        <v>0.263508916072766</v>
      </c>
      <c r="BW10" s="17"/>
      <c r="BX10" s="17">
        <v>0.31126400882199401</v>
      </c>
      <c r="BY10" s="17">
        <v>0.28949387672737198</v>
      </c>
      <c r="BZ10" s="17"/>
      <c r="CA10" s="17">
        <v>0.324642623542725</v>
      </c>
      <c r="CB10" s="17">
        <v>0.25919551689883102</v>
      </c>
      <c r="CC10" s="17">
        <v>0.31927049669936403</v>
      </c>
      <c r="CD10" s="17">
        <v>0.297993469463607</v>
      </c>
    </row>
    <row r="11" spans="2:82" ht="28.9">
      <c r="B11" s="18" t="s">
        <v>121</v>
      </c>
      <c r="C11" s="17">
        <v>0.111058633288035</v>
      </c>
      <c r="D11" s="17">
        <v>0.13226262249478099</v>
      </c>
      <c r="E11" s="17">
        <v>9.0730732491251395E-2</v>
      </c>
      <c r="F11" s="17"/>
      <c r="G11" s="17">
        <v>0.16141571085725201</v>
      </c>
      <c r="H11" s="17">
        <v>0.12197547288306999</v>
      </c>
      <c r="I11" s="17">
        <v>0.110044979963189</v>
      </c>
      <c r="J11" s="17">
        <v>8.7965830885292098E-2</v>
      </c>
      <c r="K11" s="17">
        <v>0.107030839944383</v>
      </c>
      <c r="L11" s="17">
        <v>9.0935517421226297E-2</v>
      </c>
      <c r="M11" s="17"/>
      <c r="N11" s="17">
        <v>0.107089904911515</v>
      </c>
      <c r="O11" s="17">
        <v>0.10122859095596599</v>
      </c>
      <c r="P11" s="17">
        <v>0.114217111883537</v>
      </c>
      <c r="Q11" s="17">
        <v>0.12464446704925</v>
      </c>
      <c r="R11" s="17"/>
      <c r="S11" s="17">
        <v>0.130349799994848</v>
      </c>
      <c r="T11" s="17">
        <v>0.121792441050134</v>
      </c>
      <c r="U11" s="17">
        <v>0.14464547597323199</v>
      </c>
      <c r="V11" s="17">
        <v>0.101741561788861</v>
      </c>
      <c r="W11" s="17">
        <v>0.10779174740008</v>
      </c>
      <c r="X11" s="17">
        <v>8.0797213970312906E-2</v>
      </c>
      <c r="Y11" s="17">
        <v>0.101065640910789</v>
      </c>
      <c r="Z11" s="17">
        <v>0.13668845891991099</v>
      </c>
      <c r="AA11" s="17">
        <v>0.107933499252698</v>
      </c>
      <c r="AB11" s="17">
        <v>0.107849411114275</v>
      </c>
      <c r="AC11" s="17">
        <v>5.89259948731988E-2</v>
      </c>
      <c r="AD11" s="17">
        <v>0.111766355056077</v>
      </c>
      <c r="AE11" s="17"/>
      <c r="AF11" s="17">
        <v>0.16947411904147999</v>
      </c>
      <c r="AG11" s="17">
        <v>0.16634433513515301</v>
      </c>
      <c r="AH11" s="17">
        <v>0.101754163688365</v>
      </c>
      <c r="AI11" s="17">
        <v>0.110971122574889</v>
      </c>
      <c r="AJ11" s="17">
        <v>0.11758534727728299</v>
      </c>
      <c r="AK11" s="17">
        <v>9.9540638894031697E-2</v>
      </c>
      <c r="AL11" s="17">
        <v>9.7386382614497502E-2</v>
      </c>
      <c r="AM11" s="17">
        <v>0.104449280695373</v>
      </c>
      <c r="AN11" s="17">
        <v>0.10980543465388</v>
      </c>
      <c r="AO11" s="17">
        <v>0.10946664028797901</v>
      </c>
      <c r="AP11" s="17">
        <v>0.10832539650178399</v>
      </c>
      <c r="AQ11" s="17">
        <v>0.102243370191057</v>
      </c>
      <c r="AR11" s="17">
        <v>8.4104676226475494E-2</v>
      </c>
      <c r="AS11" s="17">
        <v>0.14022925055992499</v>
      </c>
      <c r="AT11" s="17">
        <v>0.149193817218569</v>
      </c>
      <c r="AU11" s="17">
        <v>0.107644131802212</v>
      </c>
      <c r="AV11" s="17"/>
      <c r="AW11" s="17">
        <v>0.12791745840569099</v>
      </c>
      <c r="AX11" s="17">
        <v>0.118579315853897</v>
      </c>
      <c r="AY11" s="17">
        <v>8.8034032151799099E-2</v>
      </c>
      <c r="AZ11" s="17">
        <v>0.101157700299049</v>
      </c>
      <c r="BA11" s="17">
        <v>0.116009752619503</v>
      </c>
      <c r="BB11" s="17">
        <v>8.6596415354795495E-2</v>
      </c>
      <c r="BC11" s="17"/>
      <c r="BD11" s="17">
        <v>0.102179330889191</v>
      </c>
      <c r="BE11" s="17">
        <v>0.11481733369367</v>
      </c>
      <c r="BF11" s="17">
        <v>0.104413583056645</v>
      </c>
      <c r="BG11" s="17">
        <v>0.123743894254739</v>
      </c>
      <c r="BH11" s="17">
        <v>0.13183364337419001</v>
      </c>
      <c r="BI11" s="17"/>
      <c r="BJ11" s="17">
        <v>0.10209016102742299</v>
      </c>
      <c r="BK11" s="17">
        <v>0.146181800481548</v>
      </c>
      <c r="BL11" s="17"/>
      <c r="BM11" s="17">
        <v>0.108885373288627</v>
      </c>
      <c r="BN11" s="17">
        <v>0.121198195658622</v>
      </c>
      <c r="BO11" s="17"/>
      <c r="BP11" s="17">
        <v>0.12532064517781699</v>
      </c>
      <c r="BQ11" s="17">
        <v>0.13406986379994901</v>
      </c>
      <c r="BR11" s="17">
        <v>0.114446100780233</v>
      </c>
      <c r="BS11" s="17">
        <v>0.10492136406623</v>
      </c>
      <c r="BT11" s="17"/>
      <c r="BU11" s="17">
        <v>9.2929363000457302E-2</v>
      </c>
      <c r="BV11" s="17">
        <v>0.13413645557353401</v>
      </c>
      <c r="BW11" s="17"/>
      <c r="BX11" s="17">
        <v>0.101496294052023</v>
      </c>
      <c r="BY11" s="17">
        <v>0.11485159049216601</v>
      </c>
      <c r="BZ11" s="17"/>
      <c r="CA11" s="17">
        <v>0.103589931433942</v>
      </c>
      <c r="CB11" s="17">
        <v>0.111339880010526</v>
      </c>
      <c r="CC11" s="17">
        <v>0.111272696604013</v>
      </c>
      <c r="CD11" s="17">
        <v>0.112504480981427</v>
      </c>
    </row>
    <row r="12" spans="2:82" ht="28.9">
      <c r="B12" s="18" t="s">
        <v>122</v>
      </c>
      <c r="C12" s="17">
        <v>0.11860146154899601</v>
      </c>
      <c r="D12" s="17">
        <v>0.14223383524938299</v>
      </c>
      <c r="E12" s="17">
        <v>9.4829612261971702E-2</v>
      </c>
      <c r="F12" s="17"/>
      <c r="G12" s="17">
        <v>0.142635211136551</v>
      </c>
      <c r="H12" s="17">
        <v>0.105591491812023</v>
      </c>
      <c r="I12" s="17">
        <v>0.108334386669385</v>
      </c>
      <c r="J12" s="17">
        <v>0.119732626400401</v>
      </c>
      <c r="K12" s="17">
        <v>0.10935771629207799</v>
      </c>
      <c r="L12" s="17">
        <v>0.12686721089626299</v>
      </c>
      <c r="M12" s="17"/>
      <c r="N12" s="17">
        <v>0.122391738226556</v>
      </c>
      <c r="O12" s="17">
        <v>0.11088053966485301</v>
      </c>
      <c r="P12" s="17">
        <v>0.12212682453872301</v>
      </c>
      <c r="Q12" s="17">
        <v>0.117425696212638</v>
      </c>
      <c r="R12" s="17"/>
      <c r="S12" s="17">
        <v>0.13621194463049899</v>
      </c>
      <c r="T12" s="17">
        <v>9.9643653320184697E-2</v>
      </c>
      <c r="U12" s="17">
        <v>9.5032222069034403E-2</v>
      </c>
      <c r="V12" s="17">
        <v>9.4563646395029302E-2</v>
      </c>
      <c r="W12" s="17">
        <v>0.120777204971091</v>
      </c>
      <c r="X12" s="17">
        <v>0.13031752058302701</v>
      </c>
      <c r="Y12" s="17">
        <v>0.15201298371667801</v>
      </c>
      <c r="Z12" s="17">
        <v>7.9158849206037704E-2</v>
      </c>
      <c r="AA12" s="17">
        <v>0.124377198850187</v>
      </c>
      <c r="AB12" s="17">
        <v>0.125871726714646</v>
      </c>
      <c r="AC12" s="17">
        <v>0.115892256601159</v>
      </c>
      <c r="AD12" s="17">
        <v>0.138320585024717</v>
      </c>
      <c r="AE12" s="17"/>
      <c r="AF12" s="17">
        <v>9.0445112024468394E-2</v>
      </c>
      <c r="AG12" s="17">
        <v>8.5679235077074103E-2</v>
      </c>
      <c r="AH12" s="17">
        <v>0.12173560491599</v>
      </c>
      <c r="AI12" s="17">
        <v>0.121604849291647</v>
      </c>
      <c r="AJ12" s="17">
        <v>9.8318810982225405E-2</v>
      </c>
      <c r="AK12" s="17">
        <v>0.14087506710012601</v>
      </c>
      <c r="AL12" s="17">
        <v>0.14416609936897601</v>
      </c>
      <c r="AM12" s="17">
        <v>0.123436961228321</v>
      </c>
      <c r="AN12" s="17">
        <v>9.9611434502019702E-2</v>
      </c>
      <c r="AO12" s="17">
        <v>0.10156983842536201</v>
      </c>
      <c r="AP12" s="17">
        <v>0.127217013141703</v>
      </c>
      <c r="AQ12" s="17">
        <v>0.113045911589502</v>
      </c>
      <c r="AR12" s="17">
        <v>9.7789731242271999E-2</v>
      </c>
      <c r="AS12" s="17">
        <v>0.18080765014125</v>
      </c>
      <c r="AT12" s="17">
        <v>8.6862530308103605E-2</v>
      </c>
      <c r="AU12" s="17">
        <v>0.120066033588134</v>
      </c>
      <c r="AV12" s="17"/>
      <c r="AW12" s="17">
        <v>0.12366017987707301</v>
      </c>
      <c r="AX12" s="17">
        <v>0.10966452432399799</v>
      </c>
      <c r="AY12" s="17">
        <v>0.11025883697119999</v>
      </c>
      <c r="AZ12" s="17">
        <v>0.13793830980555299</v>
      </c>
      <c r="BA12" s="17">
        <v>0.103995010457371</v>
      </c>
      <c r="BB12" s="17">
        <v>0.119743254715155</v>
      </c>
      <c r="BC12" s="17"/>
      <c r="BD12" s="17">
        <v>0.14336219099088901</v>
      </c>
      <c r="BE12" s="17">
        <v>0.119772956338089</v>
      </c>
      <c r="BF12" s="17">
        <v>0.111017945870411</v>
      </c>
      <c r="BG12" s="17">
        <v>9.1528834358765798E-2</v>
      </c>
      <c r="BH12" s="17">
        <v>7.5386912485695304E-2</v>
      </c>
      <c r="BI12" s="17"/>
      <c r="BJ12" s="17">
        <v>0.116541427892214</v>
      </c>
      <c r="BK12" s="17">
        <v>0.127060216698725</v>
      </c>
      <c r="BL12" s="17"/>
      <c r="BM12" s="17">
        <v>0.118744176906072</v>
      </c>
      <c r="BN12" s="17">
        <v>0.119551175755196</v>
      </c>
      <c r="BO12" s="17"/>
      <c r="BP12" s="17">
        <v>0.12761264528013999</v>
      </c>
      <c r="BQ12" s="17">
        <v>9.8403739485170602E-2</v>
      </c>
      <c r="BR12" s="17">
        <v>0.11082543660417001</v>
      </c>
      <c r="BS12" s="17">
        <v>0.121139390089748</v>
      </c>
      <c r="BT12" s="17"/>
      <c r="BU12" s="17">
        <v>8.7389503494827298E-2</v>
      </c>
      <c r="BV12" s="17">
        <v>0.158333012225368</v>
      </c>
      <c r="BW12" s="17"/>
      <c r="BX12" s="17">
        <v>7.2360486275545102E-2</v>
      </c>
      <c r="BY12" s="17">
        <v>0.136943212030817</v>
      </c>
      <c r="BZ12" s="17"/>
      <c r="CA12" s="17">
        <v>0.103145935169076</v>
      </c>
      <c r="CB12" s="17">
        <v>0.13100708086876001</v>
      </c>
      <c r="CC12" s="17">
        <v>8.7909515081289899E-2</v>
      </c>
      <c r="CD12" s="17">
        <v>0.14358186562933101</v>
      </c>
    </row>
    <row r="13" spans="2:82" ht="28.9">
      <c r="B13" s="18" t="s">
        <v>123</v>
      </c>
      <c r="C13" s="17">
        <v>0.120580835451917</v>
      </c>
      <c r="D13" s="17">
        <v>0.15215321233159099</v>
      </c>
      <c r="E13" s="17">
        <v>9.0184665754342794E-2</v>
      </c>
      <c r="F13" s="17"/>
      <c r="G13" s="17">
        <v>6.7237571516527497E-2</v>
      </c>
      <c r="H13" s="17">
        <v>9.1346520800959993E-2</v>
      </c>
      <c r="I13" s="17">
        <v>0.1003387005606</v>
      </c>
      <c r="J13" s="17">
        <v>0.14155673900631299</v>
      </c>
      <c r="K13" s="17">
        <v>0.13908103864642499</v>
      </c>
      <c r="L13" s="17">
        <v>0.16699364544444001</v>
      </c>
      <c r="M13" s="17"/>
      <c r="N13" s="17">
        <v>0.1029643924146</v>
      </c>
      <c r="O13" s="17">
        <v>0.111512874767955</v>
      </c>
      <c r="P13" s="17">
        <v>0.112533008611182</v>
      </c>
      <c r="Q13" s="17">
        <v>0.15651709307206499</v>
      </c>
      <c r="R13" s="17"/>
      <c r="S13" s="17">
        <v>0.111831866035354</v>
      </c>
      <c r="T13" s="17">
        <v>0.10701123345274501</v>
      </c>
      <c r="U13" s="17">
        <v>9.2661196120161701E-2</v>
      </c>
      <c r="V13" s="17">
        <v>0.12774331704997499</v>
      </c>
      <c r="W13" s="17">
        <v>0.118580578234685</v>
      </c>
      <c r="X13" s="17">
        <v>0.13903548518933101</v>
      </c>
      <c r="Y13" s="17">
        <v>9.0753082358548301E-2</v>
      </c>
      <c r="Z13" s="17">
        <v>0.158636601844932</v>
      </c>
      <c r="AA13" s="17">
        <v>0.12111776963595</v>
      </c>
      <c r="AB13" s="17">
        <v>0.14364300933316901</v>
      </c>
      <c r="AC13" s="17">
        <v>0.13559742450183501</v>
      </c>
      <c r="AD13" s="17">
        <v>0.15509117810711801</v>
      </c>
      <c r="AE13" s="17"/>
      <c r="AF13" s="17">
        <v>0.146661577591221</v>
      </c>
      <c r="AG13" s="17">
        <v>0.17622895680437001</v>
      </c>
      <c r="AH13" s="17">
        <v>9.7934550704435103E-2</v>
      </c>
      <c r="AI13" s="17">
        <v>0.134804054318415</v>
      </c>
      <c r="AJ13" s="17">
        <v>0.15099249006872001</v>
      </c>
      <c r="AK13" s="17">
        <v>0.10562590221859899</v>
      </c>
      <c r="AL13" s="17">
        <v>0.10990844227388299</v>
      </c>
      <c r="AM13" s="17">
        <v>0.13975005241501001</v>
      </c>
      <c r="AN13" s="17">
        <v>0.12627581562526899</v>
      </c>
      <c r="AO13" s="17">
        <v>9.7258155507319394E-2</v>
      </c>
      <c r="AP13" s="17">
        <v>0.11392596164812401</v>
      </c>
      <c r="AQ13" s="17">
        <v>7.8187869540331204E-2</v>
      </c>
      <c r="AR13" s="17">
        <v>0.17016816173518601</v>
      </c>
      <c r="AS13" s="17">
        <v>6.4701779475592996E-2</v>
      </c>
      <c r="AT13" s="17">
        <v>0.123704912726135</v>
      </c>
      <c r="AU13" s="17">
        <v>6.0409269868255601E-2</v>
      </c>
      <c r="AV13" s="17"/>
      <c r="AW13" s="17">
        <v>9.7472354674541503E-2</v>
      </c>
      <c r="AX13" s="17">
        <v>0.116469410948993</v>
      </c>
      <c r="AY13" s="17">
        <v>0.12740318314285701</v>
      </c>
      <c r="AZ13" s="17">
        <v>0.14541148419573799</v>
      </c>
      <c r="BA13" s="17">
        <v>0.12648519181373</v>
      </c>
      <c r="BB13" s="17">
        <v>0.11845581287903199</v>
      </c>
      <c r="BC13" s="17"/>
      <c r="BD13" s="17">
        <v>0.176834108007208</v>
      </c>
      <c r="BE13" s="17">
        <v>0.115406914321529</v>
      </c>
      <c r="BF13" s="17">
        <v>8.9787725217768205E-2</v>
      </c>
      <c r="BG13" s="17">
        <v>6.34811459123443E-2</v>
      </c>
      <c r="BH13" s="17">
        <v>9.3355451488531402E-2</v>
      </c>
      <c r="BI13" s="17"/>
      <c r="BJ13" s="17">
        <v>0.130635162195431</v>
      </c>
      <c r="BK13" s="17">
        <v>7.6339692993854694E-2</v>
      </c>
      <c r="BL13" s="17"/>
      <c r="BM13" s="17">
        <v>0.129719955653818</v>
      </c>
      <c r="BN13" s="17">
        <v>7.5149406434661906E-2</v>
      </c>
      <c r="BO13" s="17"/>
      <c r="BP13" s="17">
        <v>6.6708357522550901E-2</v>
      </c>
      <c r="BQ13" s="17">
        <v>0.119354281186767</v>
      </c>
      <c r="BR13" s="17">
        <v>4.78376739999034E-2</v>
      </c>
      <c r="BS13" s="17">
        <v>0.13538752827160699</v>
      </c>
      <c r="BT13" s="17"/>
      <c r="BU13" s="17">
        <v>7.5421066789074703E-2</v>
      </c>
      <c r="BV13" s="17">
        <v>0.178067380642289</v>
      </c>
      <c r="BW13" s="17"/>
      <c r="BX13" s="17">
        <v>5.7664633955444203E-2</v>
      </c>
      <c r="BY13" s="17">
        <v>0.14553691093016999</v>
      </c>
      <c r="BZ13" s="17"/>
      <c r="CA13" s="17">
        <v>8.9369014352359097E-2</v>
      </c>
      <c r="CB13" s="17">
        <v>0.197706922353657</v>
      </c>
      <c r="CC13" s="17">
        <v>5.5873131796342602E-2</v>
      </c>
      <c r="CD13" s="17">
        <v>0.123756447767375</v>
      </c>
    </row>
    <row r="14" spans="2:82">
      <c r="B14" s="18" t="s">
        <v>124</v>
      </c>
      <c r="C14" s="19">
        <v>2.52885604329793E-2</v>
      </c>
      <c r="D14" s="19">
        <v>2.7191214441426099E-2</v>
      </c>
      <c r="E14" s="19">
        <v>2.3618336768010902E-2</v>
      </c>
      <c r="F14" s="19"/>
      <c r="G14" s="19">
        <v>1.6476802527747299E-2</v>
      </c>
      <c r="H14" s="19">
        <v>3.0858572106969E-2</v>
      </c>
      <c r="I14" s="19">
        <v>2.7313273938686201E-2</v>
      </c>
      <c r="J14" s="19">
        <v>2.55703922117787E-2</v>
      </c>
      <c r="K14" s="19">
        <v>2.3643923940697299E-2</v>
      </c>
      <c r="L14" s="19">
        <v>2.5834105782054199E-2</v>
      </c>
      <c r="M14" s="19"/>
      <c r="N14" s="19">
        <v>2.0960997728207E-2</v>
      </c>
      <c r="O14" s="19">
        <v>2.26009473702047E-2</v>
      </c>
      <c r="P14" s="19">
        <v>2.8171551497130701E-2</v>
      </c>
      <c r="Q14" s="19">
        <v>2.8285462239328499E-2</v>
      </c>
      <c r="R14" s="19"/>
      <c r="S14" s="19">
        <v>2.42051452903655E-2</v>
      </c>
      <c r="T14" s="19">
        <v>2.26144378459706E-2</v>
      </c>
      <c r="U14" s="19">
        <v>2.0894737411077099E-2</v>
      </c>
      <c r="V14" s="19">
        <v>2.3793468897242501E-2</v>
      </c>
      <c r="W14" s="19">
        <v>2.6058693185494999E-2</v>
      </c>
      <c r="X14" s="19">
        <v>3.00894769753614E-2</v>
      </c>
      <c r="Y14" s="19">
        <v>2.4509507616941199E-2</v>
      </c>
      <c r="Z14" s="19">
        <v>3.9226552789786803E-2</v>
      </c>
      <c r="AA14" s="19">
        <v>2.6856061638339E-2</v>
      </c>
      <c r="AB14" s="19">
        <v>2.8028266050450699E-2</v>
      </c>
      <c r="AC14" s="19">
        <v>3.2164795524901098E-2</v>
      </c>
      <c r="AD14" s="19">
        <v>0</v>
      </c>
      <c r="AE14" s="19"/>
      <c r="AF14" s="19">
        <v>0.16352147253611901</v>
      </c>
      <c r="AG14" s="19">
        <v>3.3225740665234899E-2</v>
      </c>
      <c r="AH14" s="19">
        <v>1.3402643086213899E-2</v>
      </c>
      <c r="AI14" s="19">
        <v>3.40685420923688E-2</v>
      </c>
      <c r="AJ14" s="19">
        <v>1.6942040216974701E-2</v>
      </c>
      <c r="AK14" s="19">
        <v>2.7819973382499801E-2</v>
      </c>
      <c r="AL14" s="19">
        <v>3.4117398195941603E-2</v>
      </c>
      <c r="AM14" s="19">
        <v>2.5815886136144599E-2</v>
      </c>
      <c r="AN14" s="19">
        <v>2.6660355105432E-2</v>
      </c>
      <c r="AO14" s="19">
        <v>1.3518663826635E-2</v>
      </c>
      <c r="AP14" s="19">
        <v>1.0646406672627199E-2</v>
      </c>
      <c r="AQ14" s="19">
        <v>1.08842604536824E-2</v>
      </c>
      <c r="AR14" s="19">
        <v>2.8505310938282201E-2</v>
      </c>
      <c r="AS14" s="19">
        <v>1.2446630991205399E-2</v>
      </c>
      <c r="AT14" s="19">
        <v>1.9658108493237601E-2</v>
      </c>
      <c r="AU14" s="19">
        <v>2.5691754017874699E-2</v>
      </c>
      <c r="AV14" s="19"/>
      <c r="AW14" s="19">
        <v>2.3789760748958201E-2</v>
      </c>
      <c r="AX14" s="19">
        <v>2.9608846622942001E-2</v>
      </c>
      <c r="AY14" s="19">
        <v>1.8182856081763999E-2</v>
      </c>
      <c r="AZ14" s="19">
        <v>2.3924753445331501E-2</v>
      </c>
      <c r="BA14" s="19">
        <v>2.0852357461746299E-2</v>
      </c>
      <c r="BB14" s="19">
        <v>3.5751086781631497E-2</v>
      </c>
      <c r="BC14" s="19"/>
      <c r="BD14" s="19">
        <v>3.2432092806722899E-2</v>
      </c>
      <c r="BE14" s="19">
        <v>2.2727727988519301E-2</v>
      </c>
      <c r="BF14" s="19">
        <v>2.11344576478243E-2</v>
      </c>
      <c r="BG14" s="19">
        <v>1.9395986175313899E-2</v>
      </c>
      <c r="BH14" s="19">
        <v>3.95670684199039E-2</v>
      </c>
      <c r="BI14" s="19"/>
      <c r="BJ14" s="19">
        <v>2.1691653063565401E-2</v>
      </c>
      <c r="BK14" s="19">
        <v>3.4941054738895097E-2</v>
      </c>
      <c r="BL14" s="19"/>
      <c r="BM14" s="19">
        <v>2.3520952047038499E-2</v>
      </c>
      <c r="BN14" s="19">
        <v>3.0977369836378901E-2</v>
      </c>
      <c r="BO14" s="19"/>
      <c r="BP14" s="19">
        <v>2.6839088391089502E-2</v>
      </c>
      <c r="BQ14" s="19">
        <v>3.2696794909493003E-2</v>
      </c>
      <c r="BR14" s="19">
        <v>1.46359285444881E-2</v>
      </c>
      <c r="BS14" s="19">
        <v>2.2006294472785799E-2</v>
      </c>
      <c r="BT14" s="19"/>
      <c r="BU14" s="19">
        <v>1.5185018373062201E-2</v>
      </c>
      <c r="BV14" s="19">
        <v>3.8149957743195198E-2</v>
      </c>
      <c r="BW14" s="19"/>
      <c r="BX14" s="19">
        <v>1.2192482231420901E-2</v>
      </c>
      <c r="BY14" s="19">
        <v>3.0483195650833701E-2</v>
      </c>
      <c r="BZ14" s="19"/>
      <c r="CA14" s="19">
        <v>1.2282697228695001E-2</v>
      </c>
      <c r="CB14" s="19">
        <v>2.7573982812521401E-2</v>
      </c>
      <c r="CC14" s="19">
        <v>5.6900924657789197E-3</v>
      </c>
      <c r="CD14" s="19">
        <v>4.7490292481551101E-2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305</v>
      </c>
      <c r="C9" s="17">
        <v>0.11216703237516699</v>
      </c>
      <c r="D9" s="17">
        <v>0.13116416472869399</v>
      </c>
      <c r="E9" s="17">
        <v>9.4446576501822505E-2</v>
      </c>
      <c r="F9" s="17"/>
      <c r="G9" s="17">
        <v>0.109313649976873</v>
      </c>
      <c r="H9" s="17">
        <v>0.12109454354562101</v>
      </c>
      <c r="I9" s="17">
        <v>0.109693071167933</v>
      </c>
      <c r="J9" s="17">
        <v>0.103393939680718</v>
      </c>
      <c r="K9" s="17">
        <v>0.11047953040304601</v>
      </c>
      <c r="L9" s="17">
        <v>0.11706975034367</v>
      </c>
      <c r="M9" s="17"/>
      <c r="N9" s="17">
        <v>8.8698289572814198E-2</v>
      </c>
      <c r="O9" s="17">
        <v>0.11082274869493799</v>
      </c>
      <c r="P9" s="17">
        <v>0.13395216283480399</v>
      </c>
      <c r="Q9" s="17">
        <v>0.120744641661938</v>
      </c>
      <c r="R9" s="17"/>
      <c r="S9" s="17">
        <v>9.1782884371073403E-2</v>
      </c>
      <c r="T9" s="17">
        <v>9.5716243920052402E-2</v>
      </c>
      <c r="U9" s="17">
        <v>9.9004241664944204E-2</v>
      </c>
      <c r="V9" s="17">
        <v>0.121612081374891</v>
      </c>
      <c r="W9" s="17">
        <v>0.109145777442124</v>
      </c>
      <c r="X9" s="17">
        <v>0.138790211166685</v>
      </c>
      <c r="Y9" s="17">
        <v>0.13693838404842901</v>
      </c>
      <c r="Z9" s="17">
        <v>0.14182752575558999</v>
      </c>
      <c r="AA9" s="17">
        <v>0.106111121817017</v>
      </c>
      <c r="AB9" s="17">
        <v>0.100683696187695</v>
      </c>
      <c r="AC9" s="17">
        <v>0.139847217234744</v>
      </c>
      <c r="AD9" s="17">
        <v>0.117430331624163</v>
      </c>
      <c r="AE9" s="17"/>
      <c r="AF9" s="17">
        <v>0.192685375491294</v>
      </c>
      <c r="AG9" s="17">
        <v>0.164390198968625</v>
      </c>
      <c r="AH9" s="17">
        <v>0.110426954313206</v>
      </c>
      <c r="AI9" s="17">
        <v>0.13848292673975299</v>
      </c>
      <c r="AJ9" s="17">
        <v>0.113830764239748</v>
      </c>
      <c r="AK9" s="17">
        <v>0.133922174662091</v>
      </c>
      <c r="AL9" s="17">
        <v>0.120884315816805</v>
      </c>
      <c r="AM9" s="17">
        <v>9.1251676914278504E-2</v>
      </c>
      <c r="AN9" s="17">
        <v>0.105963561588924</v>
      </c>
      <c r="AO9" s="17">
        <v>7.0213394149665806E-2</v>
      </c>
      <c r="AP9" s="17">
        <v>0.11124164671737199</v>
      </c>
      <c r="AQ9" s="17">
        <v>0.104139166836503</v>
      </c>
      <c r="AR9" s="17">
        <v>0.117417749459428</v>
      </c>
      <c r="AS9" s="17">
        <v>6.8452880922228496E-2</v>
      </c>
      <c r="AT9" s="17">
        <v>0.100122193008939</v>
      </c>
      <c r="AU9" s="17">
        <v>7.4054564665207101E-2</v>
      </c>
      <c r="AV9" s="17"/>
      <c r="AW9" s="17">
        <v>0.104958849097713</v>
      </c>
      <c r="AX9" s="17">
        <v>9.5840882091242002E-2</v>
      </c>
      <c r="AY9" s="17">
        <v>0.124544064997199</v>
      </c>
      <c r="AZ9" s="17">
        <v>0.11705505580586301</v>
      </c>
      <c r="BA9" s="17">
        <v>0.139038494182392</v>
      </c>
      <c r="BB9" s="17">
        <v>0.12125436622683</v>
      </c>
      <c r="BC9" s="17"/>
      <c r="BD9" s="17">
        <v>0.124935383209136</v>
      </c>
      <c r="BE9" s="17">
        <v>0.134163151044975</v>
      </c>
      <c r="BF9" s="17">
        <v>8.3230794012534498E-2</v>
      </c>
      <c r="BG9" s="17">
        <v>0.116550127415675</v>
      </c>
      <c r="BH9" s="17">
        <v>9.7698761609320298E-2</v>
      </c>
      <c r="BI9" s="17"/>
      <c r="BJ9" s="17">
        <v>0.113433277219293</v>
      </c>
      <c r="BK9" s="17">
        <v>0.106408897719661</v>
      </c>
      <c r="BL9" s="17"/>
      <c r="BM9" s="17">
        <v>0.116017087375525</v>
      </c>
      <c r="BN9" s="17">
        <v>9.3266935244146407E-2</v>
      </c>
      <c r="BO9" s="17"/>
      <c r="BP9" s="17">
        <v>9.0102808213279303E-2</v>
      </c>
      <c r="BQ9" s="17">
        <v>0.12890301830779199</v>
      </c>
      <c r="BR9" s="17">
        <v>7.4257573899622495E-2</v>
      </c>
      <c r="BS9" s="17">
        <v>0.11429205187842</v>
      </c>
      <c r="BT9" s="17"/>
      <c r="BU9" s="17">
        <v>0.103823275530809</v>
      </c>
      <c r="BV9" s="17">
        <v>0.122788294819439</v>
      </c>
      <c r="BW9" s="17"/>
      <c r="BX9" s="17">
        <v>9.9016691593013795E-2</v>
      </c>
      <c r="BY9" s="17">
        <v>0.117383191159682</v>
      </c>
      <c r="BZ9" s="17"/>
      <c r="CA9" s="17">
        <v>0.14194734708738099</v>
      </c>
      <c r="CB9" s="17">
        <v>0.19110178775314399</v>
      </c>
      <c r="CC9" s="17">
        <v>6.0566336783733798E-2</v>
      </c>
      <c r="CD9" s="17">
        <v>8.3649069567025697E-2</v>
      </c>
    </row>
    <row r="10" spans="2:82" ht="28.9">
      <c r="B10" s="18" t="s">
        <v>306</v>
      </c>
      <c r="C10" s="17">
        <v>0.280675321219509</v>
      </c>
      <c r="D10" s="17">
        <v>0.29518772441907698</v>
      </c>
      <c r="E10" s="17">
        <v>0.26715823595626298</v>
      </c>
      <c r="F10" s="17"/>
      <c r="G10" s="17">
        <v>0.27933079275412998</v>
      </c>
      <c r="H10" s="17">
        <v>0.235277845075789</v>
      </c>
      <c r="I10" s="17">
        <v>0.27684667975911598</v>
      </c>
      <c r="J10" s="17">
        <v>0.28132846449647098</v>
      </c>
      <c r="K10" s="17">
        <v>0.280049558468077</v>
      </c>
      <c r="L10" s="17">
        <v>0.32159230240846298</v>
      </c>
      <c r="M10" s="17"/>
      <c r="N10" s="17">
        <v>0.272746968450715</v>
      </c>
      <c r="O10" s="17">
        <v>0.27024890760251602</v>
      </c>
      <c r="P10" s="17">
        <v>0.28684145865528798</v>
      </c>
      <c r="Q10" s="17">
        <v>0.29620684403612002</v>
      </c>
      <c r="R10" s="17"/>
      <c r="S10" s="17">
        <v>0.21749675809879701</v>
      </c>
      <c r="T10" s="17">
        <v>0.28968229774833398</v>
      </c>
      <c r="U10" s="17">
        <v>0.26048471738152201</v>
      </c>
      <c r="V10" s="17">
        <v>0.30290228509831801</v>
      </c>
      <c r="W10" s="17">
        <v>0.30724137137547097</v>
      </c>
      <c r="X10" s="17">
        <v>0.30198426482969998</v>
      </c>
      <c r="Y10" s="17">
        <v>0.27478964918611798</v>
      </c>
      <c r="Z10" s="17">
        <v>0.27140388245459701</v>
      </c>
      <c r="AA10" s="17">
        <v>0.28294469067355199</v>
      </c>
      <c r="AB10" s="17">
        <v>0.34728308323353801</v>
      </c>
      <c r="AC10" s="17">
        <v>0.21807159381143201</v>
      </c>
      <c r="AD10" s="17">
        <v>0.32198516245615799</v>
      </c>
      <c r="AE10" s="17"/>
      <c r="AF10" s="17">
        <v>0.22892756250278601</v>
      </c>
      <c r="AG10" s="17">
        <v>0.26329995971551401</v>
      </c>
      <c r="AH10" s="17">
        <v>0.24406193092975301</v>
      </c>
      <c r="AI10" s="17">
        <v>0.30721725097295599</v>
      </c>
      <c r="AJ10" s="17">
        <v>0.28288195106815001</v>
      </c>
      <c r="AK10" s="17">
        <v>0.29246265758689199</v>
      </c>
      <c r="AL10" s="17">
        <v>0.27915834862695399</v>
      </c>
      <c r="AM10" s="17">
        <v>0.278384337322088</v>
      </c>
      <c r="AN10" s="17">
        <v>0.26395448289503598</v>
      </c>
      <c r="AO10" s="17">
        <v>0.31369520452285898</v>
      </c>
      <c r="AP10" s="17">
        <v>0.308803430871397</v>
      </c>
      <c r="AQ10" s="17">
        <v>0.31455925731308998</v>
      </c>
      <c r="AR10" s="17">
        <v>0.25552399585010899</v>
      </c>
      <c r="AS10" s="17">
        <v>0.25617318566847902</v>
      </c>
      <c r="AT10" s="17">
        <v>0.35079566061883999</v>
      </c>
      <c r="AU10" s="17">
        <v>0.25492890851073902</v>
      </c>
      <c r="AV10" s="17"/>
      <c r="AW10" s="17">
        <v>0.25534523821886701</v>
      </c>
      <c r="AX10" s="17">
        <v>0.28970340395605398</v>
      </c>
      <c r="AY10" s="17">
        <v>0.267151119062291</v>
      </c>
      <c r="AZ10" s="17">
        <v>0.292949426084186</v>
      </c>
      <c r="BA10" s="17">
        <v>0.29715307628110299</v>
      </c>
      <c r="BB10" s="17">
        <v>0.29270016929301101</v>
      </c>
      <c r="BC10" s="17"/>
      <c r="BD10" s="17">
        <v>0.2773453821304</v>
      </c>
      <c r="BE10" s="17">
        <v>0.28380215889086502</v>
      </c>
      <c r="BF10" s="17">
        <v>0.29175789292149201</v>
      </c>
      <c r="BG10" s="17">
        <v>0.26118689558241898</v>
      </c>
      <c r="BH10" s="17">
        <v>0.25366161677232901</v>
      </c>
      <c r="BI10" s="17"/>
      <c r="BJ10" s="17">
        <v>0.29497782061098898</v>
      </c>
      <c r="BK10" s="17">
        <v>0.21959915054135201</v>
      </c>
      <c r="BL10" s="17"/>
      <c r="BM10" s="17">
        <v>0.29080181672050498</v>
      </c>
      <c r="BN10" s="17">
        <v>0.23340412603366001</v>
      </c>
      <c r="BO10" s="17"/>
      <c r="BP10" s="17">
        <v>0.23061332307028101</v>
      </c>
      <c r="BQ10" s="17">
        <v>0.234859643106893</v>
      </c>
      <c r="BR10" s="17">
        <v>0.22829951925884301</v>
      </c>
      <c r="BS10" s="17">
        <v>0.29999901330037998</v>
      </c>
      <c r="BT10" s="17"/>
      <c r="BU10" s="17">
        <v>0.29962535218172098</v>
      </c>
      <c r="BV10" s="17">
        <v>0.25655270404223102</v>
      </c>
      <c r="BW10" s="17"/>
      <c r="BX10" s="17">
        <v>0.27378607145349299</v>
      </c>
      <c r="BY10" s="17">
        <v>0.28340798201370598</v>
      </c>
      <c r="BZ10" s="17"/>
      <c r="CA10" s="17">
        <v>0.31099112139369101</v>
      </c>
      <c r="CB10" s="17">
        <v>0.29958179811435298</v>
      </c>
      <c r="CC10" s="17">
        <v>0.26632513884519199</v>
      </c>
      <c r="CD10" s="17">
        <v>0.26993747909156901</v>
      </c>
    </row>
    <row r="11" spans="2:82" ht="43.15">
      <c r="B11" s="18" t="s">
        <v>307</v>
      </c>
      <c r="C11" s="17">
        <v>0.29422199961566498</v>
      </c>
      <c r="D11" s="17">
        <v>0.29425837234461</v>
      </c>
      <c r="E11" s="17">
        <v>0.29439094958423001</v>
      </c>
      <c r="F11" s="17"/>
      <c r="G11" s="17">
        <v>0.34347562928318198</v>
      </c>
      <c r="H11" s="17">
        <v>0.31472986554562599</v>
      </c>
      <c r="I11" s="17">
        <v>0.27751034252936702</v>
      </c>
      <c r="J11" s="17">
        <v>0.27978234563741</v>
      </c>
      <c r="K11" s="17">
        <v>0.29938250227308399</v>
      </c>
      <c r="L11" s="17">
        <v>0.26663632162696499</v>
      </c>
      <c r="M11" s="17"/>
      <c r="N11" s="17">
        <v>0.33794944389996301</v>
      </c>
      <c r="O11" s="17">
        <v>0.31956261077371501</v>
      </c>
      <c r="P11" s="17">
        <v>0.26607500163339198</v>
      </c>
      <c r="Q11" s="17">
        <v>0.24640117001336101</v>
      </c>
      <c r="R11" s="17"/>
      <c r="S11" s="17">
        <v>0.34417952399507801</v>
      </c>
      <c r="T11" s="17">
        <v>0.28451980042046798</v>
      </c>
      <c r="U11" s="17">
        <v>0.33603385452349599</v>
      </c>
      <c r="V11" s="17">
        <v>0.29293862653875602</v>
      </c>
      <c r="W11" s="17">
        <v>0.26020357818779399</v>
      </c>
      <c r="X11" s="17">
        <v>0.28619750706577901</v>
      </c>
      <c r="Y11" s="17">
        <v>0.25244109674996301</v>
      </c>
      <c r="Z11" s="17">
        <v>0.28340164176840199</v>
      </c>
      <c r="AA11" s="17">
        <v>0.310322827630437</v>
      </c>
      <c r="AB11" s="17">
        <v>0.271399376829491</v>
      </c>
      <c r="AC11" s="17">
        <v>0.30240745193388902</v>
      </c>
      <c r="AD11" s="17">
        <v>0.22055947617035501</v>
      </c>
      <c r="AE11" s="17"/>
      <c r="AF11" s="17">
        <v>0.19433938343021101</v>
      </c>
      <c r="AG11" s="17">
        <v>0.25282993261674702</v>
      </c>
      <c r="AH11" s="17">
        <v>0.26298054908333401</v>
      </c>
      <c r="AI11" s="17">
        <v>0.25534352448453801</v>
      </c>
      <c r="AJ11" s="17">
        <v>0.27840964457391498</v>
      </c>
      <c r="AK11" s="17">
        <v>0.297746037447988</v>
      </c>
      <c r="AL11" s="17">
        <v>0.29031495057874201</v>
      </c>
      <c r="AM11" s="17">
        <v>0.28544034768250098</v>
      </c>
      <c r="AN11" s="17">
        <v>0.36995824201081801</v>
      </c>
      <c r="AO11" s="17">
        <v>0.35620945207424298</v>
      </c>
      <c r="AP11" s="17">
        <v>0.27109174453573998</v>
      </c>
      <c r="AQ11" s="17">
        <v>0.31190025496557899</v>
      </c>
      <c r="AR11" s="17">
        <v>0.340982810071013</v>
      </c>
      <c r="AS11" s="17">
        <v>0.33695635857747103</v>
      </c>
      <c r="AT11" s="17">
        <v>0.27638291262548498</v>
      </c>
      <c r="AU11" s="17">
        <v>0.32281135723861798</v>
      </c>
      <c r="AV11" s="17"/>
      <c r="AW11" s="17">
        <v>0.30535022108495102</v>
      </c>
      <c r="AX11" s="17">
        <v>0.31268801067751401</v>
      </c>
      <c r="AY11" s="17">
        <v>0.30904971760319599</v>
      </c>
      <c r="AZ11" s="17">
        <v>0.25507069113552699</v>
      </c>
      <c r="BA11" s="17">
        <v>0.29130672401707602</v>
      </c>
      <c r="BB11" s="17">
        <v>0.27718283958177398</v>
      </c>
      <c r="BC11" s="17"/>
      <c r="BD11" s="17">
        <v>0.256816630309529</v>
      </c>
      <c r="BE11" s="17">
        <v>0.29521251116166197</v>
      </c>
      <c r="BF11" s="17">
        <v>0.31634365689959199</v>
      </c>
      <c r="BG11" s="17">
        <v>0.31644693349188102</v>
      </c>
      <c r="BH11" s="17">
        <v>0.35344686236266798</v>
      </c>
      <c r="BI11" s="17"/>
      <c r="BJ11" s="17">
        <v>0.29470408455687402</v>
      </c>
      <c r="BK11" s="17">
        <v>0.29905800926227699</v>
      </c>
      <c r="BL11" s="17"/>
      <c r="BM11" s="17">
        <v>0.29126801388422702</v>
      </c>
      <c r="BN11" s="17">
        <v>0.31063307775914001</v>
      </c>
      <c r="BO11" s="17"/>
      <c r="BP11" s="17">
        <v>0.319163537442754</v>
      </c>
      <c r="BQ11" s="17">
        <v>0.31838627875179798</v>
      </c>
      <c r="BR11" s="17">
        <v>0.382571838357182</v>
      </c>
      <c r="BS11" s="17">
        <v>0.28610365614834599</v>
      </c>
      <c r="BT11" s="17"/>
      <c r="BU11" s="17">
        <v>0.30438608391229299</v>
      </c>
      <c r="BV11" s="17">
        <v>0.28128353450528998</v>
      </c>
      <c r="BW11" s="17"/>
      <c r="BX11" s="17">
        <v>0.32686849654846001</v>
      </c>
      <c r="BY11" s="17">
        <v>0.28127257765157798</v>
      </c>
      <c r="BZ11" s="17"/>
      <c r="CA11" s="17">
        <v>0.269766378609826</v>
      </c>
      <c r="CB11" s="17">
        <v>0.236461239686164</v>
      </c>
      <c r="CC11" s="17">
        <v>0.35274268691040001</v>
      </c>
      <c r="CD11" s="17">
        <v>0.29352187654192502</v>
      </c>
    </row>
    <row r="12" spans="2:82" ht="43.15">
      <c r="B12" s="18" t="s">
        <v>308</v>
      </c>
      <c r="C12" s="17">
        <v>0.15804393727697699</v>
      </c>
      <c r="D12" s="17">
        <v>0.1625942231577</v>
      </c>
      <c r="E12" s="17">
        <v>0.15325635502892801</v>
      </c>
      <c r="F12" s="17"/>
      <c r="G12" s="17">
        <v>0.165751725662312</v>
      </c>
      <c r="H12" s="17">
        <v>0.19435810981665699</v>
      </c>
      <c r="I12" s="17">
        <v>0.19080144790053899</v>
      </c>
      <c r="J12" s="17">
        <v>0.153924535476573</v>
      </c>
      <c r="K12" s="17">
        <v>0.12131652349538601</v>
      </c>
      <c r="L12" s="17">
        <v>0.124539161913306</v>
      </c>
      <c r="M12" s="17"/>
      <c r="N12" s="17">
        <v>0.19766987027329899</v>
      </c>
      <c r="O12" s="17">
        <v>0.14066570296521499</v>
      </c>
      <c r="P12" s="17">
        <v>0.16595702165848999</v>
      </c>
      <c r="Q12" s="17">
        <v>0.12535233475267099</v>
      </c>
      <c r="R12" s="17"/>
      <c r="S12" s="17">
        <v>0.205669504050741</v>
      </c>
      <c r="T12" s="17">
        <v>0.164997752677077</v>
      </c>
      <c r="U12" s="17">
        <v>0.14609185044356801</v>
      </c>
      <c r="V12" s="17">
        <v>0.12670748653523001</v>
      </c>
      <c r="W12" s="17">
        <v>0.17161689941316899</v>
      </c>
      <c r="X12" s="17">
        <v>0.12668538489879599</v>
      </c>
      <c r="Y12" s="17">
        <v>0.19872113382147699</v>
      </c>
      <c r="Z12" s="17">
        <v>0.17043236212384799</v>
      </c>
      <c r="AA12" s="17">
        <v>0.15682460513254001</v>
      </c>
      <c r="AB12" s="17">
        <v>0.124995499897572</v>
      </c>
      <c r="AC12" s="17">
        <v>0.119683603542465</v>
      </c>
      <c r="AD12" s="17">
        <v>0.136504559778962</v>
      </c>
      <c r="AE12" s="17"/>
      <c r="AF12" s="17">
        <v>0.114358955673381</v>
      </c>
      <c r="AG12" s="17">
        <v>0.165499152045333</v>
      </c>
      <c r="AH12" s="17">
        <v>0.16275636333236901</v>
      </c>
      <c r="AI12" s="17">
        <v>0.11093095735160401</v>
      </c>
      <c r="AJ12" s="17">
        <v>0.15882860080140301</v>
      </c>
      <c r="AK12" s="17">
        <v>0.13238878528393899</v>
      </c>
      <c r="AL12" s="17">
        <v>0.157451101623519</v>
      </c>
      <c r="AM12" s="17">
        <v>0.16853448492276499</v>
      </c>
      <c r="AN12" s="17">
        <v>0.168394700632024</v>
      </c>
      <c r="AO12" s="17">
        <v>0.119080773479723</v>
      </c>
      <c r="AP12" s="17">
        <v>0.181570589001397</v>
      </c>
      <c r="AQ12" s="17">
        <v>0.17377411638884899</v>
      </c>
      <c r="AR12" s="17">
        <v>0.149008122853516</v>
      </c>
      <c r="AS12" s="17">
        <v>0.20710377510501299</v>
      </c>
      <c r="AT12" s="17">
        <v>0.169673543301502</v>
      </c>
      <c r="AU12" s="17">
        <v>0.25465349191637898</v>
      </c>
      <c r="AV12" s="17"/>
      <c r="AW12" s="17">
        <v>0.21324176943214099</v>
      </c>
      <c r="AX12" s="17">
        <v>0.14806132473129499</v>
      </c>
      <c r="AY12" s="17">
        <v>0.13843192247216801</v>
      </c>
      <c r="AZ12" s="17">
        <v>0.147548062333898</v>
      </c>
      <c r="BA12" s="17">
        <v>0.116796097141903</v>
      </c>
      <c r="BB12" s="17">
        <v>0.14694267541512199</v>
      </c>
      <c r="BC12" s="17"/>
      <c r="BD12" s="17">
        <v>0.11378714544164099</v>
      </c>
      <c r="BE12" s="17">
        <v>0.13165872333888301</v>
      </c>
      <c r="BF12" s="17">
        <v>0.19723596372309901</v>
      </c>
      <c r="BG12" s="17">
        <v>0.224891207113535</v>
      </c>
      <c r="BH12" s="17">
        <v>0.22195696596742401</v>
      </c>
      <c r="BI12" s="17"/>
      <c r="BJ12" s="17">
        <v>0.13482966756144199</v>
      </c>
      <c r="BK12" s="17">
        <v>0.261079849726229</v>
      </c>
      <c r="BL12" s="17"/>
      <c r="BM12" s="17">
        <v>0.14135933788189101</v>
      </c>
      <c r="BN12" s="17">
        <v>0.23888242192871401</v>
      </c>
      <c r="BO12" s="17"/>
      <c r="BP12" s="17">
        <v>0.24940217859960201</v>
      </c>
      <c r="BQ12" s="17">
        <v>0.18902911693576599</v>
      </c>
      <c r="BR12" s="17">
        <v>0.19546322494644799</v>
      </c>
      <c r="BS12" s="17">
        <v>0.133530615548898</v>
      </c>
      <c r="BT12" s="17"/>
      <c r="BU12" s="17">
        <v>0.17830752761983201</v>
      </c>
      <c r="BV12" s="17">
        <v>0.13224921253734001</v>
      </c>
      <c r="BW12" s="17"/>
      <c r="BX12" s="17">
        <v>0.21251360864787799</v>
      </c>
      <c r="BY12" s="17">
        <v>0.13643822686097201</v>
      </c>
      <c r="BZ12" s="17"/>
      <c r="CA12" s="17">
        <v>0.225864572832774</v>
      </c>
      <c r="CB12" s="17">
        <v>5.9108251949491E-2</v>
      </c>
      <c r="CC12" s="17">
        <v>0.25591828719144299</v>
      </c>
      <c r="CD12" s="17">
        <v>0.13078613152966501</v>
      </c>
    </row>
    <row r="13" spans="2:82">
      <c r="B13" s="18" t="s">
        <v>195</v>
      </c>
      <c r="C13" s="19">
        <v>0.154891709512682</v>
      </c>
      <c r="D13" s="19">
        <v>0.11679551534992</v>
      </c>
      <c r="E13" s="19">
        <v>0.190747882928757</v>
      </c>
      <c r="F13" s="19"/>
      <c r="G13" s="19">
        <v>0.102128202323504</v>
      </c>
      <c r="H13" s="19">
        <v>0.134539636016307</v>
      </c>
      <c r="I13" s="19">
        <v>0.14514845864304499</v>
      </c>
      <c r="J13" s="19">
        <v>0.18157071470882799</v>
      </c>
      <c r="K13" s="19">
        <v>0.18877188536040801</v>
      </c>
      <c r="L13" s="19">
        <v>0.17016246370759699</v>
      </c>
      <c r="M13" s="19"/>
      <c r="N13" s="19">
        <v>0.102935427803209</v>
      </c>
      <c r="O13" s="19">
        <v>0.15870002996361601</v>
      </c>
      <c r="P13" s="19">
        <v>0.14717435521802699</v>
      </c>
      <c r="Q13" s="19">
        <v>0.21129500953590999</v>
      </c>
      <c r="R13" s="19"/>
      <c r="S13" s="19">
        <v>0.14087132948431</v>
      </c>
      <c r="T13" s="19">
        <v>0.16508390523406899</v>
      </c>
      <c r="U13" s="19">
        <v>0.15838533598647</v>
      </c>
      <c r="V13" s="19">
        <v>0.155839520452806</v>
      </c>
      <c r="W13" s="19">
        <v>0.15179237358144201</v>
      </c>
      <c r="X13" s="19">
        <v>0.14634263203903999</v>
      </c>
      <c r="Y13" s="19">
        <v>0.13710973619401301</v>
      </c>
      <c r="Z13" s="19">
        <v>0.13293458789756299</v>
      </c>
      <c r="AA13" s="19">
        <v>0.14379675474645401</v>
      </c>
      <c r="AB13" s="19">
        <v>0.155638343851704</v>
      </c>
      <c r="AC13" s="19">
        <v>0.21999013347747001</v>
      </c>
      <c r="AD13" s="19">
        <v>0.20352046997036199</v>
      </c>
      <c r="AE13" s="19"/>
      <c r="AF13" s="19">
        <v>0.26968872290232798</v>
      </c>
      <c r="AG13" s="19">
        <v>0.153980756653781</v>
      </c>
      <c r="AH13" s="19">
        <v>0.21977420234133799</v>
      </c>
      <c r="AI13" s="19">
        <v>0.18802534045114999</v>
      </c>
      <c r="AJ13" s="19">
        <v>0.166049039316784</v>
      </c>
      <c r="AK13" s="19">
        <v>0.14348034501908999</v>
      </c>
      <c r="AL13" s="19">
        <v>0.152191283353979</v>
      </c>
      <c r="AM13" s="19">
        <v>0.17638915315836701</v>
      </c>
      <c r="AN13" s="19">
        <v>9.1729012873199095E-2</v>
      </c>
      <c r="AO13" s="19">
        <v>0.14080117577351001</v>
      </c>
      <c r="AP13" s="19">
        <v>0.127292588874093</v>
      </c>
      <c r="AQ13" s="19">
        <v>9.5627204495978405E-2</v>
      </c>
      <c r="AR13" s="19">
        <v>0.137067321765934</v>
      </c>
      <c r="AS13" s="19">
        <v>0.13131379972680801</v>
      </c>
      <c r="AT13" s="19">
        <v>0.10302569044523401</v>
      </c>
      <c r="AU13" s="19">
        <v>9.3551677669057698E-2</v>
      </c>
      <c r="AV13" s="19"/>
      <c r="AW13" s="19">
        <v>0.121103922166327</v>
      </c>
      <c r="AX13" s="19">
        <v>0.15370637854389499</v>
      </c>
      <c r="AY13" s="19">
        <v>0.160823175865146</v>
      </c>
      <c r="AZ13" s="19">
        <v>0.18737676464052599</v>
      </c>
      <c r="BA13" s="19">
        <v>0.15570560837752501</v>
      </c>
      <c r="BB13" s="19">
        <v>0.16191994948326399</v>
      </c>
      <c r="BC13" s="19"/>
      <c r="BD13" s="19">
        <v>0.22711545890929499</v>
      </c>
      <c r="BE13" s="19">
        <v>0.15516345556361499</v>
      </c>
      <c r="BF13" s="19">
        <v>0.11143169244328199</v>
      </c>
      <c r="BG13" s="19">
        <v>8.0924836396490396E-2</v>
      </c>
      <c r="BH13" s="19">
        <v>7.3235793288258896E-2</v>
      </c>
      <c r="BI13" s="19"/>
      <c r="BJ13" s="19">
        <v>0.162055150051402</v>
      </c>
      <c r="BK13" s="19">
        <v>0.11385409275048</v>
      </c>
      <c r="BL13" s="19"/>
      <c r="BM13" s="19">
        <v>0.16055374413785101</v>
      </c>
      <c r="BN13" s="19">
        <v>0.12381343903434</v>
      </c>
      <c r="BO13" s="19"/>
      <c r="BP13" s="19">
        <v>0.110718152674085</v>
      </c>
      <c r="BQ13" s="19">
        <v>0.12882194289775201</v>
      </c>
      <c r="BR13" s="19">
        <v>0.119407843537905</v>
      </c>
      <c r="BS13" s="19">
        <v>0.166074663123956</v>
      </c>
      <c r="BT13" s="19"/>
      <c r="BU13" s="19">
        <v>0.113857760755346</v>
      </c>
      <c r="BV13" s="19">
        <v>0.20712625409570001</v>
      </c>
      <c r="BW13" s="19"/>
      <c r="BX13" s="19">
        <v>8.7815131757154705E-2</v>
      </c>
      <c r="BY13" s="19">
        <v>0.18149802231406201</v>
      </c>
      <c r="BZ13" s="19"/>
      <c r="CA13" s="19">
        <v>5.1430580076327503E-2</v>
      </c>
      <c r="CB13" s="19">
        <v>0.21374692249684901</v>
      </c>
      <c r="CC13" s="19">
        <v>6.4447550269231005E-2</v>
      </c>
      <c r="CD13" s="19">
        <v>0.22210544326981499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I19"/>
  <sheetViews>
    <sheetView showGridLines="0" workbookViewId="0">
      <pane xSplit="2" topLeftCell="C1" activePane="topRight" state="frozen"/>
      <selection pane="topRight"/>
    </sheetView>
  </sheetViews>
  <sheetFormatPr defaultColWidth="10.85546875" defaultRowHeight="14.45"/>
  <cols>
    <col min="2" max="2" width="25.7109375" customWidth="1"/>
    <col min="3" max="9" width="20.7109375" customWidth="1"/>
  </cols>
  <sheetData>
    <row r="2" spans="2:9" ht="40.15" customHeight="1">
      <c r="D2" s="31" t="s">
        <v>502</v>
      </c>
      <c r="E2" s="32"/>
      <c r="F2" s="32"/>
      <c r="G2" s="32"/>
      <c r="H2" s="32"/>
      <c r="I2" s="32"/>
    </row>
    <row r="6" spans="2:9" ht="49.9" customHeight="1">
      <c r="B6" s="20" t="s">
        <v>32</v>
      </c>
      <c r="C6" s="20" t="s">
        <v>499</v>
      </c>
      <c r="D6" s="20" t="s">
        <v>500</v>
      </c>
      <c r="E6" s="20" t="s">
        <v>447</v>
      </c>
      <c r="F6" s="20" t="s">
        <v>445</v>
      </c>
      <c r="G6" s="20" t="s">
        <v>501</v>
      </c>
      <c r="H6" s="20" t="s">
        <v>443</v>
      </c>
    </row>
    <row r="7" spans="2:9">
      <c r="B7" s="18" t="s">
        <v>315</v>
      </c>
      <c r="C7" s="17">
        <v>0.117663313940967</v>
      </c>
      <c r="D7" s="17">
        <v>0.14274192298781299</v>
      </c>
      <c r="E7" s="17">
        <v>0.14953574245645301</v>
      </c>
      <c r="F7" s="17">
        <v>0.16812495778890599</v>
      </c>
      <c r="G7" s="17">
        <v>0.224376647848819</v>
      </c>
      <c r="H7" s="17">
        <v>0.17462949676939199</v>
      </c>
    </row>
    <row r="8" spans="2:9">
      <c r="B8" s="18" t="s">
        <v>316</v>
      </c>
      <c r="C8" s="17">
        <v>0.29150857985428102</v>
      </c>
      <c r="D8" s="17">
        <v>0.34041055982040602</v>
      </c>
      <c r="E8" s="17">
        <v>0.37863292489768902</v>
      </c>
      <c r="F8" s="17">
        <v>0.39005092021700499</v>
      </c>
      <c r="G8" s="17">
        <v>0.37438457359885502</v>
      </c>
      <c r="H8" s="17">
        <v>0.31764377656265702</v>
      </c>
    </row>
    <row r="9" spans="2:9">
      <c r="B9" s="18" t="s">
        <v>283</v>
      </c>
      <c r="C9" s="17">
        <v>0.38621004148007798</v>
      </c>
      <c r="D9" s="17">
        <v>0.33462254595482699</v>
      </c>
      <c r="E9" s="17">
        <v>0.31398700395409901</v>
      </c>
      <c r="F9" s="17">
        <v>0.29245682798885397</v>
      </c>
      <c r="G9" s="17">
        <v>0.244395919134341</v>
      </c>
      <c r="H9" s="17">
        <v>0.32812967956954903</v>
      </c>
    </row>
    <row r="10" spans="2:9">
      <c r="B10" s="18" t="s">
        <v>317</v>
      </c>
      <c r="C10" s="17">
        <v>7.5904740739940704E-2</v>
      </c>
      <c r="D10" s="17">
        <v>6.5275502035225294E-2</v>
      </c>
      <c r="E10" s="17">
        <v>4.9419086109403897E-2</v>
      </c>
      <c r="F10" s="17">
        <v>4.80580655378662E-2</v>
      </c>
      <c r="G10" s="17">
        <v>4.4981031052916599E-2</v>
      </c>
      <c r="H10" s="17">
        <v>6.4951812933015607E-2</v>
      </c>
    </row>
    <row r="11" spans="2:9">
      <c r="B11" s="18" t="s">
        <v>318</v>
      </c>
      <c r="C11" s="17">
        <v>3.1471798351598801E-2</v>
      </c>
      <c r="D11" s="17">
        <v>3.0924055597355799E-2</v>
      </c>
      <c r="E11" s="17">
        <v>2.46640231714691E-2</v>
      </c>
      <c r="F11" s="17">
        <v>1.7813233244458299E-2</v>
      </c>
      <c r="G11" s="17">
        <v>2.0138672430276599E-2</v>
      </c>
      <c r="H11" s="17">
        <v>3.0979015985257999E-2</v>
      </c>
    </row>
    <row r="12" spans="2:9">
      <c r="B12" s="18" t="s">
        <v>195</v>
      </c>
      <c r="C12" s="17">
        <v>9.7241525633134998E-2</v>
      </c>
      <c r="D12" s="17">
        <v>8.6025413604372894E-2</v>
      </c>
      <c r="E12" s="17">
        <v>8.3761219410885004E-2</v>
      </c>
      <c r="F12" s="17">
        <v>8.3495995222910901E-2</v>
      </c>
      <c r="G12" s="17">
        <v>9.1723155934792397E-2</v>
      </c>
      <c r="H12" s="17">
        <v>8.3666218180128205E-2</v>
      </c>
    </row>
    <row r="13" spans="2:9">
      <c r="B13" s="16"/>
      <c r="C13" s="16"/>
      <c r="D13" s="16"/>
      <c r="E13" s="16"/>
      <c r="F13" s="16"/>
      <c r="G13" s="16"/>
      <c r="H13" s="16"/>
    </row>
    <row r="14" spans="2:9">
      <c r="B14" t="s">
        <v>427</v>
      </c>
    </row>
    <row r="15" spans="2:9">
      <c r="B15" t="s">
        <v>428</v>
      </c>
    </row>
    <row r="19" spans="2:2">
      <c r="B19"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314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315</v>
      </c>
      <c r="C9" s="17">
        <v>0.117663313940967</v>
      </c>
      <c r="D9" s="17">
        <v>0.11973988709854801</v>
      </c>
      <c r="E9" s="17">
        <v>0.113953307631926</v>
      </c>
      <c r="F9" s="17"/>
      <c r="G9" s="17">
        <v>0.12678940409865</v>
      </c>
      <c r="H9" s="17">
        <v>0.17734009197014899</v>
      </c>
      <c r="I9" s="17">
        <v>0.12190603235393301</v>
      </c>
      <c r="J9" s="17">
        <v>8.4613911349356502E-2</v>
      </c>
      <c r="K9" s="17">
        <v>0.100533185410303</v>
      </c>
      <c r="L9" s="17">
        <v>9.7821221448910894E-2</v>
      </c>
      <c r="M9" s="17"/>
      <c r="N9" s="17">
        <v>0.13252682135541799</v>
      </c>
      <c r="O9" s="17">
        <v>0.10672512485437</v>
      </c>
      <c r="P9" s="17">
        <v>0.12509609940115399</v>
      </c>
      <c r="Q9" s="17">
        <v>0.103279279085309</v>
      </c>
      <c r="R9" s="17"/>
      <c r="S9" s="17">
        <v>0.14282865805695899</v>
      </c>
      <c r="T9" s="17">
        <v>9.9204738238268197E-2</v>
      </c>
      <c r="U9" s="17">
        <v>9.4016041620893498E-2</v>
      </c>
      <c r="V9" s="17">
        <v>0.12146776384255099</v>
      </c>
      <c r="W9" s="17">
        <v>0.100593999045159</v>
      </c>
      <c r="X9" s="17">
        <v>0.129223566312614</v>
      </c>
      <c r="Y9" s="17">
        <v>0.100815690889226</v>
      </c>
      <c r="Z9" s="17">
        <v>8.5841352905621005E-2</v>
      </c>
      <c r="AA9" s="17">
        <v>0.13530168053451799</v>
      </c>
      <c r="AB9" s="17">
        <v>0.12571281525969599</v>
      </c>
      <c r="AC9" s="17">
        <v>0.128273547076311</v>
      </c>
      <c r="AD9" s="17">
        <v>0.117850597939402</v>
      </c>
      <c r="AE9" s="17"/>
      <c r="AF9" s="17">
        <v>0</v>
      </c>
      <c r="AG9" s="17">
        <v>0.109918338442725</v>
      </c>
      <c r="AH9" s="17">
        <v>9.9961841179646696E-2</v>
      </c>
      <c r="AI9" s="17">
        <v>0.104054261892396</v>
      </c>
      <c r="AJ9" s="17">
        <v>0.11514579019346401</v>
      </c>
      <c r="AK9" s="17">
        <v>0.120135247552858</v>
      </c>
      <c r="AL9" s="17">
        <v>0.13101610668361899</v>
      </c>
      <c r="AM9" s="17">
        <v>0.14530315706201199</v>
      </c>
      <c r="AN9" s="17">
        <v>0.111363284355276</v>
      </c>
      <c r="AO9" s="17">
        <v>0.117535977624904</v>
      </c>
      <c r="AP9" s="17">
        <v>0.14471675664847</v>
      </c>
      <c r="AQ9" s="17">
        <v>0.11003603892184501</v>
      </c>
      <c r="AR9" s="17">
        <v>7.3286077985751E-2</v>
      </c>
      <c r="AS9" s="17">
        <v>4.5998165080108698E-2</v>
      </c>
      <c r="AT9" s="17">
        <v>0.19049022508670499</v>
      </c>
      <c r="AU9" s="17">
        <v>0.16114301200817299</v>
      </c>
      <c r="AV9" s="17"/>
      <c r="AW9" s="17">
        <v>0.16460492895596401</v>
      </c>
      <c r="AX9" s="17">
        <v>0.110042970851157</v>
      </c>
      <c r="AY9" s="17">
        <v>0.10947805595735401</v>
      </c>
      <c r="AZ9" s="17">
        <v>9.8885362232581805E-2</v>
      </c>
      <c r="BA9" s="17">
        <v>6.7261956289872998E-2</v>
      </c>
      <c r="BB9" s="17">
        <v>0.14933623152273701</v>
      </c>
      <c r="BC9" s="17"/>
      <c r="BD9" s="17">
        <v>9.5658474831311097E-2</v>
      </c>
      <c r="BE9" s="17">
        <v>0.10641116800979999</v>
      </c>
      <c r="BF9" s="17">
        <v>0.14061979938094901</v>
      </c>
      <c r="BG9" s="17">
        <v>0.1468151646984</v>
      </c>
      <c r="BH9" s="17">
        <v>0.150965519474799</v>
      </c>
      <c r="BI9" s="17"/>
      <c r="BJ9" s="17">
        <v>0.101403555463653</v>
      </c>
      <c r="BK9" s="17">
        <v>0.19172053002276701</v>
      </c>
      <c r="BL9" s="17"/>
      <c r="BM9" s="17">
        <v>0.107945733737768</v>
      </c>
      <c r="BN9" s="17">
        <v>0.167435540288049</v>
      </c>
      <c r="BO9" s="17"/>
      <c r="BP9" s="17">
        <v>0.15366810457349001</v>
      </c>
      <c r="BQ9" s="17">
        <v>0.18927996080033499</v>
      </c>
      <c r="BR9" s="17">
        <v>0.11204008061217199</v>
      </c>
      <c r="BS9" s="17">
        <v>9.9314492701336202E-2</v>
      </c>
      <c r="BT9" s="17"/>
      <c r="BU9" s="17">
        <v>0.14256676014266501</v>
      </c>
      <c r="BV9" s="17">
        <v>8.5962241772989903E-2</v>
      </c>
      <c r="BW9" s="17"/>
      <c r="BX9" s="17">
        <v>0.20295418540961699</v>
      </c>
      <c r="BY9" s="17">
        <v>8.3832196115187996E-2</v>
      </c>
      <c r="BZ9" s="17"/>
      <c r="CA9" s="17">
        <v>0.18057059729497199</v>
      </c>
      <c r="CB9" s="17">
        <v>4.46811861018468E-2</v>
      </c>
      <c r="CC9" s="17">
        <v>0.19778166113113099</v>
      </c>
      <c r="CD9" s="17">
        <v>8.57081955047653E-2</v>
      </c>
    </row>
    <row r="10" spans="2:82">
      <c r="B10" s="18" t="s">
        <v>316</v>
      </c>
      <c r="C10" s="17">
        <v>0.29150857985428102</v>
      </c>
      <c r="D10" s="17">
        <v>0.300448525139487</v>
      </c>
      <c r="E10" s="17">
        <v>0.28442663811420799</v>
      </c>
      <c r="F10" s="17"/>
      <c r="G10" s="17">
        <v>0.34832595770471497</v>
      </c>
      <c r="H10" s="17">
        <v>0.277195738393549</v>
      </c>
      <c r="I10" s="17">
        <v>0.31765927460916898</v>
      </c>
      <c r="J10" s="17">
        <v>0.237546444071561</v>
      </c>
      <c r="K10" s="17">
        <v>0.277065188481951</v>
      </c>
      <c r="L10" s="17">
        <v>0.29755038246609999</v>
      </c>
      <c r="M10" s="17"/>
      <c r="N10" s="17">
        <v>0.33036118918167601</v>
      </c>
      <c r="O10" s="17">
        <v>0.30415784455039901</v>
      </c>
      <c r="P10" s="17">
        <v>0.27026630775296501</v>
      </c>
      <c r="Q10" s="17">
        <v>0.257802498178484</v>
      </c>
      <c r="R10" s="17"/>
      <c r="S10" s="17">
        <v>0.333665299079281</v>
      </c>
      <c r="T10" s="17">
        <v>0.28538274612134201</v>
      </c>
      <c r="U10" s="17">
        <v>0.26186568245319403</v>
      </c>
      <c r="V10" s="17">
        <v>0.26564304173594999</v>
      </c>
      <c r="W10" s="17">
        <v>0.30571093881009598</v>
      </c>
      <c r="X10" s="17">
        <v>0.27525528403516297</v>
      </c>
      <c r="Y10" s="17">
        <v>0.29118941956801903</v>
      </c>
      <c r="Z10" s="17">
        <v>0.27361734969997498</v>
      </c>
      <c r="AA10" s="17">
        <v>0.312285986719812</v>
      </c>
      <c r="AB10" s="17">
        <v>0.33242417464387602</v>
      </c>
      <c r="AC10" s="17">
        <v>0.21507475421865399</v>
      </c>
      <c r="AD10" s="17">
        <v>0.24675739818182399</v>
      </c>
      <c r="AE10" s="17"/>
      <c r="AF10" s="17">
        <v>0.20698527362741201</v>
      </c>
      <c r="AG10" s="17">
        <v>0.241630105097668</v>
      </c>
      <c r="AH10" s="17">
        <v>0.29338115640978402</v>
      </c>
      <c r="AI10" s="17">
        <v>0.27221081084714099</v>
      </c>
      <c r="AJ10" s="17">
        <v>0.28388977782068198</v>
      </c>
      <c r="AK10" s="17">
        <v>0.294491023280474</v>
      </c>
      <c r="AL10" s="17">
        <v>0.29096016187629598</v>
      </c>
      <c r="AM10" s="17">
        <v>0.29016894317356501</v>
      </c>
      <c r="AN10" s="17">
        <v>0.306768171312852</v>
      </c>
      <c r="AO10" s="17">
        <v>0.26901483680806398</v>
      </c>
      <c r="AP10" s="17">
        <v>0.32078691656845298</v>
      </c>
      <c r="AQ10" s="17">
        <v>0.28942272618558901</v>
      </c>
      <c r="AR10" s="17">
        <v>0.33343208912171302</v>
      </c>
      <c r="AS10" s="17">
        <v>0.25099000425331502</v>
      </c>
      <c r="AT10" s="17">
        <v>0.33577183324611098</v>
      </c>
      <c r="AU10" s="17">
        <v>0.37177844193845599</v>
      </c>
      <c r="AV10" s="17"/>
      <c r="AW10" s="17">
        <v>0.32734881174129499</v>
      </c>
      <c r="AX10" s="17">
        <v>0.29018618317158301</v>
      </c>
      <c r="AY10" s="17">
        <v>0.28306677098435401</v>
      </c>
      <c r="AZ10" s="17">
        <v>0.28250218350432998</v>
      </c>
      <c r="BA10" s="17">
        <v>0.28175640673935298</v>
      </c>
      <c r="BB10" s="17">
        <v>0.22349795251011301</v>
      </c>
      <c r="BC10" s="17"/>
      <c r="BD10" s="17">
        <v>0.25001081986644402</v>
      </c>
      <c r="BE10" s="17">
        <v>0.26424604658971401</v>
      </c>
      <c r="BF10" s="17">
        <v>0.33764683609560397</v>
      </c>
      <c r="BG10" s="17">
        <v>0.34996286830984602</v>
      </c>
      <c r="BH10" s="17">
        <v>0.299227892572968</v>
      </c>
      <c r="BI10" s="17"/>
      <c r="BJ10" s="17">
        <v>0.28271066556690699</v>
      </c>
      <c r="BK10" s="17">
        <v>0.33114604365970501</v>
      </c>
      <c r="BL10" s="17"/>
      <c r="BM10" s="17">
        <v>0.28575507700871</v>
      </c>
      <c r="BN10" s="17">
        <v>0.32079471525832798</v>
      </c>
      <c r="BO10" s="17"/>
      <c r="BP10" s="17">
        <v>0.33886002859534098</v>
      </c>
      <c r="BQ10" s="17">
        <v>0.32904905351677199</v>
      </c>
      <c r="BR10" s="17">
        <v>0.33373027802566502</v>
      </c>
      <c r="BS10" s="17">
        <v>0.27696202672099701</v>
      </c>
      <c r="BT10" s="17"/>
      <c r="BU10" s="17">
        <v>0.31827496717817799</v>
      </c>
      <c r="BV10" s="17">
        <v>0.25743605955493998</v>
      </c>
      <c r="BW10" s="17"/>
      <c r="BX10" s="17">
        <v>0.36149301110169202</v>
      </c>
      <c r="BY10" s="17">
        <v>0.26374885013488703</v>
      </c>
      <c r="BZ10" s="17"/>
      <c r="CA10" s="17">
        <v>0.37907792374106197</v>
      </c>
      <c r="CB10" s="17">
        <v>0.183329242588607</v>
      </c>
      <c r="CC10" s="17">
        <v>0.40695018797904697</v>
      </c>
      <c r="CD10" s="17">
        <v>0.249176983265816</v>
      </c>
    </row>
    <row r="11" spans="2:82">
      <c r="B11" s="18" t="s">
        <v>283</v>
      </c>
      <c r="C11" s="17">
        <v>0.38621004148007798</v>
      </c>
      <c r="D11" s="17">
        <v>0.37480525183667002</v>
      </c>
      <c r="E11" s="17">
        <v>0.39680765630972797</v>
      </c>
      <c r="F11" s="17"/>
      <c r="G11" s="17">
        <v>0.27606719838964799</v>
      </c>
      <c r="H11" s="17">
        <v>0.33846921146064501</v>
      </c>
      <c r="I11" s="17">
        <v>0.36228432237901398</v>
      </c>
      <c r="J11" s="17">
        <v>0.438890997668686</v>
      </c>
      <c r="K11" s="17">
        <v>0.42770914230472401</v>
      </c>
      <c r="L11" s="17">
        <v>0.44733868549216699</v>
      </c>
      <c r="M11" s="17"/>
      <c r="N11" s="17">
        <v>0.38621539228545798</v>
      </c>
      <c r="O11" s="17">
        <v>0.39006426282969903</v>
      </c>
      <c r="P11" s="17">
        <v>0.38449774375347301</v>
      </c>
      <c r="Q11" s="17">
        <v>0.38752496429966599</v>
      </c>
      <c r="R11" s="17"/>
      <c r="S11" s="17">
        <v>0.33692041526064098</v>
      </c>
      <c r="T11" s="17">
        <v>0.43566523022146503</v>
      </c>
      <c r="U11" s="17">
        <v>0.40979359364760798</v>
      </c>
      <c r="V11" s="17">
        <v>0.39305003509480502</v>
      </c>
      <c r="W11" s="17">
        <v>0.38651098393230299</v>
      </c>
      <c r="X11" s="17">
        <v>0.39858685788084303</v>
      </c>
      <c r="Y11" s="17">
        <v>0.37898696660866599</v>
      </c>
      <c r="Z11" s="17">
        <v>0.46284555624607199</v>
      </c>
      <c r="AA11" s="17">
        <v>0.33861974319357202</v>
      </c>
      <c r="AB11" s="17">
        <v>0.35777418892937501</v>
      </c>
      <c r="AC11" s="17">
        <v>0.422302641760741</v>
      </c>
      <c r="AD11" s="17">
        <v>0.39742483856330402</v>
      </c>
      <c r="AE11" s="17"/>
      <c r="AF11" s="17">
        <v>0.295603272978812</v>
      </c>
      <c r="AG11" s="17">
        <v>0.36473806968245098</v>
      </c>
      <c r="AH11" s="17">
        <v>0.33412350088724602</v>
      </c>
      <c r="AI11" s="17">
        <v>0.42326311799527999</v>
      </c>
      <c r="AJ11" s="17">
        <v>0.38114299556851</v>
      </c>
      <c r="AK11" s="17">
        <v>0.41363655502829</v>
      </c>
      <c r="AL11" s="17">
        <v>0.39211373354404999</v>
      </c>
      <c r="AM11" s="17">
        <v>0.40305804306786402</v>
      </c>
      <c r="AN11" s="17">
        <v>0.37093646795457103</v>
      </c>
      <c r="AO11" s="17">
        <v>0.40902063360209501</v>
      </c>
      <c r="AP11" s="17">
        <v>0.362495185783556</v>
      </c>
      <c r="AQ11" s="17">
        <v>0.40154887194314698</v>
      </c>
      <c r="AR11" s="17">
        <v>0.41060248980992697</v>
      </c>
      <c r="AS11" s="17">
        <v>0.520891589333348</v>
      </c>
      <c r="AT11" s="17">
        <v>0.30558532525446103</v>
      </c>
      <c r="AU11" s="17">
        <v>0.28357057478577802</v>
      </c>
      <c r="AV11" s="17"/>
      <c r="AW11" s="17">
        <v>0.31400480722806401</v>
      </c>
      <c r="AX11" s="17">
        <v>0.40442973604643701</v>
      </c>
      <c r="AY11" s="17">
        <v>0.38415806464813301</v>
      </c>
      <c r="AZ11" s="17">
        <v>0.40684675470972897</v>
      </c>
      <c r="BA11" s="17">
        <v>0.44806945752330202</v>
      </c>
      <c r="BB11" s="17">
        <v>0.403726566590417</v>
      </c>
      <c r="BC11" s="17"/>
      <c r="BD11" s="17">
        <v>0.41230529445170999</v>
      </c>
      <c r="BE11" s="17">
        <v>0.38533092010755798</v>
      </c>
      <c r="BF11" s="17">
        <v>0.36194790918981801</v>
      </c>
      <c r="BG11" s="17">
        <v>0.35210834077347802</v>
      </c>
      <c r="BH11" s="17">
        <v>0.399314621072208</v>
      </c>
      <c r="BI11" s="17"/>
      <c r="BJ11" s="17">
        <v>0.41091821092668601</v>
      </c>
      <c r="BK11" s="17">
        <v>0.27519695799041499</v>
      </c>
      <c r="BL11" s="17"/>
      <c r="BM11" s="17">
        <v>0.40085689939577801</v>
      </c>
      <c r="BN11" s="17">
        <v>0.31511991382250398</v>
      </c>
      <c r="BO11" s="17"/>
      <c r="BP11" s="17">
        <v>0.323797208701331</v>
      </c>
      <c r="BQ11" s="17">
        <v>0.27277044493796199</v>
      </c>
      <c r="BR11" s="17">
        <v>0.39343062659002997</v>
      </c>
      <c r="BS11" s="17">
        <v>0.41733035429320098</v>
      </c>
      <c r="BT11" s="17"/>
      <c r="BU11" s="17">
        <v>0.37736999818711298</v>
      </c>
      <c r="BV11" s="17">
        <v>0.39746305634912998</v>
      </c>
      <c r="BW11" s="17"/>
      <c r="BX11" s="17">
        <v>0.29211630159131902</v>
      </c>
      <c r="BY11" s="17">
        <v>0.42353286801509399</v>
      </c>
      <c r="BZ11" s="17"/>
      <c r="CA11" s="17">
        <v>0.30337751095603099</v>
      </c>
      <c r="CB11" s="17">
        <v>0.48998188299936102</v>
      </c>
      <c r="CC11" s="17">
        <v>0.297402512012369</v>
      </c>
      <c r="CD11" s="17">
        <v>0.40299632254733198</v>
      </c>
    </row>
    <row r="12" spans="2:82">
      <c r="B12" s="18" t="s">
        <v>317</v>
      </c>
      <c r="C12" s="17">
        <v>7.5904740739940704E-2</v>
      </c>
      <c r="D12" s="17">
        <v>9.0778729150981896E-2</v>
      </c>
      <c r="E12" s="17">
        <v>6.1941672471852102E-2</v>
      </c>
      <c r="F12" s="17"/>
      <c r="G12" s="17">
        <v>0.114874757087004</v>
      </c>
      <c r="H12" s="17">
        <v>7.7020591543170799E-2</v>
      </c>
      <c r="I12" s="17">
        <v>8.0928141721657507E-2</v>
      </c>
      <c r="J12" s="17">
        <v>7.57296889066746E-2</v>
      </c>
      <c r="K12" s="17">
        <v>7.2710539679491898E-2</v>
      </c>
      <c r="L12" s="17">
        <v>4.7237811227815701E-2</v>
      </c>
      <c r="M12" s="17"/>
      <c r="N12" s="17">
        <v>6.4101137367335095E-2</v>
      </c>
      <c r="O12" s="17">
        <v>7.4401869314513494E-2</v>
      </c>
      <c r="P12" s="17">
        <v>8.4542576530364594E-2</v>
      </c>
      <c r="Q12" s="17">
        <v>8.1741786164262503E-2</v>
      </c>
      <c r="R12" s="17"/>
      <c r="S12" s="17">
        <v>8.4499660386807396E-2</v>
      </c>
      <c r="T12" s="17">
        <v>7.3722663371502295E-2</v>
      </c>
      <c r="U12" s="17">
        <v>7.4898421139832305E-2</v>
      </c>
      <c r="V12" s="17">
        <v>8.48546588507781E-2</v>
      </c>
      <c r="W12" s="17">
        <v>7.5191988895474196E-2</v>
      </c>
      <c r="X12" s="17">
        <v>6.8995321234839396E-2</v>
      </c>
      <c r="Y12" s="17">
        <v>7.8193686036233598E-2</v>
      </c>
      <c r="Z12" s="17">
        <v>9.3328856314267794E-2</v>
      </c>
      <c r="AA12" s="17">
        <v>7.6970819134383903E-2</v>
      </c>
      <c r="AB12" s="17">
        <v>6.4069503171492195E-2</v>
      </c>
      <c r="AC12" s="17">
        <v>6.1715653087916003E-2</v>
      </c>
      <c r="AD12" s="17">
        <v>6.9383438264717906E-2</v>
      </c>
      <c r="AE12" s="17"/>
      <c r="AF12" s="17">
        <v>0.12848478819470299</v>
      </c>
      <c r="AG12" s="17">
        <v>7.3461348026757495E-2</v>
      </c>
      <c r="AH12" s="17">
        <v>7.7969502209720598E-2</v>
      </c>
      <c r="AI12" s="17">
        <v>6.7821266700568206E-2</v>
      </c>
      <c r="AJ12" s="17">
        <v>6.9706179394099704E-2</v>
      </c>
      <c r="AK12" s="17">
        <v>5.5611960754632997E-2</v>
      </c>
      <c r="AL12" s="17">
        <v>7.6730397411898799E-2</v>
      </c>
      <c r="AM12" s="17">
        <v>6.0633587088754097E-2</v>
      </c>
      <c r="AN12" s="17">
        <v>9.4981183248567594E-2</v>
      </c>
      <c r="AO12" s="17">
        <v>8.1658299198874199E-2</v>
      </c>
      <c r="AP12" s="17">
        <v>8.3240678476956403E-2</v>
      </c>
      <c r="AQ12" s="17">
        <v>8.4779100932125206E-2</v>
      </c>
      <c r="AR12" s="17">
        <v>8.2756289462004196E-2</v>
      </c>
      <c r="AS12" s="17">
        <v>9.87684814473236E-2</v>
      </c>
      <c r="AT12" s="17">
        <v>0.100116361764301</v>
      </c>
      <c r="AU12" s="17">
        <v>9.2058493766445301E-2</v>
      </c>
      <c r="AV12" s="17"/>
      <c r="AW12" s="17">
        <v>8.2507389331021697E-2</v>
      </c>
      <c r="AX12" s="17">
        <v>7.7190705025806994E-2</v>
      </c>
      <c r="AY12" s="17">
        <v>8.8001955906486698E-2</v>
      </c>
      <c r="AZ12" s="17">
        <v>6.3600681115386207E-2</v>
      </c>
      <c r="BA12" s="17">
        <v>6.8315227790830005E-2</v>
      </c>
      <c r="BB12" s="17">
        <v>7.54654371699644E-2</v>
      </c>
      <c r="BC12" s="17"/>
      <c r="BD12" s="17">
        <v>6.9289670242442897E-2</v>
      </c>
      <c r="BE12" s="17">
        <v>9.8579728823117593E-2</v>
      </c>
      <c r="BF12" s="17">
        <v>6.1964068785958303E-2</v>
      </c>
      <c r="BG12" s="17">
        <v>6.9975776308628196E-2</v>
      </c>
      <c r="BH12" s="17">
        <v>6.0001357576926498E-2</v>
      </c>
      <c r="BI12" s="17"/>
      <c r="BJ12" s="17">
        <v>7.2312536083354403E-2</v>
      </c>
      <c r="BK12" s="17">
        <v>9.3414698244546193E-2</v>
      </c>
      <c r="BL12" s="17"/>
      <c r="BM12" s="17">
        <v>7.2421120849984699E-2</v>
      </c>
      <c r="BN12" s="17">
        <v>9.3884917022147601E-2</v>
      </c>
      <c r="BO12" s="17"/>
      <c r="BP12" s="17">
        <v>9.2126962074361093E-2</v>
      </c>
      <c r="BQ12" s="17">
        <v>9.9653103372879803E-2</v>
      </c>
      <c r="BR12" s="17">
        <v>3.83032803666652E-2</v>
      </c>
      <c r="BS12" s="17">
        <v>7.1075627247077902E-2</v>
      </c>
      <c r="BT12" s="17"/>
      <c r="BU12" s="17">
        <v>6.3447697157372598E-2</v>
      </c>
      <c r="BV12" s="17">
        <v>9.1762049580341398E-2</v>
      </c>
      <c r="BW12" s="17"/>
      <c r="BX12" s="17">
        <v>6.6802725851136502E-2</v>
      </c>
      <c r="BY12" s="17">
        <v>7.9515107627425502E-2</v>
      </c>
      <c r="BZ12" s="17"/>
      <c r="CA12" s="17">
        <v>8.9621729640072395E-2</v>
      </c>
      <c r="CB12" s="17">
        <v>0.101907582376577</v>
      </c>
      <c r="CC12" s="17">
        <v>4.6659649243146799E-2</v>
      </c>
      <c r="CD12" s="17">
        <v>7.8624074036772504E-2</v>
      </c>
    </row>
    <row r="13" spans="2:82">
      <c r="B13" s="18" t="s">
        <v>318</v>
      </c>
      <c r="C13" s="17">
        <v>3.1471798351598801E-2</v>
      </c>
      <c r="D13" s="17">
        <v>3.49114343260159E-2</v>
      </c>
      <c r="E13" s="17">
        <v>2.8346368977952001E-2</v>
      </c>
      <c r="F13" s="17"/>
      <c r="G13" s="17">
        <v>4.0959931692308799E-2</v>
      </c>
      <c r="H13" s="17">
        <v>4.7887585672220102E-2</v>
      </c>
      <c r="I13" s="17">
        <v>3.04673184037429E-2</v>
      </c>
      <c r="J13" s="17">
        <v>3.3392752370518503E-2</v>
      </c>
      <c r="K13" s="17">
        <v>2.2288842470699399E-2</v>
      </c>
      <c r="L13" s="17">
        <v>1.7188354748285301E-2</v>
      </c>
      <c r="M13" s="17"/>
      <c r="N13" s="17">
        <v>2.62040715654718E-2</v>
      </c>
      <c r="O13" s="17">
        <v>2.16613008068057E-2</v>
      </c>
      <c r="P13" s="17">
        <v>4.20684832934013E-2</v>
      </c>
      <c r="Q13" s="17">
        <v>3.8859402902194001E-2</v>
      </c>
      <c r="R13" s="17"/>
      <c r="S13" s="17">
        <v>3.5977524823307398E-2</v>
      </c>
      <c r="T13" s="17">
        <v>1.67591773993708E-2</v>
      </c>
      <c r="U13" s="17">
        <v>3.4506757065395001E-2</v>
      </c>
      <c r="V13" s="17">
        <v>1.8774804685430399E-2</v>
      </c>
      <c r="W13" s="17">
        <v>4.5867020116992799E-2</v>
      </c>
      <c r="X13" s="17">
        <v>2.3293090717696099E-2</v>
      </c>
      <c r="Y13" s="17">
        <v>4.23784130451045E-2</v>
      </c>
      <c r="Z13" s="17">
        <v>1.4339898748489101E-2</v>
      </c>
      <c r="AA13" s="17">
        <v>3.8317497216077398E-2</v>
      </c>
      <c r="AB13" s="17">
        <v>2.2648352268511199E-2</v>
      </c>
      <c r="AC13" s="17">
        <v>5.6170442065184498E-2</v>
      </c>
      <c r="AD13" s="17">
        <v>4.9102428877332203E-2</v>
      </c>
      <c r="AE13" s="17"/>
      <c r="AF13" s="17">
        <v>0.15437145161760299</v>
      </c>
      <c r="AG13" s="17">
        <v>7.9033297276063799E-2</v>
      </c>
      <c r="AH13" s="17">
        <v>4.8684327377407799E-2</v>
      </c>
      <c r="AI13" s="17">
        <v>1.44364981822349E-2</v>
      </c>
      <c r="AJ13" s="17">
        <v>3.6466752991418001E-2</v>
      </c>
      <c r="AK13" s="17">
        <v>2.7731752718928498E-2</v>
      </c>
      <c r="AL13" s="17">
        <v>2.6268127432602002E-2</v>
      </c>
      <c r="AM13" s="17">
        <v>1.5998114250852902E-2</v>
      </c>
      <c r="AN13" s="17">
        <v>1.8685424378873099E-2</v>
      </c>
      <c r="AO13" s="17">
        <v>2.2766106289744001E-2</v>
      </c>
      <c r="AP13" s="17">
        <v>2.75047888795718E-2</v>
      </c>
      <c r="AQ13" s="17">
        <v>4.89260862141154E-2</v>
      </c>
      <c r="AR13" s="17">
        <v>3.0401238842486099E-2</v>
      </c>
      <c r="AS13" s="17">
        <v>4.4263967450957203E-2</v>
      </c>
      <c r="AT13" s="17">
        <v>3.4736137497069101E-2</v>
      </c>
      <c r="AU13" s="17">
        <v>3.4784718282797902E-2</v>
      </c>
      <c r="AV13" s="17"/>
      <c r="AW13" s="17">
        <v>3.1840356854528899E-2</v>
      </c>
      <c r="AX13" s="17">
        <v>2.48792711972462E-2</v>
      </c>
      <c r="AY13" s="17">
        <v>2.7379554577295101E-2</v>
      </c>
      <c r="AZ13" s="17">
        <v>3.7986513617298698E-2</v>
      </c>
      <c r="BA13" s="17">
        <v>3.3822631716046998E-2</v>
      </c>
      <c r="BB13" s="17">
        <v>4.2579195488757701E-2</v>
      </c>
      <c r="BC13" s="17"/>
      <c r="BD13" s="17">
        <v>3.3027979542161801E-2</v>
      </c>
      <c r="BE13" s="17">
        <v>3.82263110445836E-2</v>
      </c>
      <c r="BF13" s="17">
        <v>2.77328908036635E-2</v>
      </c>
      <c r="BG13" s="17">
        <v>3.0475205263223299E-2</v>
      </c>
      <c r="BH13" s="17">
        <v>7.6012101595430898E-2</v>
      </c>
      <c r="BI13" s="17"/>
      <c r="BJ13" s="17">
        <v>2.9337825192809999E-2</v>
      </c>
      <c r="BK13" s="17">
        <v>4.06517084956379E-2</v>
      </c>
      <c r="BL13" s="17"/>
      <c r="BM13" s="17">
        <v>3.1265013015299097E-2</v>
      </c>
      <c r="BN13" s="17">
        <v>2.9032222494343601E-2</v>
      </c>
      <c r="BO13" s="17"/>
      <c r="BP13" s="17">
        <v>2.90650848821008E-2</v>
      </c>
      <c r="BQ13" s="17">
        <v>4.0205230807938697E-2</v>
      </c>
      <c r="BR13" s="17">
        <v>7.0347864236321E-2</v>
      </c>
      <c r="BS13" s="17">
        <v>2.7593828485532299E-2</v>
      </c>
      <c r="BT13" s="17"/>
      <c r="BU13" s="17">
        <v>2.4948622363929401E-2</v>
      </c>
      <c r="BV13" s="17">
        <v>3.9775535556268199E-2</v>
      </c>
      <c r="BW13" s="17"/>
      <c r="BX13" s="17">
        <v>2.7746029272420002E-2</v>
      </c>
      <c r="BY13" s="17">
        <v>3.2949646221351998E-2</v>
      </c>
      <c r="BZ13" s="17"/>
      <c r="CA13" s="17">
        <v>1.6727515587942901E-2</v>
      </c>
      <c r="CB13" s="17">
        <v>6.0148415674872398E-2</v>
      </c>
      <c r="CC13" s="17">
        <v>1.2218293873349099E-2</v>
      </c>
      <c r="CD13" s="17">
        <v>2.8317532277032001E-2</v>
      </c>
    </row>
    <row r="14" spans="2:82">
      <c r="B14" s="18" t="s">
        <v>195</v>
      </c>
      <c r="C14" s="19">
        <v>9.7241525633134998E-2</v>
      </c>
      <c r="D14" s="19">
        <v>7.9316172448296293E-2</v>
      </c>
      <c r="E14" s="19">
        <v>0.114524356494333</v>
      </c>
      <c r="F14" s="19"/>
      <c r="G14" s="19">
        <v>9.2982751027674296E-2</v>
      </c>
      <c r="H14" s="19">
        <v>8.2086780960265199E-2</v>
      </c>
      <c r="I14" s="19">
        <v>8.6754910532484297E-2</v>
      </c>
      <c r="J14" s="19">
        <v>0.12982620563320399</v>
      </c>
      <c r="K14" s="19">
        <v>9.9693101652829894E-2</v>
      </c>
      <c r="L14" s="19">
        <v>9.28635446167215E-2</v>
      </c>
      <c r="M14" s="19"/>
      <c r="N14" s="19">
        <v>6.0591388244640602E-2</v>
      </c>
      <c r="O14" s="19">
        <v>0.102989597644213</v>
      </c>
      <c r="P14" s="19">
        <v>9.3528789268641097E-2</v>
      </c>
      <c r="Q14" s="19">
        <v>0.130792069370085</v>
      </c>
      <c r="R14" s="19"/>
      <c r="S14" s="19">
        <v>6.6108442393003494E-2</v>
      </c>
      <c r="T14" s="19">
        <v>8.9265444648052195E-2</v>
      </c>
      <c r="U14" s="19">
        <v>0.124919504073077</v>
      </c>
      <c r="V14" s="19">
        <v>0.116209695790485</v>
      </c>
      <c r="W14" s="19">
        <v>8.6125069199976007E-2</v>
      </c>
      <c r="X14" s="19">
        <v>0.104645879818845</v>
      </c>
      <c r="Y14" s="19">
        <v>0.108435823852751</v>
      </c>
      <c r="Z14" s="19">
        <v>7.0026986085575296E-2</v>
      </c>
      <c r="AA14" s="19">
        <v>9.8504273201636794E-2</v>
      </c>
      <c r="AB14" s="19">
        <v>9.7370965727049799E-2</v>
      </c>
      <c r="AC14" s="19">
        <v>0.116462961791194</v>
      </c>
      <c r="AD14" s="19">
        <v>0.11948129817342</v>
      </c>
      <c r="AE14" s="19"/>
      <c r="AF14" s="19">
        <v>0.21455521358147001</v>
      </c>
      <c r="AG14" s="19">
        <v>0.13121884147433399</v>
      </c>
      <c r="AH14" s="19">
        <v>0.145879671936196</v>
      </c>
      <c r="AI14" s="19">
        <v>0.11821404438238001</v>
      </c>
      <c r="AJ14" s="19">
        <v>0.113648504031826</v>
      </c>
      <c r="AK14" s="19">
        <v>8.8393460664815807E-2</v>
      </c>
      <c r="AL14" s="19">
        <v>8.2911473051534304E-2</v>
      </c>
      <c r="AM14" s="19">
        <v>8.4838155356951897E-2</v>
      </c>
      <c r="AN14" s="19">
        <v>9.7265468749859696E-2</v>
      </c>
      <c r="AO14" s="19">
        <v>0.100004146476319</v>
      </c>
      <c r="AP14" s="19">
        <v>6.1255673642992697E-2</v>
      </c>
      <c r="AQ14" s="19">
        <v>6.5287175803178193E-2</v>
      </c>
      <c r="AR14" s="19">
        <v>6.9521814778118293E-2</v>
      </c>
      <c r="AS14" s="19">
        <v>3.9087792434947602E-2</v>
      </c>
      <c r="AT14" s="19">
        <v>3.3300117151351602E-2</v>
      </c>
      <c r="AU14" s="19">
        <v>5.6664759218350701E-2</v>
      </c>
      <c r="AV14" s="19"/>
      <c r="AW14" s="19">
        <v>7.9693705889127206E-2</v>
      </c>
      <c r="AX14" s="19">
        <v>9.3271133707769294E-2</v>
      </c>
      <c r="AY14" s="19">
        <v>0.107915597926378</v>
      </c>
      <c r="AZ14" s="19">
        <v>0.110178504820674</v>
      </c>
      <c r="BA14" s="19">
        <v>0.10077431994059501</v>
      </c>
      <c r="BB14" s="19">
        <v>0.10539461671801099</v>
      </c>
      <c r="BC14" s="19"/>
      <c r="BD14" s="19">
        <v>0.13970776106593</v>
      </c>
      <c r="BE14" s="19">
        <v>0.107205825425227</v>
      </c>
      <c r="BF14" s="19">
        <v>7.0088495744007898E-2</v>
      </c>
      <c r="BG14" s="19">
        <v>5.0662644646425302E-2</v>
      </c>
      <c r="BH14" s="19">
        <v>1.44785077076677E-2</v>
      </c>
      <c r="BI14" s="19"/>
      <c r="BJ14" s="19">
        <v>0.10331720676658999</v>
      </c>
      <c r="BK14" s="19">
        <v>6.7870061586928099E-2</v>
      </c>
      <c r="BL14" s="19"/>
      <c r="BM14" s="19">
        <v>0.10175615599246</v>
      </c>
      <c r="BN14" s="19">
        <v>7.3732691114627602E-2</v>
      </c>
      <c r="BO14" s="19"/>
      <c r="BP14" s="19">
        <v>6.2482611173376203E-2</v>
      </c>
      <c r="BQ14" s="19">
        <v>6.9042206564112293E-2</v>
      </c>
      <c r="BR14" s="19">
        <v>5.21478701691468E-2</v>
      </c>
      <c r="BS14" s="19">
        <v>0.107723670551856</v>
      </c>
      <c r="BT14" s="19"/>
      <c r="BU14" s="19">
        <v>7.3391954970743495E-2</v>
      </c>
      <c r="BV14" s="19">
        <v>0.12760105718633</v>
      </c>
      <c r="BW14" s="19"/>
      <c r="BX14" s="19">
        <v>4.8887746773815702E-2</v>
      </c>
      <c r="BY14" s="19">
        <v>0.116421331886053</v>
      </c>
      <c r="BZ14" s="19"/>
      <c r="CA14" s="19">
        <v>3.0624722779919299E-2</v>
      </c>
      <c r="CB14" s="19">
        <v>0.119951690258736</v>
      </c>
      <c r="CC14" s="19">
        <v>3.8987695760957598E-2</v>
      </c>
      <c r="CD14" s="19">
        <v>0.155176892368282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319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315</v>
      </c>
      <c r="C9" s="17">
        <v>0.14274192298781299</v>
      </c>
      <c r="D9" s="17">
        <v>0.14341431244737299</v>
      </c>
      <c r="E9" s="17">
        <v>0.14008484659527801</v>
      </c>
      <c r="F9" s="17"/>
      <c r="G9" s="17">
        <v>0.16233928967059899</v>
      </c>
      <c r="H9" s="17">
        <v>0.185220528119697</v>
      </c>
      <c r="I9" s="17">
        <v>0.14988143433961301</v>
      </c>
      <c r="J9" s="17">
        <v>0.119108874488212</v>
      </c>
      <c r="K9" s="17">
        <v>0.11901075412769101</v>
      </c>
      <c r="L9" s="17">
        <v>0.12435684341938399</v>
      </c>
      <c r="M9" s="17"/>
      <c r="N9" s="17">
        <v>0.166965065824112</v>
      </c>
      <c r="O9" s="17">
        <v>0.14078939621207401</v>
      </c>
      <c r="P9" s="17">
        <v>0.143745571195003</v>
      </c>
      <c r="Q9" s="17">
        <v>0.116120507983473</v>
      </c>
      <c r="R9" s="17"/>
      <c r="S9" s="17">
        <v>0.20777396317183</v>
      </c>
      <c r="T9" s="17">
        <v>0.14069015154961101</v>
      </c>
      <c r="U9" s="17">
        <v>9.7438293262661693E-2</v>
      </c>
      <c r="V9" s="17">
        <v>0.13620451263602301</v>
      </c>
      <c r="W9" s="17">
        <v>0.15447781164787799</v>
      </c>
      <c r="X9" s="17">
        <v>0.12864492730770699</v>
      </c>
      <c r="Y9" s="17">
        <v>0.14946461788378801</v>
      </c>
      <c r="Z9" s="17">
        <v>8.2858785783621894E-2</v>
      </c>
      <c r="AA9" s="17">
        <v>0.14783855331946499</v>
      </c>
      <c r="AB9" s="17">
        <v>0.116378242126356</v>
      </c>
      <c r="AC9" s="17">
        <v>0.143555566421841</v>
      </c>
      <c r="AD9" s="17">
        <v>0.124449521676831</v>
      </c>
      <c r="AE9" s="17"/>
      <c r="AF9" s="17">
        <v>9.80765177917826E-2</v>
      </c>
      <c r="AG9" s="17">
        <v>0.13239387568580199</v>
      </c>
      <c r="AH9" s="17">
        <v>0.15092978499212201</v>
      </c>
      <c r="AI9" s="17">
        <v>0.14382888292374199</v>
      </c>
      <c r="AJ9" s="17">
        <v>0.119248794551541</v>
      </c>
      <c r="AK9" s="17">
        <v>0.108324769942234</v>
      </c>
      <c r="AL9" s="17">
        <v>0.146841719564196</v>
      </c>
      <c r="AM9" s="17">
        <v>0.14527132737878301</v>
      </c>
      <c r="AN9" s="17">
        <v>0.131547642019052</v>
      </c>
      <c r="AO9" s="17">
        <v>0.148179416541111</v>
      </c>
      <c r="AP9" s="17">
        <v>0.18193203291513499</v>
      </c>
      <c r="AQ9" s="17">
        <v>0.15783196763823501</v>
      </c>
      <c r="AR9" s="17">
        <v>8.4904639947749494E-2</v>
      </c>
      <c r="AS9" s="17">
        <v>0.14648437281784399</v>
      </c>
      <c r="AT9" s="17">
        <v>0.20810340219498699</v>
      </c>
      <c r="AU9" s="17">
        <v>0.23280090466492501</v>
      </c>
      <c r="AV9" s="17"/>
      <c r="AW9" s="17">
        <v>0.18898176515479101</v>
      </c>
      <c r="AX9" s="17">
        <v>0.13959050000090401</v>
      </c>
      <c r="AY9" s="17">
        <v>0.14695602474682701</v>
      </c>
      <c r="AZ9" s="17">
        <v>0.115880004370712</v>
      </c>
      <c r="BA9" s="17">
        <v>0.107294785627948</v>
      </c>
      <c r="BB9" s="17">
        <v>0.128782306928169</v>
      </c>
      <c r="BC9" s="17"/>
      <c r="BD9" s="17">
        <v>0.108325878264895</v>
      </c>
      <c r="BE9" s="17">
        <v>0.12468189800522</v>
      </c>
      <c r="BF9" s="17">
        <v>0.176191845470727</v>
      </c>
      <c r="BG9" s="17">
        <v>0.19462779672578001</v>
      </c>
      <c r="BH9" s="17">
        <v>0.162680900292132</v>
      </c>
      <c r="BI9" s="17"/>
      <c r="BJ9" s="17">
        <v>0.125624911885377</v>
      </c>
      <c r="BK9" s="17">
        <v>0.215098230210236</v>
      </c>
      <c r="BL9" s="17"/>
      <c r="BM9" s="17">
        <v>0.129195315150438</v>
      </c>
      <c r="BN9" s="17">
        <v>0.20820943928958299</v>
      </c>
      <c r="BO9" s="17"/>
      <c r="BP9" s="17">
        <v>0.21531601152425101</v>
      </c>
      <c r="BQ9" s="17">
        <v>0.16423259718149</v>
      </c>
      <c r="BR9" s="17">
        <v>0.18812446799197699</v>
      </c>
      <c r="BS9" s="17">
        <v>0.12091082190140701</v>
      </c>
      <c r="BT9" s="17"/>
      <c r="BU9" s="17">
        <v>0.16329985106152001</v>
      </c>
      <c r="BV9" s="17">
        <v>0.116572518311434</v>
      </c>
      <c r="BW9" s="17"/>
      <c r="BX9" s="17">
        <v>0.21735492225731401</v>
      </c>
      <c r="BY9" s="17">
        <v>0.113146244972622</v>
      </c>
      <c r="BZ9" s="17"/>
      <c r="CA9" s="17">
        <v>0.20986805203518</v>
      </c>
      <c r="CB9" s="17">
        <v>5.9185290068079099E-2</v>
      </c>
      <c r="CC9" s="17">
        <v>0.235279737742741</v>
      </c>
      <c r="CD9" s="17">
        <v>0.106563131803423</v>
      </c>
    </row>
    <row r="10" spans="2:82">
      <c r="B10" s="18" t="s">
        <v>316</v>
      </c>
      <c r="C10" s="17">
        <v>0.34041055982040602</v>
      </c>
      <c r="D10" s="17">
        <v>0.33134404990087302</v>
      </c>
      <c r="E10" s="17">
        <v>0.35088381420721898</v>
      </c>
      <c r="F10" s="17"/>
      <c r="G10" s="17">
        <v>0.33485156726430698</v>
      </c>
      <c r="H10" s="17">
        <v>0.34763253897046398</v>
      </c>
      <c r="I10" s="17">
        <v>0.351330014069066</v>
      </c>
      <c r="J10" s="17">
        <v>0.30837399400607601</v>
      </c>
      <c r="K10" s="17">
        <v>0.33436083431616198</v>
      </c>
      <c r="L10" s="17">
        <v>0.35940376628557003</v>
      </c>
      <c r="M10" s="17"/>
      <c r="N10" s="17">
        <v>0.36889380549475198</v>
      </c>
      <c r="O10" s="17">
        <v>0.34387686596450701</v>
      </c>
      <c r="P10" s="17">
        <v>0.32824273341888399</v>
      </c>
      <c r="Q10" s="17">
        <v>0.31691013774504101</v>
      </c>
      <c r="R10" s="17"/>
      <c r="S10" s="17">
        <v>0.32428220468553698</v>
      </c>
      <c r="T10" s="17">
        <v>0.36678652156473002</v>
      </c>
      <c r="U10" s="17">
        <v>0.36755427364509802</v>
      </c>
      <c r="V10" s="17">
        <v>0.30428220655732202</v>
      </c>
      <c r="W10" s="17">
        <v>0.35192600909430999</v>
      </c>
      <c r="X10" s="17">
        <v>0.35331220796149898</v>
      </c>
      <c r="Y10" s="17">
        <v>0.344888201440678</v>
      </c>
      <c r="Z10" s="17">
        <v>0.327933744724275</v>
      </c>
      <c r="AA10" s="17">
        <v>0.33840864667000098</v>
      </c>
      <c r="AB10" s="17">
        <v>0.36221544451120702</v>
      </c>
      <c r="AC10" s="17">
        <v>0.282925815407227</v>
      </c>
      <c r="AD10" s="17">
        <v>0.31424248348342998</v>
      </c>
      <c r="AE10" s="17"/>
      <c r="AF10" s="17">
        <v>0.29149894740460602</v>
      </c>
      <c r="AG10" s="17">
        <v>0.29451250178546701</v>
      </c>
      <c r="AH10" s="17">
        <v>0.31675655022933402</v>
      </c>
      <c r="AI10" s="17">
        <v>0.32909986889530302</v>
      </c>
      <c r="AJ10" s="17">
        <v>0.33800903577627101</v>
      </c>
      <c r="AK10" s="17">
        <v>0.37553679025353598</v>
      </c>
      <c r="AL10" s="17">
        <v>0.33015560502207503</v>
      </c>
      <c r="AM10" s="17">
        <v>0.370804328932901</v>
      </c>
      <c r="AN10" s="17">
        <v>0.34260996941473598</v>
      </c>
      <c r="AO10" s="17">
        <v>0.38734266371146397</v>
      </c>
      <c r="AP10" s="17">
        <v>0.343012474331785</v>
      </c>
      <c r="AQ10" s="17">
        <v>0.31732142742338298</v>
      </c>
      <c r="AR10" s="17">
        <v>0.31103656805135299</v>
      </c>
      <c r="AS10" s="17">
        <v>0.31881150884832299</v>
      </c>
      <c r="AT10" s="17">
        <v>0.35140542629567101</v>
      </c>
      <c r="AU10" s="17">
        <v>0.37379493286271098</v>
      </c>
      <c r="AV10" s="17"/>
      <c r="AW10" s="17">
        <v>0.35925434440455201</v>
      </c>
      <c r="AX10" s="17">
        <v>0.34280358155120699</v>
      </c>
      <c r="AY10" s="17">
        <v>0.31942637774348398</v>
      </c>
      <c r="AZ10" s="17">
        <v>0.337649790379283</v>
      </c>
      <c r="BA10" s="17">
        <v>0.34403020449240002</v>
      </c>
      <c r="BB10" s="17">
        <v>0.30681565322488602</v>
      </c>
      <c r="BC10" s="17"/>
      <c r="BD10" s="17">
        <v>0.32413839404911798</v>
      </c>
      <c r="BE10" s="17">
        <v>0.30757242383996702</v>
      </c>
      <c r="BF10" s="17">
        <v>0.37241225814911699</v>
      </c>
      <c r="BG10" s="17">
        <v>0.40361507107668398</v>
      </c>
      <c r="BH10" s="17">
        <v>0.33096171654594397</v>
      </c>
      <c r="BI10" s="17"/>
      <c r="BJ10" s="17">
        <v>0.342521722739003</v>
      </c>
      <c r="BK10" s="17">
        <v>0.339808945828253</v>
      </c>
      <c r="BL10" s="17"/>
      <c r="BM10" s="17">
        <v>0.34068409593063798</v>
      </c>
      <c r="BN10" s="17">
        <v>0.33967005513187698</v>
      </c>
      <c r="BO10" s="17"/>
      <c r="BP10" s="17">
        <v>0.35566502833988101</v>
      </c>
      <c r="BQ10" s="17">
        <v>0.33954333409277698</v>
      </c>
      <c r="BR10" s="17">
        <v>0.405281762303907</v>
      </c>
      <c r="BS10" s="17">
        <v>0.33801188251566699</v>
      </c>
      <c r="BT10" s="17"/>
      <c r="BU10" s="17">
        <v>0.363326030576478</v>
      </c>
      <c r="BV10" s="17">
        <v>0.31124009938220798</v>
      </c>
      <c r="BW10" s="17"/>
      <c r="BX10" s="17">
        <v>0.39045681796300502</v>
      </c>
      <c r="BY10" s="17">
        <v>0.32055942186382003</v>
      </c>
      <c r="BZ10" s="17"/>
      <c r="CA10" s="17">
        <v>0.40464331263008102</v>
      </c>
      <c r="CB10" s="17">
        <v>0.23800284498589799</v>
      </c>
      <c r="CC10" s="17">
        <v>0.464218936285545</v>
      </c>
      <c r="CD10" s="17">
        <v>0.289625947173479</v>
      </c>
    </row>
    <row r="11" spans="2:82">
      <c r="B11" s="18" t="s">
        <v>283</v>
      </c>
      <c r="C11" s="17">
        <v>0.33462254595482699</v>
      </c>
      <c r="D11" s="17">
        <v>0.34744159906850097</v>
      </c>
      <c r="E11" s="17">
        <v>0.322620858686756</v>
      </c>
      <c r="F11" s="17"/>
      <c r="G11" s="17">
        <v>0.279589401693497</v>
      </c>
      <c r="H11" s="17">
        <v>0.283243636727399</v>
      </c>
      <c r="I11" s="17">
        <v>0.32525744973715298</v>
      </c>
      <c r="J11" s="17">
        <v>0.380204987265581</v>
      </c>
      <c r="K11" s="17">
        <v>0.35007914952038499</v>
      </c>
      <c r="L11" s="17">
        <v>0.37337491345315499</v>
      </c>
      <c r="M11" s="17"/>
      <c r="N11" s="17">
        <v>0.32687887241423202</v>
      </c>
      <c r="O11" s="17">
        <v>0.33449987607093601</v>
      </c>
      <c r="P11" s="17">
        <v>0.32480305120154501</v>
      </c>
      <c r="Q11" s="17">
        <v>0.35487306522035</v>
      </c>
      <c r="R11" s="17"/>
      <c r="S11" s="17">
        <v>0.30554687071594999</v>
      </c>
      <c r="T11" s="17">
        <v>0.31567936154393</v>
      </c>
      <c r="U11" s="17">
        <v>0.34304036329844001</v>
      </c>
      <c r="V11" s="17">
        <v>0.368512212511793</v>
      </c>
      <c r="W11" s="17">
        <v>0.34421601717724798</v>
      </c>
      <c r="X11" s="17">
        <v>0.33393491331146202</v>
      </c>
      <c r="Y11" s="17">
        <v>0.30617166319955802</v>
      </c>
      <c r="Z11" s="17">
        <v>0.39807378600507798</v>
      </c>
      <c r="AA11" s="17">
        <v>0.32461559599600298</v>
      </c>
      <c r="AB11" s="17">
        <v>0.34668641819325102</v>
      </c>
      <c r="AC11" s="17">
        <v>0.38521487617986899</v>
      </c>
      <c r="AD11" s="17">
        <v>0.31540410822313603</v>
      </c>
      <c r="AE11" s="17"/>
      <c r="AF11" s="17">
        <v>0.30676060202546401</v>
      </c>
      <c r="AG11" s="17">
        <v>0.34714249905375599</v>
      </c>
      <c r="AH11" s="17">
        <v>0.29094568639374202</v>
      </c>
      <c r="AI11" s="17">
        <v>0.336895198853082</v>
      </c>
      <c r="AJ11" s="17">
        <v>0.36272425487120102</v>
      </c>
      <c r="AK11" s="17">
        <v>0.36714899180802102</v>
      </c>
      <c r="AL11" s="17">
        <v>0.32104215874160003</v>
      </c>
      <c r="AM11" s="17">
        <v>0.352813786928315</v>
      </c>
      <c r="AN11" s="17">
        <v>0.36450641283498297</v>
      </c>
      <c r="AO11" s="17">
        <v>0.29079652583305299</v>
      </c>
      <c r="AP11" s="17">
        <v>0.31955980449798399</v>
      </c>
      <c r="AQ11" s="17">
        <v>0.32463321732693401</v>
      </c>
      <c r="AR11" s="17">
        <v>0.39092243038011198</v>
      </c>
      <c r="AS11" s="17">
        <v>0.37968396676143701</v>
      </c>
      <c r="AT11" s="17">
        <v>0.28847487021325002</v>
      </c>
      <c r="AU11" s="17">
        <v>0.25904238317182798</v>
      </c>
      <c r="AV11" s="17"/>
      <c r="AW11" s="17">
        <v>0.28687131648720099</v>
      </c>
      <c r="AX11" s="17">
        <v>0.33889434650053701</v>
      </c>
      <c r="AY11" s="17">
        <v>0.34056632564713502</v>
      </c>
      <c r="AZ11" s="17">
        <v>0.33680045334776498</v>
      </c>
      <c r="BA11" s="17">
        <v>0.38659786875136198</v>
      </c>
      <c r="BB11" s="17">
        <v>0.38206274949151797</v>
      </c>
      <c r="BC11" s="17"/>
      <c r="BD11" s="17">
        <v>0.36078125413701001</v>
      </c>
      <c r="BE11" s="17">
        <v>0.35790211055615401</v>
      </c>
      <c r="BF11" s="17">
        <v>0.312597496190123</v>
      </c>
      <c r="BG11" s="17">
        <v>0.27280501430823001</v>
      </c>
      <c r="BH11" s="17">
        <v>0.33667839920293002</v>
      </c>
      <c r="BI11" s="17"/>
      <c r="BJ11" s="17">
        <v>0.34798852007305697</v>
      </c>
      <c r="BK11" s="17">
        <v>0.27329854982200402</v>
      </c>
      <c r="BL11" s="17"/>
      <c r="BM11" s="17">
        <v>0.33966226790444698</v>
      </c>
      <c r="BN11" s="17">
        <v>0.310266100395231</v>
      </c>
      <c r="BO11" s="17"/>
      <c r="BP11" s="17">
        <v>0.300699480331721</v>
      </c>
      <c r="BQ11" s="17">
        <v>0.29393444603659602</v>
      </c>
      <c r="BR11" s="17">
        <v>0.214935355054924</v>
      </c>
      <c r="BS11" s="17">
        <v>0.35573771595289699</v>
      </c>
      <c r="BT11" s="17"/>
      <c r="BU11" s="17">
        <v>0.32283268437436702</v>
      </c>
      <c r="BV11" s="17">
        <v>0.34963055929505099</v>
      </c>
      <c r="BW11" s="17"/>
      <c r="BX11" s="17">
        <v>0.26426315804143002</v>
      </c>
      <c r="BY11" s="17">
        <v>0.362531004406008</v>
      </c>
      <c r="BZ11" s="17"/>
      <c r="CA11" s="17">
        <v>0.28407696644865998</v>
      </c>
      <c r="CB11" s="17">
        <v>0.43386290520659498</v>
      </c>
      <c r="CC11" s="17">
        <v>0.22915581606024599</v>
      </c>
      <c r="CD11" s="17">
        <v>0.36522565295931098</v>
      </c>
    </row>
    <row r="12" spans="2:82">
      <c r="B12" s="18" t="s">
        <v>317</v>
      </c>
      <c r="C12" s="17">
        <v>6.5275502035225294E-2</v>
      </c>
      <c r="D12" s="17">
        <v>7.2410254977082505E-2</v>
      </c>
      <c r="E12" s="17">
        <v>5.8792457908671603E-2</v>
      </c>
      <c r="F12" s="17"/>
      <c r="G12" s="17">
        <v>0.10624810676746101</v>
      </c>
      <c r="H12" s="17">
        <v>7.5485361865995401E-2</v>
      </c>
      <c r="I12" s="17">
        <v>6.3128018461789906E-2</v>
      </c>
      <c r="J12" s="17">
        <v>5.2656899485674202E-2</v>
      </c>
      <c r="K12" s="17">
        <v>6.0117308045011399E-2</v>
      </c>
      <c r="L12" s="17">
        <v>4.5145740274725399E-2</v>
      </c>
      <c r="M12" s="17"/>
      <c r="N12" s="17">
        <v>6.2696946371470094E-2</v>
      </c>
      <c r="O12" s="17">
        <v>6.7742308196237999E-2</v>
      </c>
      <c r="P12" s="17">
        <v>7.1511824571475299E-2</v>
      </c>
      <c r="Q12" s="17">
        <v>5.99431615789279E-2</v>
      </c>
      <c r="R12" s="17"/>
      <c r="S12" s="17">
        <v>7.1487413484305304E-2</v>
      </c>
      <c r="T12" s="17">
        <v>7.0682711714933094E-2</v>
      </c>
      <c r="U12" s="17">
        <v>5.0807474368317299E-2</v>
      </c>
      <c r="V12" s="17">
        <v>6.1712556288761398E-2</v>
      </c>
      <c r="W12" s="17">
        <v>6.3187068719080003E-2</v>
      </c>
      <c r="X12" s="17">
        <v>5.3851950479787601E-2</v>
      </c>
      <c r="Y12" s="17">
        <v>7.6653754962156498E-2</v>
      </c>
      <c r="Z12" s="17">
        <v>7.5961901296638004E-2</v>
      </c>
      <c r="AA12" s="17">
        <v>6.64581723654743E-2</v>
      </c>
      <c r="AB12" s="17">
        <v>5.7182265115240799E-2</v>
      </c>
      <c r="AC12" s="17">
        <v>6.5475846992292697E-2</v>
      </c>
      <c r="AD12" s="17">
        <v>7.6288846498281396E-2</v>
      </c>
      <c r="AE12" s="17"/>
      <c r="AF12" s="17">
        <v>8.4790702600317E-2</v>
      </c>
      <c r="AG12" s="17">
        <v>5.8070829859264997E-2</v>
      </c>
      <c r="AH12" s="17">
        <v>6.0779631744995399E-2</v>
      </c>
      <c r="AI12" s="17">
        <v>4.9912580375402998E-2</v>
      </c>
      <c r="AJ12" s="17">
        <v>6.13117902839466E-2</v>
      </c>
      <c r="AK12" s="17">
        <v>5.5472379854901901E-2</v>
      </c>
      <c r="AL12" s="17">
        <v>6.6471093715028406E-2</v>
      </c>
      <c r="AM12" s="17">
        <v>3.6954036421765098E-2</v>
      </c>
      <c r="AN12" s="17">
        <v>6.0623272437375302E-2</v>
      </c>
      <c r="AO12" s="17">
        <v>7.9090715293510694E-2</v>
      </c>
      <c r="AP12" s="17">
        <v>9.0363010577727707E-2</v>
      </c>
      <c r="AQ12" s="17">
        <v>7.6829421014503699E-2</v>
      </c>
      <c r="AR12" s="17">
        <v>0.11239152483684201</v>
      </c>
      <c r="AS12" s="17">
        <v>9.6548701142508506E-2</v>
      </c>
      <c r="AT12" s="17">
        <v>8.4003014216862806E-2</v>
      </c>
      <c r="AU12" s="17">
        <v>7.4642926558337805E-2</v>
      </c>
      <c r="AV12" s="17"/>
      <c r="AW12" s="17">
        <v>6.6033499812927707E-2</v>
      </c>
      <c r="AX12" s="17">
        <v>6.2351227689484402E-2</v>
      </c>
      <c r="AY12" s="17">
        <v>6.2065688325909203E-2</v>
      </c>
      <c r="AZ12" s="17">
        <v>6.8078532593420102E-2</v>
      </c>
      <c r="BA12" s="17">
        <v>6.0355973519978699E-2</v>
      </c>
      <c r="BB12" s="17">
        <v>8.3155723668328102E-2</v>
      </c>
      <c r="BC12" s="17"/>
      <c r="BD12" s="17">
        <v>6.5450763749966306E-2</v>
      </c>
      <c r="BE12" s="17">
        <v>7.7950535506261895E-2</v>
      </c>
      <c r="BF12" s="17">
        <v>5.2285832476863102E-2</v>
      </c>
      <c r="BG12" s="17">
        <v>6.0559121174677703E-2</v>
      </c>
      <c r="BH12" s="17">
        <v>5.6250744459424303E-2</v>
      </c>
      <c r="BI12" s="17"/>
      <c r="BJ12" s="17">
        <v>6.1592013118647697E-2</v>
      </c>
      <c r="BK12" s="17">
        <v>8.2833573039311006E-2</v>
      </c>
      <c r="BL12" s="17"/>
      <c r="BM12" s="17">
        <v>6.4864081448142097E-2</v>
      </c>
      <c r="BN12" s="17">
        <v>6.8962194355889697E-2</v>
      </c>
      <c r="BO12" s="17"/>
      <c r="BP12" s="17">
        <v>6.6774424618406394E-2</v>
      </c>
      <c r="BQ12" s="17">
        <v>8.6188818503665499E-2</v>
      </c>
      <c r="BR12" s="17">
        <v>6.68118625278534E-2</v>
      </c>
      <c r="BS12" s="17">
        <v>6.09721889730271E-2</v>
      </c>
      <c r="BT12" s="17"/>
      <c r="BU12" s="17">
        <v>6.0299521321012503E-2</v>
      </c>
      <c r="BV12" s="17">
        <v>7.1609722706939494E-2</v>
      </c>
      <c r="BW12" s="17"/>
      <c r="BX12" s="17">
        <v>6.3108898886479706E-2</v>
      </c>
      <c r="BY12" s="17">
        <v>6.6134897714326193E-2</v>
      </c>
      <c r="BZ12" s="17"/>
      <c r="CA12" s="17">
        <v>4.9993184552757197E-2</v>
      </c>
      <c r="CB12" s="17">
        <v>9.3865618066915804E-2</v>
      </c>
      <c r="CC12" s="17">
        <v>3.2978906840776E-2</v>
      </c>
      <c r="CD12" s="17">
        <v>7.6330744311435397E-2</v>
      </c>
    </row>
    <row r="13" spans="2:82">
      <c r="B13" s="18" t="s">
        <v>318</v>
      </c>
      <c r="C13" s="17">
        <v>3.0924055597355799E-2</v>
      </c>
      <c r="D13" s="17">
        <v>3.6446733553792701E-2</v>
      </c>
      <c r="E13" s="17">
        <v>2.52165948347963E-2</v>
      </c>
      <c r="F13" s="17"/>
      <c r="G13" s="17">
        <v>4.0261681349242601E-2</v>
      </c>
      <c r="H13" s="17">
        <v>3.3829948467439003E-2</v>
      </c>
      <c r="I13" s="17">
        <v>3.5932273871054798E-2</v>
      </c>
      <c r="J13" s="17">
        <v>2.9910521818512299E-2</v>
      </c>
      <c r="K13" s="17">
        <v>3.3850559911942801E-2</v>
      </c>
      <c r="L13" s="17">
        <v>1.71134567375817E-2</v>
      </c>
      <c r="M13" s="17"/>
      <c r="N13" s="17">
        <v>2.1753596909426E-2</v>
      </c>
      <c r="O13" s="17">
        <v>2.7506590980346801E-2</v>
      </c>
      <c r="P13" s="17">
        <v>4.5994235189940197E-2</v>
      </c>
      <c r="Q13" s="17">
        <v>3.0841150568109901E-2</v>
      </c>
      <c r="R13" s="17"/>
      <c r="S13" s="17">
        <v>3.50571786703016E-2</v>
      </c>
      <c r="T13" s="17">
        <v>2.09098800890112E-2</v>
      </c>
      <c r="U13" s="17">
        <v>3.1985629819282997E-2</v>
      </c>
      <c r="V13" s="17">
        <v>1.8143298925380601E-2</v>
      </c>
      <c r="W13" s="17">
        <v>3.1425674648627902E-2</v>
      </c>
      <c r="X13" s="17">
        <v>3.1316277315301101E-2</v>
      </c>
      <c r="Y13" s="17">
        <v>2.9023401962767099E-2</v>
      </c>
      <c r="Z13" s="17">
        <v>4.0218337637813698E-2</v>
      </c>
      <c r="AA13" s="17">
        <v>2.2894997410765301E-2</v>
      </c>
      <c r="AB13" s="17">
        <v>4.1275106887360302E-2</v>
      </c>
      <c r="AC13" s="17">
        <v>4.8394101597700002E-2</v>
      </c>
      <c r="AD13" s="17">
        <v>5.0138829576521403E-2</v>
      </c>
      <c r="AE13" s="17"/>
      <c r="AF13" s="17">
        <v>0</v>
      </c>
      <c r="AG13" s="17">
        <v>6.67772112890965E-2</v>
      </c>
      <c r="AH13" s="17">
        <v>3.4622740136442003E-2</v>
      </c>
      <c r="AI13" s="17">
        <v>2.6902984913745698E-2</v>
      </c>
      <c r="AJ13" s="17">
        <v>2.78452183136127E-2</v>
      </c>
      <c r="AK13" s="17">
        <v>3.0053523568632501E-2</v>
      </c>
      <c r="AL13" s="17">
        <v>4.9052883069581103E-2</v>
      </c>
      <c r="AM13" s="17">
        <v>1.7248313800793599E-2</v>
      </c>
      <c r="AN13" s="17">
        <v>1.95554309289524E-2</v>
      </c>
      <c r="AO13" s="17">
        <v>2.23788584110933E-2</v>
      </c>
      <c r="AP13" s="17">
        <v>1.70963927052191E-2</v>
      </c>
      <c r="AQ13" s="17">
        <v>5.79304092197718E-2</v>
      </c>
      <c r="AR13" s="17">
        <v>1.7199242988087799E-2</v>
      </c>
      <c r="AS13" s="17">
        <v>1.9249623142821599E-2</v>
      </c>
      <c r="AT13" s="17">
        <v>3.3450410194861703E-2</v>
      </c>
      <c r="AU13" s="17">
        <v>2.9025773745123998E-2</v>
      </c>
      <c r="AV13" s="17"/>
      <c r="AW13" s="17">
        <v>3.9361015722773701E-2</v>
      </c>
      <c r="AX13" s="17">
        <v>2.4775733529743299E-2</v>
      </c>
      <c r="AY13" s="17">
        <v>2.87626854021832E-2</v>
      </c>
      <c r="AZ13" s="17">
        <v>3.8188988745879497E-2</v>
      </c>
      <c r="BA13" s="17">
        <v>2.3921473630000901E-2</v>
      </c>
      <c r="BB13" s="17">
        <v>1.4393378738086099E-2</v>
      </c>
      <c r="BC13" s="17"/>
      <c r="BD13" s="17">
        <v>2.2667995971518501E-2</v>
      </c>
      <c r="BE13" s="17">
        <v>3.2106887675737598E-2</v>
      </c>
      <c r="BF13" s="17">
        <v>2.8989512155980401E-2</v>
      </c>
      <c r="BG13" s="17">
        <v>2.9009652408033899E-2</v>
      </c>
      <c r="BH13" s="17">
        <v>6.6326234321654701E-2</v>
      </c>
      <c r="BI13" s="17"/>
      <c r="BJ13" s="17">
        <v>3.0314938948457201E-2</v>
      </c>
      <c r="BK13" s="17">
        <v>3.2020087321496797E-2</v>
      </c>
      <c r="BL13" s="17"/>
      <c r="BM13" s="17">
        <v>3.1966496682067802E-2</v>
      </c>
      <c r="BN13" s="17">
        <v>2.6519352242155202E-2</v>
      </c>
      <c r="BO13" s="17"/>
      <c r="BP13" s="17">
        <v>3.0252340848306299E-2</v>
      </c>
      <c r="BQ13" s="17">
        <v>4.0197695868679099E-2</v>
      </c>
      <c r="BR13" s="17">
        <v>4.2972708159145098E-2</v>
      </c>
      <c r="BS13" s="17">
        <v>2.8548646321233301E-2</v>
      </c>
      <c r="BT13" s="17"/>
      <c r="BU13" s="17">
        <v>2.3777021543319898E-2</v>
      </c>
      <c r="BV13" s="17">
        <v>4.00219386975081E-2</v>
      </c>
      <c r="BW13" s="17"/>
      <c r="BX13" s="17">
        <v>2.39252947286436E-2</v>
      </c>
      <c r="BY13" s="17">
        <v>3.3700154604280302E-2</v>
      </c>
      <c r="BZ13" s="17"/>
      <c r="CA13" s="17">
        <v>1.49347246246856E-2</v>
      </c>
      <c r="CB13" s="17">
        <v>6.0596872569533299E-2</v>
      </c>
      <c r="CC13" s="17">
        <v>9.6666649309576896E-3</v>
      </c>
      <c r="CD13" s="17">
        <v>2.9282746111738998E-2</v>
      </c>
    </row>
    <row r="14" spans="2:82">
      <c r="B14" s="18" t="s">
        <v>195</v>
      </c>
      <c r="C14" s="19">
        <v>8.6025413604372894E-2</v>
      </c>
      <c r="D14" s="19">
        <v>6.8943050052377594E-2</v>
      </c>
      <c r="E14" s="19">
        <v>0.10240142776728001</v>
      </c>
      <c r="F14" s="19"/>
      <c r="G14" s="19">
        <v>7.6709953254892105E-2</v>
      </c>
      <c r="H14" s="19">
        <v>7.4587985849005695E-2</v>
      </c>
      <c r="I14" s="19">
        <v>7.4470809521324094E-2</v>
      </c>
      <c r="J14" s="19">
        <v>0.10974472293594401</v>
      </c>
      <c r="K14" s="19">
        <v>0.10258139407880799</v>
      </c>
      <c r="L14" s="19">
        <v>8.0605279829583598E-2</v>
      </c>
      <c r="M14" s="19"/>
      <c r="N14" s="19">
        <v>5.2811712986007599E-2</v>
      </c>
      <c r="O14" s="19">
        <v>8.5584962575898205E-2</v>
      </c>
      <c r="P14" s="19">
        <v>8.57025844231534E-2</v>
      </c>
      <c r="Q14" s="19">
        <v>0.12131197690409801</v>
      </c>
      <c r="R14" s="19"/>
      <c r="S14" s="19">
        <v>5.5852369272075798E-2</v>
      </c>
      <c r="T14" s="19">
        <v>8.5251373537784295E-2</v>
      </c>
      <c r="U14" s="19">
        <v>0.1091739656062</v>
      </c>
      <c r="V14" s="19">
        <v>0.11114521308072001</v>
      </c>
      <c r="W14" s="19">
        <v>5.4767418712855599E-2</v>
      </c>
      <c r="X14" s="19">
        <v>9.8939723624243497E-2</v>
      </c>
      <c r="Y14" s="19">
        <v>9.3798360551052201E-2</v>
      </c>
      <c r="Z14" s="19">
        <v>7.4953444552573897E-2</v>
      </c>
      <c r="AA14" s="19">
        <v>9.97840342382912E-2</v>
      </c>
      <c r="AB14" s="19">
        <v>7.6262523166584495E-2</v>
      </c>
      <c r="AC14" s="19">
        <v>7.44337934010703E-2</v>
      </c>
      <c r="AD14" s="19">
        <v>0.11947621054179999</v>
      </c>
      <c r="AE14" s="19"/>
      <c r="AF14" s="19">
        <v>0.21887323017783</v>
      </c>
      <c r="AG14" s="19">
        <v>0.101103082326613</v>
      </c>
      <c r="AH14" s="19">
        <v>0.14596560650336499</v>
      </c>
      <c r="AI14" s="19">
        <v>0.11336048403872501</v>
      </c>
      <c r="AJ14" s="19">
        <v>9.0860906203427794E-2</v>
      </c>
      <c r="AK14" s="19">
        <v>6.3463544572675404E-2</v>
      </c>
      <c r="AL14" s="19">
        <v>8.6436539887518496E-2</v>
      </c>
      <c r="AM14" s="19">
        <v>7.6908206537441404E-2</v>
      </c>
      <c r="AN14" s="19">
        <v>8.1157272364901195E-2</v>
      </c>
      <c r="AO14" s="19">
        <v>7.2211820209767699E-2</v>
      </c>
      <c r="AP14" s="19">
        <v>4.8036284972149901E-2</v>
      </c>
      <c r="AQ14" s="19">
        <v>6.5453557377172303E-2</v>
      </c>
      <c r="AR14" s="19">
        <v>8.3545593795856202E-2</v>
      </c>
      <c r="AS14" s="19">
        <v>3.9221827287066399E-2</v>
      </c>
      <c r="AT14" s="19">
        <v>3.4562876884368002E-2</v>
      </c>
      <c r="AU14" s="19">
        <v>3.06930789970742E-2</v>
      </c>
      <c r="AV14" s="19"/>
      <c r="AW14" s="19">
        <v>5.9498058417754802E-2</v>
      </c>
      <c r="AX14" s="19">
        <v>9.15846107281241E-2</v>
      </c>
      <c r="AY14" s="19">
        <v>0.10222289813446001</v>
      </c>
      <c r="AZ14" s="19">
        <v>0.10340223056294</v>
      </c>
      <c r="BA14" s="19">
        <v>7.7799693978310103E-2</v>
      </c>
      <c r="BB14" s="19">
        <v>8.4790187949013093E-2</v>
      </c>
      <c r="BC14" s="19"/>
      <c r="BD14" s="19">
        <v>0.118635713827492</v>
      </c>
      <c r="BE14" s="19">
        <v>9.97861444166602E-2</v>
      </c>
      <c r="BF14" s="19">
        <v>5.7523055557189201E-2</v>
      </c>
      <c r="BG14" s="19">
        <v>3.9383344306594403E-2</v>
      </c>
      <c r="BH14" s="19">
        <v>4.71020051779154E-2</v>
      </c>
      <c r="BI14" s="19"/>
      <c r="BJ14" s="19">
        <v>9.1957893235458193E-2</v>
      </c>
      <c r="BK14" s="19">
        <v>5.6940613778699599E-2</v>
      </c>
      <c r="BL14" s="19"/>
      <c r="BM14" s="19">
        <v>9.3627742884267395E-2</v>
      </c>
      <c r="BN14" s="19">
        <v>4.6372858585263702E-2</v>
      </c>
      <c r="BO14" s="19"/>
      <c r="BP14" s="19">
        <v>3.1292714337434802E-2</v>
      </c>
      <c r="BQ14" s="19">
        <v>7.5903108316792894E-2</v>
      </c>
      <c r="BR14" s="19">
        <v>8.1873843962192994E-2</v>
      </c>
      <c r="BS14" s="19">
        <v>9.5818744335768605E-2</v>
      </c>
      <c r="BT14" s="19"/>
      <c r="BU14" s="19">
        <v>6.6464891123302297E-2</v>
      </c>
      <c r="BV14" s="19">
        <v>0.110925161606859</v>
      </c>
      <c r="BW14" s="19"/>
      <c r="BX14" s="19">
        <v>4.0890908123128199E-2</v>
      </c>
      <c r="BY14" s="19">
        <v>0.10392827643894401</v>
      </c>
      <c r="BZ14" s="19"/>
      <c r="CA14" s="19">
        <v>3.6483759708637001E-2</v>
      </c>
      <c r="CB14" s="19">
        <v>0.11448646910297899</v>
      </c>
      <c r="CC14" s="19">
        <v>2.8699938139734999E-2</v>
      </c>
      <c r="CD14" s="19">
        <v>0.13297177764061299</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320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315</v>
      </c>
      <c r="C9" s="17">
        <v>0.14953574245645301</v>
      </c>
      <c r="D9" s="17">
        <v>0.155006202214475</v>
      </c>
      <c r="E9" s="17">
        <v>0.142229082861663</v>
      </c>
      <c r="F9" s="17"/>
      <c r="G9" s="17">
        <v>0.17502068090477199</v>
      </c>
      <c r="H9" s="17">
        <v>0.18010533516810701</v>
      </c>
      <c r="I9" s="17">
        <v>0.16732975785766199</v>
      </c>
      <c r="J9" s="17">
        <v>0.109557648150926</v>
      </c>
      <c r="K9" s="17">
        <v>0.12931977684068</v>
      </c>
      <c r="L9" s="17">
        <v>0.13917101960964301</v>
      </c>
      <c r="M9" s="17"/>
      <c r="N9" s="17">
        <v>0.182333401395497</v>
      </c>
      <c r="O9" s="17">
        <v>0.13742562952645501</v>
      </c>
      <c r="P9" s="17">
        <v>0.14224859972353199</v>
      </c>
      <c r="Q9" s="17">
        <v>0.131784165412445</v>
      </c>
      <c r="R9" s="17"/>
      <c r="S9" s="17">
        <v>0.21303407577442601</v>
      </c>
      <c r="T9" s="17">
        <v>0.14751261392996101</v>
      </c>
      <c r="U9" s="17">
        <v>0.113937345870624</v>
      </c>
      <c r="V9" s="17">
        <v>0.15684535816761</v>
      </c>
      <c r="W9" s="17">
        <v>0.114391745522507</v>
      </c>
      <c r="X9" s="17">
        <v>0.13789776650795199</v>
      </c>
      <c r="Y9" s="17">
        <v>0.13828465816518701</v>
      </c>
      <c r="Z9" s="17">
        <v>0.102201965324212</v>
      </c>
      <c r="AA9" s="17">
        <v>0.15767089351309799</v>
      </c>
      <c r="AB9" s="17">
        <v>0.141155155670844</v>
      </c>
      <c r="AC9" s="17">
        <v>0.15973688219682899</v>
      </c>
      <c r="AD9" s="17">
        <v>0.123325338027289</v>
      </c>
      <c r="AE9" s="17"/>
      <c r="AF9" s="17">
        <v>4.5486787894145002E-2</v>
      </c>
      <c r="AG9" s="17">
        <v>0.164571490493645</v>
      </c>
      <c r="AH9" s="17">
        <v>0.15559739970859501</v>
      </c>
      <c r="AI9" s="17">
        <v>0.13652338617794299</v>
      </c>
      <c r="AJ9" s="17">
        <v>0.14235631004315399</v>
      </c>
      <c r="AK9" s="17">
        <v>0.124342806794698</v>
      </c>
      <c r="AL9" s="17">
        <v>0.17984919688328099</v>
      </c>
      <c r="AM9" s="17">
        <v>0.18187040295099599</v>
      </c>
      <c r="AN9" s="17">
        <v>0.112670706923582</v>
      </c>
      <c r="AO9" s="17">
        <v>0.14946261296480901</v>
      </c>
      <c r="AP9" s="17">
        <v>0.17406411854199499</v>
      </c>
      <c r="AQ9" s="17">
        <v>0.14179620506461599</v>
      </c>
      <c r="AR9" s="17">
        <v>9.0463128126772596E-2</v>
      </c>
      <c r="AS9" s="17">
        <v>0.11169995987135101</v>
      </c>
      <c r="AT9" s="17">
        <v>0.228490722585665</v>
      </c>
      <c r="AU9" s="17">
        <v>0.20369455089081001</v>
      </c>
      <c r="AV9" s="17"/>
      <c r="AW9" s="17">
        <v>0.201469548598115</v>
      </c>
      <c r="AX9" s="17">
        <v>0.14183147705309901</v>
      </c>
      <c r="AY9" s="17">
        <v>0.14000260423751701</v>
      </c>
      <c r="AZ9" s="17">
        <v>0.120816372828581</v>
      </c>
      <c r="BA9" s="17">
        <v>0.12468893632774899</v>
      </c>
      <c r="BB9" s="17">
        <v>0.15086853633764699</v>
      </c>
      <c r="BC9" s="17"/>
      <c r="BD9" s="17">
        <v>0.110294522863399</v>
      </c>
      <c r="BE9" s="17">
        <v>0.13849540689175899</v>
      </c>
      <c r="BF9" s="17">
        <v>0.19250767078415801</v>
      </c>
      <c r="BG9" s="17">
        <v>0.16996936277279301</v>
      </c>
      <c r="BH9" s="17">
        <v>0.169706619608049</v>
      </c>
      <c r="BI9" s="17"/>
      <c r="BJ9" s="17">
        <v>0.13464811098358301</v>
      </c>
      <c r="BK9" s="17">
        <v>0.215877562443474</v>
      </c>
      <c r="BL9" s="17"/>
      <c r="BM9" s="17">
        <v>0.13786940006450801</v>
      </c>
      <c r="BN9" s="17">
        <v>0.20406452151459001</v>
      </c>
      <c r="BO9" s="17"/>
      <c r="BP9" s="17">
        <v>0.19917206538480101</v>
      </c>
      <c r="BQ9" s="17">
        <v>0.21807599163271801</v>
      </c>
      <c r="BR9" s="17">
        <v>0.17518511281818</v>
      </c>
      <c r="BS9" s="17">
        <v>0.12665989978235601</v>
      </c>
      <c r="BT9" s="17"/>
      <c r="BU9" s="17">
        <v>0.177491157307826</v>
      </c>
      <c r="BV9" s="17">
        <v>0.113949638569005</v>
      </c>
      <c r="BW9" s="17"/>
      <c r="BX9" s="17">
        <v>0.24293786450006899</v>
      </c>
      <c r="BY9" s="17">
        <v>0.11248725014275</v>
      </c>
      <c r="BZ9" s="17"/>
      <c r="CA9" s="17">
        <v>0.18311892533059501</v>
      </c>
      <c r="CB9" s="17">
        <v>6.3841433447725804E-2</v>
      </c>
      <c r="CC9" s="17">
        <v>0.25697632403270099</v>
      </c>
      <c r="CD9" s="17">
        <v>0.108179434720513</v>
      </c>
    </row>
    <row r="10" spans="2:82">
      <c r="B10" s="18" t="s">
        <v>316</v>
      </c>
      <c r="C10" s="17">
        <v>0.37863292489768902</v>
      </c>
      <c r="D10" s="17">
        <v>0.37416100719010398</v>
      </c>
      <c r="E10" s="17">
        <v>0.38581777813856399</v>
      </c>
      <c r="F10" s="17"/>
      <c r="G10" s="17">
        <v>0.37754583590421797</v>
      </c>
      <c r="H10" s="17">
        <v>0.38760930424602602</v>
      </c>
      <c r="I10" s="17">
        <v>0.35885960287428997</v>
      </c>
      <c r="J10" s="17">
        <v>0.365531361940301</v>
      </c>
      <c r="K10" s="17">
        <v>0.38145843218476599</v>
      </c>
      <c r="L10" s="17">
        <v>0.39693384876698201</v>
      </c>
      <c r="M10" s="17"/>
      <c r="N10" s="17">
        <v>0.40596805668379299</v>
      </c>
      <c r="O10" s="17">
        <v>0.39922253296502802</v>
      </c>
      <c r="P10" s="17">
        <v>0.36397162834289298</v>
      </c>
      <c r="Q10" s="17">
        <v>0.34074177768006497</v>
      </c>
      <c r="R10" s="17"/>
      <c r="S10" s="17">
        <v>0.35287039002306197</v>
      </c>
      <c r="T10" s="17">
        <v>0.42778409775812298</v>
      </c>
      <c r="U10" s="17">
        <v>0.40564643977192899</v>
      </c>
      <c r="V10" s="17">
        <v>0.31768291870579402</v>
      </c>
      <c r="W10" s="17">
        <v>0.39407156536254101</v>
      </c>
      <c r="X10" s="17">
        <v>0.35977500848073002</v>
      </c>
      <c r="Y10" s="17">
        <v>0.37531798276628298</v>
      </c>
      <c r="Z10" s="17">
        <v>0.423330457925986</v>
      </c>
      <c r="AA10" s="17">
        <v>0.39181440210371998</v>
      </c>
      <c r="AB10" s="17">
        <v>0.40313337258606402</v>
      </c>
      <c r="AC10" s="17">
        <v>0.32163503162815499</v>
      </c>
      <c r="AD10" s="17">
        <v>0.33965023447656301</v>
      </c>
      <c r="AE10" s="17"/>
      <c r="AF10" s="17">
        <v>0.34474561874093002</v>
      </c>
      <c r="AG10" s="17">
        <v>0.30469803458571998</v>
      </c>
      <c r="AH10" s="17">
        <v>0.37342405784628901</v>
      </c>
      <c r="AI10" s="17">
        <v>0.35690048414380499</v>
      </c>
      <c r="AJ10" s="17">
        <v>0.37455956804478002</v>
      </c>
      <c r="AK10" s="17">
        <v>0.40618078906555699</v>
      </c>
      <c r="AL10" s="17">
        <v>0.35748085311086603</v>
      </c>
      <c r="AM10" s="17">
        <v>0.353801012517653</v>
      </c>
      <c r="AN10" s="17">
        <v>0.40690888259135699</v>
      </c>
      <c r="AO10" s="17">
        <v>0.40189771173144301</v>
      </c>
      <c r="AP10" s="17">
        <v>0.39597412297932899</v>
      </c>
      <c r="AQ10" s="17">
        <v>0.42173065896077</v>
      </c>
      <c r="AR10" s="17">
        <v>0.34515881548607602</v>
      </c>
      <c r="AS10" s="17">
        <v>0.34428997159258701</v>
      </c>
      <c r="AT10" s="17">
        <v>0.45908523636165499</v>
      </c>
      <c r="AU10" s="17">
        <v>0.432386266408535</v>
      </c>
      <c r="AV10" s="17"/>
      <c r="AW10" s="17">
        <v>0.37956021033833798</v>
      </c>
      <c r="AX10" s="17">
        <v>0.39811263916252498</v>
      </c>
      <c r="AY10" s="17">
        <v>0.36309420680201798</v>
      </c>
      <c r="AZ10" s="17">
        <v>0.38081990322390902</v>
      </c>
      <c r="BA10" s="17">
        <v>0.36273840343307701</v>
      </c>
      <c r="BB10" s="17">
        <v>0.34111525691180999</v>
      </c>
      <c r="BC10" s="17"/>
      <c r="BD10" s="17">
        <v>0.36582084021599198</v>
      </c>
      <c r="BE10" s="17">
        <v>0.36942165213489803</v>
      </c>
      <c r="BF10" s="17">
        <v>0.40081873728688</v>
      </c>
      <c r="BG10" s="17">
        <v>0.43144808045926603</v>
      </c>
      <c r="BH10" s="17">
        <v>0.32665398930681699</v>
      </c>
      <c r="BI10" s="17"/>
      <c r="BJ10" s="17">
        <v>0.37776673725589399</v>
      </c>
      <c r="BK10" s="17">
        <v>0.38230814434502602</v>
      </c>
      <c r="BL10" s="17"/>
      <c r="BM10" s="17">
        <v>0.37851655700463499</v>
      </c>
      <c r="BN10" s="17">
        <v>0.38203534822144197</v>
      </c>
      <c r="BO10" s="17"/>
      <c r="BP10" s="17">
        <v>0.39855061547627402</v>
      </c>
      <c r="BQ10" s="17">
        <v>0.393912060943582</v>
      </c>
      <c r="BR10" s="17">
        <v>0.35171353370609398</v>
      </c>
      <c r="BS10" s="17">
        <v>0.37964776123870803</v>
      </c>
      <c r="BT10" s="17"/>
      <c r="BU10" s="17">
        <v>0.40474475959390499</v>
      </c>
      <c r="BV10" s="17">
        <v>0.34539362341954299</v>
      </c>
      <c r="BW10" s="17"/>
      <c r="BX10" s="17">
        <v>0.42186975408221</v>
      </c>
      <c r="BY10" s="17">
        <v>0.36148278634983499</v>
      </c>
      <c r="BZ10" s="17"/>
      <c r="CA10" s="17">
        <v>0.452265052829329</v>
      </c>
      <c r="CB10" s="17">
        <v>0.273765772839836</v>
      </c>
      <c r="CC10" s="17">
        <v>0.49557006283088201</v>
      </c>
      <c r="CD10" s="17">
        <v>0.335137295840298</v>
      </c>
    </row>
    <row r="11" spans="2:82">
      <c r="B11" s="18" t="s">
        <v>283</v>
      </c>
      <c r="C11" s="17">
        <v>0.31398700395409901</v>
      </c>
      <c r="D11" s="17">
        <v>0.31905849676255299</v>
      </c>
      <c r="E11" s="17">
        <v>0.30841192240089998</v>
      </c>
      <c r="F11" s="17"/>
      <c r="G11" s="17">
        <v>0.26634055597710499</v>
      </c>
      <c r="H11" s="17">
        <v>0.25979680800189298</v>
      </c>
      <c r="I11" s="17">
        <v>0.32940911448208199</v>
      </c>
      <c r="J11" s="17">
        <v>0.329479110707603</v>
      </c>
      <c r="K11" s="17">
        <v>0.32308251580180303</v>
      </c>
      <c r="L11" s="17">
        <v>0.35860141363229903</v>
      </c>
      <c r="M11" s="17"/>
      <c r="N11" s="17">
        <v>0.29056385439166899</v>
      </c>
      <c r="O11" s="17">
        <v>0.30746281770377798</v>
      </c>
      <c r="P11" s="17">
        <v>0.32242709617944898</v>
      </c>
      <c r="Q11" s="17">
        <v>0.34202656301758499</v>
      </c>
      <c r="R11" s="17"/>
      <c r="S11" s="17">
        <v>0.27684282280545502</v>
      </c>
      <c r="T11" s="17">
        <v>0.31049518654059899</v>
      </c>
      <c r="U11" s="17">
        <v>0.32235891919542098</v>
      </c>
      <c r="V11" s="17">
        <v>0.35527554856100702</v>
      </c>
      <c r="W11" s="17">
        <v>0.32770876557411599</v>
      </c>
      <c r="X11" s="17">
        <v>0.31873097441977299</v>
      </c>
      <c r="Y11" s="17">
        <v>0.32173718221212899</v>
      </c>
      <c r="Z11" s="17">
        <v>0.33508120137969499</v>
      </c>
      <c r="AA11" s="17">
        <v>0.280958514358571</v>
      </c>
      <c r="AB11" s="17">
        <v>0.30339645318936098</v>
      </c>
      <c r="AC11" s="17">
        <v>0.35910720200893298</v>
      </c>
      <c r="AD11" s="17">
        <v>0.338904702952671</v>
      </c>
      <c r="AE11" s="17"/>
      <c r="AF11" s="17">
        <v>0.30610366058677901</v>
      </c>
      <c r="AG11" s="17">
        <v>0.35522332363374698</v>
      </c>
      <c r="AH11" s="17">
        <v>0.26534149750179298</v>
      </c>
      <c r="AI11" s="17">
        <v>0.33296684852949499</v>
      </c>
      <c r="AJ11" s="17">
        <v>0.333768214301426</v>
      </c>
      <c r="AK11" s="17">
        <v>0.32564889126214902</v>
      </c>
      <c r="AL11" s="17">
        <v>0.30604949339855902</v>
      </c>
      <c r="AM11" s="17">
        <v>0.32736150973806499</v>
      </c>
      <c r="AN11" s="17">
        <v>0.31578998202720199</v>
      </c>
      <c r="AO11" s="17">
        <v>0.304726813356829</v>
      </c>
      <c r="AP11" s="17">
        <v>0.28976207047531799</v>
      </c>
      <c r="AQ11" s="17">
        <v>0.28828609298628599</v>
      </c>
      <c r="AR11" s="17">
        <v>0.41204167070301001</v>
      </c>
      <c r="AS11" s="17">
        <v>0.39715648100137002</v>
      </c>
      <c r="AT11" s="17">
        <v>0.217169168427047</v>
      </c>
      <c r="AU11" s="17">
        <v>0.23159077233779601</v>
      </c>
      <c r="AV11" s="17"/>
      <c r="AW11" s="17">
        <v>0.25647560693726701</v>
      </c>
      <c r="AX11" s="17">
        <v>0.30911282128753498</v>
      </c>
      <c r="AY11" s="17">
        <v>0.316264106532405</v>
      </c>
      <c r="AZ11" s="17">
        <v>0.334223136553851</v>
      </c>
      <c r="BA11" s="17">
        <v>0.37842376379926801</v>
      </c>
      <c r="BB11" s="17">
        <v>0.36692901129414601</v>
      </c>
      <c r="BC11" s="17"/>
      <c r="BD11" s="17">
        <v>0.337426025796629</v>
      </c>
      <c r="BE11" s="17">
        <v>0.32318854822008197</v>
      </c>
      <c r="BF11" s="17">
        <v>0.27703643624989099</v>
      </c>
      <c r="BG11" s="17">
        <v>0.26865099622495098</v>
      </c>
      <c r="BH11" s="17">
        <v>0.36512677470308802</v>
      </c>
      <c r="BI11" s="17"/>
      <c r="BJ11" s="17">
        <v>0.32872748569943999</v>
      </c>
      <c r="BK11" s="17">
        <v>0.25156064133303202</v>
      </c>
      <c r="BL11" s="17"/>
      <c r="BM11" s="17">
        <v>0.31839567636808502</v>
      </c>
      <c r="BN11" s="17">
        <v>0.29524311416159998</v>
      </c>
      <c r="BO11" s="17"/>
      <c r="BP11" s="17">
        <v>0.28920868534600003</v>
      </c>
      <c r="BQ11" s="17">
        <v>0.240851700353783</v>
      </c>
      <c r="BR11" s="17">
        <v>0.32381372023001997</v>
      </c>
      <c r="BS11" s="17">
        <v>0.32888688681683498</v>
      </c>
      <c r="BT11" s="17"/>
      <c r="BU11" s="17">
        <v>0.292734708047723</v>
      </c>
      <c r="BV11" s="17">
        <v>0.34104031058510398</v>
      </c>
      <c r="BW11" s="17"/>
      <c r="BX11" s="17">
        <v>0.230662735521735</v>
      </c>
      <c r="BY11" s="17">
        <v>0.34703805730297099</v>
      </c>
      <c r="BZ11" s="17"/>
      <c r="CA11" s="17">
        <v>0.27545944714445297</v>
      </c>
      <c r="CB11" s="17">
        <v>0.433733784616669</v>
      </c>
      <c r="CC11" s="17">
        <v>0.182197884599406</v>
      </c>
      <c r="CD11" s="17">
        <v>0.34991640217152498</v>
      </c>
    </row>
    <row r="12" spans="2:82">
      <c r="B12" s="18" t="s">
        <v>317</v>
      </c>
      <c r="C12" s="17">
        <v>4.9419086109403897E-2</v>
      </c>
      <c r="D12" s="17">
        <v>5.5764113772240102E-2</v>
      </c>
      <c r="E12" s="17">
        <v>4.3589415151412701E-2</v>
      </c>
      <c r="F12" s="17"/>
      <c r="G12" s="17">
        <v>7.1934019418368106E-2</v>
      </c>
      <c r="H12" s="17">
        <v>6.21329292106748E-2</v>
      </c>
      <c r="I12" s="17">
        <v>4.5729658245851797E-2</v>
      </c>
      <c r="J12" s="17">
        <v>5.28156060296609E-2</v>
      </c>
      <c r="K12" s="17">
        <v>5.4065708028296702E-2</v>
      </c>
      <c r="L12" s="17">
        <v>2.1203853438585399E-2</v>
      </c>
      <c r="M12" s="17"/>
      <c r="N12" s="17">
        <v>4.9793198697585202E-2</v>
      </c>
      <c r="O12" s="17">
        <v>4.6266492021564201E-2</v>
      </c>
      <c r="P12" s="17">
        <v>5.8692266308760101E-2</v>
      </c>
      <c r="Q12" s="17">
        <v>4.3654297978167597E-2</v>
      </c>
      <c r="R12" s="17"/>
      <c r="S12" s="17">
        <v>6.6368741091076294E-2</v>
      </c>
      <c r="T12" s="17">
        <v>1.86518887066306E-2</v>
      </c>
      <c r="U12" s="17">
        <v>4.5753209280579299E-2</v>
      </c>
      <c r="V12" s="17">
        <v>5.6858119858818501E-2</v>
      </c>
      <c r="W12" s="17">
        <v>6.4352745145335594E-2</v>
      </c>
      <c r="X12" s="17">
        <v>6.1266587126932698E-2</v>
      </c>
      <c r="Y12" s="17">
        <v>5.4621513770403203E-2</v>
      </c>
      <c r="Z12" s="17">
        <v>5.6734865519317897E-2</v>
      </c>
      <c r="AA12" s="17">
        <v>4.4707193382746001E-2</v>
      </c>
      <c r="AB12" s="17">
        <v>2.9352255974930699E-2</v>
      </c>
      <c r="AC12" s="17">
        <v>6.0983120919241601E-2</v>
      </c>
      <c r="AD12" s="17">
        <v>5.5280732901861897E-2</v>
      </c>
      <c r="AE12" s="17"/>
      <c r="AF12" s="17">
        <v>8.4790702600317E-2</v>
      </c>
      <c r="AG12" s="17">
        <v>3.8360428809105E-2</v>
      </c>
      <c r="AH12" s="17">
        <v>3.70047470507067E-2</v>
      </c>
      <c r="AI12" s="17">
        <v>2.6990721818289501E-2</v>
      </c>
      <c r="AJ12" s="17">
        <v>4.1109558938326698E-2</v>
      </c>
      <c r="AK12" s="17">
        <v>5.67690619435871E-2</v>
      </c>
      <c r="AL12" s="17">
        <v>7.1718313225675498E-2</v>
      </c>
      <c r="AM12" s="17">
        <v>3.2978903222653601E-2</v>
      </c>
      <c r="AN12" s="17">
        <v>4.3953778347337102E-2</v>
      </c>
      <c r="AO12" s="17">
        <v>5.7808439528518302E-2</v>
      </c>
      <c r="AP12" s="17">
        <v>5.73206827800357E-2</v>
      </c>
      <c r="AQ12" s="17">
        <v>5.6390425466375897E-2</v>
      </c>
      <c r="AR12" s="17">
        <v>4.8181665833658502E-2</v>
      </c>
      <c r="AS12" s="17">
        <v>9.7867483937150099E-2</v>
      </c>
      <c r="AT12" s="17">
        <v>5.1271041741989799E-2</v>
      </c>
      <c r="AU12" s="17">
        <v>6.39625066083616E-2</v>
      </c>
      <c r="AV12" s="17"/>
      <c r="AW12" s="17">
        <v>6.7824869167133706E-2</v>
      </c>
      <c r="AX12" s="17">
        <v>4.48467536572036E-2</v>
      </c>
      <c r="AY12" s="17">
        <v>5.3579165233503499E-2</v>
      </c>
      <c r="AZ12" s="17">
        <v>3.5710741394746601E-2</v>
      </c>
      <c r="BA12" s="17">
        <v>4.2441263606337098E-2</v>
      </c>
      <c r="BB12" s="17">
        <v>5.0605137090901198E-2</v>
      </c>
      <c r="BC12" s="17"/>
      <c r="BD12" s="17">
        <v>4.6646269516102602E-2</v>
      </c>
      <c r="BE12" s="17">
        <v>5.05230201693097E-2</v>
      </c>
      <c r="BF12" s="17">
        <v>4.62170090029397E-2</v>
      </c>
      <c r="BG12" s="17">
        <v>5.7736641686694901E-2</v>
      </c>
      <c r="BH12" s="17">
        <v>8.7636839516662707E-2</v>
      </c>
      <c r="BI12" s="17"/>
      <c r="BJ12" s="17">
        <v>4.4749727127514301E-2</v>
      </c>
      <c r="BK12" s="17">
        <v>7.0752140004907996E-2</v>
      </c>
      <c r="BL12" s="17"/>
      <c r="BM12" s="17">
        <v>4.9941851623181502E-2</v>
      </c>
      <c r="BN12" s="17">
        <v>4.5587329132967598E-2</v>
      </c>
      <c r="BO12" s="17"/>
      <c r="BP12" s="17">
        <v>4.8927603508456603E-2</v>
      </c>
      <c r="BQ12" s="17">
        <v>6.4505288674643502E-2</v>
      </c>
      <c r="BR12" s="17">
        <v>5.2063100465520103E-2</v>
      </c>
      <c r="BS12" s="17">
        <v>4.6248443823896902E-2</v>
      </c>
      <c r="BT12" s="17"/>
      <c r="BU12" s="17">
        <v>4.3213628755735797E-2</v>
      </c>
      <c r="BV12" s="17">
        <v>5.7318380440423901E-2</v>
      </c>
      <c r="BW12" s="17"/>
      <c r="BX12" s="17">
        <v>5.0965380662145801E-2</v>
      </c>
      <c r="BY12" s="17">
        <v>4.8805739425211603E-2</v>
      </c>
      <c r="BZ12" s="17"/>
      <c r="CA12" s="17">
        <v>3.85085379627031E-2</v>
      </c>
      <c r="CB12" s="17">
        <v>7.3077604138356095E-2</v>
      </c>
      <c r="CC12" s="17">
        <v>2.2935325177116501E-2</v>
      </c>
      <c r="CD12" s="17">
        <v>5.7855646061403997E-2</v>
      </c>
    </row>
    <row r="13" spans="2:82">
      <c r="B13" s="18" t="s">
        <v>318</v>
      </c>
      <c r="C13" s="17">
        <v>2.46640231714691E-2</v>
      </c>
      <c r="D13" s="17">
        <v>2.9937025044642199E-2</v>
      </c>
      <c r="E13" s="17">
        <v>1.96972496706323E-2</v>
      </c>
      <c r="F13" s="17"/>
      <c r="G13" s="17">
        <v>4.1495089345913998E-2</v>
      </c>
      <c r="H13" s="17">
        <v>2.61545317682885E-2</v>
      </c>
      <c r="I13" s="17">
        <v>2.7765463360932299E-2</v>
      </c>
      <c r="J13" s="17">
        <v>3.1696261231164098E-2</v>
      </c>
      <c r="K13" s="17">
        <v>1.69414882593035E-2</v>
      </c>
      <c r="L13" s="17">
        <v>9.1750650545653692E-3</v>
      </c>
      <c r="M13" s="17"/>
      <c r="N13" s="17">
        <v>1.6057438636112802E-2</v>
      </c>
      <c r="O13" s="17">
        <v>2.4334001869733599E-2</v>
      </c>
      <c r="P13" s="17">
        <v>3.30382308374551E-2</v>
      </c>
      <c r="Q13" s="17">
        <v>2.6487710406192001E-2</v>
      </c>
      <c r="R13" s="17"/>
      <c r="S13" s="17">
        <v>2.2258994768858401E-2</v>
      </c>
      <c r="T13" s="17">
        <v>1.79671786030157E-2</v>
      </c>
      <c r="U13" s="17">
        <v>1.5937196441231202E-2</v>
      </c>
      <c r="V13" s="17">
        <v>1.5675094916197198E-2</v>
      </c>
      <c r="W13" s="17">
        <v>3.1852530760617302E-2</v>
      </c>
      <c r="X13" s="17">
        <v>2.7633708428012702E-2</v>
      </c>
      <c r="Y13" s="17">
        <v>2.88501003415245E-2</v>
      </c>
      <c r="Z13" s="17">
        <v>1.38900863372943E-2</v>
      </c>
      <c r="AA13" s="17">
        <v>4.2114615697442799E-2</v>
      </c>
      <c r="AB13" s="17">
        <v>3.3347130956678003E-2</v>
      </c>
      <c r="AC13" s="17">
        <v>1.0941402415892599E-2</v>
      </c>
      <c r="AD13" s="17">
        <v>2.5497194086849601E-2</v>
      </c>
      <c r="AE13" s="17"/>
      <c r="AF13" s="17">
        <v>3.9751782852106503E-2</v>
      </c>
      <c r="AG13" s="17">
        <v>4.7868191397011997E-2</v>
      </c>
      <c r="AH13" s="17">
        <v>3.6558900433138898E-2</v>
      </c>
      <c r="AI13" s="17">
        <v>2.8691744462488299E-2</v>
      </c>
      <c r="AJ13" s="17">
        <v>2.0498642103310299E-2</v>
      </c>
      <c r="AK13" s="17">
        <v>2.6102963210361201E-2</v>
      </c>
      <c r="AL13" s="17">
        <v>1.2498829895126099E-2</v>
      </c>
      <c r="AM13" s="17">
        <v>1.76160011110209E-2</v>
      </c>
      <c r="AN13" s="17">
        <v>2.0015140253015901E-2</v>
      </c>
      <c r="AO13" s="17">
        <v>2.2069049736767401E-2</v>
      </c>
      <c r="AP13" s="17">
        <v>3.0434370222437401E-2</v>
      </c>
      <c r="AQ13" s="17">
        <v>3.0284040589048801E-2</v>
      </c>
      <c r="AR13" s="17">
        <v>2.7226300355266998E-2</v>
      </c>
      <c r="AS13" s="17">
        <v>9.4160326020766294E-3</v>
      </c>
      <c r="AT13" s="17">
        <v>1.24773864351359E-2</v>
      </c>
      <c r="AU13" s="17">
        <v>3.2986215235449798E-2</v>
      </c>
      <c r="AV13" s="17"/>
      <c r="AW13" s="17">
        <v>3.3591356850664299E-2</v>
      </c>
      <c r="AX13" s="17">
        <v>1.5887485338667202E-2</v>
      </c>
      <c r="AY13" s="17">
        <v>2.5390069753591E-2</v>
      </c>
      <c r="AZ13" s="17">
        <v>3.31733763068622E-2</v>
      </c>
      <c r="BA13" s="17">
        <v>1.5138048429318899E-2</v>
      </c>
      <c r="BB13" s="17">
        <v>1.2436997484675E-2</v>
      </c>
      <c r="BC13" s="17"/>
      <c r="BD13" s="17">
        <v>1.9420411469200101E-2</v>
      </c>
      <c r="BE13" s="17">
        <v>3.11404619995919E-2</v>
      </c>
      <c r="BF13" s="17">
        <v>2.1922428413396099E-2</v>
      </c>
      <c r="BG13" s="17">
        <v>3.1898654296444999E-2</v>
      </c>
      <c r="BH13" s="17">
        <v>2.94930478678955E-2</v>
      </c>
      <c r="BI13" s="17"/>
      <c r="BJ13" s="17">
        <v>2.2886531032551199E-2</v>
      </c>
      <c r="BK13" s="17">
        <v>3.1979537223471299E-2</v>
      </c>
      <c r="BL13" s="17"/>
      <c r="BM13" s="17">
        <v>2.5060482497863398E-2</v>
      </c>
      <c r="BN13" s="17">
        <v>2.1529935078301699E-2</v>
      </c>
      <c r="BO13" s="17"/>
      <c r="BP13" s="17">
        <v>1.89237683543921E-2</v>
      </c>
      <c r="BQ13" s="17">
        <v>3.07446541965927E-2</v>
      </c>
      <c r="BR13" s="17">
        <v>3.4146000414708097E-2</v>
      </c>
      <c r="BS13" s="17">
        <v>2.3943196822461502E-2</v>
      </c>
      <c r="BT13" s="17"/>
      <c r="BU13" s="17">
        <v>2.16142856477765E-2</v>
      </c>
      <c r="BV13" s="17">
        <v>2.8546214758486201E-2</v>
      </c>
      <c r="BW13" s="17"/>
      <c r="BX13" s="17">
        <v>1.51865802715862E-2</v>
      </c>
      <c r="BY13" s="17">
        <v>2.8423305752499801E-2</v>
      </c>
      <c r="BZ13" s="17"/>
      <c r="CA13" s="17">
        <v>2.1011893910963898E-2</v>
      </c>
      <c r="CB13" s="17">
        <v>4.4040197729956897E-2</v>
      </c>
      <c r="CC13" s="17">
        <v>8.2852984444154697E-3</v>
      </c>
      <c r="CD13" s="17">
        <v>2.4501289558690399E-2</v>
      </c>
    </row>
    <row r="14" spans="2:82">
      <c r="B14" s="18" t="s">
        <v>195</v>
      </c>
      <c r="C14" s="19">
        <v>8.3761219410885004E-2</v>
      </c>
      <c r="D14" s="19">
        <v>6.6073155015985693E-2</v>
      </c>
      <c r="E14" s="19">
        <v>0.100254551776828</v>
      </c>
      <c r="F14" s="19"/>
      <c r="G14" s="19">
        <v>6.7663818449622604E-2</v>
      </c>
      <c r="H14" s="19">
        <v>8.4201091605011005E-2</v>
      </c>
      <c r="I14" s="19">
        <v>7.0906403179181399E-2</v>
      </c>
      <c r="J14" s="19">
        <v>0.110920011940345</v>
      </c>
      <c r="K14" s="19">
        <v>9.5132078885151294E-2</v>
      </c>
      <c r="L14" s="19">
        <v>7.4914799497924303E-2</v>
      </c>
      <c r="M14" s="19"/>
      <c r="N14" s="19">
        <v>5.5284050195343999E-2</v>
      </c>
      <c r="O14" s="19">
        <v>8.5288525913440397E-2</v>
      </c>
      <c r="P14" s="19">
        <v>7.9622178607910904E-2</v>
      </c>
      <c r="Q14" s="19">
        <v>0.11530548550554499</v>
      </c>
      <c r="R14" s="19"/>
      <c r="S14" s="19">
        <v>6.8624975537122296E-2</v>
      </c>
      <c r="T14" s="19">
        <v>7.7589034461670106E-2</v>
      </c>
      <c r="U14" s="19">
        <v>9.6366889440214598E-2</v>
      </c>
      <c r="V14" s="19">
        <v>9.7662959790573406E-2</v>
      </c>
      <c r="W14" s="19">
        <v>6.7622647634884098E-2</v>
      </c>
      <c r="X14" s="19">
        <v>9.4695955036599194E-2</v>
      </c>
      <c r="Y14" s="19">
        <v>8.1188562744472698E-2</v>
      </c>
      <c r="Z14" s="19">
        <v>6.8761423513495096E-2</v>
      </c>
      <c r="AA14" s="19">
        <v>8.2734380944422495E-2</v>
      </c>
      <c r="AB14" s="19">
        <v>8.9615631622122494E-2</v>
      </c>
      <c r="AC14" s="19">
        <v>8.7596360830949294E-2</v>
      </c>
      <c r="AD14" s="19">
        <v>0.11734179755476599</v>
      </c>
      <c r="AE14" s="19"/>
      <c r="AF14" s="19">
        <v>0.17912144732572299</v>
      </c>
      <c r="AG14" s="19">
        <v>8.9278531080770995E-2</v>
      </c>
      <c r="AH14" s="19">
        <v>0.13207339745947699</v>
      </c>
      <c r="AI14" s="19">
        <v>0.117926814867978</v>
      </c>
      <c r="AJ14" s="19">
        <v>8.7707706569002897E-2</v>
      </c>
      <c r="AK14" s="19">
        <v>6.0955487723647402E-2</v>
      </c>
      <c r="AL14" s="19">
        <v>7.2403313486492302E-2</v>
      </c>
      <c r="AM14" s="19">
        <v>8.6372170459611999E-2</v>
      </c>
      <c r="AN14" s="19">
        <v>0.10066150985750499</v>
      </c>
      <c r="AO14" s="19">
        <v>6.4035372681633604E-2</v>
      </c>
      <c r="AP14" s="19">
        <v>5.2444635000885399E-2</v>
      </c>
      <c r="AQ14" s="19">
        <v>6.1512576932902602E-2</v>
      </c>
      <c r="AR14" s="19">
        <v>7.6928419495215297E-2</v>
      </c>
      <c r="AS14" s="19">
        <v>3.9570070995466097E-2</v>
      </c>
      <c r="AT14" s="19">
        <v>3.1506444448507698E-2</v>
      </c>
      <c r="AU14" s="19">
        <v>3.5379688519047298E-2</v>
      </c>
      <c r="AV14" s="19"/>
      <c r="AW14" s="19">
        <v>6.10784081084811E-2</v>
      </c>
      <c r="AX14" s="19">
        <v>9.0208823500970106E-2</v>
      </c>
      <c r="AY14" s="19">
        <v>0.10166984744096599</v>
      </c>
      <c r="AZ14" s="19">
        <v>9.5256469692050705E-2</v>
      </c>
      <c r="BA14" s="19">
        <v>7.6569584404249894E-2</v>
      </c>
      <c r="BB14" s="19">
        <v>7.8045060880820402E-2</v>
      </c>
      <c r="BC14" s="19"/>
      <c r="BD14" s="19">
        <v>0.12039193013867699</v>
      </c>
      <c r="BE14" s="19">
        <v>8.7230910584359694E-2</v>
      </c>
      <c r="BF14" s="19">
        <v>6.1497718262735299E-2</v>
      </c>
      <c r="BG14" s="19">
        <v>4.0296264559848798E-2</v>
      </c>
      <c r="BH14" s="19">
        <v>2.13827289974882E-2</v>
      </c>
      <c r="BI14" s="19"/>
      <c r="BJ14" s="19">
        <v>9.1221407901017806E-2</v>
      </c>
      <c r="BK14" s="19">
        <v>4.7521974650088498E-2</v>
      </c>
      <c r="BL14" s="19"/>
      <c r="BM14" s="19">
        <v>9.0216032441727101E-2</v>
      </c>
      <c r="BN14" s="19">
        <v>5.1539751891098502E-2</v>
      </c>
      <c r="BO14" s="19"/>
      <c r="BP14" s="19">
        <v>4.5217261930076101E-2</v>
      </c>
      <c r="BQ14" s="19">
        <v>5.19103041986822E-2</v>
      </c>
      <c r="BR14" s="19">
        <v>6.3078532365478501E-2</v>
      </c>
      <c r="BS14" s="19">
        <v>9.4613811515742594E-2</v>
      </c>
      <c r="BT14" s="19"/>
      <c r="BU14" s="19">
        <v>6.0201460647034001E-2</v>
      </c>
      <c r="BV14" s="19">
        <v>0.113751832227437</v>
      </c>
      <c r="BW14" s="19"/>
      <c r="BX14" s="19">
        <v>3.8377684962254403E-2</v>
      </c>
      <c r="BY14" s="19">
        <v>0.101762861026732</v>
      </c>
      <c r="BZ14" s="19"/>
      <c r="CA14" s="19">
        <v>2.96361428219559E-2</v>
      </c>
      <c r="CB14" s="19">
        <v>0.111541207227456</v>
      </c>
      <c r="CC14" s="19">
        <v>3.4035104915478703E-2</v>
      </c>
      <c r="CD14" s="19">
        <v>0.12440993164757</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321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315</v>
      </c>
      <c r="C9" s="17">
        <v>0.16812495778890599</v>
      </c>
      <c r="D9" s="17">
        <v>0.16395445615263901</v>
      </c>
      <c r="E9" s="17">
        <v>0.16982977343310901</v>
      </c>
      <c r="F9" s="17"/>
      <c r="G9" s="17">
        <v>0.19656666587445201</v>
      </c>
      <c r="H9" s="17">
        <v>0.22489656295867</v>
      </c>
      <c r="I9" s="17">
        <v>0.18710599430590399</v>
      </c>
      <c r="J9" s="17">
        <v>0.141187139516944</v>
      </c>
      <c r="K9" s="17">
        <v>0.14074425473421201</v>
      </c>
      <c r="L9" s="17">
        <v>0.127667474242699</v>
      </c>
      <c r="M9" s="17"/>
      <c r="N9" s="17">
        <v>0.19570943597298701</v>
      </c>
      <c r="O9" s="17">
        <v>0.14646594967905999</v>
      </c>
      <c r="P9" s="17">
        <v>0.194543785067639</v>
      </c>
      <c r="Q9" s="17">
        <v>0.137452685716456</v>
      </c>
      <c r="R9" s="17"/>
      <c r="S9" s="17">
        <v>0.22537826491419999</v>
      </c>
      <c r="T9" s="17">
        <v>0.145779012173015</v>
      </c>
      <c r="U9" s="17">
        <v>0.12844030540346199</v>
      </c>
      <c r="V9" s="17">
        <v>0.17801128010061101</v>
      </c>
      <c r="W9" s="17">
        <v>0.18514672250138001</v>
      </c>
      <c r="X9" s="17">
        <v>0.14652180673176901</v>
      </c>
      <c r="Y9" s="17">
        <v>0.17507002754813</v>
      </c>
      <c r="Z9" s="17">
        <v>0.12578279119358299</v>
      </c>
      <c r="AA9" s="17">
        <v>0.17162311866239099</v>
      </c>
      <c r="AB9" s="17">
        <v>0.18193233200624001</v>
      </c>
      <c r="AC9" s="17">
        <v>0.118073904544908</v>
      </c>
      <c r="AD9" s="17">
        <v>0.16614402788031801</v>
      </c>
      <c r="AE9" s="17"/>
      <c r="AF9" s="17">
        <v>0.134707781189701</v>
      </c>
      <c r="AG9" s="17">
        <v>0.14560174187284899</v>
      </c>
      <c r="AH9" s="17">
        <v>0.17432130766807499</v>
      </c>
      <c r="AI9" s="17">
        <v>0.16148245674372999</v>
      </c>
      <c r="AJ9" s="17">
        <v>0.17225493388745999</v>
      </c>
      <c r="AK9" s="17">
        <v>0.138818638235122</v>
      </c>
      <c r="AL9" s="17">
        <v>0.19386430456041501</v>
      </c>
      <c r="AM9" s="17">
        <v>0.16935658227373701</v>
      </c>
      <c r="AN9" s="17">
        <v>0.158964488636062</v>
      </c>
      <c r="AO9" s="17">
        <v>0.194081053977435</v>
      </c>
      <c r="AP9" s="17">
        <v>0.21873794224886001</v>
      </c>
      <c r="AQ9" s="17">
        <v>0.144643430177858</v>
      </c>
      <c r="AR9" s="17">
        <v>0.10348533614185899</v>
      </c>
      <c r="AS9" s="17">
        <v>0.15251312233492501</v>
      </c>
      <c r="AT9" s="17">
        <v>0.19731038618955701</v>
      </c>
      <c r="AU9" s="17">
        <v>0.242110839535362</v>
      </c>
      <c r="AV9" s="17"/>
      <c r="AW9" s="17">
        <v>0.22038570992672099</v>
      </c>
      <c r="AX9" s="17">
        <v>0.155124694329699</v>
      </c>
      <c r="AY9" s="17">
        <v>0.178736421095086</v>
      </c>
      <c r="AZ9" s="17">
        <v>0.14859101006766501</v>
      </c>
      <c r="BA9" s="17">
        <v>0.12514286707737399</v>
      </c>
      <c r="BB9" s="17">
        <v>0.15087859998655001</v>
      </c>
      <c r="BC9" s="17"/>
      <c r="BD9" s="17">
        <v>0.124709060941433</v>
      </c>
      <c r="BE9" s="17">
        <v>0.15603132399488401</v>
      </c>
      <c r="BF9" s="17">
        <v>0.21647440462605899</v>
      </c>
      <c r="BG9" s="17">
        <v>0.208584851788017</v>
      </c>
      <c r="BH9" s="17">
        <v>0.192706106852883</v>
      </c>
      <c r="BI9" s="17"/>
      <c r="BJ9" s="17">
        <v>0.15189132468814201</v>
      </c>
      <c r="BK9" s="17">
        <v>0.23824184586445299</v>
      </c>
      <c r="BL9" s="17"/>
      <c r="BM9" s="17">
        <v>0.15472330531605799</v>
      </c>
      <c r="BN9" s="17">
        <v>0.236186321400051</v>
      </c>
      <c r="BO9" s="17"/>
      <c r="BP9" s="17">
        <v>0.218785979806362</v>
      </c>
      <c r="BQ9" s="17">
        <v>0.230110475449431</v>
      </c>
      <c r="BR9" s="17">
        <v>0.19541082912129501</v>
      </c>
      <c r="BS9" s="17">
        <v>0.14513380858077299</v>
      </c>
      <c r="BT9" s="17"/>
      <c r="BU9" s="17">
        <v>0.196908273973398</v>
      </c>
      <c r="BV9" s="17">
        <v>0.13148496924241801</v>
      </c>
      <c r="BW9" s="17"/>
      <c r="BX9" s="17">
        <v>0.26505124870158098</v>
      </c>
      <c r="BY9" s="17">
        <v>0.12967858349564099</v>
      </c>
      <c r="BZ9" s="17"/>
      <c r="CA9" s="17">
        <v>0.233528817598323</v>
      </c>
      <c r="CB9" s="17">
        <v>8.7620508470692901E-2</v>
      </c>
      <c r="CC9" s="17">
        <v>0.27619128364333101</v>
      </c>
      <c r="CD9" s="17">
        <v>0.112801959500472</v>
      </c>
    </row>
    <row r="10" spans="2:82">
      <c r="B10" s="18" t="s">
        <v>316</v>
      </c>
      <c r="C10" s="17">
        <v>0.39005092021700499</v>
      </c>
      <c r="D10" s="17">
        <v>0.38831954507265898</v>
      </c>
      <c r="E10" s="17">
        <v>0.39464396638402499</v>
      </c>
      <c r="F10" s="17"/>
      <c r="G10" s="17">
        <v>0.43310695343894801</v>
      </c>
      <c r="H10" s="17">
        <v>0.36962339615137102</v>
      </c>
      <c r="I10" s="17">
        <v>0.402428059496797</v>
      </c>
      <c r="J10" s="17">
        <v>0.37383400156441898</v>
      </c>
      <c r="K10" s="17">
        <v>0.39055568234910598</v>
      </c>
      <c r="L10" s="17">
        <v>0.38078224877855799</v>
      </c>
      <c r="M10" s="17"/>
      <c r="N10" s="17">
        <v>0.409393062962639</v>
      </c>
      <c r="O10" s="17">
        <v>0.42332974377801003</v>
      </c>
      <c r="P10" s="17">
        <v>0.35713785265388298</v>
      </c>
      <c r="Q10" s="17">
        <v>0.36643852798658799</v>
      </c>
      <c r="R10" s="17"/>
      <c r="S10" s="17">
        <v>0.399058363279433</v>
      </c>
      <c r="T10" s="17">
        <v>0.39873680717658599</v>
      </c>
      <c r="U10" s="17">
        <v>0.35010171765346099</v>
      </c>
      <c r="V10" s="17">
        <v>0.32045728151688502</v>
      </c>
      <c r="W10" s="17">
        <v>0.40771078221638402</v>
      </c>
      <c r="X10" s="17">
        <v>0.35926657006483298</v>
      </c>
      <c r="Y10" s="17">
        <v>0.40231943425189498</v>
      </c>
      <c r="Z10" s="17">
        <v>0.45243817555030003</v>
      </c>
      <c r="AA10" s="17">
        <v>0.41243485331121099</v>
      </c>
      <c r="AB10" s="17">
        <v>0.40042714851835198</v>
      </c>
      <c r="AC10" s="17">
        <v>0.42072364050655903</v>
      </c>
      <c r="AD10" s="17">
        <v>0.39660988026766297</v>
      </c>
      <c r="AE10" s="17"/>
      <c r="AF10" s="17">
        <v>0.364983617401826</v>
      </c>
      <c r="AG10" s="17">
        <v>0.37342410496228501</v>
      </c>
      <c r="AH10" s="17">
        <v>0.35027873954167199</v>
      </c>
      <c r="AI10" s="17">
        <v>0.36277763207054597</v>
      </c>
      <c r="AJ10" s="17">
        <v>0.37792750137497599</v>
      </c>
      <c r="AK10" s="17">
        <v>0.39564704915261001</v>
      </c>
      <c r="AL10" s="17">
        <v>0.384790161867541</v>
      </c>
      <c r="AM10" s="17">
        <v>0.413015311275926</v>
      </c>
      <c r="AN10" s="17">
        <v>0.38119122264988298</v>
      </c>
      <c r="AO10" s="17">
        <v>0.42523603801978299</v>
      </c>
      <c r="AP10" s="17">
        <v>0.386020443311061</v>
      </c>
      <c r="AQ10" s="17">
        <v>0.41783901809596302</v>
      </c>
      <c r="AR10" s="17">
        <v>0.42496824706497599</v>
      </c>
      <c r="AS10" s="17">
        <v>0.39028545907301998</v>
      </c>
      <c r="AT10" s="17">
        <v>0.399622878746899</v>
      </c>
      <c r="AU10" s="17">
        <v>0.40248407170650402</v>
      </c>
      <c r="AV10" s="17"/>
      <c r="AW10" s="17">
        <v>0.41070097261699301</v>
      </c>
      <c r="AX10" s="17">
        <v>0.38491599921210701</v>
      </c>
      <c r="AY10" s="17">
        <v>0.37464573727755501</v>
      </c>
      <c r="AZ10" s="17">
        <v>0.38410195971994299</v>
      </c>
      <c r="BA10" s="17">
        <v>0.40012248383989102</v>
      </c>
      <c r="BB10" s="17">
        <v>0.36732069900967401</v>
      </c>
      <c r="BC10" s="17"/>
      <c r="BD10" s="17">
        <v>0.35770564578758601</v>
      </c>
      <c r="BE10" s="17">
        <v>0.39702373823446901</v>
      </c>
      <c r="BF10" s="17">
        <v>0.41106609186097498</v>
      </c>
      <c r="BG10" s="17">
        <v>0.42626275525863</v>
      </c>
      <c r="BH10" s="17">
        <v>0.39473873426269002</v>
      </c>
      <c r="BI10" s="17"/>
      <c r="BJ10" s="17">
        <v>0.39023501391083898</v>
      </c>
      <c r="BK10" s="17">
        <v>0.39480868577989198</v>
      </c>
      <c r="BL10" s="17"/>
      <c r="BM10" s="17">
        <v>0.38719332832914499</v>
      </c>
      <c r="BN10" s="17">
        <v>0.40127502397700798</v>
      </c>
      <c r="BO10" s="17"/>
      <c r="BP10" s="17">
        <v>0.41989706194751902</v>
      </c>
      <c r="BQ10" s="17">
        <v>0.37720741748270198</v>
      </c>
      <c r="BR10" s="17">
        <v>0.43713782152062403</v>
      </c>
      <c r="BS10" s="17">
        <v>0.38777031633252301</v>
      </c>
      <c r="BT10" s="17"/>
      <c r="BU10" s="17">
        <v>0.41197211095449399</v>
      </c>
      <c r="BV10" s="17">
        <v>0.36214613772430099</v>
      </c>
      <c r="BW10" s="17"/>
      <c r="BX10" s="17">
        <v>0.428321151621957</v>
      </c>
      <c r="BY10" s="17">
        <v>0.37487081142474499</v>
      </c>
      <c r="BZ10" s="17"/>
      <c r="CA10" s="17">
        <v>0.44305235591404102</v>
      </c>
      <c r="CB10" s="17">
        <v>0.30636891589857002</v>
      </c>
      <c r="CC10" s="17">
        <v>0.50191304038083595</v>
      </c>
      <c r="CD10" s="17">
        <v>0.33695298594586498</v>
      </c>
    </row>
    <row r="11" spans="2:82">
      <c r="B11" s="18" t="s">
        <v>283</v>
      </c>
      <c r="C11" s="17">
        <v>0.29245682798885397</v>
      </c>
      <c r="D11" s="17">
        <v>0.30382645546998399</v>
      </c>
      <c r="E11" s="17">
        <v>0.28157085268771398</v>
      </c>
      <c r="F11" s="17"/>
      <c r="G11" s="17">
        <v>0.20635395964596501</v>
      </c>
      <c r="H11" s="17">
        <v>0.25049360084191902</v>
      </c>
      <c r="I11" s="17">
        <v>0.26723414890367803</v>
      </c>
      <c r="J11" s="17">
        <v>0.31925535797676302</v>
      </c>
      <c r="K11" s="17">
        <v>0.29942753224908403</v>
      </c>
      <c r="L11" s="17">
        <v>0.37811461564962001</v>
      </c>
      <c r="M11" s="17"/>
      <c r="N11" s="17">
        <v>0.28740306398857202</v>
      </c>
      <c r="O11" s="17">
        <v>0.29221869868579597</v>
      </c>
      <c r="P11" s="17">
        <v>0.27340235919074202</v>
      </c>
      <c r="Q11" s="17">
        <v>0.31451324412512199</v>
      </c>
      <c r="R11" s="17"/>
      <c r="S11" s="17">
        <v>0.24100593869870501</v>
      </c>
      <c r="T11" s="17">
        <v>0.327333235802092</v>
      </c>
      <c r="U11" s="17">
        <v>0.36336611867014501</v>
      </c>
      <c r="V11" s="17">
        <v>0.33990580113614599</v>
      </c>
      <c r="W11" s="17">
        <v>0.282948747047024</v>
      </c>
      <c r="X11" s="17">
        <v>0.29798477878054802</v>
      </c>
      <c r="Y11" s="17">
        <v>0.27849758157336002</v>
      </c>
      <c r="Z11" s="17">
        <v>0.28533238364531299</v>
      </c>
      <c r="AA11" s="17">
        <v>0.25216446244010798</v>
      </c>
      <c r="AB11" s="17">
        <v>0.28460039573523099</v>
      </c>
      <c r="AC11" s="17">
        <v>0.305969369999811</v>
      </c>
      <c r="AD11" s="17">
        <v>0.25112307747845702</v>
      </c>
      <c r="AE11" s="17"/>
      <c r="AF11" s="17">
        <v>0.1313819362094</v>
      </c>
      <c r="AG11" s="17">
        <v>0.267889639412693</v>
      </c>
      <c r="AH11" s="17">
        <v>0.25883534150794402</v>
      </c>
      <c r="AI11" s="17">
        <v>0.30697417989435699</v>
      </c>
      <c r="AJ11" s="17">
        <v>0.33593879239157498</v>
      </c>
      <c r="AK11" s="17">
        <v>0.31774479858163102</v>
      </c>
      <c r="AL11" s="17">
        <v>0.26789041592125801</v>
      </c>
      <c r="AM11" s="17">
        <v>0.29085174934807601</v>
      </c>
      <c r="AN11" s="17">
        <v>0.326183528693541</v>
      </c>
      <c r="AO11" s="17">
        <v>0.26850309725742899</v>
      </c>
      <c r="AP11" s="17">
        <v>0.27130824367365303</v>
      </c>
      <c r="AQ11" s="17">
        <v>0.27666437562838198</v>
      </c>
      <c r="AR11" s="17">
        <v>0.35785777620993497</v>
      </c>
      <c r="AS11" s="17">
        <v>0.35762174115649498</v>
      </c>
      <c r="AT11" s="17">
        <v>0.301390490726066</v>
      </c>
      <c r="AU11" s="17">
        <v>0.251525154752334</v>
      </c>
      <c r="AV11" s="17"/>
      <c r="AW11" s="17">
        <v>0.22975472450991299</v>
      </c>
      <c r="AX11" s="17">
        <v>0.31039690517769503</v>
      </c>
      <c r="AY11" s="17">
        <v>0.27630000593350201</v>
      </c>
      <c r="AZ11" s="17">
        <v>0.31123565641429402</v>
      </c>
      <c r="BA11" s="17">
        <v>0.33831861414214998</v>
      </c>
      <c r="BB11" s="17">
        <v>0.341426112572078</v>
      </c>
      <c r="BC11" s="17"/>
      <c r="BD11" s="17">
        <v>0.33942846371881102</v>
      </c>
      <c r="BE11" s="17">
        <v>0.28085341790322998</v>
      </c>
      <c r="BF11" s="17">
        <v>0.25836532004453</v>
      </c>
      <c r="BG11" s="17">
        <v>0.25379537974931099</v>
      </c>
      <c r="BH11" s="17">
        <v>0.255237800429095</v>
      </c>
      <c r="BI11" s="17"/>
      <c r="BJ11" s="17">
        <v>0.30883474508256298</v>
      </c>
      <c r="BK11" s="17">
        <v>0.22073925925823201</v>
      </c>
      <c r="BL11" s="17"/>
      <c r="BM11" s="17">
        <v>0.30473807212020898</v>
      </c>
      <c r="BN11" s="17">
        <v>0.23390569578775799</v>
      </c>
      <c r="BO11" s="17"/>
      <c r="BP11" s="17">
        <v>0.244498736293536</v>
      </c>
      <c r="BQ11" s="17">
        <v>0.240192876893535</v>
      </c>
      <c r="BR11" s="17">
        <v>0.22362134168918499</v>
      </c>
      <c r="BS11" s="17">
        <v>0.31659564372482801</v>
      </c>
      <c r="BT11" s="17"/>
      <c r="BU11" s="17">
        <v>0.27214321775805</v>
      </c>
      <c r="BV11" s="17">
        <v>0.31831522600747603</v>
      </c>
      <c r="BW11" s="17"/>
      <c r="BX11" s="17">
        <v>0.213583970063768</v>
      </c>
      <c r="BY11" s="17">
        <v>0.323742203595554</v>
      </c>
      <c r="BZ11" s="17"/>
      <c r="CA11" s="17">
        <v>0.25615278579018702</v>
      </c>
      <c r="CB11" s="17">
        <v>0.39723362795144201</v>
      </c>
      <c r="CC11" s="17">
        <v>0.16341538797359001</v>
      </c>
      <c r="CD11" s="17">
        <v>0.33929039839995301</v>
      </c>
    </row>
    <row r="12" spans="2:82">
      <c r="B12" s="18" t="s">
        <v>317</v>
      </c>
      <c r="C12" s="17">
        <v>4.80580655378662E-2</v>
      </c>
      <c r="D12" s="17">
        <v>5.4018794175584903E-2</v>
      </c>
      <c r="E12" s="17">
        <v>4.2136183662356497E-2</v>
      </c>
      <c r="F12" s="17"/>
      <c r="G12" s="17">
        <v>6.3743337153910395E-2</v>
      </c>
      <c r="H12" s="17">
        <v>6.0370174409605099E-2</v>
      </c>
      <c r="I12" s="17">
        <v>4.85818980437226E-2</v>
      </c>
      <c r="J12" s="17">
        <v>4.3143544894647397E-2</v>
      </c>
      <c r="K12" s="17">
        <v>5.8762372794975502E-2</v>
      </c>
      <c r="L12" s="17">
        <v>2.39713789052673E-2</v>
      </c>
      <c r="M12" s="17"/>
      <c r="N12" s="17">
        <v>3.9960837603964801E-2</v>
      </c>
      <c r="O12" s="17">
        <v>4.1902193138365199E-2</v>
      </c>
      <c r="P12" s="17">
        <v>6.9999307028041802E-2</v>
      </c>
      <c r="Q12" s="17">
        <v>4.2563014535883799E-2</v>
      </c>
      <c r="R12" s="17"/>
      <c r="S12" s="17">
        <v>6.2321590930689598E-2</v>
      </c>
      <c r="T12" s="17">
        <v>4.4641232569832198E-2</v>
      </c>
      <c r="U12" s="17">
        <v>3.7503435102496499E-2</v>
      </c>
      <c r="V12" s="17">
        <v>5.6871937843442501E-2</v>
      </c>
      <c r="W12" s="17">
        <v>5.0169916187772397E-2</v>
      </c>
      <c r="X12" s="17">
        <v>5.1714243050318402E-2</v>
      </c>
      <c r="Y12" s="17">
        <v>3.5639982516429199E-2</v>
      </c>
      <c r="Z12" s="17">
        <v>5.7177264035389398E-2</v>
      </c>
      <c r="AA12" s="17">
        <v>5.0272761335018401E-2</v>
      </c>
      <c r="AB12" s="17">
        <v>3.7449256353096601E-2</v>
      </c>
      <c r="AC12" s="17">
        <v>4.6996602346706502E-2</v>
      </c>
      <c r="AD12" s="17">
        <v>2.8539320456185398E-2</v>
      </c>
      <c r="AE12" s="17"/>
      <c r="AF12" s="17">
        <v>9.9525050371123899E-2</v>
      </c>
      <c r="AG12" s="17">
        <v>8.1830182884394795E-2</v>
      </c>
      <c r="AH12" s="17">
        <v>4.2692445105056397E-2</v>
      </c>
      <c r="AI12" s="17">
        <v>5.3157863902092699E-2</v>
      </c>
      <c r="AJ12" s="17">
        <v>2.1595762425024902E-2</v>
      </c>
      <c r="AK12" s="17">
        <v>5.7647228538761697E-2</v>
      </c>
      <c r="AL12" s="17">
        <v>6.0449417204727698E-2</v>
      </c>
      <c r="AM12" s="17">
        <v>2.8060048978504702E-2</v>
      </c>
      <c r="AN12" s="17">
        <v>4.0977689520977502E-2</v>
      </c>
      <c r="AO12" s="17">
        <v>3.4551688304643599E-2</v>
      </c>
      <c r="AP12" s="17">
        <v>5.6101736354290797E-2</v>
      </c>
      <c r="AQ12" s="17">
        <v>6.6954945887075706E-2</v>
      </c>
      <c r="AR12" s="17">
        <v>2.9262560649737899E-2</v>
      </c>
      <c r="AS12" s="17">
        <v>5.3063856928459802E-2</v>
      </c>
      <c r="AT12" s="17">
        <v>8.2018135844241599E-2</v>
      </c>
      <c r="AU12" s="17">
        <v>3.7979201438027001E-2</v>
      </c>
      <c r="AV12" s="17"/>
      <c r="AW12" s="17">
        <v>5.2629863678097598E-2</v>
      </c>
      <c r="AX12" s="17">
        <v>4.6554384388946497E-2</v>
      </c>
      <c r="AY12" s="17">
        <v>5.8642867091067301E-2</v>
      </c>
      <c r="AZ12" s="17">
        <v>4.2308102906209101E-2</v>
      </c>
      <c r="BA12" s="17">
        <v>3.7735744616199399E-2</v>
      </c>
      <c r="BB12" s="17">
        <v>5.3963613313496701E-2</v>
      </c>
      <c r="BC12" s="17"/>
      <c r="BD12" s="17">
        <v>4.0726535740909203E-2</v>
      </c>
      <c r="BE12" s="17">
        <v>5.61563301922531E-2</v>
      </c>
      <c r="BF12" s="17">
        <v>3.9605666902585802E-2</v>
      </c>
      <c r="BG12" s="17">
        <v>6.0028855897780002E-2</v>
      </c>
      <c r="BH12" s="17">
        <v>9.0811912568526498E-2</v>
      </c>
      <c r="BI12" s="17"/>
      <c r="BJ12" s="17">
        <v>4.2780376094324897E-2</v>
      </c>
      <c r="BK12" s="17">
        <v>7.0823473820742194E-2</v>
      </c>
      <c r="BL12" s="17"/>
      <c r="BM12" s="17">
        <v>4.5939865817951002E-2</v>
      </c>
      <c r="BN12" s="17">
        <v>5.9796757787953098E-2</v>
      </c>
      <c r="BO12" s="17"/>
      <c r="BP12" s="17">
        <v>5.6185436945194601E-2</v>
      </c>
      <c r="BQ12" s="17">
        <v>7.5351057706726607E-2</v>
      </c>
      <c r="BR12" s="17">
        <v>5.5663532819345399E-2</v>
      </c>
      <c r="BS12" s="17">
        <v>4.0213987060912601E-2</v>
      </c>
      <c r="BT12" s="17"/>
      <c r="BU12" s="17">
        <v>4.1809614297029001E-2</v>
      </c>
      <c r="BV12" s="17">
        <v>5.6012089335197301E-2</v>
      </c>
      <c r="BW12" s="17"/>
      <c r="BX12" s="17">
        <v>4.7051364749217797E-2</v>
      </c>
      <c r="BY12" s="17">
        <v>4.8457379232398901E-2</v>
      </c>
      <c r="BZ12" s="17"/>
      <c r="CA12" s="17">
        <v>2.7508071680770099E-2</v>
      </c>
      <c r="CB12" s="17">
        <v>7.1697171493512304E-2</v>
      </c>
      <c r="CC12" s="17">
        <v>2.2418874401609501E-2</v>
      </c>
      <c r="CD12" s="17">
        <v>5.8119940763402003E-2</v>
      </c>
    </row>
    <row r="13" spans="2:82">
      <c r="B13" s="18" t="s">
        <v>318</v>
      </c>
      <c r="C13" s="17">
        <v>1.7813233244458299E-2</v>
      </c>
      <c r="D13" s="17">
        <v>2.35661957187361E-2</v>
      </c>
      <c r="E13" s="17">
        <v>1.2326700488347501E-2</v>
      </c>
      <c r="F13" s="17"/>
      <c r="G13" s="17">
        <v>2.5636853163209201E-2</v>
      </c>
      <c r="H13" s="17">
        <v>2.1216479676210001E-2</v>
      </c>
      <c r="I13" s="17">
        <v>1.8154714168470001E-2</v>
      </c>
      <c r="J13" s="17">
        <v>1.7498099565794501E-2</v>
      </c>
      <c r="K13" s="17">
        <v>1.6853120488123902E-2</v>
      </c>
      <c r="L13" s="17">
        <v>1.04521224172295E-2</v>
      </c>
      <c r="M13" s="17"/>
      <c r="N13" s="17">
        <v>1.4523529503213801E-2</v>
      </c>
      <c r="O13" s="17">
        <v>1.2129996996922E-2</v>
      </c>
      <c r="P13" s="17">
        <v>2.89729641948328E-2</v>
      </c>
      <c r="Q13" s="17">
        <v>1.7924072652696899E-2</v>
      </c>
      <c r="R13" s="17"/>
      <c r="S13" s="17">
        <v>2.0036319801683501E-2</v>
      </c>
      <c r="T13" s="17">
        <v>1.3436575290215099E-2</v>
      </c>
      <c r="U13" s="17">
        <v>1.56392007800428E-2</v>
      </c>
      <c r="V13" s="17">
        <v>6.7198818211426196E-3</v>
      </c>
      <c r="W13" s="17">
        <v>9.5684705175685496E-3</v>
      </c>
      <c r="X13" s="17">
        <v>3.3321557257193102E-2</v>
      </c>
      <c r="Y13" s="17">
        <v>2.06728549029562E-2</v>
      </c>
      <c r="Z13" s="17">
        <v>1.0495211949843699E-2</v>
      </c>
      <c r="AA13" s="17">
        <v>2.1482447193346701E-2</v>
      </c>
      <c r="AB13" s="17">
        <v>1.3332112055129399E-2</v>
      </c>
      <c r="AC13" s="17">
        <v>1.0941402415892599E-2</v>
      </c>
      <c r="AD13" s="17">
        <v>5.1761422178177301E-2</v>
      </c>
      <c r="AE13" s="17"/>
      <c r="AF13" s="17">
        <v>0</v>
      </c>
      <c r="AG13" s="17">
        <v>3.4244870436366599E-2</v>
      </c>
      <c r="AH13" s="17">
        <v>3.25479348618955E-2</v>
      </c>
      <c r="AI13" s="17">
        <v>7.1190379926706002E-3</v>
      </c>
      <c r="AJ13" s="17">
        <v>1.3553704877043099E-2</v>
      </c>
      <c r="AK13" s="17">
        <v>2.42354225578819E-2</v>
      </c>
      <c r="AL13" s="17">
        <v>1.4025699627757401E-2</v>
      </c>
      <c r="AM13" s="17">
        <v>1.2566672500588299E-2</v>
      </c>
      <c r="AN13" s="17">
        <v>1.7885070085747301E-2</v>
      </c>
      <c r="AO13" s="17">
        <v>4.1367724104465998E-3</v>
      </c>
      <c r="AP13" s="17">
        <v>2.0834380922885899E-2</v>
      </c>
      <c r="AQ13" s="17">
        <v>2.6278443833595198E-2</v>
      </c>
      <c r="AR13" s="17">
        <v>2.1852541206640801E-2</v>
      </c>
      <c r="AS13" s="17">
        <v>9.4160326020766294E-3</v>
      </c>
      <c r="AT13" s="17">
        <v>9.2671311844595098E-3</v>
      </c>
      <c r="AU13" s="17">
        <v>2.8968670393076199E-2</v>
      </c>
      <c r="AV13" s="17"/>
      <c r="AW13" s="17">
        <v>2.46729552146513E-2</v>
      </c>
      <c r="AX13" s="17">
        <v>1.22207555429145E-2</v>
      </c>
      <c r="AY13" s="17">
        <v>2.1255289266660201E-2</v>
      </c>
      <c r="AZ13" s="17">
        <v>2.3391896120084899E-2</v>
      </c>
      <c r="BA13" s="17">
        <v>1.0513660521888801E-2</v>
      </c>
      <c r="BB13" s="17">
        <v>3.5973913030334899E-3</v>
      </c>
      <c r="BC13" s="17"/>
      <c r="BD13" s="17">
        <v>1.7530019983805999E-2</v>
      </c>
      <c r="BE13" s="17">
        <v>1.9889219971511898E-2</v>
      </c>
      <c r="BF13" s="17">
        <v>1.46082760476698E-2</v>
      </c>
      <c r="BG13" s="17">
        <v>1.54892875055025E-2</v>
      </c>
      <c r="BH13" s="17">
        <v>4.5122716889316801E-2</v>
      </c>
      <c r="BI13" s="17"/>
      <c r="BJ13" s="17">
        <v>1.6360476126308102E-2</v>
      </c>
      <c r="BK13" s="17">
        <v>2.4922480505323402E-2</v>
      </c>
      <c r="BL13" s="17"/>
      <c r="BM13" s="17">
        <v>1.7113381342437201E-2</v>
      </c>
      <c r="BN13" s="17">
        <v>1.9264749317427301E-2</v>
      </c>
      <c r="BO13" s="17"/>
      <c r="BP13" s="17">
        <v>1.8618399279469299E-2</v>
      </c>
      <c r="BQ13" s="17">
        <v>1.99800599226439E-2</v>
      </c>
      <c r="BR13" s="17">
        <v>2.49134420498896E-2</v>
      </c>
      <c r="BS13" s="17">
        <v>1.65557345726021E-2</v>
      </c>
      <c r="BT13" s="17"/>
      <c r="BU13" s="17">
        <v>1.52329461354857E-2</v>
      </c>
      <c r="BV13" s="17">
        <v>2.1097833584232398E-2</v>
      </c>
      <c r="BW13" s="17"/>
      <c r="BX13" s="17">
        <v>1.3078977120358199E-2</v>
      </c>
      <c r="BY13" s="17">
        <v>1.9691103337633801E-2</v>
      </c>
      <c r="BZ13" s="17"/>
      <c r="CA13" s="17">
        <v>1.3576474080051901E-2</v>
      </c>
      <c r="CB13" s="17">
        <v>3.0267109123711899E-2</v>
      </c>
      <c r="CC13" s="17">
        <v>4.6664757817172203E-3</v>
      </c>
      <c r="CD13" s="17">
        <v>2.1009861595511398E-2</v>
      </c>
    </row>
    <row r="14" spans="2:82">
      <c r="B14" s="18" t="s">
        <v>195</v>
      </c>
      <c r="C14" s="19">
        <v>8.3495995222910901E-2</v>
      </c>
      <c r="D14" s="19">
        <v>6.6314553410396604E-2</v>
      </c>
      <c r="E14" s="19">
        <v>9.9492523344447498E-2</v>
      </c>
      <c r="F14" s="19"/>
      <c r="G14" s="19">
        <v>7.4592230723516006E-2</v>
      </c>
      <c r="H14" s="19">
        <v>7.33997859622251E-2</v>
      </c>
      <c r="I14" s="19">
        <v>7.6495185081428094E-2</v>
      </c>
      <c r="J14" s="19">
        <v>0.10508185648143201</v>
      </c>
      <c r="K14" s="19">
        <v>9.3657037384498903E-2</v>
      </c>
      <c r="L14" s="19">
        <v>7.9012160006626503E-2</v>
      </c>
      <c r="M14" s="19"/>
      <c r="N14" s="19">
        <v>5.3010069968623598E-2</v>
      </c>
      <c r="O14" s="19">
        <v>8.3953417721847404E-2</v>
      </c>
      <c r="P14" s="19">
        <v>7.5943731864861003E-2</v>
      </c>
      <c r="Q14" s="19">
        <v>0.121108454983254</v>
      </c>
      <c r="R14" s="19"/>
      <c r="S14" s="19">
        <v>5.2199522375289201E-2</v>
      </c>
      <c r="T14" s="19">
        <v>7.0073136988259996E-2</v>
      </c>
      <c r="U14" s="19">
        <v>0.104949222390393</v>
      </c>
      <c r="V14" s="19">
        <v>9.8033817581772598E-2</v>
      </c>
      <c r="W14" s="19">
        <v>6.4455361529870497E-2</v>
      </c>
      <c r="X14" s="19">
        <v>0.11119104411533901</v>
      </c>
      <c r="Y14" s="19">
        <v>8.7800119207229396E-2</v>
      </c>
      <c r="Z14" s="19">
        <v>6.8774173625570895E-2</v>
      </c>
      <c r="AA14" s="19">
        <v>9.2022357057924595E-2</v>
      </c>
      <c r="AB14" s="19">
        <v>8.2258755331951497E-2</v>
      </c>
      <c r="AC14" s="19">
        <v>9.7295080186123206E-2</v>
      </c>
      <c r="AD14" s="19">
        <v>0.105822271739199</v>
      </c>
      <c r="AE14" s="19"/>
      <c r="AF14" s="19">
        <v>0.269401614827949</v>
      </c>
      <c r="AG14" s="19">
        <v>9.7009460431412606E-2</v>
      </c>
      <c r="AH14" s="19">
        <v>0.14132423131535701</v>
      </c>
      <c r="AI14" s="19">
        <v>0.10848882939660399</v>
      </c>
      <c r="AJ14" s="19">
        <v>7.8729305043920006E-2</v>
      </c>
      <c r="AK14" s="19">
        <v>6.5906862933992699E-2</v>
      </c>
      <c r="AL14" s="19">
        <v>7.8980000818301199E-2</v>
      </c>
      <c r="AM14" s="19">
        <v>8.6149635623168394E-2</v>
      </c>
      <c r="AN14" s="19">
        <v>7.4798000413789395E-2</v>
      </c>
      <c r="AO14" s="19">
        <v>7.3491350030262206E-2</v>
      </c>
      <c r="AP14" s="19">
        <v>4.6997253489249297E-2</v>
      </c>
      <c r="AQ14" s="19">
        <v>6.7619786377126498E-2</v>
      </c>
      <c r="AR14" s="19">
        <v>6.2573538726850994E-2</v>
      </c>
      <c r="AS14" s="19">
        <v>3.7099787905023801E-2</v>
      </c>
      <c r="AT14" s="19">
        <v>1.0390977308778001E-2</v>
      </c>
      <c r="AU14" s="19">
        <v>3.6932062174696897E-2</v>
      </c>
      <c r="AV14" s="19"/>
      <c r="AW14" s="19">
        <v>6.1855774053624198E-2</v>
      </c>
      <c r="AX14" s="19">
        <v>9.0787261348638501E-2</v>
      </c>
      <c r="AY14" s="19">
        <v>9.0419679336129502E-2</v>
      </c>
      <c r="AZ14" s="19">
        <v>9.0371374771803598E-2</v>
      </c>
      <c r="BA14" s="19">
        <v>8.8166629802495802E-2</v>
      </c>
      <c r="BB14" s="19">
        <v>8.2813583815167804E-2</v>
      </c>
      <c r="BC14" s="19"/>
      <c r="BD14" s="19">
        <v>0.119900273827455</v>
      </c>
      <c r="BE14" s="19">
        <v>9.0045969703652001E-2</v>
      </c>
      <c r="BF14" s="19">
        <v>5.9880240518180097E-2</v>
      </c>
      <c r="BG14" s="19">
        <v>3.5838869800759302E-2</v>
      </c>
      <c r="BH14" s="19">
        <v>2.13827289974882E-2</v>
      </c>
      <c r="BI14" s="19"/>
      <c r="BJ14" s="19">
        <v>8.9898064097821903E-2</v>
      </c>
      <c r="BK14" s="19">
        <v>5.0464254771357998E-2</v>
      </c>
      <c r="BL14" s="19"/>
      <c r="BM14" s="19">
        <v>9.0292047074199897E-2</v>
      </c>
      <c r="BN14" s="19">
        <v>4.9571451729803297E-2</v>
      </c>
      <c r="BO14" s="19"/>
      <c r="BP14" s="19">
        <v>4.2014385727919802E-2</v>
      </c>
      <c r="BQ14" s="19">
        <v>5.7158112544962301E-2</v>
      </c>
      <c r="BR14" s="19">
        <v>6.3253032799661199E-2</v>
      </c>
      <c r="BS14" s="19">
        <v>9.3730509728360806E-2</v>
      </c>
      <c r="BT14" s="19"/>
      <c r="BU14" s="19">
        <v>6.1933836881542602E-2</v>
      </c>
      <c r="BV14" s="19">
        <v>0.110943744106375</v>
      </c>
      <c r="BW14" s="19"/>
      <c r="BX14" s="19">
        <v>3.2913287743117803E-2</v>
      </c>
      <c r="BY14" s="19">
        <v>0.10355991891402699</v>
      </c>
      <c r="BZ14" s="19"/>
      <c r="CA14" s="19">
        <v>2.6181494936627098E-2</v>
      </c>
      <c r="CB14" s="19">
        <v>0.106812667062071</v>
      </c>
      <c r="CC14" s="19">
        <v>3.1394937818916897E-2</v>
      </c>
      <c r="CD14" s="19">
        <v>0.131824853794797</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322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315</v>
      </c>
      <c r="C9" s="17">
        <v>0.224376647848819</v>
      </c>
      <c r="D9" s="17">
        <v>0.24561569579925099</v>
      </c>
      <c r="E9" s="17">
        <v>0.203349474909709</v>
      </c>
      <c r="F9" s="17"/>
      <c r="G9" s="17">
        <v>0.18995853930723799</v>
      </c>
      <c r="H9" s="17">
        <v>0.23559962974846099</v>
      </c>
      <c r="I9" s="17">
        <v>0.25376967793810701</v>
      </c>
      <c r="J9" s="17">
        <v>0.17348863433205799</v>
      </c>
      <c r="K9" s="17">
        <v>0.22495687601193301</v>
      </c>
      <c r="L9" s="17">
        <v>0.25511598243367101</v>
      </c>
      <c r="M9" s="17"/>
      <c r="N9" s="17">
        <v>0.26787997816953502</v>
      </c>
      <c r="O9" s="17">
        <v>0.22099735542587301</v>
      </c>
      <c r="P9" s="17">
        <v>0.22541388797543699</v>
      </c>
      <c r="Q9" s="17">
        <v>0.18150271115373301</v>
      </c>
      <c r="R9" s="17"/>
      <c r="S9" s="17">
        <v>0.27275349904683999</v>
      </c>
      <c r="T9" s="17">
        <v>0.22744937027946899</v>
      </c>
      <c r="U9" s="17">
        <v>0.20235488457599199</v>
      </c>
      <c r="V9" s="17">
        <v>0.22330287273714999</v>
      </c>
      <c r="W9" s="17">
        <v>0.218025744791671</v>
      </c>
      <c r="X9" s="17">
        <v>0.21636239619967901</v>
      </c>
      <c r="Y9" s="17">
        <v>0.21170033771228799</v>
      </c>
      <c r="Z9" s="17">
        <v>0.204411887252994</v>
      </c>
      <c r="AA9" s="17">
        <v>0.23197079887400701</v>
      </c>
      <c r="AB9" s="17">
        <v>0.212538453961852</v>
      </c>
      <c r="AC9" s="17">
        <v>0.17734245961831399</v>
      </c>
      <c r="AD9" s="17">
        <v>0.23259535626043301</v>
      </c>
      <c r="AE9" s="17"/>
      <c r="AF9" s="17">
        <v>8.7063488650881302E-2</v>
      </c>
      <c r="AG9" s="17">
        <v>0.167753504722329</v>
      </c>
      <c r="AH9" s="17">
        <v>0.204597151637465</v>
      </c>
      <c r="AI9" s="17">
        <v>0.21439782076526701</v>
      </c>
      <c r="AJ9" s="17">
        <v>0.23316032283832899</v>
      </c>
      <c r="AK9" s="17">
        <v>0.234919474738599</v>
      </c>
      <c r="AL9" s="17">
        <v>0.21233073472346201</v>
      </c>
      <c r="AM9" s="17">
        <v>0.24213202937475201</v>
      </c>
      <c r="AN9" s="17">
        <v>0.18725394630403</v>
      </c>
      <c r="AO9" s="17">
        <v>0.24495137651294099</v>
      </c>
      <c r="AP9" s="17">
        <v>0.24377899657733901</v>
      </c>
      <c r="AQ9" s="17">
        <v>0.23412330168641601</v>
      </c>
      <c r="AR9" s="17">
        <v>0.13861414820507401</v>
      </c>
      <c r="AS9" s="17">
        <v>0.18129786104211501</v>
      </c>
      <c r="AT9" s="17">
        <v>0.32584056858995197</v>
      </c>
      <c r="AU9" s="17">
        <v>0.34436616386319802</v>
      </c>
      <c r="AV9" s="17"/>
      <c r="AW9" s="17">
        <v>0.26435414481161301</v>
      </c>
      <c r="AX9" s="17">
        <v>0.22332729352292699</v>
      </c>
      <c r="AY9" s="17">
        <v>0.226732669305861</v>
      </c>
      <c r="AZ9" s="17">
        <v>0.19562166337156101</v>
      </c>
      <c r="BA9" s="17">
        <v>0.19208497786133899</v>
      </c>
      <c r="BB9" s="17">
        <v>0.23084787866512199</v>
      </c>
      <c r="BC9" s="17"/>
      <c r="BD9" s="17">
        <v>0.183699277310995</v>
      </c>
      <c r="BE9" s="17">
        <v>0.19512346205651801</v>
      </c>
      <c r="BF9" s="17">
        <v>0.25659492502477899</v>
      </c>
      <c r="BG9" s="17">
        <v>0.29848780497125599</v>
      </c>
      <c r="BH9" s="17">
        <v>0.17635555057588601</v>
      </c>
      <c r="BI9" s="17"/>
      <c r="BJ9" s="17">
        <v>0.213029327163864</v>
      </c>
      <c r="BK9" s="17">
        <v>0.27016869187515502</v>
      </c>
      <c r="BL9" s="17"/>
      <c r="BM9" s="17">
        <v>0.20944399572098099</v>
      </c>
      <c r="BN9" s="17">
        <v>0.29536548786494898</v>
      </c>
      <c r="BO9" s="17"/>
      <c r="BP9" s="17">
        <v>0.28441629269393998</v>
      </c>
      <c r="BQ9" s="17">
        <v>0.25167917519077898</v>
      </c>
      <c r="BR9" s="17">
        <v>0.22480843725935701</v>
      </c>
      <c r="BS9" s="17">
        <v>0.20575450670742401</v>
      </c>
      <c r="BT9" s="17"/>
      <c r="BU9" s="17">
        <v>0.25862545956604299</v>
      </c>
      <c r="BV9" s="17">
        <v>0.180779306214987</v>
      </c>
      <c r="BW9" s="17"/>
      <c r="BX9" s="17">
        <v>0.29369338606978501</v>
      </c>
      <c r="BY9" s="17">
        <v>0.19688176243292699</v>
      </c>
      <c r="BZ9" s="17"/>
      <c r="CA9" s="17">
        <v>0.31771277264777698</v>
      </c>
      <c r="CB9" s="17">
        <v>0.172352327705101</v>
      </c>
      <c r="CC9" s="17">
        <v>0.305892875333036</v>
      </c>
      <c r="CD9" s="17">
        <v>0.16279048986764599</v>
      </c>
    </row>
    <row r="10" spans="2:82">
      <c r="B10" s="18" t="s">
        <v>316</v>
      </c>
      <c r="C10" s="17">
        <v>0.37438457359885502</v>
      </c>
      <c r="D10" s="17">
        <v>0.37431115509759599</v>
      </c>
      <c r="E10" s="17">
        <v>0.37570127447809698</v>
      </c>
      <c r="F10" s="17"/>
      <c r="G10" s="17">
        <v>0.33994284011209602</v>
      </c>
      <c r="H10" s="17">
        <v>0.349037925133586</v>
      </c>
      <c r="I10" s="17">
        <v>0.32650606041966801</v>
      </c>
      <c r="J10" s="17">
        <v>0.39629256473877</v>
      </c>
      <c r="K10" s="17">
        <v>0.39030735764258201</v>
      </c>
      <c r="L10" s="17">
        <v>0.42857555898215599</v>
      </c>
      <c r="M10" s="17"/>
      <c r="N10" s="17">
        <v>0.41443574082058099</v>
      </c>
      <c r="O10" s="17">
        <v>0.40672467137378898</v>
      </c>
      <c r="P10" s="17">
        <v>0.32542390506337099</v>
      </c>
      <c r="Q10" s="17">
        <v>0.33581256922353497</v>
      </c>
      <c r="R10" s="17"/>
      <c r="S10" s="17">
        <v>0.32533189155187198</v>
      </c>
      <c r="T10" s="17">
        <v>0.40172889135876</v>
      </c>
      <c r="U10" s="17">
        <v>0.40640454824792899</v>
      </c>
      <c r="V10" s="17">
        <v>0.358220730190421</v>
      </c>
      <c r="W10" s="17">
        <v>0.39948903012208598</v>
      </c>
      <c r="X10" s="17">
        <v>0.37988028435031201</v>
      </c>
      <c r="Y10" s="17">
        <v>0.39900977529019799</v>
      </c>
      <c r="Z10" s="17">
        <v>0.34097658383496998</v>
      </c>
      <c r="AA10" s="17">
        <v>0.369539962574989</v>
      </c>
      <c r="AB10" s="17">
        <v>0.38050177792089102</v>
      </c>
      <c r="AC10" s="17">
        <v>0.35523609560207098</v>
      </c>
      <c r="AD10" s="17">
        <v>0.38305544016329901</v>
      </c>
      <c r="AE10" s="17"/>
      <c r="AF10" s="17">
        <v>0.28963373815236798</v>
      </c>
      <c r="AG10" s="17">
        <v>0.398825328848254</v>
      </c>
      <c r="AH10" s="17">
        <v>0.329681264885824</v>
      </c>
      <c r="AI10" s="17">
        <v>0.33311224746638002</v>
      </c>
      <c r="AJ10" s="17">
        <v>0.32369213409616598</v>
      </c>
      <c r="AK10" s="17">
        <v>0.36231689051530003</v>
      </c>
      <c r="AL10" s="17">
        <v>0.39069237405262303</v>
      </c>
      <c r="AM10" s="17">
        <v>0.34562664211365701</v>
      </c>
      <c r="AN10" s="17">
        <v>0.409218884664379</v>
      </c>
      <c r="AO10" s="17">
        <v>0.39642001866562898</v>
      </c>
      <c r="AP10" s="17">
        <v>0.399974566612667</v>
      </c>
      <c r="AQ10" s="17">
        <v>0.38795454036703902</v>
      </c>
      <c r="AR10" s="17">
        <v>0.45209129255207198</v>
      </c>
      <c r="AS10" s="17">
        <v>0.434450610600776</v>
      </c>
      <c r="AT10" s="17">
        <v>0.45975550679627097</v>
      </c>
      <c r="AU10" s="17">
        <v>0.36468718961744401</v>
      </c>
      <c r="AV10" s="17"/>
      <c r="AW10" s="17">
        <v>0.35658872577480999</v>
      </c>
      <c r="AX10" s="17">
        <v>0.367173739564151</v>
      </c>
      <c r="AY10" s="17">
        <v>0.37095138533368199</v>
      </c>
      <c r="AZ10" s="17">
        <v>0.38088665877632599</v>
      </c>
      <c r="BA10" s="17">
        <v>0.41697280212933002</v>
      </c>
      <c r="BB10" s="17">
        <v>0.380557503144066</v>
      </c>
      <c r="BC10" s="17"/>
      <c r="BD10" s="17">
        <v>0.33409303691907299</v>
      </c>
      <c r="BE10" s="17">
        <v>0.36218936132684099</v>
      </c>
      <c r="BF10" s="17">
        <v>0.40835964497459898</v>
      </c>
      <c r="BG10" s="17">
        <v>0.37089950581377001</v>
      </c>
      <c r="BH10" s="17">
        <v>0.50425537982231505</v>
      </c>
      <c r="BI10" s="17"/>
      <c r="BJ10" s="17">
        <v>0.38276861018234198</v>
      </c>
      <c r="BK10" s="17">
        <v>0.343357597829198</v>
      </c>
      <c r="BL10" s="17"/>
      <c r="BM10" s="17">
        <v>0.37801661776260698</v>
      </c>
      <c r="BN10" s="17">
        <v>0.35765666719079398</v>
      </c>
      <c r="BO10" s="17"/>
      <c r="BP10" s="17">
        <v>0.36722808665311102</v>
      </c>
      <c r="BQ10" s="17">
        <v>0.34803059116443702</v>
      </c>
      <c r="BR10" s="17">
        <v>0.37017470331372698</v>
      </c>
      <c r="BS10" s="17">
        <v>0.383724847504469</v>
      </c>
      <c r="BT10" s="17"/>
      <c r="BU10" s="17">
        <v>0.40817307756255899</v>
      </c>
      <c r="BV10" s="17">
        <v>0.33137318497713197</v>
      </c>
      <c r="BW10" s="17"/>
      <c r="BX10" s="17">
        <v>0.40720604649542302</v>
      </c>
      <c r="BY10" s="17">
        <v>0.36136574640598701</v>
      </c>
      <c r="BZ10" s="17"/>
      <c r="CA10" s="17">
        <v>0.44754962486341598</v>
      </c>
      <c r="CB10" s="17">
        <v>0.347114303994567</v>
      </c>
      <c r="CC10" s="17">
        <v>0.437547976582149</v>
      </c>
      <c r="CD10" s="17">
        <v>0.31387375391941202</v>
      </c>
    </row>
    <row r="11" spans="2:82">
      <c r="B11" s="18" t="s">
        <v>283</v>
      </c>
      <c r="C11" s="17">
        <v>0.244395919134341</v>
      </c>
      <c r="D11" s="17">
        <v>0.24194978467897099</v>
      </c>
      <c r="E11" s="17">
        <v>0.24657575478319099</v>
      </c>
      <c r="F11" s="17"/>
      <c r="G11" s="17">
        <v>0.21972163817315499</v>
      </c>
      <c r="H11" s="17">
        <v>0.25265715253399801</v>
      </c>
      <c r="I11" s="17">
        <v>0.26617594926249699</v>
      </c>
      <c r="J11" s="17">
        <v>0.26494514221589099</v>
      </c>
      <c r="K11" s="17">
        <v>0.245400547366461</v>
      </c>
      <c r="L11" s="17">
        <v>0.21893210731697199</v>
      </c>
      <c r="M11" s="17"/>
      <c r="N11" s="17">
        <v>0.21173330418605399</v>
      </c>
      <c r="O11" s="17">
        <v>0.22568400694724999</v>
      </c>
      <c r="P11" s="17">
        <v>0.26762902575574399</v>
      </c>
      <c r="Q11" s="17">
        <v>0.28238036281876799</v>
      </c>
      <c r="R11" s="17"/>
      <c r="S11" s="17">
        <v>0.260954308900814</v>
      </c>
      <c r="T11" s="17">
        <v>0.23490229727076101</v>
      </c>
      <c r="U11" s="17">
        <v>0.21336704362122599</v>
      </c>
      <c r="V11" s="17">
        <v>0.26611349539960599</v>
      </c>
      <c r="W11" s="17">
        <v>0.23685482286524501</v>
      </c>
      <c r="X11" s="17">
        <v>0.22279076275093401</v>
      </c>
      <c r="Y11" s="17">
        <v>0.22048447800304799</v>
      </c>
      <c r="Z11" s="17">
        <v>0.31038784540412101</v>
      </c>
      <c r="AA11" s="17">
        <v>0.23108557444505501</v>
      </c>
      <c r="AB11" s="17">
        <v>0.26240678222351699</v>
      </c>
      <c r="AC11" s="17">
        <v>0.29861278805439601</v>
      </c>
      <c r="AD11" s="17">
        <v>0.18845863737433599</v>
      </c>
      <c r="AE11" s="17"/>
      <c r="AF11" s="17">
        <v>0.134157662745474</v>
      </c>
      <c r="AG11" s="17">
        <v>0.26311448019280598</v>
      </c>
      <c r="AH11" s="17">
        <v>0.264534758142421</v>
      </c>
      <c r="AI11" s="17">
        <v>0.24026389832433701</v>
      </c>
      <c r="AJ11" s="17">
        <v>0.263101779944796</v>
      </c>
      <c r="AK11" s="17">
        <v>0.25481291966505099</v>
      </c>
      <c r="AL11" s="17">
        <v>0.25327340611945298</v>
      </c>
      <c r="AM11" s="17">
        <v>0.26441802983663598</v>
      </c>
      <c r="AN11" s="17">
        <v>0.25677337869995498</v>
      </c>
      <c r="AO11" s="17">
        <v>0.23710831437044699</v>
      </c>
      <c r="AP11" s="17">
        <v>0.22400509806329799</v>
      </c>
      <c r="AQ11" s="17">
        <v>0.231180547044844</v>
      </c>
      <c r="AR11" s="17">
        <v>0.30326286879298597</v>
      </c>
      <c r="AS11" s="17">
        <v>0.26487027139765201</v>
      </c>
      <c r="AT11" s="17">
        <v>0.131830872837534</v>
      </c>
      <c r="AU11" s="17">
        <v>0.17236968975769301</v>
      </c>
      <c r="AV11" s="17"/>
      <c r="AW11" s="17">
        <v>0.22563900368732501</v>
      </c>
      <c r="AX11" s="17">
        <v>0.25099103578857102</v>
      </c>
      <c r="AY11" s="17">
        <v>0.23277162978941701</v>
      </c>
      <c r="AZ11" s="17">
        <v>0.251651908198536</v>
      </c>
      <c r="BA11" s="17">
        <v>0.25623155266353098</v>
      </c>
      <c r="BB11" s="17">
        <v>0.267591165687945</v>
      </c>
      <c r="BC11" s="17"/>
      <c r="BD11" s="17">
        <v>0.29857288096665702</v>
      </c>
      <c r="BE11" s="17">
        <v>0.25456591938838302</v>
      </c>
      <c r="BF11" s="17">
        <v>0.20915809183349199</v>
      </c>
      <c r="BG11" s="17">
        <v>0.21276542759678499</v>
      </c>
      <c r="BH11" s="17">
        <v>0.193125870291813</v>
      </c>
      <c r="BI11" s="17"/>
      <c r="BJ11" s="17">
        <v>0.25119994491424003</v>
      </c>
      <c r="BK11" s="17">
        <v>0.212736608004577</v>
      </c>
      <c r="BL11" s="17"/>
      <c r="BM11" s="17">
        <v>0.25070618388590499</v>
      </c>
      <c r="BN11" s="17">
        <v>0.21571402244864801</v>
      </c>
      <c r="BO11" s="17"/>
      <c r="BP11" s="17">
        <v>0.22128705612074601</v>
      </c>
      <c r="BQ11" s="17">
        <v>0.23153810069178901</v>
      </c>
      <c r="BR11" s="17">
        <v>0.22123391935550399</v>
      </c>
      <c r="BS11" s="17">
        <v>0.25393644160190798</v>
      </c>
      <c r="BT11" s="17"/>
      <c r="BU11" s="17">
        <v>0.21141300918579101</v>
      </c>
      <c r="BV11" s="17">
        <v>0.28638181940374002</v>
      </c>
      <c r="BW11" s="17"/>
      <c r="BX11" s="17">
        <v>0.18727898977896401</v>
      </c>
      <c r="BY11" s="17">
        <v>0.26705167975203697</v>
      </c>
      <c r="BZ11" s="17"/>
      <c r="CA11" s="17">
        <v>0.16930338351684801</v>
      </c>
      <c r="CB11" s="17">
        <v>0.28398035896773099</v>
      </c>
      <c r="CC11" s="17">
        <v>0.17433846154314001</v>
      </c>
      <c r="CD11" s="17">
        <v>0.30093151518661398</v>
      </c>
    </row>
    <row r="12" spans="2:82">
      <c r="B12" s="18" t="s">
        <v>317</v>
      </c>
      <c r="C12" s="17">
        <v>4.4981031052916599E-2</v>
      </c>
      <c r="D12" s="17">
        <v>5.0313415708602899E-2</v>
      </c>
      <c r="E12" s="17">
        <v>3.9649975448837402E-2</v>
      </c>
      <c r="F12" s="17"/>
      <c r="G12" s="17">
        <v>0.111126747341091</v>
      </c>
      <c r="H12" s="17">
        <v>6.2089146454441198E-2</v>
      </c>
      <c r="I12" s="17">
        <v>4.8519057089602399E-2</v>
      </c>
      <c r="J12" s="17">
        <v>3.17193313698938E-2</v>
      </c>
      <c r="K12" s="17">
        <v>2.57803452398346E-2</v>
      </c>
      <c r="L12" s="17">
        <v>7.7665531474684401E-3</v>
      </c>
      <c r="M12" s="17"/>
      <c r="N12" s="17">
        <v>3.7453334984016602E-2</v>
      </c>
      <c r="O12" s="17">
        <v>3.9548569919994302E-2</v>
      </c>
      <c r="P12" s="17">
        <v>6.11060686773457E-2</v>
      </c>
      <c r="Q12" s="17">
        <v>4.4659034024407199E-2</v>
      </c>
      <c r="R12" s="17"/>
      <c r="S12" s="17">
        <v>5.1044029450835401E-2</v>
      </c>
      <c r="T12" s="17">
        <v>4.2753058920521302E-2</v>
      </c>
      <c r="U12" s="17">
        <v>2.8594015538068299E-2</v>
      </c>
      <c r="V12" s="17">
        <v>3.9473430131250001E-2</v>
      </c>
      <c r="W12" s="17">
        <v>5.1140060180412998E-2</v>
      </c>
      <c r="X12" s="17">
        <v>6.0678860694791302E-2</v>
      </c>
      <c r="Y12" s="17">
        <v>5.6489255258428302E-2</v>
      </c>
      <c r="Z12" s="17">
        <v>5.3735288950013602E-2</v>
      </c>
      <c r="AA12" s="17">
        <v>4.5257310656252298E-2</v>
      </c>
      <c r="AB12" s="17">
        <v>2.28152336316726E-2</v>
      </c>
      <c r="AC12" s="17">
        <v>5.3219046819422897E-2</v>
      </c>
      <c r="AD12" s="17">
        <v>3.4486037725685703E-2</v>
      </c>
      <c r="AE12" s="17"/>
      <c r="AF12" s="17">
        <v>0.17766203238765699</v>
      </c>
      <c r="AG12" s="17">
        <v>3.6966747333026899E-2</v>
      </c>
      <c r="AH12" s="17">
        <v>3.8673421295527297E-2</v>
      </c>
      <c r="AI12" s="17">
        <v>4.40277494880554E-2</v>
      </c>
      <c r="AJ12" s="17">
        <v>5.3470336835039399E-2</v>
      </c>
      <c r="AK12" s="17">
        <v>5.44768507973609E-2</v>
      </c>
      <c r="AL12" s="17">
        <v>3.8364625905925702E-2</v>
      </c>
      <c r="AM12" s="17">
        <v>4.0086618518796698E-2</v>
      </c>
      <c r="AN12" s="17">
        <v>5.5914452793111399E-2</v>
      </c>
      <c r="AO12" s="17">
        <v>3.4775230215051599E-2</v>
      </c>
      <c r="AP12" s="17">
        <v>5.4172740863613698E-2</v>
      </c>
      <c r="AQ12" s="17">
        <v>4.9712663047146E-2</v>
      </c>
      <c r="AR12" s="17">
        <v>3.7815566532108998E-2</v>
      </c>
      <c r="AS12" s="17">
        <v>4.2509452593369301E-2</v>
      </c>
      <c r="AT12" s="17">
        <v>3.4680626172956502E-2</v>
      </c>
      <c r="AU12" s="17">
        <v>4.8001502610621097E-2</v>
      </c>
      <c r="AV12" s="17"/>
      <c r="AW12" s="17">
        <v>5.3929939141001901E-2</v>
      </c>
      <c r="AX12" s="17">
        <v>4.49579260772517E-2</v>
      </c>
      <c r="AY12" s="17">
        <v>4.6713628456730202E-2</v>
      </c>
      <c r="AZ12" s="17">
        <v>5.0481399356895502E-2</v>
      </c>
      <c r="BA12" s="17">
        <v>2.8123941353515501E-2</v>
      </c>
      <c r="BB12" s="17">
        <v>1.4591824794388499E-2</v>
      </c>
      <c r="BC12" s="17"/>
      <c r="BD12" s="17">
        <v>3.4660812429262201E-2</v>
      </c>
      <c r="BE12" s="17">
        <v>5.06766205784559E-2</v>
      </c>
      <c r="BF12" s="17">
        <v>3.7726331678319701E-2</v>
      </c>
      <c r="BG12" s="17">
        <v>6.6195047219593198E-2</v>
      </c>
      <c r="BH12" s="17">
        <v>7.6536574796797097E-2</v>
      </c>
      <c r="BI12" s="17"/>
      <c r="BJ12" s="17">
        <v>3.8451628648029097E-2</v>
      </c>
      <c r="BK12" s="17">
        <v>7.4166140512280307E-2</v>
      </c>
      <c r="BL12" s="17"/>
      <c r="BM12" s="17">
        <v>4.3144311194877098E-2</v>
      </c>
      <c r="BN12" s="17">
        <v>5.5243023557337997E-2</v>
      </c>
      <c r="BO12" s="17"/>
      <c r="BP12" s="17">
        <v>6.2175205867472702E-2</v>
      </c>
      <c r="BQ12" s="17">
        <v>6.5220420333003196E-2</v>
      </c>
      <c r="BR12" s="17">
        <v>5.9241615957733001E-2</v>
      </c>
      <c r="BS12" s="17">
        <v>3.7740126734712498E-2</v>
      </c>
      <c r="BT12" s="17"/>
      <c r="BU12" s="17">
        <v>3.3480053264841297E-2</v>
      </c>
      <c r="BV12" s="17">
        <v>5.9621307097812597E-2</v>
      </c>
      <c r="BW12" s="17"/>
      <c r="BX12" s="17">
        <v>4.2026869862885299E-2</v>
      </c>
      <c r="BY12" s="17">
        <v>4.6152816187425803E-2</v>
      </c>
      <c r="BZ12" s="17"/>
      <c r="CA12" s="17">
        <v>2.4386719306526999E-2</v>
      </c>
      <c r="CB12" s="17">
        <v>4.7506482687552601E-2</v>
      </c>
      <c r="CC12" s="17">
        <v>3.0561838180061598E-2</v>
      </c>
      <c r="CD12" s="17">
        <v>6.3375429485578894E-2</v>
      </c>
    </row>
    <row r="13" spans="2:82">
      <c r="B13" s="18" t="s">
        <v>318</v>
      </c>
      <c r="C13" s="17">
        <v>2.0138672430276599E-2</v>
      </c>
      <c r="D13" s="17">
        <v>2.3063450872180698E-2</v>
      </c>
      <c r="E13" s="17">
        <v>1.6917953582028199E-2</v>
      </c>
      <c r="F13" s="17"/>
      <c r="G13" s="17">
        <v>5.7955462659496498E-2</v>
      </c>
      <c r="H13" s="17">
        <v>1.9863480640144201E-2</v>
      </c>
      <c r="I13" s="17">
        <v>1.9553825304711701E-2</v>
      </c>
      <c r="J13" s="17">
        <v>2.0183310905489402E-2</v>
      </c>
      <c r="K13" s="17">
        <v>8.9841757409670694E-3</v>
      </c>
      <c r="L13" s="17">
        <v>3.1089283008638099E-3</v>
      </c>
      <c r="M13" s="17"/>
      <c r="N13" s="17">
        <v>1.4396748414402E-2</v>
      </c>
      <c r="O13" s="17">
        <v>1.9501729037467799E-2</v>
      </c>
      <c r="P13" s="17">
        <v>3.03643322106333E-2</v>
      </c>
      <c r="Q13" s="17">
        <v>1.8534473063033699E-2</v>
      </c>
      <c r="R13" s="17"/>
      <c r="S13" s="17">
        <v>2.6132389835681901E-2</v>
      </c>
      <c r="T13" s="17">
        <v>1.1739225250087399E-2</v>
      </c>
      <c r="U13" s="17">
        <v>3.3063141346783703E-2</v>
      </c>
      <c r="V13" s="17">
        <v>8.9864728341213194E-3</v>
      </c>
      <c r="W13" s="17">
        <v>1.6735736415396801E-2</v>
      </c>
      <c r="X13" s="17">
        <v>2.65187426181255E-2</v>
      </c>
      <c r="Y13" s="17">
        <v>2.1692636411732701E-2</v>
      </c>
      <c r="Z13" s="17">
        <v>0</v>
      </c>
      <c r="AA13" s="17">
        <v>2.0678951365577399E-2</v>
      </c>
      <c r="AB13" s="17">
        <v>1.8828657618722901E-2</v>
      </c>
      <c r="AC13" s="17">
        <v>2.1189042548474701E-2</v>
      </c>
      <c r="AD13" s="17">
        <v>3.9258026641318298E-2</v>
      </c>
      <c r="AE13" s="17"/>
      <c r="AF13" s="17">
        <v>0</v>
      </c>
      <c r="AG13" s="17">
        <v>3.65659532734353E-2</v>
      </c>
      <c r="AH13" s="17">
        <v>2.14141413119966E-2</v>
      </c>
      <c r="AI13" s="17">
        <v>2.48607469454789E-2</v>
      </c>
      <c r="AJ13" s="17">
        <v>2.0857865059111299E-2</v>
      </c>
      <c r="AK13" s="17">
        <v>1.8096680367709901E-2</v>
      </c>
      <c r="AL13" s="17">
        <v>1.8016228882739699E-2</v>
      </c>
      <c r="AM13" s="17">
        <v>1.6486574574174101E-2</v>
      </c>
      <c r="AN13" s="17">
        <v>1.13976261893181E-2</v>
      </c>
      <c r="AO13" s="17">
        <v>1.1803286352238301E-2</v>
      </c>
      <c r="AP13" s="17">
        <v>2.6174672720807101E-2</v>
      </c>
      <c r="AQ13" s="17">
        <v>3.5516370921652697E-2</v>
      </c>
      <c r="AR13" s="17">
        <v>1.31309756518149E-2</v>
      </c>
      <c r="AS13" s="17">
        <v>1.8377965145754301E-2</v>
      </c>
      <c r="AT13" s="17">
        <v>1.7440037579434499E-2</v>
      </c>
      <c r="AU13" s="17">
        <v>2.2918468652043202E-2</v>
      </c>
      <c r="AV13" s="17"/>
      <c r="AW13" s="17">
        <v>2.9656419777888399E-2</v>
      </c>
      <c r="AX13" s="17">
        <v>1.88968943088904E-2</v>
      </c>
      <c r="AY13" s="17">
        <v>1.9166490006362599E-2</v>
      </c>
      <c r="AZ13" s="17">
        <v>1.7552810293698599E-2</v>
      </c>
      <c r="BA13" s="17">
        <v>1.8051486860442299E-2</v>
      </c>
      <c r="BB13" s="17">
        <v>3.6500049316744998E-3</v>
      </c>
      <c r="BC13" s="17"/>
      <c r="BD13" s="17">
        <v>1.3926139130865199E-2</v>
      </c>
      <c r="BE13" s="17">
        <v>3.4161088849912799E-2</v>
      </c>
      <c r="BF13" s="17">
        <v>2.0615051116541799E-2</v>
      </c>
      <c r="BG13" s="17">
        <v>1.5639476000926199E-2</v>
      </c>
      <c r="BH13" s="17">
        <v>2.8343895515700199E-2</v>
      </c>
      <c r="BI13" s="17"/>
      <c r="BJ13" s="17">
        <v>1.6190467120154099E-2</v>
      </c>
      <c r="BK13" s="17">
        <v>3.8428253119691003E-2</v>
      </c>
      <c r="BL13" s="17"/>
      <c r="BM13" s="17">
        <v>2.0221880608991698E-2</v>
      </c>
      <c r="BN13" s="17">
        <v>1.7755822161263299E-2</v>
      </c>
      <c r="BO13" s="17"/>
      <c r="BP13" s="17">
        <v>1.74017426981634E-2</v>
      </c>
      <c r="BQ13" s="17">
        <v>3.89025133235473E-2</v>
      </c>
      <c r="BR13" s="17">
        <v>3.9549452733172702E-2</v>
      </c>
      <c r="BS13" s="17">
        <v>1.6066753487719999E-2</v>
      </c>
      <c r="BT13" s="17"/>
      <c r="BU13" s="17">
        <v>1.7424798982678898E-2</v>
      </c>
      <c r="BV13" s="17">
        <v>2.3593322735309001E-2</v>
      </c>
      <c r="BW13" s="17"/>
      <c r="BX13" s="17">
        <v>2.26293232798928E-2</v>
      </c>
      <c r="BY13" s="17">
        <v>1.9150741355059401E-2</v>
      </c>
      <c r="BZ13" s="17"/>
      <c r="CA13" s="17">
        <v>1.6963523797750499E-2</v>
      </c>
      <c r="CB13" s="17">
        <v>3.1586432948260898E-2</v>
      </c>
      <c r="CC13" s="17">
        <v>8.7113849656981594E-3</v>
      </c>
      <c r="CD13" s="17">
        <v>2.2184684653423201E-2</v>
      </c>
    </row>
    <row r="14" spans="2:82">
      <c r="B14" s="18" t="s">
        <v>195</v>
      </c>
      <c r="C14" s="19">
        <v>9.1723155934792397E-2</v>
      </c>
      <c r="D14" s="19">
        <v>6.4746497843399406E-2</v>
      </c>
      <c r="E14" s="19">
        <v>0.117805566798137</v>
      </c>
      <c r="F14" s="19"/>
      <c r="G14" s="19">
        <v>8.1294772406924495E-2</v>
      </c>
      <c r="H14" s="19">
        <v>8.0752665489369005E-2</v>
      </c>
      <c r="I14" s="19">
        <v>8.5475429985413395E-2</v>
      </c>
      <c r="J14" s="19">
        <v>0.113371016437898</v>
      </c>
      <c r="K14" s="19">
        <v>0.104570697998222</v>
      </c>
      <c r="L14" s="19">
        <v>8.6500869818869494E-2</v>
      </c>
      <c r="M14" s="19"/>
      <c r="N14" s="19">
        <v>5.4100893425411897E-2</v>
      </c>
      <c r="O14" s="19">
        <v>8.7543667295626307E-2</v>
      </c>
      <c r="P14" s="19">
        <v>9.0062780317469296E-2</v>
      </c>
      <c r="Q14" s="19">
        <v>0.13711084971652401</v>
      </c>
      <c r="R14" s="19"/>
      <c r="S14" s="19">
        <v>6.3783881213956797E-2</v>
      </c>
      <c r="T14" s="19">
        <v>8.1427156920401506E-2</v>
      </c>
      <c r="U14" s="19">
        <v>0.116216366670001</v>
      </c>
      <c r="V14" s="19">
        <v>0.103902998707451</v>
      </c>
      <c r="W14" s="19">
        <v>7.7754605625187698E-2</v>
      </c>
      <c r="X14" s="19">
        <v>9.3768953386158094E-2</v>
      </c>
      <c r="Y14" s="19">
        <v>9.0623517324305194E-2</v>
      </c>
      <c r="Z14" s="19">
        <v>9.0488394557900698E-2</v>
      </c>
      <c r="AA14" s="19">
        <v>0.101467402084119</v>
      </c>
      <c r="AB14" s="19">
        <v>0.10290909464334499</v>
      </c>
      <c r="AC14" s="19">
        <v>9.4400567357321205E-2</v>
      </c>
      <c r="AD14" s="19">
        <v>0.12214650183492801</v>
      </c>
      <c r="AE14" s="19"/>
      <c r="AF14" s="19">
        <v>0.31148307806361902</v>
      </c>
      <c r="AG14" s="19">
        <v>9.6773985630148704E-2</v>
      </c>
      <c r="AH14" s="19">
        <v>0.14109926272676701</v>
      </c>
      <c r="AI14" s="19">
        <v>0.14333753701048099</v>
      </c>
      <c r="AJ14" s="19">
        <v>0.105717561226557</v>
      </c>
      <c r="AK14" s="19">
        <v>7.5377183915979404E-2</v>
      </c>
      <c r="AL14" s="19">
        <v>8.7322630315796901E-2</v>
      </c>
      <c r="AM14" s="19">
        <v>9.1250105581983904E-2</v>
      </c>
      <c r="AN14" s="19">
        <v>7.9441711349206204E-2</v>
      </c>
      <c r="AO14" s="19">
        <v>7.4941773883693302E-2</v>
      </c>
      <c r="AP14" s="19">
        <v>5.1893925162275201E-2</v>
      </c>
      <c r="AQ14" s="19">
        <v>6.1512576932902602E-2</v>
      </c>
      <c r="AR14" s="19">
        <v>5.5085148265944697E-2</v>
      </c>
      <c r="AS14" s="19">
        <v>5.8493839220333799E-2</v>
      </c>
      <c r="AT14" s="19">
        <v>3.04523880238525E-2</v>
      </c>
      <c r="AU14" s="19">
        <v>4.7656985499001103E-2</v>
      </c>
      <c r="AV14" s="19"/>
      <c r="AW14" s="19">
        <v>6.9831766807361098E-2</v>
      </c>
      <c r="AX14" s="19">
        <v>9.4653110738209298E-2</v>
      </c>
      <c r="AY14" s="19">
        <v>0.103664197107947</v>
      </c>
      <c r="AZ14" s="19">
        <v>0.10380556000298299</v>
      </c>
      <c r="BA14" s="19">
        <v>8.8535239131842206E-2</v>
      </c>
      <c r="BB14" s="19">
        <v>0.10276162277680401</v>
      </c>
      <c r="BC14" s="19"/>
      <c r="BD14" s="19">
        <v>0.135047853243148</v>
      </c>
      <c r="BE14" s="19">
        <v>0.10328354779988901</v>
      </c>
      <c r="BF14" s="19">
        <v>6.7545955372269401E-2</v>
      </c>
      <c r="BG14" s="19">
        <v>3.6012738397669102E-2</v>
      </c>
      <c r="BH14" s="19">
        <v>2.13827289974882E-2</v>
      </c>
      <c r="BI14" s="19"/>
      <c r="BJ14" s="19">
        <v>9.83600219713716E-2</v>
      </c>
      <c r="BK14" s="19">
        <v>6.11427086590988E-2</v>
      </c>
      <c r="BL14" s="19"/>
      <c r="BM14" s="19">
        <v>9.8467010826638696E-2</v>
      </c>
      <c r="BN14" s="19">
        <v>5.8264976777008003E-2</v>
      </c>
      <c r="BO14" s="19"/>
      <c r="BP14" s="19">
        <v>4.7491615966567799E-2</v>
      </c>
      <c r="BQ14" s="19">
        <v>6.4629199296444007E-2</v>
      </c>
      <c r="BR14" s="19">
        <v>8.49918713805069E-2</v>
      </c>
      <c r="BS14" s="19">
        <v>0.102777323963767</v>
      </c>
      <c r="BT14" s="19"/>
      <c r="BU14" s="19">
        <v>7.0883601438086197E-2</v>
      </c>
      <c r="BV14" s="19">
        <v>0.118251059571018</v>
      </c>
      <c r="BW14" s="19"/>
      <c r="BX14" s="19">
        <v>4.7165384513049802E-2</v>
      </c>
      <c r="BY14" s="19">
        <v>0.109397253866564</v>
      </c>
      <c r="BZ14" s="19"/>
      <c r="CA14" s="19">
        <v>2.40839758676815E-2</v>
      </c>
      <c r="CB14" s="19">
        <v>0.117460093696788</v>
      </c>
      <c r="CC14" s="19">
        <v>4.2947463395914903E-2</v>
      </c>
      <c r="CD14" s="19">
        <v>0.136844126887327</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323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315</v>
      </c>
      <c r="C9" s="17">
        <v>0.17462949676939199</v>
      </c>
      <c r="D9" s="17">
        <v>0.16791251150876599</v>
      </c>
      <c r="E9" s="17">
        <v>0.17886992044050801</v>
      </c>
      <c r="F9" s="17"/>
      <c r="G9" s="17">
        <v>0.26702365792324201</v>
      </c>
      <c r="H9" s="17">
        <v>0.21646763957638701</v>
      </c>
      <c r="I9" s="17">
        <v>0.208293174805567</v>
      </c>
      <c r="J9" s="17">
        <v>0.13369009621123901</v>
      </c>
      <c r="K9" s="17">
        <v>0.139582350522517</v>
      </c>
      <c r="L9" s="17">
        <v>0.10831004940811299</v>
      </c>
      <c r="M9" s="17"/>
      <c r="N9" s="17">
        <v>0.195992106498455</v>
      </c>
      <c r="O9" s="17">
        <v>0.16107826011173601</v>
      </c>
      <c r="P9" s="17">
        <v>0.189358243172911</v>
      </c>
      <c r="Q9" s="17">
        <v>0.15277985739063299</v>
      </c>
      <c r="R9" s="17"/>
      <c r="S9" s="17">
        <v>0.242322712652706</v>
      </c>
      <c r="T9" s="17">
        <v>0.14055713783743201</v>
      </c>
      <c r="U9" s="17">
        <v>0.13393706454238</v>
      </c>
      <c r="V9" s="17">
        <v>0.143514204137348</v>
      </c>
      <c r="W9" s="17">
        <v>0.17951148925709001</v>
      </c>
      <c r="X9" s="17">
        <v>0.172481012850937</v>
      </c>
      <c r="Y9" s="17">
        <v>0.17929068572386</v>
      </c>
      <c r="Z9" s="17">
        <v>0.12890535419791199</v>
      </c>
      <c r="AA9" s="17">
        <v>0.20653706918424999</v>
      </c>
      <c r="AB9" s="17">
        <v>0.17676788750009101</v>
      </c>
      <c r="AC9" s="17">
        <v>0.13912465684959499</v>
      </c>
      <c r="AD9" s="17">
        <v>0.18757552156941401</v>
      </c>
      <c r="AE9" s="17"/>
      <c r="AF9" s="17">
        <v>0.123777588151691</v>
      </c>
      <c r="AG9" s="17">
        <v>0.14958801107584499</v>
      </c>
      <c r="AH9" s="17">
        <v>0.18266642241275799</v>
      </c>
      <c r="AI9" s="17">
        <v>0.165676804854826</v>
      </c>
      <c r="AJ9" s="17">
        <v>0.15908091334301</v>
      </c>
      <c r="AK9" s="17">
        <v>0.16758447445282701</v>
      </c>
      <c r="AL9" s="17">
        <v>0.19757572792452699</v>
      </c>
      <c r="AM9" s="17">
        <v>0.15915193129765801</v>
      </c>
      <c r="AN9" s="17">
        <v>0.154927350925608</v>
      </c>
      <c r="AO9" s="17">
        <v>0.187973579561167</v>
      </c>
      <c r="AP9" s="17">
        <v>0.21065803559106</v>
      </c>
      <c r="AQ9" s="17">
        <v>0.217598038835288</v>
      </c>
      <c r="AR9" s="17">
        <v>0.123359180098117</v>
      </c>
      <c r="AS9" s="17">
        <v>0.17239793891472399</v>
      </c>
      <c r="AT9" s="17">
        <v>0.189322722353062</v>
      </c>
      <c r="AU9" s="17">
        <v>0.23208950001266901</v>
      </c>
      <c r="AV9" s="17"/>
      <c r="AW9" s="17">
        <v>0.23743917156849501</v>
      </c>
      <c r="AX9" s="17">
        <v>0.17830729801760101</v>
      </c>
      <c r="AY9" s="17">
        <v>0.161178543786925</v>
      </c>
      <c r="AZ9" s="17">
        <v>0.14031273305589201</v>
      </c>
      <c r="BA9" s="17">
        <v>0.132190256222771</v>
      </c>
      <c r="BB9" s="17">
        <v>0.142389858021535</v>
      </c>
      <c r="BC9" s="17"/>
      <c r="BD9" s="17">
        <v>0.139988599906709</v>
      </c>
      <c r="BE9" s="17">
        <v>0.17301656003013</v>
      </c>
      <c r="BF9" s="17">
        <v>0.21382498131719699</v>
      </c>
      <c r="BG9" s="17">
        <v>0.230704060137327</v>
      </c>
      <c r="BH9" s="17">
        <v>0.25697441700662699</v>
      </c>
      <c r="BI9" s="17"/>
      <c r="BJ9" s="17">
        <v>0.15201243108117299</v>
      </c>
      <c r="BK9" s="17">
        <v>0.27141160231460598</v>
      </c>
      <c r="BL9" s="17"/>
      <c r="BM9" s="17">
        <v>0.159392301073154</v>
      </c>
      <c r="BN9" s="17">
        <v>0.24798434847770401</v>
      </c>
      <c r="BO9" s="17"/>
      <c r="BP9" s="17">
        <v>0.23667369882157099</v>
      </c>
      <c r="BQ9" s="17">
        <v>0.240313158679924</v>
      </c>
      <c r="BR9" s="17">
        <v>0.21903393625888801</v>
      </c>
      <c r="BS9" s="17">
        <v>0.147837586648287</v>
      </c>
      <c r="BT9" s="17"/>
      <c r="BU9" s="17">
        <v>0.20054494097405301</v>
      </c>
      <c r="BV9" s="17">
        <v>0.14164019238383599</v>
      </c>
      <c r="BW9" s="17"/>
      <c r="BX9" s="17">
        <v>0.28876584006149603</v>
      </c>
      <c r="BY9" s="17">
        <v>0.12935665558921999</v>
      </c>
      <c r="BZ9" s="17"/>
      <c r="CA9" s="17">
        <v>0.223843176129638</v>
      </c>
      <c r="CB9" s="17">
        <v>5.8992827579135501E-2</v>
      </c>
      <c r="CC9" s="17">
        <v>0.309618166846239</v>
      </c>
      <c r="CD9" s="17">
        <v>0.12852241890004801</v>
      </c>
    </row>
    <row r="10" spans="2:82">
      <c r="B10" s="18" t="s">
        <v>316</v>
      </c>
      <c r="C10" s="17">
        <v>0.31764377656265702</v>
      </c>
      <c r="D10" s="17">
        <v>0.31501316245001498</v>
      </c>
      <c r="E10" s="17">
        <v>0.32163267335147</v>
      </c>
      <c r="F10" s="17"/>
      <c r="G10" s="17">
        <v>0.36866765750368202</v>
      </c>
      <c r="H10" s="17">
        <v>0.33297947737621503</v>
      </c>
      <c r="I10" s="17">
        <v>0.33590245926413098</v>
      </c>
      <c r="J10" s="17">
        <v>0.31564608333238903</v>
      </c>
      <c r="K10" s="17">
        <v>0.276608470851469</v>
      </c>
      <c r="L10" s="17">
        <v>0.28540586717017102</v>
      </c>
      <c r="M10" s="17"/>
      <c r="N10" s="17">
        <v>0.32693859644082701</v>
      </c>
      <c r="O10" s="17">
        <v>0.32427497437437602</v>
      </c>
      <c r="P10" s="17">
        <v>0.31632270742452601</v>
      </c>
      <c r="Q10" s="17">
        <v>0.30070097593721501</v>
      </c>
      <c r="R10" s="17"/>
      <c r="S10" s="17">
        <v>0.32679930056403</v>
      </c>
      <c r="T10" s="17">
        <v>0.326939040152462</v>
      </c>
      <c r="U10" s="17">
        <v>0.317342397794251</v>
      </c>
      <c r="V10" s="17">
        <v>0.251481766298087</v>
      </c>
      <c r="W10" s="17">
        <v>0.33439991311399703</v>
      </c>
      <c r="X10" s="17">
        <v>0.300009833569509</v>
      </c>
      <c r="Y10" s="17">
        <v>0.32627487679921602</v>
      </c>
      <c r="Z10" s="17">
        <v>0.33737119964687401</v>
      </c>
      <c r="AA10" s="17">
        <v>0.33718815326715201</v>
      </c>
      <c r="AB10" s="17">
        <v>0.36238956342635698</v>
      </c>
      <c r="AC10" s="17">
        <v>0.28457860483140301</v>
      </c>
      <c r="AD10" s="17">
        <v>0.247624721610163</v>
      </c>
      <c r="AE10" s="17"/>
      <c r="AF10" s="17">
        <v>0.31096289897358298</v>
      </c>
      <c r="AG10" s="17">
        <v>0.31784070212142901</v>
      </c>
      <c r="AH10" s="17">
        <v>0.28514500938426901</v>
      </c>
      <c r="AI10" s="17">
        <v>0.29082777261253001</v>
      </c>
      <c r="AJ10" s="17">
        <v>0.30274367174068101</v>
      </c>
      <c r="AK10" s="17">
        <v>0.31115517629404499</v>
      </c>
      <c r="AL10" s="17">
        <v>0.302708444994502</v>
      </c>
      <c r="AM10" s="17">
        <v>0.33826043456080102</v>
      </c>
      <c r="AN10" s="17">
        <v>0.348646496367915</v>
      </c>
      <c r="AO10" s="17">
        <v>0.357633516425854</v>
      </c>
      <c r="AP10" s="17">
        <v>0.31895469538607402</v>
      </c>
      <c r="AQ10" s="17">
        <v>0.362850430068137</v>
      </c>
      <c r="AR10" s="17">
        <v>0.28345989617823097</v>
      </c>
      <c r="AS10" s="17">
        <v>0.27350618656202602</v>
      </c>
      <c r="AT10" s="17">
        <v>0.27552417933942103</v>
      </c>
      <c r="AU10" s="17">
        <v>0.39370138126489301</v>
      </c>
      <c r="AV10" s="17"/>
      <c r="AW10" s="17">
        <v>0.36119317862288097</v>
      </c>
      <c r="AX10" s="17">
        <v>0.293995348400514</v>
      </c>
      <c r="AY10" s="17">
        <v>0.31733259669054198</v>
      </c>
      <c r="AZ10" s="17">
        <v>0.32220919690934202</v>
      </c>
      <c r="BA10" s="17">
        <v>0.29811051949563899</v>
      </c>
      <c r="BB10" s="17">
        <v>0.28004731299705699</v>
      </c>
      <c r="BC10" s="17"/>
      <c r="BD10" s="17">
        <v>0.277175783403388</v>
      </c>
      <c r="BE10" s="17">
        <v>0.31398134338514599</v>
      </c>
      <c r="BF10" s="17">
        <v>0.36069845042881798</v>
      </c>
      <c r="BG10" s="17">
        <v>0.32372274379590499</v>
      </c>
      <c r="BH10" s="17">
        <v>0.30069045683321299</v>
      </c>
      <c r="BI10" s="17"/>
      <c r="BJ10" s="17">
        <v>0.31264291676663297</v>
      </c>
      <c r="BK10" s="17">
        <v>0.34259735685732201</v>
      </c>
      <c r="BL10" s="17"/>
      <c r="BM10" s="17">
        <v>0.31018804562160202</v>
      </c>
      <c r="BN10" s="17">
        <v>0.357303359230981</v>
      </c>
      <c r="BO10" s="17"/>
      <c r="BP10" s="17">
        <v>0.36886002518266098</v>
      </c>
      <c r="BQ10" s="17">
        <v>0.32105228582314899</v>
      </c>
      <c r="BR10" s="17">
        <v>0.37276434682187498</v>
      </c>
      <c r="BS10" s="17">
        <v>0.30708733838750502</v>
      </c>
      <c r="BT10" s="17"/>
      <c r="BU10" s="17">
        <v>0.33835967471897499</v>
      </c>
      <c r="BV10" s="17">
        <v>0.29127328240859401</v>
      </c>
      <c r="BW10" s="17"/>
      <c r="BX10" s="17">
        <v>0.37648540897393901</v>
      </c>
      <c r="BY10" s="17">
        <v>0.29430390249537203</v>
      </c>
      <c r="BZ10" s="17"/>
      <c r="CA10" s="17">
        <v>0.348055308580769</v>
      </c>
      <c r="CB10" s="17">
        <v>0.187474747396181</v>
      </c>
      <c r="CC10" s="17">
        <v>0.44482361855906999</v>
      </c>
      <c r="CD10" s="17">
        <v>0.29881830413403898</v>
      </c>
    </row>
    <row r="11" spans="2:82">
      <c r="B11" s="18" t="s">
        <v>283</v>
      </c>
      <c r="C11" s="17">
        <v>0.32812967956954903</v>
      </c>
      <c r="D11" s="17">
        <v>0.33332562817724198</v>
      </c>
      <c r="E11" s="17">
        <v>0.32356796882105698</v>
      </c>
      <c r="F11" s="17"/>
      <c r="G11" s="17">
        <v>0.21873863634083299</v>
      </c>
      <c r="H11" s="17">
        <v>0.26415547243607301</v>
      </c>
      <c r="I11" s="17">
        <v>0.30210498264654501</v>
      </c>
      <c r="J11" s="17">
        <v>0.34046957901407798</v>
      </c>
      <c r="K11" s="17">
        <v>0.37306464439756598</v>
      </c>
      <c r="L11" s="17">
        <v>0.43418913003918302</v>
      </c>
      <c r="M11" s="17"/>
      <c r="N11" s="17">
        <v>0.33867612809460901</v>
      </c>
      <c r="O11" s="17">
        <v>0.33433261360165301</v>
      </c>
      <c r="P11" s="17">
        <v>0.30276569827612099</v>
      </c>
      <c r="Q11" s="17">
        <v>0.33631599341478302</v>
      </c>
      <c r="R11" s="17"/>
      <c r="S11" s="17">
        <v>0.26916139452840399</v>
      </c>
      <c r="T11" s="17">
        <v>0.374354026151904</v>
      </c>
      <c r="U11" s="17">
        <v>0.37129607700278</v>
      </c>
      <c r="V11" s="17">
        <v>0.38460498654001801</v>
      </c>
      <c r="W11" s="17">
        <v>0.30080321427616702</v>
      </c>
      <c r="X11" s="17">
        <v>0.34202194673028402</v>
      </c>
      <c r="Y11" s="17">
        <v>0.31773007252282798</v>
      </c>
      <c r="Z11" s="17">
        <v>0.40036065414173</v>
      </c>
      <c r="AA11" s="17">
        <v>0.27037083835471398</v>
      </c>
      <c r="AB11" s="17">
        <v>0.29905999209228901</v>
      </c>
      <c r="AC11" s="17">
        <v>0.364382027388785</v>
      </c>
      <c r="AD11" s="17">
        <v>0.31056968607598801</v>
      </c>
      <c r="AE11" s="17"/>
      <c r="AF11" s="17">
        <v>0.157746409842492</v>
      </c>
      <c r="AG11" s="17">
        <v>0.29706574451260198</v>
      </c>
      <c r="AH11" s="17">
        <v>0.30066556155016</v>
      </c>
      <c r="AI11" s="17">
        <v>0.32827924030918898</v>
      </c>
      <c r="AJ11" s="17">
        <v>0.38199248507545103</v>
      </c>
      <c r="AK11" s="17">
        <v>0.346111843381672</v>
      </c>
      <c r="AL11" s="17">
        <v>0.30849874774608099</v>
      </c>
      <c r="AM11" s="17">
        <v>0.35412537053638399</v>
      </c>
      <c r="AN11" s="17">
        <v>0.347656598681782</v>
      </c>
      <c r="AO11" s="17">
        <v>0.30103544354970801</v>
      </c>
      <c r="AP11" s="17">
        <v>0.31515247057275098</v>
      </c>
      <c r="AQ11" s="17">
        <v>0.25112845871079797</v>
      </c>
      <c r="AR11" s="17">
        <v>0.41276972697802</v>
      </c>
      <c r="AS11" s="17">
        <v>0.429636258639091</v>
      </c>
      <c r="AT11" s="17">
        <v>0.39191764760718001</v>
      </c>
      <c r="AU11" s="17">
        <v>0.23607668387459299</v>
      </c>
      <c r="AV11" s="17"/>
      <c r="AW11" s="17">
        <v>0.244914696894138</v>
      </c>
      <c r="AX11" s="17">
        <v>0.35962114499498299</v>
      </c>
      <c r="AY11" s="17">
        <v>0.31984813585170202</v>
      </c>
      <c r="AZ11" s="17">
        <v>0.33677756674051301</v>
      </c>
      <c r="BA11" s="17">
        <v>0.38080133475100397</v>
      </c>
      <c r="BB11" s="17">
        <v>0.39685922769030102</v>
      </c>
      <c r="BC11" s="17"/>
      <c r="BD11" s="17">
        <v>0.35160059459980803</v>
      </c>
      <c r="BE11" s="17">
        <v>0.330883693848811</v>
      </c>
      <c r="BF11" s="17">
        <v>0.28385236436296102</v>
      </c>
      <c r="BG11" s="17">
        <v>0.319239145233286</v>
      </c>
      <c r="BH11" s="17">
        <v>0.297642890171118</v>
      </c>
      <c r="BI11" s="17"/>
      <c r="BJ11" s="17">
        <v>0.345900070345521</v>
      </c>
      <c r="BK11" s="17">
        <v>0.25076293260118798</v>
      </c>
      <c r="BL11" s="17"/>
      <c r="BM11" s="17">
        <v>0.33905226305904701</v>
      </c>
      <c r="BN11" s="17">
        <v>0.27685768036556901</v>
      </c>
      <c r="BO11" s="17"/>
      <c r="BP11" s="17">
        <v>0.28599564786141302</v>
      </c>
      <c r="BQ11" s="17">
        <v>0.277921104690041</v>
      </c>
      <c r="BR11" s="17">
        <v>0.27369305280473799</v>
      </c>
      <c r="BS11" s="17">
        <v>0.35030191454134202</v>
      </c>
      <c r="BT11" s="17"/>
      <c r="BU11" s="17">
        <v>0.32443313364684101</v>
      </c>
      <c r="BV11" s="17">
        <v>0.33283523189025699</v>
      </c>
      <c r="BW11" s="17"/>
      <c r="BX11" s="17">
        <v>0.23478447859667601</v>
      </c>
      <c r="BY11" s="17">
        <v>0.36515559381108698</v>
      </c>
      <c r="BZ11" s="17"/>
      <c r="CA11" s="17">
        <v>0.30580526750980502</v>
      </c>
      <c r="CB11" s="17">
        <v>0.44721841456662897</v>
      </c>
      <c r="CC11" s="17">
        <v>0.187429633145035</v>
      </c>
      <c r="CD11" s="17">
        <v>0.370025587875775</v>
      </c>
    </row>
    <row r="12" spans="2:82">
      <c r="B12" s="18" t="s">
        <v>317</v>
      </c>
      <c r="C12" s="17">
        <v>6.4951812933015607E-2</v>
      </c>
      <c r="D12" s="17">
        <v>7.6880337468534093E-2</v>
      </c>
      <c r="E12" s="17">
        <v>5.3784163614470998E-2</v>
      </c>
      <c r="F12" s="17"/>
      <c r="G12" s="17">
        <v>5.3812364318351701E-2</v>
      </c>
      <c r="H12" s="17">
        <v>8.2286695891630707E-2</v>
      </c>
      <c r="I12" s="17">
        <v>5.45708425288478E-2</v>
      </c>
      <c r="J12" s="17">
        <v>6.6187001942826798E-2</v>
      </c>
      <c r="K12" s="17">
        <v>7.0949057918027997E-2</v>
      </c>
      <c r="L12" s="17">
        <v>6.1684881872349502E-2</v>
      </c>
      <c r="M12" s="17"/>
      <c r="N12" s="17">
        <v>6.2326618136253398E-2</v>
      </c>
      <c r="O12" s="17">
        <v>6.0451769914470002E-2</v>
      </c>
      <c r="P12" s="17">
        <v>7.3347954592844905E-2</v>
      </c>
      <c r="Q12" s="17">
        <v>6.5002471633191894E-2</v>
      </c>
      <c r="R12" s="17"/>
      <c r="S12" s="17">
        <v>7.7943757325076607E-2</v>
      </c>
      <c r="T12" s="17">
        <v>6.3073259115427299E-2</v>
      </c>
      <c r="U12" s="17">
        <v>3.8063646137041003E-2</v>
      </c>
      <c r="V12" s="17">
        <v>7.8910648523635996E-2</v>
      </c>
      <c r="W12" s="17">
        <v>7.9749670222690694E-2</v>
      </c>
      <c r="X12" s="17">
        <v>6.1362360430055003E-2</v>
      </c>
      <c r="Y12" s="17">
        <v>6.7282911470909798E-2</v>
      </c>
      <c r="Z12" s="17">
        <v>5.2230947324727502E-2</v>
      </c>
      <c r="AA12" s="17">
        <v>5.7355211428325802E-2</v>
      </c>
      <c r="AB12" s="17">
        <v>5.4483091477754202E-2</v>
      </c>
      <c r="AC12" s="17">
        <v>6.1133124728995202E-2</v>
      </c>
      <c r="AD12" s="17">
        <v>9.4901457957165494E-2</v>
      </c>
      <c r="AE12" s="17"/>
      <c r="AF12" s="17">
        <v>0.13811148820428501</v>
      </c>
      <c r="AG12" s="17">
        <v>8.7827556730689205E-2</v>
      </c>
      <c r="AH12" s="17">
        <v>4.6714644618733002E-2</v>
      </c>
      <c r="AI12" s="17">
        <v>7.0799373988256295E-2</v>
      </c>
      <c r="AJ12" s="17">
        <v>5.1545943495443003E-2</v>
      </c>
      <c r="AK12" s="17">
        <v>8.24641123548608E-2</v>
      </c>
      <c r="AL12" s="17">
        <v>7.3378198331328595E-2</v>
      </c>
      <c r="AM12" s="17">
        <v>4.7908149003430898E-2</v>
      </c>
      <c r="AN12" s="17">
        <v>4.1347357502719402E-2</v>
      </c>
      <c r="AO12" s="17">
        <v>5.9738171749640398E-2</v>
      </c>
      <c r="AP12" s="17">
        <v>7.5657056832554401E-2</v>
      </c>
      <c r="AQ12" s="17">
        <v>6.3411566778149797E-2</v>
      </c>
      <c r="AR12" s="17">
        <v>8.6837697765371896E-2</v>
      </c>
      <c r="AS12" s="17">
        <v>6.6540125641597003E-2</v>
      </c>
      <c r="AT12" s="17">
        <v>0.110487877770483</v>
      </c>
      <c r="AU12" s="17">
        <v>6.3368160459237002E-2</v>
      </c>
      <c r="AV12" s="17"/>
      <c r="AW12" s="17">
        <v>6.8738426912978198E-2</v>
      </c>
      <c r="AX12" s="17">
        <v>5.8686488923034297E-2</v>
      </c>
      <c r="AY12" s="17">
        <v>6.8171588091755303E-2</v>
      </c>
      <c r="AZ12" s="17">
        <v>5.9433995746077703E-2</v>
      </c>
      <c r="BA12" s="17">
        <v>7.6401935685657493E-2</v>
      </c>
      <c r="BB12" s="17">
        <v>6.9872358271627494E-2</v>
      </c>
      <c r="BC12" s="17"/>
      <c r="BD12" s="17">
        <v>7.9332165822491904E-2</v>
      </c>
      <c r="BE12" s="17">
        <v>5.4075257025661898E-2</v>
      </c>
      <c r="BF12" s="17">
        <v>5.8305651286193499E-2</v>
      </c>
      <c r="BG12" s="17">
        <v>6.6672141224905807E-2</v>
      </c>
      <c r="BH12" s="17">
        <v>4.2039248423250603E-2</v>
      </c>
      <c r="BI12" s="17"/>
      <c r="BJ12" s="17">
        <v>6.9642513498087297E-2</v>
      </c>
      <c r="BK12" s="17">
        <v>4.52339526215432E-2</v>
      </c>
      <c r="BL12" s="17"/>
      <c r="BM12" s="17">
        <v>6.9258254162887903E-2</v>
      </c>
      <c r="BN12" s="17">
        <v>4.2146345418522503E-2</v>
      </c>
      <c r="BO12" s="17"/>
      <c r="BP12" s="17">
        <v>4.3906839344879101E-2</v>
      </c>
      <c r="BQ12" s="17">
        <v>7.3465153084337195E-2</v>
      </c>
      <c r="BR12" s="17">
        <v>4.2672339734587499E-2</v>
      </c>
      <c r="BS12" s="17">
        <v>6.8155773255016205E-2</v>
      </c>
      <c r="BT12" s="17"/>
      <c r="BU12" s="17">
        <v>5.0411175457624198E-2</v>
      </c>
      <c r="BV12" s="17">
        <v>8.3461451889906002E-2</v>
      </c>
      <c r="BW12" s="17"/>
      <c r="BX12" s="17">
        <v>4.99646234217382E-2</v>
      </c>
      <c r="BY12" s="17">
        <v>7.0896568397493101E-2</v>
      </c>
      <c r="BZ12" s="17"/>
      <c r="CA12" s="17">
        <v>7.5471537846244094E-2</v>
      </c>
      <c r="CB12" s="17">
        <v>0.123213173975758</v>
      </c>
      <c r="CC12" s="17">
        <v>2.14070408110658E-2</v>
      </c>
      <c r="CD12" s="17">
        <v>5.2742909385522202E-2</v>
      </c>
    </row>
    <row r="13" spans="2:82">
      <c r="B13" s="18" t="s">
        <v>318</v>
      </c>
      <c r="C13" s="17">
        <v>3.0979015985257999E-2</v>
      </c>
      <c r="D13" s="17">
        <v>3.9759494916686303E-2</v>
      </c>
      <c r="E13" s="17">
        <v>2.2633385047860801E-2</v>
      </c>
      <c r="F13" s="17"/>
      <c r="G13" s="17">
        <v>2.6196913833350599E-2</v>
      </c>
      <c r="H13" s="17">
        <v>3.0239866374305601E-2</v>
      </c>
      <c r="I13" s="17">
        <v>2.8341207403544798E-2</v>
      </c>
      <c r="J13" s="17">
        <v>3.7641752688672099E-2</v>
      </c>
      <c r="K13" s="17">
        <v>4.5809715418155199E-2</v>
      </c>
      <c r="L13" s="17">
        <v>2.1560894793229E-2</v>
      </c>
      <c r="M13" s="17"/>
      <c r="N13" s="17">
        <v>2.53701107956311E-2</v>
      </c>
      <c r="O13" s="17">
        <v>3.3420617058260098E-2</v>
      </c>
      <c r="P13" s="17">
        <v>3.9502701599740501E-2</v>
      </c>
      <c r="Q13" s="17">
        <v>2.69264575670379E-2</v>
      </c>
      <c r="R13" s="17"/>
      <c r="S13" s="17">
        <v>2.7969792219709501E-2</v>
      </c>
      <c r="T13" s="17">
        <v>1.7419945609182402E-2</v>
      </c>
      <c r="U13" s="17">
        <v>2.19086544578776E-2</v>
      </c>
      <c r="V13" s="17">
        <v>3.8340501964691603E-2</v>
      </c>
      <c r="W13" s="17">
        <v>3.2936315105194097E-2</v>
      </c>
      <c r="X13" s="17">
        <v>2.8492680373904799E-2</v>
      </c>
      <c r="Y13" s="17">
        <v>2.29636949603844E-2</v>
      </c>
      <c r="Z13" s="17">
        <v>1.7765450628159599E-2</v>
      </c>
      <c r="AA13" s="17">
        <v>4.2455146787120403E-2</v>
      </c>
      <c r="AB13" s="17">
        <v>3.8991719235370703E-2</v>
      </c>
      <c r="AC13" s="17">
        <v>4.8909312571276599E-2</v>
      </c>
      <c r="AD13" s="17">
        <v>5.1761422178177301E-2</v>
      </c>
      <c r="AE13" s="17"/>
      <c r="AF13" s="17">
        <v>0</v>
      </c>
      <c r="AG13" s="17">
        <v>5.6383971230842898E-2</v>
      </c>
      <c r="AH13" s="17">
        <v>5.1904428372882103E-2</v>
      </c>
      <c r="AI13" s="17">
        <v>2.3423071945633998E-2</v>
      </c>
      <c r="AJ13" s="17">
        <v>2.51630429557885E-2</v>
      </c>
      <c r="AK13" s="17">
        <v>2.87896844058333E-2</v>
      </c>
      <c r="AL13" s="17">
        <v>3.2984110186085401E-2</v>
      </c>
      <c r="AM13" s="17">
        <v>1.28406801085827E-2</v>
      </c>
      <c r="AN13" s="17">
        <v>2.7923207139470999E-2</v>
      </c>
      <c r="AO13" s="17">
        <v>1.6814609982273201E-2</v>
      </c>
      <c r="AP13" s="17">
        <v>3.0131485841284601E-2</v>
      </c>
      <c r="AQ13" s="17">
        <v>3.9483328388340198E-2</v>
      </c>
      <c r="AR13" s="17">
        <v>2.99040728565781E-2</v>
      </c>
      <c r="AS13" s="17">
        <v>3.9646063845961997E-2</v>
      </c>
      <c r="AT13" s="17">
        <v>1.24773864351359E-2</v>
      </c>
      <c r="AU13" s="17">
        <v>4.4071195391534097E-2</v>
      </c>
      <c r="AV13" s="17"/>
      <c r="AW13" s="17">
        <v>2.99116052008477E-2</v>
      </c>
      <c r="AX13" s="17">
        <v>2.3296157514546698E-2</v>
      </c>
      <c r="AY13" s="17">
        <v>3.4093815517057299E-2</v>
      </c>
      <c r="AZ13" s="17">
        <v>4.5984521937400602E-2</v>
      </c>
      <c r="BA13" s="17">
        <v>2.9689987288710699E-2</v>
      </c>
      <c r="BB13" s="17">
        <v>1.4006275751259499E-2</v>
      </c>
      <c r="BC13" s="17"/>
      <c r="BD13" s="17">
        <v>2.9962643518561101E-2</v>
      </c>
      <c r="BE13" s="17">
        <v>3.78589286746406E-2</v>
      </c>
      <c r="BF13" s="17">
        <v>2.5081895088664999E-2</v>
      </c>
      <c r="BG13" s="17">
        <v>2.2965535935050199E-2</v>
      </c>
      <c r="BH13" s="17">
        <v>6.1571200231384203E-2</v>
      </c>
      <c r="BI13" s="17"/>
      <c r="BJ13" s="17">
        <v>3.0844194139856399E-2</v>
      </c>
      <c r="BK13" s="17">
        <v>3.27086488619108E-2</v>
      </c>
      <c r="BL13" s="17"/>
      <c r="BM13" s="17">
        <v>3.2204655418416599E-2</v>
      </c>
      <c r="BN13" s="17">
        <v>2.3189363035057298E-2</v>
      </c>
      <c r="BO13" s="17"/>
      <c r="BP13" s="17">
        <v>2.05946871882653E-2</v>
      </c>
      <c r="BQ13" s="17">
        <v>2.3684291017209001E-2</v>
      </c>
      <c r="BR13" s="17">
        <v>3.3519717740606199E-2</v>
      </c>
      <c r="BS13" s="17">
        <v>3.27960418563953E-2</v>
      </c>
      <c r="BT13" s="17"/>
      <c r="BU13" s="17">
        <v>2.6465661833798899E-2</v>
      </c>
      <c r="BV13" s="17">
        <v>3.6724331895201599E-2</v>
      </c>
      <c r="BW13" s="17"/>
      <c r="BX13" s="17">
        <v>1.4700176895844E-2</v>
      </c>
      <c r="BY13" s="17">
        <v>3.74361117308828E-2</v>
      </c>
      <c r="BZ13" s="17"/>
      <c r="CA13" s="17">
        <v>9.6048866729963999E-3</v>
      </c>
      <c r="CB13" s="17">
        <v>7.5393949480280498E-2</v>
      </c>
      <c r="CC13" s="17">
        <v>9.1529825388001994E-3</v>
      </c>
      <c r="CD13" s="17">
        <v>1.7140521783006499E-2</v>
      </c>
    </row>
    <row r="14" spans="2:82">
      <c r="B14" s="18" t="s">
        <v>195</v>
      </c>
      <c r="C14" s="19">
        <v>8.3666218180128205E-2</v>
      </c>
      <c r="D14" s="19">
        <v>6.7108865478756594E-2</v>
      </c>
      <c r="E14" s="19">
        <v>9.9511888724633998E-2</v>
      </c>
      <c r="F14" s="19"/>
      <c r="G14" s="19">
        <v>6.5560770080540107E-2</v>
      </c>
      <c r="H14" s="19">
        <v>7.3870848345388193E-2</v>
      </c>
      <c r="I14" s="19">
        <v>7.0787333351364001E-2</v>
      </c>
      <c r="J14" s="19">
        <v>0.106365486810795</v>
      </c>
      <c r="K14" s="19">
        <v>9.39857608922645E-2</v>
      </c>
      <c r="L14" s="19">
        <v>8.8849176716953998E-2</v>
      </c>
      <c r="M14" s="19"/>
      <c r="N14" s="19">
        <v>5.0696440034224202E-2</v>
      </c>
      <c r="O14" s="19">
        <v>8.6441764939505006E-2</v>
      </c>
      <c r="P14" s="19">
        <v>7.8702694933856301E-2</v>
      </c>
      <c r="Q14" s="19">
        <v>0.118274244057139</v>
      </c>
      <c r="R14" s="19"/>
      <c r="S14" s="19">
        <v>5.5803042710074198E-2</v>
      </c>
      <c r="T14" s="19">
        <v>7.7656591133592301E-2</v>
      </c>
      <c r="U14" s="19">
        <v>0.117452160065671</v>
      </c>
      <c r="V14" s="19">
        <v>0.10314789253622</v>
      </c>
      <c r="W14" s="19">
        <v>7.2599398024860901E-2</v>
      </c>
      <c r="X14" s="19">
        <v>9.5632166045309899E-2</v>
      </c>
      <c r="Y14" s="19">
        <v>8.6457758522801895E-2</v>
      </c>
      <c r="Z14" s="19">
        <v>6.3366394060596201E-2</v>
      </c>
      <c r="AA14" s="19">
        <v>8.6093580978437598E-2</v>
      </c>
      <c r="AB14" s="19">
        <v>6.8307746268137098E-2</v>
      </c>
      <c r="AC14" s="19">
        <v>0.101872273629945</v>
      </c>
      <c r="AD14" s="19">
        <v>0.10756719060909201</v>
      </c>
      <c r="AE14" s="19"/>
      <c r="AF14" s="19">
        <v>0.269401614827949</v>
      </c>
      <c r="AG14" s="19">
        <v>9.1294014328592105E-2</v>
      </c>
      <c r="AH14" s="19">
        <v>0.13290393366119699</v>
      </c>
      <c r="AI14" s="19">
        <v>0.120993736289565</v>
      </c>
      <c r="AJ14" s="19">
        <v>7.9473943389627197E-2</v>
      </c>
      <c r="AK14" s="19">
        <v>6.3894709110761103E-2</v>
      </c>
      <c r="AL14" s="19">
        <v>8.4854770817475597E-2</v>
      </c>
      <c r="AM14" s="19">
        <v>8.7713434493142603E-2</v>
      </c>
      <c r="AN14" s="19">
        <v>7.9498989382504506E-2</v>
      </c>
      <c r="AO14" s="19">
        <v>7.6804678731356907E-2</v>
      </c>
      <c r="AP14" s="19">
        <v>4.94462557762761E-2</v>
      </c>
      <c r="AQ14" s="19">
        <v>6.5528177219286499E-2</v>
      </c>
      <c r="AR14" s="19">
        <v>6.3669426123681802E-2</v>
      </c>
      <c r="AS14" s="19">
        <v>1.8273426396600199E-2</v>
      </c>
      <c r="AT14" s="19">
        <v>2.0270186494717599E-2</v>
      </c>
      <c r="AU14" s="19">
        <v>3.06930789970742E-2</v>
      </c>
      <c r="AV14" s="19"/>
      <c r="AW14" s="19">
        <v>5.7802920800659997E-2</v>
      </c>
      <c r="AX14" s="19">
        <v>8.6093562149320305E-2</v>
      </c>
      <c r="AY14" s="19">
        <v>9.9375320062017797E-2</v>
      </c>
      <c r="AZ14" s="19">
        <v>9.52819856107745E-2</v>
      </c>
      <c r="BA14" s="19">
        <v>8.2805966556216998E-2</v>
      </c>
      <c r="BB14" s="19">
        <v>9.6824967268220499E-2</v>
      </c>
      <c r="BC14" s="19"/>
      <c r="BD14" s="19">
        <v>0.121940212749042</v>
      </c>
      <c r="BE14" s="19">
        <v>9.0184217035610595E-2</v>
      </c>
      <c r="BF14" s="19">
        <v>5.8236657516166197E-2</v>
      </c>
      <c r="BG14" s="19">
        <v>3.6696373673526697E-2</v>
      </c>
      <c r="BH14" s="19">
        <v>4.1081787334408398E-2</v>
      </c>
      <c r="BI14" s="19"/>
      <c r="BJ14" s="19">
        <v>8.8957874168728995E-2</v>
      </c>
      <c r="BK14" s="19">
        <v>5.7285506743429901E-2</v>
      </c>
      <c r="BL14" s="19"/>
      <c r="BM14" s="19">
        <v>8.99044806648924E-2</v>
      </c>
      <c r="BN14" s="19">
        <v>5.2518903472165597E-2</v>
      </c>
      <c r="BO14" s="19"/>
      <c r="BP14" s="19">
        <v>4.3969101601210502E-2</v>
      </c>
      <c r="BQ14" s="19">
        <v>6.3564006705339599E-2</v>
      </c>
      <c r="BR14" s="19">
        <v>5.8316606639304998E-2</v>
      </c>
      <c r="BS14" s="19">
        <v>9.3821345311454099E-2</v>
      </c>
      <c r="BT14" s="19"/>
      <c r="BU14" s="19">
        <v>5.9785413368708698E-2</v>
      </c>
      <c r="BV14" s="19">
        <v>0.114065509532205</v>
      </c>
      <c r="BW14" s="19"/>
      <c r="BX14" s="19">
        <v>3.5299472050306903E-2</v>
      </c>
      <c r="BY14" s="19">
        <v>0.102851167975945</v>
      </c>
      <c r="BZ14" s="19"/>
      <c r="CA14" s="19">
        <v>3.7219823260547603E-2</v>
      </c>
      <c r="CB14" s="19">
        <v>0.107706887002016</v>
      </c>
      <c r="CC14" s="19">
        <v>2.7568558099790402E-2</v>
      </c>
      <c r="CD14" s="19">
        <v>0.13275025792160999</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I19"/>
  <sheetViews>
    <sheetView showGridLines="0" workbookViewId="0">
      <pane xSplit="2" topLeftCell="C1" activePane="topRight" state="frozen"/>
      <selection pane="topRight"/>
    </sheetView>
  </sheetViews>
  <sheetFormatPr defaultColWidth="10.85546875" defaultRowHeight="14.45"/>
  <cols>
    <col min="2" max="2" width="25.7109375" customWidth="1"/>
    <col min="3" max="9" width="20.7109375" customWidth="1"/>
  </cols>
  <sheetData>
    <row r="2" spans="2:9" ht="40.15" customHeight="1">
      <c r="D2" s="31" t="s">
        <v>503</v>
      </c>
      <c r="E2" s="32"/>
      <c r="F2" s="32"/>
      <c r="G2" s="32"/>
      <c r="H2" s="32"/>
      <c r="I2" s="32"/>
    </row>
    <row r="6" spans="2:9" ht="49.9" customHeight="1">
      <c r="B6" s="20" t="s">
        <v>32</v>
      </c>
      <c r="C6" s="20" t="s">
        <v>499</v>
      </c>
      <c r="D6" s="20" t="s">
        <v>500</v>
      </c>
      <c r="E6" s="20" t="s">
        <v>447</v>
      </c>
      <c r="F6" s="20" t="s">
        <v>445</v>
      </c>
      <c r="G6" s="20" t="s">
        <v>501</v>
      </c>
      <c r="H6" s="20" t="s">
        <v>443</v>
      </c>
    </row>
    <row r="7" spans="2:9" ht="28.9">
      <c r="B7" s="18" t="s">
        <v>325</v>
      </c>
      <c r="C7" s="17">
        <v>9.4395473468322805E-2</v>
      </c>
      <c r="D7" s="17">
        <v>6.8363493294718095E-2</v>
      </c>
      <c r="E7" s="17">
        <v>9.0440276028219996E-2</v>
      </c>
      <c r="F7" s="17">
        <v>9.5733575561822007E-2</v>
      </c>
      <c r="G7" s="17">
        <v>0.14510310618545899</v>
      </c>
      <c r="H7" s="17">
        <v>6.6516789084980293E-2</v>
      </c>
    </row>
    <row r="8" spans="2:9">
      <c r="B8" s="18" t="s">
        <v>326</v>
      </c>
      <c r="C8" s="17">
        <v>0.31977584302995998</v>
      </c>
      <c r="D8" s="17">
        <v>0.216277029302854</v>
      </c>
      <c r="E8" s="17">
        <v>0.28706925390821197</v>
      </c>
      <c r="F8" s="17">
        <v>0.29135062183843002</v>
      </c>
      <c r="G8" s="17">
        <v>0.360010663924268</v>
      </c>
      <c r="H8" s="17">
        <v>0.20956275457989501</v>
      </c>
    </row>
    <row r="9" spans="2:9">
      <c r="B9" s="18" t="s">
        <v>327</v>
      </c>
      <c r="C9" s="17">
        <v>0.205311082432937</v>
      </c>
      <c r="D9" s="17">
        <v>0.20940563820789901</v>
      </c>
      <c r="E9" s="17">
        <v>0.22014237375539999</v>
      </c>
      <c r="F9" s="17">
        <v>0.218776740397881</v>
      </c>
      <c r="G9" s="17">
        <v>0.15765425214050499</v>
      </c>
      <c r="H9" s="17">
        <v>0.209018317030746</v>
      </c>
    </row>
    <row r="10" spans="2:9" ht="28.9">
      <c r="B10" s="18" t="s">
        <v>328</v>
      </c>
      <c r="C10" s="17">
        <v>0.12094202868270799</v>
      </c>
      <c r="D10" s="17">
        <v>0.19641818768142</v>
      </c>
      <c r="E10" s="17">
        <v>0.14527821782488901</v>
      </c>
      <c r="F10" s="17">
        <v>0.141867168844722</v>
      </c>
      <c r="G10" s="17">
        <v>8.41912451243262E-2</v>
      </c>
      <c r="H10" s="17">
        <v>0.216704836623104</v>
      </c>
    </row>
    <row r="11" spans="2:9" ht="28.9">
      <c r="B11" s="18" t="s">
        <v>329</v>
      </c>
      <c r="C11" s="17">
        <v>4.5622096658340501E-2</v>
      </c>
      <c r="D11" s="17">
        <v>0.105689251452805</v>
      </c>
      <c r="E11" s="17">
        <v>6.0452524963921998E-2</v>
      </c>
      <c r="F11" s="17">
        <v>5.5797121998947201E-2</v>
      </c>
      <c r="G11" s="17">
        <v>4.7042025384105499E-2</v>
      </c>
      <c r="H11" s="17">
        <v>0.10502882834466901</v>
      </c>
    </row>
    <row r="12" spans="2:9">
      <c r="B12" s="18" t="s">
        <v>195</v>
      </c>
      <c r="C12" s="17">
        <v>0.21395347572773099</v>
      </c>
      <c r="D12" s="17">
        <v>0.20384640006030399</v>
      </c>
      <c r="E12" s="17">
        <v>0.196617353519357</v>
      </c>
      <c r="F12" s="17">
        <v>0.19647477135819699</v>
      </c>
      <c r="G12" s="17">
        <v>0.20599870724133601</v>
      </c>
      <c r="H12" s="17">
        <v>0.193168474336606</v>
      </c>
    </row>
    <row r="13" spans="2:9">
      <c r="B13" s="16"/>
      <c r="C13" s="16"/>
      <c r="D13" s="16"/>
      <c r="E13" s="16"/>
      <c r="F13" s="16"/>
      <c r="G13" s="16"/>
      <c r="H13" s="16"/>
    </row>
    <row r="14" spans="2:9">
      <c r="B14" t="s">
        <v>427</v>
      </c>
    </row>
    <row r="15" spans="2:9">
      <c r="B15" t="s">
        <v>428</v>
      </c>
    </row>
    <row r="19" spans="2:2">
      <c r="B19"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324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325</v>
      </c>
      <c r="C9" s="17">
        <v>9.4395473468322805E-2</v>
      </c>
      <c r="D9" s="17">
        <v>0.10466352159230199</v>
      </c>
      <c r="E9" s="17">
        <v>8.4525316326738098E-2</v>
      </c>
      <c r="F9" s="17"/>
      <c r="G9" s="17">
        <v>0.11364480951891801</v>
      </c>
      <c r="H9" s="17">
        <v>0.14807547078120001</v>
      </c>
      <c r="I9" s="17">
        <v>0.116318367113235</v>
      </c>
      <c r="J9" s="17">
        <v>5.73208941682136E-2</v>
      </c>
      <c r="K9" s="17">
        <v>7.3386485569516297E-2</v>
      </c>
      <c r="L9" s="17">
        <v>6.4143242767629102E-2</v>
      </c>
      <c r="M9" s="17"/>
      <c r="N9" s="17">
        <v>0.10636302204421801</v>
      </c>
      <c r="O9" s="17">
        <v>7.4912709162731503E-2</v>
      </c>
      <c r="P9" s="17">
        <v>9.88471703469542E-2</v>
      </c>
      <c r="Q9" s="17">
        <v>9.6296533730280007E-2</v>
      </c>
      <c r="R9" s="17"/>
      <c r="S9" s="17">
        <v>0.13044063317239801</v>
      </c>
      <c r="T9" s="17">
        <v>7.8912156379260107E-2</v>
      </c>
      <c r="U9" s="17">
        <v>7.90559668297907E-2</v>
      </c>
      <c r="V9" s="17">
        <v>8.4443010751337796E-2</v>
      </c>
      <c r="W9" s="17">
        <v>9.8961566066358503E-2</v>
      </c>
      <c r="X9" s="17">
        <v>0.10602990998475401</v>
      </c>
      <c r="Y9" s="17">
        <v>9.0274712538542801E-2</v>
      </c>
      <c r="Z9" s="17">
        <v>6.1713999143015098E-2</v>
      </c>
      <c r="AA9" s="17">
        <v>9.8968787716315898E-2</v>
      </c>
      <c r="AB9" s="17">
        <v>9.0018704761382101E-2</v>
      </c>
      <c r="AC9" s="17">
        <v>9.4129246675988404E-2</v>
      </c>
      <c r="AD9" s="17">
        <v>6.9850035691470302E-2</v>
      </c>
      <c r="AE9" s="17"/>
      <c r="AF9" s="17">
        <v>0</v>
      </c>
      <c r="AG9" s="17">
        <v>0.101668391480441</v>
      </c>
      <c r="AH9" s="17">
        <v>9.8242643384310602E-2</v>
      </c>
      <c r="AI9" s="17">
        <v>9.3787277632895003E-2</v>
      </c>
      <c r="AJ9" s="17">
        <v>9.2181666594280495E-2</v>
      </c>
      <c r="AK9" s="17">
        <v>8.5229107884053301E-2</v>
      </c>
      <c r="AL9" s="17">
        <v>8.9135770385598403E-2</v>
      </c>
      <c r="AM9" s="17">
        <v>7.5027467063468994E-2</v>
      </c>
      <c r="AN9" s="17">
        <v>0.108994296550796</v>
      </c>
      <c r="AO9" s="17">
        <v>9.5439208004243797E-2</v>
      </c>
      <c r="AP9" s="17">
        <v>9.3618589970851707E-2</v>
      </c>
      <c r="AQ9" s="17">
        <v>9.2225630670279099E-2</v>
      </c>
      <c r="AR9" s="17">
        <v>8.1238252416892906E-2</v>
      </c>
      <c r="AS9" s="17">
        <v>9.6364822625214397E-2</v>
      </c>
      <c r="AT9" s="17">
        <v>0.116042444100698</v>
      </c>
      <c r="AU9" s="17">
        <v>0.181826981075104</v>
      </c>
      <c r="AV9" s="17"/>
      <c r="AW9" s="17">
        <v>0.14222502758592201</v>
      </c>
      <c r="AX9" s="17">
        <v>8.9473421421702698E-2</v>
      </c>
      <c r="AY9" s="17">
        <v>7.4392107916733799E-2</v>
      </c>
      <c r="AZ9" s="17">
        <v>7.6416218287708296E-2</v>
      </c>
      <c r="BA9" s="17">
        <v>5.8856456835225703E-2</v>
      </c>
      <c r="BB9" s="17">
        <v>0.104601771724286</v>
      </c>
      <c r="BC9" s="17"/>
      <c r="BD9" s="17">
        <v>7.5269211997628899E-2</v>
      </c>
      <c r="BE9" s="17">
        <v>7.7119474852722997E-2</v>
      </c>
      <c r="BF9" s="17">
        <v>0.104956290010121</v>
      </c>
      <c r="BG9" s="17">
        <v>0.144040593551577</v>
      </c>
      <c r="BH9" s="17">
        <v>0.13636286642759601</v>
      </c>
      <c r="BI9" s="17"/>
      <c r="BJ9" s="17">
        <v>7.4581712845004006E-2</v>
      </c>
      <c r="BK9" s="17">
        <v>0.180871734915627</v>
      </c>
      <c r="BL9" s="17"/>
      <c r="BM9" s="17">
        <v>8.1201062048637404E-2</v>
      </c>
      <c r="BN9" s="17">
        <v>0.15816801271466399</v>
      </c>
      <c r="BO9" s="17"/>
      <c r="BP9" s="17">
        <v>0.15390866772313799</v>
      </c>
      <c r="BQ9" s="17">
        <v>0.141716496857276</v>
      </c>
      <c r="BR9" s="17">
        <v>0.133562862440816</v>
      </c>
      <c r="BS9" s="17">
        <v>7.1439219000004106E-2</v>
      </c>
      <c r="BT9" s="17"/>
      <c r="BU9" s="17">
        <v>0.10848419957145</v>
      </c>
      <c r="BV9" s="17">
        <v>7.6461099272367397E-2</v>
      </c>
      <c r="BW9" s="17"/>
      <c r="BX9" s="17">
        <v>0.15119233190555001</v>
      </c>
      <c r="BY9" s="17">
        <v>7.1866670832859206E-2</v>
      </c>
      <c r="BZ9" s="17"/>
      <c r="CA9" s="17">
        <v>0.13329498080212501</v>
      </c>
      <c r="CB9" s="17">
        <v>5.2670047529846602E-2</v>
      </c>
      <c r="CC9" s="17">
        <v>0.12761752209778501</v>
      </c>
      <c r="CD9" s="17">
        <v>8.88542627748036E-2</v>
      </c>
    </row>
    <row r="10" spans="2:82">
      <c r="B10" s="18" t="s">
        <v>326</v>
      </c>
      <c r="C10" s="17">
        <v>0.31977584302995998</v>
      </c>
      <c r="D10" s="17">
        <v>0.317109266768695</v>
      </c>
      <c r="E10" s="17">
        <v>0.32326930466169801</v>
      </c>
      <c r="F10" s="17"/>
      <c r="G10" s="17">
        <v>0.38594351879587002</v>
      </c>
      <c r="H10" s="17">
        <v>0.32889138334054202</v>
      </c>
      <c r="I10" s="17">
        <v>0.28644242051490698</v>
      </c>
      <c r="J10" s="17">
        <v>0.29634053638392399</v>
      </c>
      <c r="K10" s="17">
        <v>0.28079117205081799</v>
      </c>
      <c r="L10" s="17">
        <v>0.34069067538629599</v>
      </c>
      <c r="M10" s="17"/>
      <c r="N10" s="17">
        <v>0.36423539605843902</v>
      </c>
      <c r="O10" s="17">
        <v>0.30891728595840501</v>
      </c>
      <c r="P10" s="17">
        <v>0.30761276970669998</v>
      </c>
      <c r="Q10" s="17">
        <v>0.29458963630481699</v>
      </c>
      <c r="R10" s="17"/>
      <c r="S10" s="17">
        <v>0.32914737967007202</v>
      </c>
      <c r="T10" s="17">
        <v>0.34061566709742302</v>
      </c>
      <c r="U10" s="17">
        <v>0.284538176072969</v>
      </c>
      <c r="V10" s="17">
        <v>0.314337627273651</v>
      </c>
      <c r="W10" s="17">
        <v>0.26117121384055197</v>
      </c>
      <c r="X10" s="17">
        <v>0.34882674522518398</v>
      </c>
      <c r="Y10" s="17">
        <v>0.31965209597022498</v>
      </c>
      <c r="Z10" s="17">
        <v>0.35296983235973201</v>
      </c>
      <c r="AA10" s="17">
        <v>0.33028746314503399</v>
      </c>
      <c r="AB10" s="17">
        <v>0.31061599519209498</v>
      </c>
      <c r="AC10" s="17">
        <v>0.299362284555094</v>
      </c>
      <c r="AD10" s="17">
        <v>0.32463399561741402</v>
      </c>
      <c r="AE10" s="17"/>
      <c r="AF10" s="17">
        <v>0.26626365462707702</v>
      </c>
      <c r="AG10" s="17">
        <v>0.386567570087614</v>
      </c>
      <c r="AH10" s="17">
        <v>0.276991226693311</v>
      </c>
      <c r="AI10" s="17">
        <v>0.235593902243079</v>
      </c>
      <c r="AJ10" s="17">
        <v>0.30691399481072701</v>
      </c>
      <c r="AK10" s="17">
        <v>0.33536729023467998</v>
      </c>
      <c r="AL10" s="17">
        <v>0.32163793673428398</v>
      </c>
      <c r="AM10" s="17">
        <v>0.38424668017444802</v>
      </c>
      <c r="AN10" s="17">
        <v>0.27212057157808101</v>
      </c>
      <c r="AO10" s="17">
        <v>0.33354593372101099</v>
      </c>
      <c r="AP10" s="17">
        <v>0.359878776318099</v>
      </c>
      <c r="AQ10" s="17">
        <v>0.32298064135285098</v>
      </c>
      <c r="AR10" s="17">
        <v>0.32984455532560703</v>
      </c>
      <c r="AS10" s="17">
        <v>0.36166136494609002</v>
      </c>
      <c r="AT10" s="17">
        <v>0.40256357585528402</v>
      </c>
      <c r="AU10" s="17">
        <v>0.33758348813953898</v>
      </c>
      <c r="AV10" s="17"/>
      <c r="AW10" s="17">
        <v>0.34110437147702699</v>
      </c>
      <c r="AX10" s="17">
        <v>0.316697081947381</v>
      </c>
      <c r="AY10" s="17">
        <v>0.330714362706791</v>
      </c>
      <c r="AZ10" s="17">
        <v>0.30837055352739001</v>
      </c>
      <c r="BA10" s="17">
        <v>0.31521586955172698</v>
      </c>
      <c r="BB10" s="17">
        <v>0.27696167520155701</v>
      </c>
      <c r="BC10" s="17"/>
      <c r="BD10" s="17">
        <v>0.29092567885602399</v>
      </c>
      <c r="BE10" s="17">
        <v>0.30227409473372202</v>
      </c>
      <c r="BF10" s="17">
        <v>0.34849557238664203</v>
      </c>
      <c r="BG10" s="17">
        <v>0.38165603381982299</v>
      </c>
      <c r="BH10" s="17">
        <v>0.358299456753849</v>
      </c>
      <c r="BI10" s="17"/>
      <c r="BJ10" s="17">
        <v>0.30865705366273499</v>
      </c>
      <c r="BK10" s="17">
        <v>0.37584038419659299</v>
      </c>
      <c r="BL10" s="17"/>
      <c r="BM10" s="17">
        <v>0.30865787170790299</v>
      </c>
      <c r="BN10" s="17">
        <v>0.37610770552670703</v>
      </c>
      <c r="BO10" s="17"/>
      <c r="BP10" s="17">
        <v>0.36494010610564898</v>
      </c>
      <c r="BQ10" s="17">
        <v>0.355489503777773</v>
      </c>
      <c r="BR10" s="17">
        <v>0.372778344060262</v>
      </c>
      <c r="BS10" s="17">
        <v>0.30211780772893398</v>
      </c>
      <c r="BT10" s="17"/>
      <c r="BU10" s="17">
        <v>0.34283825508996002</v>
      </c>
      <c r="BV10" s="17">
        <v>0.29041833229990499</v>
      </c>
      <c r="BW10" s="17"/>
      <c r="BX10" s="17">
        <v>0.372305821667127</v>
      </c>
      <c r="BY10" s="17">
        <v>0.29893952296359899</v>
      </c>
      <c r="BZ10" s="17"/>
      <c r="CA10" s="17">
        <v>0.37280294141589598</v>
      </c>
      <c r="CB10" s="17">
        <v>0.259492458338757</v>
      </c>
      <c r="CC10" s="17">
        <v>0.39284391844442201</v>
      </c>
      <c r="CD10" s="17">
        <v>0.28571493516684499</v>
      </c>
    </row>
    <row r="11" spans="2:82">
      <c r="B11" s="18" t="s">
        <v>327</v>
      </c>
      <c r="C11" s="17">
        <v>0.205311082432937</v>
      </c>
      <c r="D11" s="17">
        <v>0.215678910763411</v>
      </c>
      <c r="E11" s="17">
        <v>0.194874551122725</v>
      </c>
      <c r="F11" s="17"/>
      <c r="G11" s="17">
        <v>0.20887656423102299</v>
      </c>
      <c r="H11" s="17">
        <v>0.18546054552629301</v>
      </c>
      <c r="I11" s="17">
        <v>0.22494016772919301</v>
      </c>
      <c r="J11" s="17">
        <v>0.210475244541523</v>
      </c>
      <c r="K11" s="17">
        <v>0.201598256030592</v>
      </c>
      <c r="L11" s="17">
        <v>0.201388829833062</v>
      </c>
      <c r="M11" s="17"/>
      <c r="N11" s="17">
        <v>0.229974236005246</v>
      </c>
      <c r="O11" s="17">
        <v>0.20801473392345199</v>
      </c>
      <c r="P11" s="17">
        <v>0.19652836142427499</v>
      </c>
      <c r="Q11" s="17">
        <v>0.18637099833505399</v>
      </c>
      <c r="R11" s="17"/>
      <c r="S11" s="17">
        <v>0.214710573536633</v>
      </c>
      <c r="T11" s="17">
        <v>0.18720263495644099</v>
      </c>
      <c r="U11" s="17">
        <v>0.22001930553274399</v>
      </c>
      <c r="V11" s="17">
        <v>0.23361010056860801</v>
      </c>
      <c r="W11" s="17">
        <v>0.20057887221082399</v>
      </c>
      <c r="X11" s="17">
        <v>0.20742816387589</v>
      </c>
      <c r="Y11" s="17">
        <v>0.179986450521054</v>
      </c>
      <c r="Z11" s="17">
        <v>0.216728650297799</v>
      </c>
      <c r="AA11" s="17">
        <v>0.21403470852415599</v>
      </c>
      <c r="AB11" s="17">
        <v>0.207145065704953</v>
      </c>
      <c r="AC11" s="17">
        <v>0.17417763468935701</v>
      </c>
      <c r="AD11" s="17">
        <v>0.187192836876105</v>
      </c>
      <c r="AE11" s="17"/>
      <c r="AF11" s="17">
        <v>0.23258084360203601</v>
      </c>
      <c r="AG11" s="17">
        <v>0.119528948938116</v>
      </c>
      <c r="AH11" s="17">
        <v>0.19946648536772099</v>
      </c>
      <c r="AI11" s="17">
        <v>0.23206176120917199</v>
      </c>
      <c r="AJ11" s="17">
        <v>0.217513332377297</v>
      </c>
      <c r="AK11" s="17">
        <v>0.180855328206461</v>
      </c>
      <c r="AL11" s="17">
        <v>0.20446681784531301</v>
      </c>
      <c r="AM11" s="17">
        <v>0.20588313394502999</v>
      </c>
      <c r="AN11" s="17">
        <v>0.253540163291675</v>
      </c>
      <c r="AO11" s="17">
        <v>0.24172715793793001</v>
      </c>
      <c r="AP11" s="17">
        <v>0.18944071464600301</v>
      </c>
      <c r="AQ11" s="17">
        <v>0.25013313673475701</v>
      </c>
      <c r="AR11" s="17">
        <v>0.26998994387124398</v>
      </c>
      <c r="AS11" s="17">
        <v>0.15784913944640799</v>
      </c>
      <c r="AT11" s="17">
        <v>0.173701350664245</v>
      </c>
      <c r="AU11" s="17">
        <v>0.178633912904724</v>
      </c>
      <c r="AV11" s="17"/>
      <c r="AW11" s="17">
        <v>0.195913030231501</v>
      </c>
      <c r="AX11" s="17">
        <v>0.21248375474848499</v>
      </c>
      <c r="AY11" s="17">
        <v>0.20038594747319699</v>
      </c>
      <c r="AZ11" s="17">
        <v>0.197122978883323</v>
      </c>
      <c r="BA11" s="17">
        <v>0.230646114419397</v>
      </c>
      <c r="BB11" s="17">
        <v>0.20189327999878401</v>
      </c>
      <c r="BC11" s="17"/>
      <c r="BD11" s="17">
        <v>0.18884307075033599</v>
      </c>
      <c r="BE11" s="17">
        <v>0.19420736883061901</v>
      </c>
      <c r="BF11" s="17">
        <v>0.22243163296431401</v>
      </c>
      <c r="BG11" s="17">
        <v>0.22449663232729899</v>
      </c>
      <c r="BH11" s="17">
        <v>0.224752679687308</v>
      </c>
      <c r="BI11" s="17"/>
      <c r="BJ11" s="17">
        <v>0.21576680039030999</v>
      </c>
      <c r="BK11" s="17">
        <v>0.159161398915386</v>
      </c>
      <c r="BL11" s="17"/>
      <c r="BM11" s="17">
        <v>0.212146057834319</v>
      </c>
      <c r="BN11" s="17">
        <v>0.17036261077005299</v>
      </c>
      <c r="BO11" s="17"/>
      <c r="BP11" s="17">
        <v>0.191711765966248</v>
      </c>
      <c r="BQ11" s="17">
        <v>0.18302911463316299</v>
      </c>
      <c r="BR11" s="17">
        <v>0.22290874184887799</v>
      </c>
      <c r="BS11" s="17">
        <v>0.21358858052950699</v>
      </c>
      <c r="BT11" s="17"/>
      <c r="BU11" s="17">
        <v>0.214844105340223</v>
      </c>
      <c r="BV11" s="17">
        <v>0.19317593275464801</v>
      </c>
      <c r="BW11" s="17"/>
      <c r="BX11" s="17">
        <v>0.19587796933877599</v>
      </c>
      <c r="BY11" s="17">
        <v>0.209052781339951</v>
      </c>
      <c r="BZ11" s="17"/>
      <c r="CA11" s="17">
        <v>0.254619878844276</v>
      </c>
      <c r="CB11" s="17">
        <v>0.18629914424560801</v>
      </c>
      <c r="CC11" s="17">
        <v>0.214897167603323</v>
      </c>
      <c r="CD11" s="17">
        <v>0.20050736717037401</v>
      </c>
    </row>
    <row r="12" spans="2:82" ht="28.9">
      <c r="B12" s="18" t="s">
        <v>328</v>
      </c>
      <c r="C12" s="17">
        <v>0.12094202868270799</v>
      </c>
      <c r="D12" s="17">
        <v>0.13691860093615699</v>
      </c>
      <c r="E12" s="17">
        <v>0.105624457846587</v>
      </c>
      <c r="F12" s="17"/>
      <c r="G12" s="17">
        <v>0.11807371569795599</v>
      </c>
      <c r="H12" s="17">
        <v>0.11168977042299599</v>
      </c>
      <c r="I12" s="17">
        <v>0.11690333154414601</v>
      </c>
      <c r="J12" s="17">
        <v>0.12953377377793701</v>
      </c>
      <c r="K12" s="17">
        <v>0.134782080470432</v>
      </c>
      <c r="L12" s="17">
        <v>0.11742968008683</v>
      </c>
      <c r="M12" s="17"/>
      <c r="N12" s="17">
        <v>0.105310625266147</v>
      </c>
      <c r="O12" s="17">
        <v>0.122409239847336</v>
      </c>
      <c r="P12" s="17">
        <v>0.124344398617762</v>
      </c>
      <c r="Q12" s="17">
        <v>0.13458251085897299</v>
      </c>
      <c r="R12" s="17"/>
      <c r="S12" s="17">
        <v>0.129360512244826</v>
      </c>
      <c r="T12" s="17">
        <v>0.129730528315608</v>
      </c>
      <c r="U12" s="17">
        <v>0.144146342550106</v>
      </c>
      <c r="V12" s="17">
        <v>8.8948054236440602E-2</v>
      </c>
      <c r="W12" s="17">
        <v>0.151827524547683</v>
      </c>
      <c r="X12" s="17">
        <v>7.7428076278139399E-2</v>
      </c>
      <c r="Y12" s="17">
        <v>0.12838997989463799</v>
      </c>
      <c r="Z12" s="17">
        <v>0.107863844489097</v>
      </c>
      <c r="AA12" s="17">
        <v>0.109586031249172</v>
      </c>
      <c r="AB12" s="17">
        <v>0.12170981181676201</v>
      </c>
      <c r="AC12" s="17">
        <v>0.14532129913800099</v>
      </c>
      <c r="AD12" s="17">
        <v>0.13244192675434599</v>
      </c>
      <c r="AE12" s="17"/>
      <c r="AF12" s="17">
        <v>0</v>
      </c>
      <c r="AG12" s="17">
        <v>0.106785818292885</v>
      </c>
      <c r="AH12" s="17">
        <v>0.10477315374748999</v>
      </c>
      <c r="AI12" s="17">
        <v>0.13692720081426099</v>
      </c>
      <c r="AJ12" s="17">
        <v>0.116467917339965</v>
      </c>
      <c r="AK12" s="17">
        <v>0.15078662273850499</v>
      </c>
      <c r="AL12" s="17">
        <v>0.124339831403897</v>
      </c>
      <c r="AM12" s="17">
        <v>8.8604484949040094E-2</v>
      </c>
      <c r="AN12" s="17">
        <v>0.11439436111660201</v>
      </c>
      <c r="AO12" s="17">
        <v>0.127746097078449</v>
      </c>
      <c r="AP12" s="17">
        <v>0.12168957394226999</v>
      </c>
      <c r="AQ12" s="17">
        <v>0.131169652305583</v>
      </c>
      <c r="AR12" s="17">
        <v>9.9954814137791503E-2</v>
      </c>
      <c r="AS12" s="17">
        <v>0.17274443233831299</v>
      </c>
      <c r="AT12" s="17">
        <v>0.13216655220557999</v>
      </c>
      <c r="AU12" s="17">
        <v>0.11789504511214299</v>
      </c>
      <c r="AV12" s="17"/>
      <c r="AW12" s="17">
        <v>0.12086003481779101</v>
      </c>
      <c r="AX12" s="17">
        <v>0.12195124347885899</v>
      </c>
      <c r="AY12" s="17">
        <v>0.113374137307256</v>
      </c>
      <c r="AZ12" s="17">
        <v>0.120659019198362</v>
      </c>
      <c r="BA12" s="17">
        <v>0.122522056822837</v>
      </c>
      <c r="BB12" s="17">
        <v>0.132340233280065</v>
      </c>
      <c r="BC12" s="17"/>
      <c r="BD12" s="17">
        <v>0.11650587843064</v>
      </c>
      <c r="BE12" s="17">
        <v>0.122159440789481</v>
      </c>
      <c r="BF12" s="17">
        <v>0.122578674019426</v>
      </c>
      <c r="BG12" s="17">
        <v>9.9120855140159406E-2</v>
      </c>
      <c r="BH12" s="17">
        <v>0.109259809504773</v>
      </c>
      <c r="BI12" s="17"/>
      <c r="BJ12" s="17">
        <v>0.12484186276057201</v>
      </c>
      <c r="BK12" s="17">
        <v>0.103668286720489</v>
      </c>
      <c r="BL12" s="17"/>
      <c r="BM12" s="17">
        <v>0.12459642916833</v>
      </c>
      <c r="BN12" s="17">
        <v>0.10403264366536499</v>
      </c>
      <c r="BO12" s="17"/>
      <c r="BP12" s="17">
        <v>0.11085440472222299</v>
      </c>
      <c r="BQ12" s="17">
        <v>0.126090832952516</v>
      </c>
      <c r="BR12" s="17">
        <v>6.5818688954307106E-2</v>
      </c>
      <c r="BS12" s="17">
        <v>0.12658488467415999</v>
      </c>
      <c r="BT12" s="17"/>
      <c r="BU12" s="17">
        <v>0.114192693086013</v>
      </c>
      <c r="BV12" s="17">
        <v>0.129533657853379</v>
      </c>
      <c r="BW12" s="17"/>
      <c r="BX12" s="17">
        <v>0.10757133681928201</v>
      </c>
      <c r="BY12" s="17">
        <v>0.126245590998987</v>
      </c>
      <c r="BZ12" s="17"/>
      <c r="CA12" s="17">
        <v>0.12179429418148301</v>
      </c>
      <c r="CB12" s="17">
        <v>0.140419932046462</v>
      </c>
      <c r="CC12" s="17">
        <v>0.108031465899039</v>
      </c>
      <c r="CD12" s="17">
        <v>0.115788448499251</v>
      </c>
    </row>
    <row r="13" spans="2:82" ht="28.9">
      <c r="B13" s="18" t="s">
        <v>329</v>
      </c>
      <c r="C13" s="17">
        <v>4.5622096658340501E-2</v>
      </c>
      <c r="D13" s="17">
        <v>5.1081811820342403E-2</v>
      </c>
      <c r="E13" s="17">
        <v>4.0628883123308701E-2</v>
      </c>
      <c r="F13" s="17"/>
      <c r="G13" s="17">
        <v>3.1565103453459697E-2</v>
      </c>
      <c r="H13" s="17">
        <v>3.87252436363991E-2</v>
      </c>
      <c r="I13" s="17">
        <v>4.8201149148909501E-2</v>
      </c>
      <c r="J13" s="17">
        <v>5.1095526301913698E-2</v>
      </c>
      <c r="K13" s="17">
        <v>6.4250609286636007E-2</v>
      </c>
      <c r="L13" s="17">
        <v>4.1559894707365E-2</v>
      </c>
      <c r="M13" s="17"/>
      <c r="N13" s="17">
        <v>3.4433943081055997E-2</v>
      </c>
      <c r="O13" s="17">
        <v>4.1371283092593601E-2</v>
      </c>
      <c r="P13" s="17">
        <v>6.5382215510525102E-2</v>
      </c>
      <c r="Q13" s="17">
        <v>4.5935788648431501E-2</v>
      </c>
      <c r="R13" s="17"/>
      <c r="S13" s="17">
        <v>3.65823363407866E-2</v>
      </c>
      <c r="T13" s="17">
        <v>3.7825373922389001E-2</v>
      </c>
      <c r="U13" s="17">
        <v>4.1376733414727598E-2</v>
      </c>
      <c r="V13" s="17">
        <v>6.0004390163597099E-2</v>
      </c>
      <c r="W13" s="17">
        <v>3.66951002686976E-2</v>
      </c>
      <c r="X13" s="17">
        <v>4.97002721000206E-2</v>
      </c>
      <c r="Y13" s="17">
        <v>4.3576070082490301E-2</v>
      </c>
      <c r="Z13" s="17">
        <v>7.2751016656454504E-2</v>
      </c>
      <c r="AA13" s="17">
        <v>4.83776439504051E-2</v>
      </c>
      <c r="AB13" s="17">
        <v>5.9219422986873799E-2</v>
      </c>
      <c r="AC13" s="17">
        <v>1.44155080610943E-2</v>
      </c>
      <c r="AD13" s="17">
        <v>6.8757472800929906E-2</v>
      </c>
      <c r="AE13" s="17"/>
      <c r="AF13" s="17">
        <v>9.9525050371123899E-2</v>
      </c>
      <c r="AG13" s="17">
        <v>5.93510978722359E-2</v>
      </c>
      <c r="AH13" s="17">
        <v>6.49319027727943E-2</v>
      </c>
      <c r="AI13" s="17">
        <v>5.7250028390988202E-2</v>
      </c>
      <c r="AJ13" s="17">
        <v>4.71440269331318E-2</v>
      </c>
      <c r="AK13" s="17">
        <v>4.3437952068504697E-2</v>
      </c>
      <c r="AL13" s="17">
        <v>4.15937664651665E-2</v>
      </c>
      <c r="AM13" s="17">
        <v>1.72903663146124E-2</v>
      </c>
      <c r="AN13" s="17">
        <v>4.0946456778898799E-2</v>
      </c>
      <c r="AO13" s="17">
        <v>2.6993907886829299E-2</v>
      </c>
      <c r="AP13" s="17">
        <v>5.1477406213637E-2</v>
      </c>
      <c r="AQ13" s="17">
        <v>5.8519999680228002E-2</v>
      </c>
      <c r="AR13" s="17">
        <v>6.8197538320013504E-2</v>
      </c>
      <c r="AS13" s="17">
        <v>3.0670231773280501E-2</v>
      </c>
      <c r="AT13" s="17">
        <v>4.0894362672003901E-2</v>
      </c>
      <c r="AU13" s="17">
        <v>3.40960041225686E-2</v>
      </c>
      <c r="AV13" s="17"/>
      <c r="AW13" s="17">
        <v>3.5186619416393998E-2</v>
      </c>
      <c r="AX13" s="17">
        <v>4.7677258787652201E-2</v>
      </c>
      <c r="AY13" s="17">
        <v>5.1265313552532603E-2</v>
      </c>
      <c r="AZ13" s="17">
        <v>5.11914894718946E-2</v>
      </c>
      <c r="BA13" s="17">
        <v>4.9649875842785997E-2</v>
      </c>
      <c r="BB13" s="17">
        <v>3.7940538564026703E-2</v>
      </c>
      <c r="BC13" s="17"/>
      <c r="BD13" s="17">
        <v>5.2130442294187403E-2</v>
      </c>
      <c r="BE13" s="17">
        <v>5.5011993005871201E-2</v>
      </c>
      <c r="BF13" s="17">
        <v>3.6982710090175598E-2</v>
      </c>
      <c r="BG13" s="17">
        <v>2.87504815290247E-2</v>
      </c>
      <c r="BH13" s="17">
        <v>1.9699058336920199E-2</v>
      </c>
      <c r="BI13" s="17"/>
      <c r="BJ13" s="17">
        <v>4.7441700572867701E-2</v>
      </c>
      <c r="BK13" s="17">
        <v>3.9195985910800202E-2</v>
      </c>
      <c r="BL13" s="17"/>
      <c r="BM13" s="17">
        <v>4.8705600620044698E-2</v>
      </c>
      <c r="BN13" s="17">
        <v>2.89646165575679E-2</v>
      </c>
      <c r="BO13" s="17"/>
      <c r="BP13" s="17">
        <v>3.5818017150701799E-2</v>
      </c>
      <c r="BQ13" s="17">
        <v>3.2783919972619403E-2</v>
      </c>
      <c r="BR13" s="17">
        <v>3.7877233936570102E-2</v>
      </c>
      <c r="BS13" s="17">
        <v>5.0736891094854797E-2</v>
      </c>
      <c r="BT13" s="17"/>
      <c r="BU13" s="17">
        <v>3.7225737745806203E-2</v>
      </c>
      <c r="BV13" s="17">
        <v>5.6310319391800499E-2</v>
      </c>
      <c r="BW13" s="17"/>
      <c r="BX13" s="17">
        <v>2.9185938085835299E-2</v>
      </c>
      <c r="BY13" s="17">
        <v>5.2141594087487898E-2</v>
      </c>
      <c r="BZ13" s="17"/>
      <c r="CA13" s="17">
        <v>3.4089568643042599E-2</v>
      </c>
      <c r="CB13" s="17">
        <v>8.8003272908195901E-2</v>
      </c>
      <c r="CC13" s="17">
        <v>1.56690304820838E-2</v>
      </c>
      <c r="CD13" s="17">
        <v>3.9893578210146503E-2</v>
      </c>
    </row>
    <row r="14" spans="2:82">
      <c r="B14" s="18" t="s">
        <v>195</v>
      </c>
      <c r="C14" s="19">
        <v>0.21395347572773099</v>
      </c>
      <c r="D14" s="19">
        <v>0.174547888119093</v>
      </c>
      <c r="E14" s="19">
        <v>0.25107748691894299</v>
      </c>
      <c r="F14" s="19"/>
      <c r="G14" s="19">
        <v>0.14189628830277301</v>
      </c>
      <c r="H14" s="19">
        <v>0.18715758629256901</v>
      </c>
      <c r="I14" s="19">
        <v>0.207194563949609</v>
      </c>
      <c r="J14" s="19">
        <v>0.25523402482648799</v>
      </c>
      <c r="K14" s="19">
        <v>0.24519139659200601</v>
      </c>
      <c r="L14" s="19">
        <v>0.23478767721881799</v>
      </c>
      <c r="M14" s="19"/>
      <c r="N14" s="19">
        <v>0.15968277754489399</v>
      </c>
      <c r="O14" s="19">
        <v>0.24437474801548201</v>
      </c>
      <c r="P14" s="19">
        <v>0.20728508439378299</v>
      </c>
      <c r="Q14" s="19">
        <v>0.24222453212244399</v>
      </c>
      <c r="R14" s="19"/>
      <c r="S14" s="19">
        <v>0.15975856503528399</v>
      </c>
      <c r="T14" s="19">
        <v>0.225713639328878</v>
      </c>
      <c r="U14" s="19">
        <v>0.230863475599663</v>
      </c>
      <c r="V14" s="19">
        <v>0.21865681700636599</v>
      </c>
      <c r="W14" s="19">
        <v>0.25076572306588502</v>
      </c>
      <c r="X14" s="19">
        <v>0.21058683253601199</v>
      </c>
      <c r="Y14" s="19">
        <v>0.238120690993051</v>
      </c>
      <c r="Z14" s="19">
        <v>0.18797265705390201</v>
      </c>
      <c r="AA14" s="19">
        <v>0.198745365414917</v>
      </c>
      <c r="AB14" s="19">
        <v>0.21129099953793401</v>
      </c>
      <c r="AC14" s="19">
        <v>0.27259402688046402</v>
      </c>
      <c r="AD14" s="19">
        <v>0.217123732259735</v>
      </c>
      <c r="AE14" s="19"/>
      <c r="AF14" s="19">
        <v>0.401630451399763</v>
      </c>
      <c r="AG14" s="19">
        <v>0.22609817332870799</v>
      </c>
      <c r="AH14" s="19">
        <v>0.25559458803437302</v>
      </c>
      <c r="AI14" s="19">
        <v>0.24437982970960501</v>
      </c>
      <c r="AJ14" s="19">
        <v>0.21977906194459901</v>
      </c>
      <c r="AK14" s="19">
        <v>0.204323698867796</v>
      </c>
      <c r="AL14" s="19">
        <v>0.21882587716574201</v>
      </c>
      <c r="AM14" s="19">
        <v>0.22894786755339999</v>
      </c>
      <c r="AN14" s="19">
        <v>0.21000415068394701</v>
      </c>
      <c r="AO14" s="19">
        <v>0.174547695371538</v>
      </c>
      <c r="AP14" s="19">
        <v>0.18389493890913899</v>
      </c>
      <c r="AQ14" s="19">
        <v>0.144970939256302</v>
      </c>
      <c r="AR14" s="19">
        <v>0.150774895928451</v>
      </c>
      <c r="AS14" s="19">
        <v>0.180710008870693</v>
      </c>
      <c r="AT14" s="19">
        <v>0.134631714502189</v>
      </c>
      <c r="AU14" s="19">
        <v>0.149964568645922</v>
      </c>
      <c r="AV14" s="19"/>
      <c r="AW14" s="19">
        <v>0.16471091647136399</v>
      </c>
      <c r="AX14" s="19">
        <v>0.21171723961592101</v>
      </c>
      <c r="AY14" s="19">
        <v>0.22986813104348899</v>
      </c>
      <c r="AZ14" s="19">
        <v>0.24623974063132301</v>
      </c>
      <c r="BA14" s="19">
        <v>0.22310962652802799</v>
      </c>
      <c r="BB14" s="19">
        <v>0.24626250123128099</v>
      </c>
      <c r="BC14" s="19"/>
      <c r="BD14" s="19">
        <v>0.27632571767118402</v>
      </c>
      <c r="BE14" s="19">
        <v>0.249227627787585</v>
      </c>
      <c r="BF14" s="19">
        <v>0.164555120529321</v>
      </c>
      <c r="BG14" s="19">
        <v>0.12193540363211799</v>
      </c>
      <c r="BH14" s="19">
        <v>0.15162612928955399</v>
      </c>
      <c r="BI14" s="19"/>
      <c r="BJ14" s="19">
        <v>0.22871086976851299</v>
      </c>
      <c r="BK14" s="19">
        <v>0.14126220934110501</v>
      </c>
      <c r="BL14" s="19"/>
      <c r="BM14" s="19">
        <v>0.22469297862076601</v>
      </c>
      <c r="BN14" s="19">
        <v>0.16236441076564201</v>
      </c>
      <c r="BO14" s="19"/>
      <c r="BP14" s="19">
        <v>0.14276703833203999</v>
      </c>
      <c r="BQ14" s="19">
        <v>0.16089013180665199</v>
      </c>
      <c r="BR14" s="19">
        <v>0.167054128759166</v>
      </c>
      <c r="BS14" s="19">
        <v>0.23553261697253999</v>
      </c>
      <c r="BT14" s="19"/>
      <c r="BU14" s="19">
        <v>0.18241500916654799</v>
      </c>
      <c r="BV14" s="19">
        <v>0.25410065842789997</v>
      </c>
      <c r="BW14" s="19"/>
      <c r="BX14" s="19">
        <v>0.143866602183429</v>
      </c>
      <c r="BY14" s="19">
        <v>0.24175383977711601</v>
      </c>
      <c r="BZ14" s="19"/>
      <c r="CA14" s="19">
        <v>8.3398336113178498E-2</v>
      </c>
      <c r="CB14" s="19">
        <v>0.27311514493112998</v>
      </c>
      <c r="CC14" s="19">
        <v>0.14094089547334701</v>
      </c>
      <c r="CD14" s="19">
        <v>0.269241408178581</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130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0.217395583818739</v>
      </c>
      <c r="D9" s="17">
        <v>0.20766729704145001</v>
      </c>
      <c r="E9" s="17">
        <v>0.22505211686826199</v>
      </c>
      <c r="F9" s="17"/>
      <c r="G9" s="17">
        <v>0.17600032249269301</v>
      </c>
      <c r="H9" s="17">
        <v>0.20902641663279001</v>
      </c>
      <c r="I9" s="17">
        <v>0.20913932641685801</v>
      </c>
      <c r="J9" s="17">
        <v>0.18105108875409601</v>
      </c>
      <c r="K9" s="17">
        <v>0.28276904246948997</v>
      </c>
      <c r="L9" s="17">
        <v>0.24422816179208201</v>
      </c>
      <c r="M9" s="17"/>
      <c r="N9" s="17">
        <v>0.22969732271312801</v>
      </c>
      <c r="O9" s="17">
        <v>0.22335152175914799</v>
      </c>
      <c r="P9" s="17">
        <v>0.20629581183217299</v>
      </c>
      <c r="Q9" s="17">
        <v>0.20456161206793699</v>
      </c>
      <c r="R9" s="17"/>
      <c r="S9" s="17">
        <v>0.22078473656515299</v>
      </c>
      <c r="T9" s="17">
        <v>0.207683246437146</v>
      </c>
      <c r="U9" s="17">
        <v>0.22528689007914901</v>
      </c>
      <c r="V9" s="17">
        <v>0.19624763325578601</v>
      </c>
      <c r="W9" s="17">
        <v>0.220130671129872</v>
      </c>
      <c r="X9" s="17">
        <v>0.24431619559798301</v>
      </c>
      <c r="Y9" s="17">
        <v>0.238389421638254</v>
      </c>
      <c r="Z9" s="17">
        <v>0.23204267180563001</v>
      </c>
      <c r="AA9" s="17">
        <v>0.19437760339066901</v>
      </c>
      <c r="AB9" s="17">
        <v>0.21823832343361199</v>
      </c>
      <c r="AC9" s="17">
        <v>0.23947071542853701</v>
      </c>
      <c r="AD9" s="17">
        <v>0.168484350083629</v>
      </c>
      <c r="AE9" s="17"/>
      <c r="AF9" s="17">
        <v>0.20876660316264101</v>
      </c>
      <c r="AG9" s="17">
        <v>0.18612345593674301</v>
      </c>
      <c r="AH9" s="17">
        <v>0.252427654908358</v>
      </c>
      <c r="AI9" s="17">
        <v>0.24370349987142401</v>
      </c>
      <c r="AJ9" s="17">
        <v>0.244115047162731</v>
      </c>
      <c r="AK9" s="17">
        <v>0.21869506765999</v>
      </c>
      <c r="AL9" s="17">
        <v>0.23134860468965601</v>
      </c>
      <c r="AM9" s="17">
        <v>0.19874746181181899</v>
      </c>
      <c r="AN9" s="17">
        <v>0.194874410181752</v>
      </c>
      <c r="AO9" s="17">
        <v>0.23020563496598501</v>
      </c>
      <c r="AP9" s="17">
        <v>0.187819313196532</v>
      </c>
      <c r="AQ9" s="17">
        <v>0.245687146654432</v>
      </c>
      <c r="AR9" s="17">
        <v>0.15201795140287699</v>
      </c>
      <c r="AS9" s="17">
        <v>0.22182853880976899</v>
      </c>
      <c r="AT9" s="17">
        <v>0.24722714931853701</v>
      </c>
      <c r="AU9" s="17">
        <v>0.184468958601508</v>
      </c>
      <c r="AV9" s="17"/>
      <c r="AW9" s="17">
        <v>0.230090563860606</v>
      </c>
      <c r="AX9" s="17">
        <v>0.228726543313376</v>
      </c>
      <c r="AY9" s="17">
        <v>0.21088001774811199</v>
      </c>
      <c r="AZ9" s="17">
        <v>0.19387865693756001</v>
      </c>
      <c r="BA9" s="17">
        <v>0.205772718263358</v>
      </c>
      <c r="BB9" s="17">
        <v>0.23578086420406599</v>
      </c>
      <c r="BC9" s="17"/>
      <c r="BD9" s="17">
        <v>0.196617224597921</v>
      </c>
      <c r="BE9" s="17">
        <v>0.19996699904019699</v>
      </c>
      <c r="BF9" s="17">
        <v>0.21782754842591601</v>
      </c>
      <c r="BG9" s="17">
        <v>0.27859307541068801</v>
      </c>
      <c r="BH9" s="17">
        <v>0.265211430384097</v>
      </c>
      <c r="BI9" s="17"/>
      <c r="BJ9" s="17">
        <v>0.219754869416004</v>
      </c>
      <c r="BK9" s="17">
        <v>0.20688122534329001</v>
      </c>
      <c r="BL9" s="17"/>
      <c r="BM9" s="17">
        <v>0.21239741160989001</v>
      </c>
      <c r="BN9" s="17">
        <v>0.24501478181487699</v>
      </c>
      <c r="BO9" s="17"/>
      <c r="BP9" s="17">
        <v>0.22449715216559199</v>
      </c>
      <c r="BQ9" s="17">
        <v>0.24351141112809799</v>
      </c>
      <c r="BR9" s="17">
        <v>0.209242493747439</v>
      </c>
      <c r="BS9" s="17">
        <v>0.209467892829063</v>
      </c>
      <c r="BT9" s="17"/>
      <c r="BU9" s="17">
        <v>0.27332218018930998</v>
      </c>
      <c r="BV9" s="17">
        <v>0.146203305718211</v>
      </c>
      <c r="BW9" s="17"/>
      <c r="BX9" s="17">
        <v>0.30367712474594599</v>
      </c>
      <c r="BY9" s="17">
        <v>0.183171511218296</v>
      </c>
      <c r="BZ9" s="17"/>
      <c r="CA9" s="17">
        <v>0.24783102035684701</v>
      </c>
      <c r="CB9" s="17">
        <v>0.161247054357708</v>
      </c>
      <c r="CC9" s="17">
        <v>0.29321062242228502</v>
      </c>
      <c r="CD9" s="17">
        <v>0.18229127054324801</v>
      </c>
    </row>
    <row r="10" spans="2:82" ht="28.9">
      <c r="B10" s="18" t="s">
        <v>120</v>
      </c>
      <c r="C10" s="17">
        <v>0.24952575560491699</v>
      </c>
      <c r="D10" s="17">
        <v>0.25074894286065502</v>
      </c>
      <c r="E10" s="17">
        <v>0.24869537922891299</v>
      </c>
      <c r="F10" s="17"/>
      <c r="G10" s="17">
        <v>0.27525987787009698</v>
      </c>
      <c r="H10" s="17">
        <v>0.25034294915272198</v>
      </c>
      <c r="I10" s="17">
        <v>0.270894322634677</v>
      </c>
      <c r="J10" s="17">
        <v>0.24713984212225501</v>
      </c>
      <c r="K10" s="17">
        <v>0.239620386249566</v>
      </c>
      <c r="L10" s="17">
        <v>0.22286632122019101</v>
      </c>
      <c r="M10" s="17"/>
      <c r="N10" s="17">
        <v>0.27281527702740299</v>
      </c>
      <c r="O10" s="17">
        <v>0.267804255506288</v>
      </c>
      <c r="P10" s="17">
        <v>0.23792476418054601</v>
      </c>
      <c r="Q10" s="17">
        <v>0.21815232711052199</v>
      </c>
      <c r="R10" s="17"/>
      <c r="S10" s="17">
        <v>0.25080471796450199</v>
      </c>
      <c r="T10" s="17">
        <v>0.229138407219453</v>
      </c>
      <c r="U10" s="17">
        <v>0.24816778867935399</v>
      </c>
      <c r="V10" s="17">
        <v>0.297367178852386</v>
      </c>
      <c r="W10" s="17">
        <v>0.27087249048756601</v>
      </c>
      <c r="X10" s="17">
        <v>0.22291271134306401</v>
      </c>
      <c r="Y10" s="17">
        <v>0.24170672115376299</v>
      </c>
      <c r="Z10" s="17">
        <v>0.26781596598713903</v>
      </c>
      <c r="AA10" s="17">
        <v>0.26940716364569001</v>
      </c>
      <c r="AB10" s="17">
        <v>0.23884380488111101</v>
      </c>
      <c r="AC10" s="17">
        <v>0.23100616107063299</v>
      </c>
      <c r="AD10" s="17">
        <v>0.20850531358836399</v>
      </c>
      <c r="AE10" s="17"/>
      <c r="AF10" s="17">
        <v>0.163355796517826</v>
      </c>
      <c r="AG10" s="17">
        <v>0.23552639530191699</v>
      </c>
      <c r="AH10" s="17">
        <v>0.19774205371664699</v>
      </c>
      <c r="AI10" s="17">
        <v>0.25423934406091397</v>
      </c>
      <c r="AJ10" s="17">
        <v>0.20490619679999</v>
      </c>
      <c r="AK10" s="17">
        <v>0.262403699843962</v>
      </c>
      <c r="AL10" s="17">
        <v>0.21212361957495801</v>
      </c>
      <c r="AM10" s="17">
        <v>0.23664822385863299</v>
      </c>
      <c r="AN10" s="17">
        <v>0.31379919156430103</v>
      </c>
      <c r="AO10" s="17">
        <v>0.30657528343270402</v>
      </c>
      <c r="AP10" s="17">
        <v>0.275965627521228</v>
      </c>
      <c r="AQ10" s="17">
        <v>0.28944506700558698</v>
      </c>
      <c r="AR10" s="17">
        <v>0.29118198375502802</v>
      </c>
      <c r="AS10" s="17">
        <v>0.20262909131993601</v>
      </c>
      <c r="AT10" s="17">
        <v>0.237251619667915</v>
      </c>
      <c r="AU10" s="17">
        <v>0.27217173014560198</v>
      </c>
      <c r="AV10" s="17"/>
      <c r="AW10" s="17">
        <v>0.26030834697761601</v>
      </c>
      <c r="AX10" s="17">
        <v>0.25619503424884099</v>
      </c>
      <c r="AY10" s="17">
        <v>0.253178668426076</v>
      </c>
      <c r="AZ10" s="17">
        <v>0.23415343312335801</v>
      </c>
      <c r="BA10" s="17">
        <v>0.260289151019367</v>
      </c>
      <c r="BB10" s="17">
        <v>0.20317198994517199</v>
      </c>
      <c r="BC10" s="17"/>
      <c r="BD10" s="17">
        <v>0.22077318124786499</v>
      </c>
      <c r="BE10" s="17">
        <v>0.239753502064046</v>
      </c>
      <c r="BF10" s="17">
        <v>0.27691554318449901</v>
      </c>
      <c r="BG10" s="17">
        <v>0.28190334740005701</v>
      </c>
      <c r="BH10" s="17">
        <v>0.36525823821449499</v>
      </c>
      <c r="BI10" s="17"/>
      <c r="BJ10" s="17">
        <v>0.25321007963520398</v>
      </c>
      <c r="BK10" s="17">
        <v>0.236025035506222</v>
      </c>
      <c r="BL10" s="17"/>
      <c r="BM10" s="17">
        <v>0.25554138215459099</v>
      </c>
      <c r="BN10" s="17">
        <v>0.22144495151910101</v>
      </c>
      <c r="BO10" s="17"/>
      <c r="BP10" s="17">
        <v>0.208163868792166</v>
      </c>
      <c r="BQ10" s="17">
        <v>0.251824275312232</v>
      </c>
      <c r="BR10" s="17">
        <v>0.27051627500778203</v>
      </c>
      <c r="BS10" s="17">
        <v>0.25603167753530998</v>
      </c>
      <c r="BT10" s="17"/>
      <c r="BU10" s="17">
        <v>0.29638529383448098</v>
      </c>
      <c r="BV10" s="17">
        <v>0.18987547302385799</v>
      </c>
      <c r="BW10" s="17"/>
      <c r="BX10" s="17">
        <v>0.30494955927795803</v>
      </c>
      <c r="BY10" s="17">
        <v>0.227541583088815</v>
      </c>
      <c r="BZ10" s="17"/>
      <c r="CA10" s="17">
        <v>0.29114891813326599</v>
      </c>
      <c r="CB10" s="17">
        <v>0.194366354474584</v>
      </c>
      <c r="CC10" s="17">
        <v>0.31137151984049599</v>
      </c>
      <c r="CD10" s="17">
        <v>0.225531299600402</v>
      </c>
    </row>
    <row r="11" spans="2:82" ht="28.9">
      <c r="B11" s="18" t="s">
        <v>121</v>
      </c>
      <c r="C11" s="17">
        <v>9.5541619775485004E-2</v>
      </c>
      <c r="D11" s="17">
        <v>8.9308741764061797E-2</v>
      </c>
      <c r="E11" s="17">
        <v>0.10188281575651099</v>
      </c>
      <c r="F11" s="17"/>
      <c r="G11" s="17">
        <v>0.16091450030719501</v>
      </c>
      <c r="H11" s="17">
        <v>0.118741731313803</v>
      </c>
      <c r="I11" s="17">
        <v>9.87720020098177E-2</v>
      </c>
      <c r="J11" s="17">
        <v>7.46748887875123E-2</v>
      </c>
      <c r="K11" s="17">
        <v>6.9257944287777207E-2</v>
      </c>
      <c r="L11" s="17">
        <v>6.5055690539474506E-2</v>
      </c>
      <c r="M11" s="17"/>
      <c r="N11" s="17">
        <v>0.11141737767059</v>
      </c>
      <c r="O11" s="17">
        <v>8.0848737641693702E-2</v>
      </c>
      <c r="P11" s="17">
        <v>0.107052671505424</v>
      </c>
      <c r="Q11" s="17">
        <v>8.4180590547874398E-2</v>
      </c>
      <c r="R11" s="17"/>
      <c r="S11" s="17">
        <v>0.10579144356544599</v>
      </c>
      <c r="T11" s="17">
        <v>0.106592897629963</v>
      </c>
      <c r="U11" s="17">
        <v>6.63816702035019E-2</v>
      </c>
      <c r="V11" s="17">
        <v>6.1732745015180501E-2</v>
      </c>
      <c r="W11" s="17">
        <v>0.12918834139077801</v>
      </c>
      <c r="X11" s="17">
        <v>0.102230427339009</v>
      </c>
      <c r="Y11" s="17">
        <v>8.00987663481353E-2</v>
      </c>
      <c r="Z11" s="17">
        <v>5.5770143509730398E-2</v>
      </c>
      <c r="AA11" s="17">
        <v>0.101998029453269</v>
      </c>
      <c r="AB11" s="17">
        <v>0.113742983356367</v>
      </c>
      <c r="AC11" s="17">
        <v>9.4473053458028006E-2</v>
      </c>
      <c r="AD11" s="17">
        <v>9.8152114864652001E-2</v>
      </c>
      <c r="AE11" s="17"/>
      <c r="AF11" s="17">
        <v>5.1078861884500198E-2</v>
      </c>
      <c r="AG11" s="17">
        <v>9.9214045979092599E-2</v>
      </c>
      <c r="AH11" s="17">
        <v>5.7284270626476598E-2</v>
      </c>
      <c r="AI11" s="17">
        <v>8.7014564959842097E-2</v>
      </c>
      <c r="AJ11" s="17">
        <v>0.108183595044336</v>
      </c>
      <c r="AK11" s="17">
        <v>8.7724181128462905E-2</v>
      </c>
      <c r="AL11" s="17">
        <v>0.14203084766003901</v>
      </c>
      <c r="AM11" s="17">
        <v>7.2830414551838293E-2</v>
      </c>
      <c r="AN11" s="17">
        <v>9.0426995958662604E-2</v>
      </c>
      <c r="AO11" s="17">
        <v>8.7388839520787798E-2</v>
      </c>
      <c r="AP11" s="17">
        <v>0.10857950879556801</v>
      </c>
      <c r="AQ11" s="17">
        <v>8.4136149217427597E-2</v>
      </c>
      <c r="AR11" s="17">
        <v>7.45110218320236E-2</v>
      </c>
      <c r="AS11" s="17">
        <v>8.0054454606578201E-2</v>
      </c>
      <c r="AT11" s="17">
        <v>0.10540424335571801</v>
      </c>
      <c r="AU11" s="17">
        <v>0.14729091931702701</v>
      </c>
      <c r="AV11" s="17"/>
      <c r="AW11" s="17">
        <v>0.10784104425136</v>
      </c>
      <c r="AX11" s="17">
        <v>8.7574300806578104E-2</v>
      </c>
      <c r="AY11" s="17">
        <v>0.110431160113228</v>
      </c>
      <c r="AZ11" s="17">
        <v>8.0289437323798299E-2</v>
      </c>
      <c r="BA11" s="17">
        <v>7.9719898307147E-2</v>
      </c>
      <c r="BB11" s="17">
        <v>0.135752188809588</v>
      </c>
      <c r="BC11" s="17"/>
      <c r="BD11" s="17">
        <v>6.7664391503876001E-2</v>
      </c>
      <c r="BE11" s="17">
        <v>9.7834963754379098E-2</v>
      </c>
      <c r="BF11" s="17">
        <v>0.10169254440634699</v>
      </c>
      <c r="BG11" s="17">
        <v>0.123980857958385</v>
      </c>
      <c r="BH11" s="17">
        <v>5.8179680110831501E-2</v>
      </c>
      <c r="BI11" s="17"/>
      <c r="BJ11" s="17">
        <v>8.4055911543894302E-2</v>
      </c>
      <c r="BK11" s="17">
        <v>0.14706238688983</v>
      </c>
      <c r="BL11" s="17"/>
      <c r="BM11" s="17">
        <v>9.2673282462867296E-2</v>
      </c>
      <c r="BN11" s="17">
        <v>0.108699143381342</v>
      </c>
      <c r="BO11" s="17"/>
      <c r="BP11" s="17">
        <v>0.13686724817260401</v>
      </c>
      <c r="BQ11" s="17">
        <v>0.108664121589111</v>
      </c>
      <c r="BR11" s="17">
        <v>0.139042988766088</v>
      </c>
      <c r="BS11" s="17">
        <v>8.4391991301723798E-2</v>
      </c>
      <c r="BT11" s="17"/>
      <c r="BU11" s="17">
        <v>9.7604362320281607E-2</v>
      </c>
      <c r="BV11" s="17">
        <v>9.2915832575314605E-2</v>
      </c>
      <c r="BW11" s="17"/>
      <c r="BX11" s="17">
        <v>0.116293321014557</v>
      </c>
      <c r="BY11" s="17">
        <v>8.7310337369577801E-2</v>
      </c>
      <c r="BZ11" s="17"/>
      <c r="CA11" s="17">
        <v>0.105949672727547</v>
      </c>
      <c r="CB11" s="17">
        <v>6.6769347444724694E-2</v>
      </c>
      <c r="CC11" s="17">
        <v>0.106211496010615</v>
      </c>
      <c r="CD11" s="17">
        <v>0.109122286526324</v>
      </c>
    </row>
    <row r="12" spans="2:82" ht="28.9">
      <c r="B12" s="18" t="s">
        <v>122</v>
      </c>
      <c r="C12" s="17">
        <v>0.20391955356323699</v>
      </c>
      <c r="D12" s="17">
        <v>0.20333351835845601</v>
      </c>
      <c r="E12" s="17">
        <v>0.20509590997452501</v>
      </c>
      <c r="F12" s="17"/>
      <c r="G12" s="17">
        <v>0.20319551664421701</v>
      </c>
      <c r="H12" s="17">
        <v>0.22870326552557599</v>
      </c>
      <c r="I12" s="17">
        <v>0.21222002590071701</v>
      </c>
      <c r="J12" s="17">
        <v>0.217835809011512</v>
      </c>
      <c r="K12" s="17">
        <v>0.16483964357911501</v>
      </c>
      <c r="L12" s="17">
        <v>0.19230912187921301</v>
      </c>
      <c r="M12" s="17"/>
      <c r="N12" s="17">
        <v>0.18700815868953999</v>
      </c>
      <c r="O12" s="17">
        <v>0.19365803909101301</v>
      </c>
      <c r="P12" s="17">
        <v>0.22684512631792</v>
      </c>
      <c r="Q12" s="17">
        <v>0.21302941848570101</v>
      </c>
      <c r="R12" s="17"/>
      <c r="S12" s="17">
        <v>0.20027273464456</v>
      </c>
      <c r="T12" s="17">
        <v>0.226755783186945</v>
      </c>
      <c r="U12" s="17">
        <v>0.250211797722945</v>
      </c>
      <c r="V12" s="17">
        <v>0.18076107022214799</v>
      </c>
      <c r="W12" s="17">
        <v>0.18775104003880599</v>
      </c>
      <c r="X12" s="17">
        <v>0.19301499593424001</v>
      </c>
      <c r="Y12" s="17">
        <v>0.22456735519409199</v>
      </c>
      <c r="Z12" s="17">
        <v>0.16155727911772999</v>
      </c>
      <c r="AA12" s="17">
        <v>0.21267660189977899</v>
      </c>
      <c r="AB12" s="17">
        <v>0.18885937688576601</v>
      </c>
      <c r="AC12" s="17">
        <v>0.157797720631453</v>
      </c>
      <c r="AD12" s="17">
        <v>0.22981388010777101</v>
      </c>
      <c r="AE12" s="17"/>
      <c r="AF12" s="17">
        <v>0.24878642411240801</v>
      </c>
      <c r="AG12" s="17">
        <v>0.20812072846643501</v>
      </c>
      <c r="AH12" s="17">
        <v>0.23104860668927599</v>
      </c>
      <c r="AI12" s="17">
        <v>0.14081582874425</v>
      </c>
      <c r="AJ12" s="17">
        <v>0.23322873917922901</v>
      </c>
      <c r="AK12" s="17">
        <v>0.19285991287134999</v>
      </c>
      <c r="AL12" s="17">
        <v>0.175925300888258</v>
      </c>
      <c r="AM12" s="17">
        <v>0.25456026627511102</v>
      </c>
      <c r="AN12" s="17">
        <v>0.20263798329611801</v>
      </c>
      <c r="AO12" s="17">
        <v>0.18088631041146999</v>
      </c>
      <c r="AP12" s="17">
        <v>0.19826198103872</v>
      </c>
      <c r="AQ12" s="17">
        <v>0.183633013746128</v>
      </c>
      <c r="AR12" s="17">
        <v>0.188924457259077</v>
      </c>
      <c r="AS12" s="17">
        <v>0.29431197329032099</v>
      </c>
      <c r="AT12" s="17">
        <v>0.196094855345854</v>
      </c>
      <c r="AU12" s="17">
        <v>0.234796733964173</v>
      </c>
      <c r="AV12" s="17"/>
      <c r="AW12" s="17">
        <v>0.196762240949827</v>
      </c>
      <c r="AX12" s="17">
        <v>0.20973069903281299</v>
      </c>
      <c r="AY12" s="17">
        <v>0.18014105253993001</v>
      </c>
      <c r="AZ12" s="17">
        <v>0.22408243514790599</v>
      </c>
      <c r="BA12" s="17">
        <v>0.20189065577729401</v>
      </c>
      <c r="BB12" s="17">
        <v>0.19271270767681101</v>
      </c>
      <c r="BC12" s="17"/>
      <c r="BD12" s="17">
        <v>0.21384777394563501</v>
      </c>
      <c r="BE12" s="17">
        <v>0.23798073985406001</v>
      </c>
      <c r="BF12" s="17">
        <v>0.19557203610273899</v>
      </c>
      <c r="BG12" s="17">
        <v>0.16341693419488901</v>
      </c>
      <c r="BH12" s="17">
        <v>0.16829764419586599</v>
      </c>
      <c r="BI12" s="17"/>
      <c r="BJ12" s="17">
        <v>0.201471681126979</v>
      </c>
      <c r="BK12" s="17">
        <v>0.21987521008967501</v>
      </c>
      <c r="BL12" s="17"/>
      <c r="BM12" s="17">
        <v>0.2011548511056</v>
      </c>
      <c r="BN12" s="17">
        <v>0.21769925054032299</v>
      </c>
      <c r="BO12" s="17"/>
      <c r="BP12" s="17">
        <v>0.224512181567604</v>
      </c>
      <c r="BQ12" s="17">
        <v>0.196334945068742</v>
      </c>
      <c r="BR12" s="17">
        <v>0.19597591701935399</v>
      </c>
      <c r="BS12" s="17">
        <v>0.20528172307848799</v>
      </c>
      <c r="BT12" s="17"/>
      <c r="BU12" s="17">
        <v>0.170223419899205</v>
      </c>
      <c r="BV12" s="17">
        <v>0.24681335855768199</v>
      </c>
      <c r="BW12" s="17"/>
      <c r="BX12" s="17">
        <v>0.15092476160627599</v>
      </c>
      <c r="BY12" s="17">
        <v>0.22494024452320199</v>
      </c>
      <c r="BZ12" s="17"/>
      <c r="CA12" s="17">
        <v>0.17821575315638899</v>
      </c>
      <c r="CB12" s="17">
        <v>0.20904649527644101</v>
      </c>
      <c r="CC12" s="17">
        <v>0.192205957875343</v>
      </c>
      <c r="CD12" s="17">
        <v>0.218236767136711</v>
      </c>
    </row>
    <row r="13" spans="2:82" ht="28.9">
      <c r="B13" s="18" t="s">
        <v>123</v>
      </c>
      <c r="C13" s="17">
        <v>0.18335804435376399</v>
      </c>
      <c r="D13" s="17">
        <v>0.20718877295329099</v>
      </c>
      <c r="E13" s="17">
        <v>0.160902756209583</v>
      </c>
      <c r="F13" s="17"/>
      <c r="G13" s="17">
        <v>0.13396950303753899</v>
      </c>
      <c r="H13" s="17">
        <v>0.136247731416651</v>
      </c>
      <c r="I13" s="17">
        <v>0.16043354439082799</v>
      </c>
      <c r="J13" s="17">
        <v>0.219972898593643</v>
      </c>
      <c r="K13" s="17">
        <v>0.20852048374306201</v>
      </c>
      <c r="L13" s="17">
        <v>0.22672370667740799</v>
      </c>
      <c r="M13" s="17"/>
      <c r="N13" s="17">
        <v>0.16689675740507301</v>
      </c>
      <c r="O13" s="17">
        <v>0.183464409576819</v>
      </c>
      <c r="P13" s="17">
        <v>0.162250258868013</v>
      </c>
      <c r="Q13" s="17">
        <v>0.22256217897002301</v>
      </c>
      <c r="R13" s="17"/>
      <c r="S13" s="17">
        <v>0.16727546347694999</v>
      </c>
      <c r="T13" s="17">
        <v>0.166212323156708</v>
      </c>
      <c r="U13" s="17">
        <v>0.16263950464664501</v>
      </c>
      <c r="V13" s="17">
        <v>0.21880569147839099</v>
      </c>
      <c r="W13" s="17">
        <v>0.166282654318748</v>
      </c>
      <c r="X13" s="17">
        <v>0.17839336543522599</v>
      </c>
      <c r="Y13" s="17">
        <v>0.15799266338840701</v>
      </c>
      <c r="Z13" s="17">
        <v>0.24455109584125001</v>
      </c>
      <c r="AA13" s="17">
        <v>0.176440333189266</v>
      </c>
      <c r="AB13" s="17">
        <v>0.18568129009044201</v>
      </c>
      <c r="AC13" s="17">
        <v>0.23570072357822699</v>
      </c>
      <c r="AD13" s="17">
        <v>0.25355412424014301</v>
      </c>
      <c r="AE13" s="17"/>
      <c r="AF13" s="17">
        <v>9.0783461154798295E-2</v>
      </c>
      <c r="AG13" s="17">
        <v>0.21321977471657499</v>
      </c>
      <c r="AH13" s="17">
        <v>0.187646939953482</v>
      </c>
      <c r="AI13" s="17">
        <v>0.20883505007716799</v>
      </c>
      <c r="AJ13" s="17">
        <v>0.15629750907849199</v>
      </c>
      <c r="AK13" s="17">
        <v>0.20524435917756201</v>
      </c>
      <c r="AL13" s="17">
        <v>0.186010043800859</v>
      </c>
      <c r="AM13" s="17">
        <v>0.18313267677916201</v>
      </c>
      <c r="AN13" s="17">
        <v>0.16092436185752099</v>
      </c>
      <c r="AO13" s="17">
        <v>0.15337158553267399</v>
      </c>
      <c r="AP13" s="17">
        <v>0.198040543344048</v>
      </c>
      <c r="AQ13" s="17">
        <v>0.149901174782682</v>
      </c>
      <c r="AR13" s="17">
        <v>0.23563686336411199</v>
      </c>
      <c r="AS13" s="17">
        <v>0.19195944472561599</v>
      </c>
      <c r="AT13" s="17">
        <v>0.17437514105374899</v>
      </c>
      <c r="AU13" s="17">
        <v>0.142728480557438</v>
      </c>
      <c r="AV13" s="17"/>
      <c r="AW13" s="17">
        <v>0.15352104055702701</v>
      </c>
      <c r="AX13" s="17">
        <v>0.16978291122873901</v>
      </c>
      <c r="AY13" s="17">
        <v>0.19341318907351299</v>
      </c>
      <c r="AZ13" s="17">
        <v>0.22159958233433699</v>
      </c>
      <c r="BA13" s="17">
        <v>0.19849332240926501</v>
      </c>
      <c r="BB13" s="17">
        <v>0.18033881026263199</v>
      </c>
      <c r="BC13" s="17"/>
      <c r="BD13" s="17">
        <v>0.22596079813867301</v>
      </c>
      <c r="BE13" s="17">
        <v>0.17209117465011001</v>
      </c>
      <c r="BF13" s="17">
        <v>0.17259811142904699</v>
      </c>
      <c r="BG13" s="17">
        <v>0.117146398705089</v>
      </c>
      <c r="BH13" s="17">
        <v>0.10921039775506</v>
      </c>
      <c r="BI13" s="17"/>
      <c r="BJ13" s="17">
        <v>0.19523822977581401</v>
      </c>
      <c r="BK13" s="17">
        <v>0.128047010222782</v>
      </c>
      <c r="BL13" s="17"/>
      <c r="BM13" s="17">
        <v>0.189315439580898</v>
      </c>
      <c r="BN13" s="17">
        <v>0.155771826923045</v>
      </c>
      <c r="BO13" s="17"/>
      <c r="BP13" s="17">
        <v>0.15122610686694901</v>
      </c>
      <c r="BQ13" s="17">
        <v>0.14099366142869799</v>
      </c>
      <c r="BR13" s="17">
        <v>0.133893310191632</v>
      </c>
      <c r="BS13" s="17">
        <v>0.197710343652196</v>
      </c>
      <c r="BT13" s="17"/>
      <c r="BU13" s="17">
        <v>0.12926905759805701</v>
      </c>
      <c r="BV13" s="17">
        <v>0.25221112029947401</v>
      </c>
      <c r="BW13" s="17"/>
      <c r="BX13" s="17">
        <v>9.5847416554903905E-2</v>
      </c>
      <c r="BY13" s="17">
        <v>0.21806964137571799</v>
      </c>
      <c r="BZ13" s="17"/>
      <c r="CA13" s="17">
        <v>0.146718048213269</v>
      </c>
      <c r="CB13" s="17">
        <v>0.31523026595499198</v>
      </c>
      <c r="CC13" s="17">
        <v>7.59291999964576E-2</v>
      </c>
      <c r="CD13" s="17">
        <v>0.18098633026654901</v>
      </c>
    </row>
    <row r="14" spans="2:82">
      <c r="B14" s="18" t="s">
        <v>124</v>
      </c>
      <c r="C14" s="19">
        <v>5.0259442883858599E-2</v>
      </c>
      <c r="D14" s="19">
        <v>4.1752727022085601E-2</v>
      </c>
      <c r="E14" s="19">
        <v>5.8371021962205803E-2</v>
      </c>
      <c r="F14" s="19"/>
      <c r="G14" s="19">
        <v>5.06602796482589E-2</v>
      </c>
      <c r="H14" s="19">
        <v>5.6937905958458601E-2</v>
      </c>
      <c r="I14" s="19">
        <v>4.8540778647103197E-2</v>
      </c>
      <c r="J14" s="19">
        <v>5.9325472730982702E-2</v>
      </c>
      <c r="K14" s="19">
        <v>3.4992499670990801E-2</v>
      </c>
      <c r="L14" s="19">
        <v>4.8816997891632102E-2</v>
      </c>
      <c r="M14" s="19"/>
      <c r="N14" s="19">
        <v>3.2165106494265502E-2</v>
      </c>
      <c r="O14" s="19">
        <v>5.0873036425039098E-2</v>
      </c>
      <c r="P14" s="19">
        <v>5.9631367295924297E-2</v>
      </c>
      <c r="Q14" s="19">
        <v>5.7513872817942603E-2</v>
      </c>
      <c r="R14" s="19"/>
      <c r="S14" s="19">
        <v>5.5070903783389899E-2</v>
      </c>
      <c r="T14" s="19">
        <v>6.3617342369785806E-2</v>
      </c>
      <c r="U14" s="19">
        <v>4.7312348668404898E-2</v>
      </c>
      <c r="V14" s="19">
        <v>4.50856811761087E-2</v>
      </c>
      <c r="W14" s="19">
        <v>2.5774802634229502E-2</v>
      </c>
      <c r="X14" s="19">
        <v>5.9132304350478303E-2</v>
      </c>
      <c r="Y14" s="19">
        <v>5.7245072277348402E-2</v>
      </c>
      <c r="Z14" s="19">
        <v>3.8262843738520597E-2</v>
      </c>
      <c r="AA14" s="19">
        <v>4.5100268421326903E-2</v>
      </c>
      <c r="AB14" s="19">
        <v>5.4634221352703002E-2</v>
      </c>
      <c r="AC14" s="19">
        <v>4.1551625833121698E-2</v>
      </c>
      <c r="AD14" s="19">
        <v>4.1490217115441097E-2</v>
      </c>
      <c r="AE14" s="19"/>
      <c r="AF14" s="19">
        <v>0.23722885316782599</v>
      </c>
      <c r="AG14" s="19">
        <v>5.7795599599237801E-2</v>
      </c>
      <c r="AH14" s="19">
        <v>7.3850474105760899E-2</v>
      </c>
      <c r="AI14" s="19">
        <v>6.5391712286401102E-2</v>
      </c>
      <c r="AJ14" s="19">
        <v>5.3268912735221899E-2</v>
      </c>
      <c r="AK14" s="19">
        <v>3.3072779318673001E-2</v>
      </c>
      <c r="AL14" s="19">
        <v>5.25615833862303E-2</v>
      </c>
      <c r="AM14" s="19">
        <v>5.4080956723437101E-2</v>
      </c>
      <c r="AN14" s="19">
        <v>3.7337057141644703E-2</v>
      </c>
      <c r="AO14" s="19">
        <v>4.1572346136379099E-2</v>
      </c>
      <c r="AP14" s="19">
        <v>3.13330261039046E-2</v>
      </c>
      <c r="AQ14" s="19">
        <v>4.71974485937421E-2</v>
      </c>
      <c r="AR14" s="19">
        <v>5.7727722386881702E-2</v>
      </c>
      <c r="AS14" s="19">
        <v>9.2164972477803593E-3</v>
      </c>
      <c r="AT14" s="19">
        <v>3.96469912582273E-2</v>
      </c>
      <c r="AU14" s="19">
        <v>1.85431774142517E-2</v>
      </c>
      <c r="AV14" s="19"/>
      <c r="AW14" s="19">
        <v>5.14767634035646E-2</v>
      </c>
      <c r="AX14" s="19">
        <v>4.7990511369652399E-2</v>
      </c>
      <c r="AY14" s="19">
        <v>5.1955912099140897E-2</v>
      </c>
      <c r="AZ14" s="19">
        <v>4.5996455133040501E-2</v>
      </c>
      <c r="BA14" s="19">
        <v>5.38342542235693E-2</v>
      </c>
      <c r="BB14" s="19">
        <v>5.2243439101732798E-2</v>
      </c>
      <c r="BC14" s="19"/>
      <c r="BD14" s="19">
        <v>7.5136630566030899E-2</v>
      </c>
      <c r="BE14" s="19">
        <v>5.2372620637207601E-2</v>
      </c>
      <c r="BF14" s="19">
        <v>3.5394216451451299E-2</v>
      </c>
      <c r="BG14" s="19">
        <v>3.4959386330892801E-2</v>
      </c>
      <c r="BH14" s="19">
        <v>3.3842609339649797E-2</v>
      </c>
      <c r="BI14" s="19"/>
      <c r="BJ14" s="19">
        <v>4.6269228502104597E-2</v>
      </c>
      <c r="BK14" s="19">
        <v>6.2109131948199801E-2</v>
      </c>
      <c r="BL14" s="19"/>
      <c r="BM14" s="19">
        <v>4.8917633086153399E-2</v>
      </c>
      <c r="BN14" s="19">
        <v>5.1370045821312202E-2</v>
      </c>
      <c r="BO14" s="19"/>
      <c r="BP14" s="19">
        <v>5.4733442435084698E-2</v>
      </c>
      <c r="BQ14" s="19">
        <v>5.8671585473119597E-2</v>
      </c>
      <c r="BR14" s="19">
        <v>5.1329015267705502E-2</v>
      </c>
      <c r="BS14" s="19">
        <v>4.7116371603218299E-2</v>
      </c>
      <c r="BT14" s="19"/>
      <c r="BU14" s="19">
        <v>3.3195686158665402E-2</v>
      </c>
      <c r="BV14" s="19">
        <v>7.1980909825460695E-2</v>
      </c>
      <c r="BW14" s="19"/>
      <c r="BX14" s="19">
        <v>2.830781680036E-2</v>
      </c>
      <c r="BY14" s="19">
        <v>5.8966682424390703E-2</v>
      </c>
      <c r="BZ14" s="19"/>
      <c r="CA14" s="19">
        <v>3.0136587412681499E-2</v>
      </c>
      <c r="CB14" s="19">
        <v>5.3340482491549997E-2</v>
      </c>
      <c r="CC14" s="19">
        <v>2.1071203854803499E-2</v>
      </c>
      <c r="CD14" s="19">
        <v>8.3832045926766394E-2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330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325</v>
      </c>
      <c r="C9" s="17">
        <v>6.8363493294718095E-2</v>
      </c>
      <c r="D9" s="17">
        <v>6.9752836777101201E-2</v>
      </c>
      <c r="E9" s="17">
        <v>6.7077093792626094E-2</v>
      </c>
      <c r="F9" s="17"/>
      <c r="G9" s="17">
        <v>9.7126785709852795E-2</v>
      </c>
      <c r="H9" s="17">
        <v>0.108795274986955</v>
      </c>
      <c r="I9" s="17">
        <v>0.109946740972426</v>
      </c>
      <c r="J9" s="17">
        <v>3.31211863542396E-2</v>
      </c>
      <c r="K9" s="17">
        <v>4.7424973093135703E-2</v>
      </c>
      <c r="L9" s="17">
        <v>2.4993545364528202E-2</v>
      </c>
      <c r="M9" s="17"/>
      <c r="N9" s="17">
        <v>6.9605009833280898E-2</v>
      </c>
      <c r="O9" s="17">
        <v>5.6878321026951298E-2</v>
      </c>
      <c r="P9" s="17">
        <v>8.6878055048073999E-2</v>
      </c>
      <c r="Q9" s="17">
        <v>6.4467879169924205E-2</v>
      </c>
      <c r="R9" s="17"/>
      <c r="S9" s="17">
        <v>0.11100089593854399</v>
      </c>
      <c r="T9" s="17">
        <v>4.0638390785599103E-2</v>
      </c>
      <c r="U9" s="17">
        <v>5.76752874701335E-2</v>
      </c>
      <c r="V9" s="17">
        <v>5.9076696859045701E-2</v>
      </c>
      <c r="W9" s="17">
        <v>7.7835462642182704E-2</v>
      </c>
      <c r="X9" s="17">
        <v>8.9176974820506599E-2</v>
      </c>
      <c r="Y9" s="17">
        <v>5.2507220380205E-2</v>
      </c>
      <c r="Z9" s="17">
        <v>8.3740895996840106E-2</v>
      </c>
      <c r="AA9" s="17">
        <v>6.76294205381925E-2</v>
      </c>
      <c r="AB9" s="17">
        <v>4.6264398389973302E-2</v>
      </c>
      <c r="AC9" s="17">
        <v>7.2159913320452296E-2</v>
      </c>
      <c r="AD9" s="17">
        <v>4.5780981519612102E-2</v>
      </c>
      <c r="AE9" s="17"/>
      <c r="AF9" s="17">
        <v>0</v>
      </c>
      <c r="AG9" s="17">
        <v>9.7662624723839603E-2</v>
      </c>
      <c r="AH9" s="17">
        <v>8.7232394600202406E-2</v>
      </c>
      <c r="AI9" s="17">
        <v>5.9615531204893803E-2</v>
      </c>
      <c r="AJ9" s="17">
        <v>7.5805150309980598E-2</v>
      </c>
      <c r="AK9" s="17">
        <v>3.64036361468957E-2</v>
      </c>
      <c r="AL9" s="17">
        <v>7.62596263372467E-2</v>
      </c>
      <c r="AM9" s="17">
        <v>8.0205066903966907E-2</v>
      </c>
      <c r="AN9" s="17">
        <v>5.4025759267191199E-2</v>
      </c>
      <c r="AO9" s="17">
        <v>8.4368790242801597E-2</v>
      </c>
      <c r="AP9" s="17">
        <v>6.7519522377661803E-2</v>
      </c>
      <c r="AQ9" s="17">
        <v>5.0432181768896002E-2</v>
      </c>
      <c r="AR9" s="17">
        <v>4.4334589742110797E-2</v>
      </c>
      <c r="AS9" s="17">
        <v>7.3192830495455802E-2</v>
      </c>
      <c r="AT9" s="17">
        <v>9.9465304823903297E-2</v>
      </c>
      <c r="AU9" s="17">
        <v>0.138710164863457</v>
      </c>
      <c r="AV9" s="17"/>
      <c r="AW9" s="17">
        <v>0.113125984438765</v>
      </c>
      <c r="AX9" s="17">
        <v>5.9124828236838102E-2</v>
      </c>
      <c r="AY9" s="17">
        <v>6.2038384182724698E-2</v>
      </c>
      <c r="AZ9" s="17">
        <v>4.8024670532096303E-2</v>
      </c>
      <c r="BA9" s="17">
        <v>4.9197653603934799E-2</v>
      </c>
      <c r="BB9" s="17">
        <v>5.7030297104021702E-2</v>
      </c>
      <c r="BC9" s="17"/>
      <c r="BD9" s="17">
        <v>5.6040302551056603E-2</v>
      </c>
      <c r="BE9" s="17">
        <v>5.4581903307888903E-2</v>
      </c>
      <c r="BF9" s="17">
        <v>6.6835889869585094E-2</v>
      </c>
      <c r="BG9" s="17">
        <v>0.121471520535509</v>
      </c>
      <c r="BH9" s="17">
        <v>0.11318987389355099</v>
      </c>
      <c r="BI9" s="17"/>
      <c r="BJ9" s="17">
        <v>5.2210319006173803E-2</v>
      </c>
      <c r="BK9" s="17">
        <v>0.14131175144851299</v>
      </c>
      <c r="BL9" s="17"/>
      <c r="BM9" s="17">
        <v>5.7876745994724102E-2</v>
      </c>
      <c r="BN9" s="17">
        <v>0.119448219561914</v>
      </c>
      <c r="BO9" s="17"/>
      <c r="BP9" s="17">
        <v>0.12120437895290501</v>
      </c>
      <c r="BQ9" s="17">
        <v>0.110676706813227</v>
      </c>
      <c r="BR9" s="17">
        <v>0.104819014202199</v>
      </c>
      <c r="BS9" s="17">
        <v>4.8293172600198601E-2</v>
      </c>
      <c r="BT9" s="17"/>
      <c r="BU9" s="17">
        <v>7.6160934151652496E-2</v>
      </c>
      <c r="BV9" s="17">
        <v>5.8437668839372001E-2</v>
      </c>
      <c r="BW9" s="17"/>
      <c r="BX9" s="17">
        <v>0.11303539032226401</v>
      </c>
      <c r="BY9" s="17">
        <v>5.0644126780852998E-2</v>
      </c>
      <c r="BZ9" s="17"/>
      <c r="CA9" s="17">
        <v>0.136500901739776</v>
      </c>
      <c r="CB9" s="17">
        <v>3.1300897875675998E-2</v>
      </c>
      <c r="CC9" s="17">
        <v>9.5507909946086503E-2</v>
      </c>
      <c r="CD9" s="17">
        <v>5.7224656900269101E-2</v>
      </c>
    </row>
    <row r="10" spans="2:82">
      <c r="B10" s="18" t="s">
        <v>326</v>
      </c>
      <c r="C10" s="17">
        <v>0.216277029302854</v>
      </c>
      <c r="D10" s="17">
        <v>0.22092844341852799</v>
      </c>
      <c r="E10" s="17">
        <v>0.21185279771755</v>
      </c>
      <c r="F10" s="17"/>
      <c r="G10" s="17">
        <v>0.27303718201150101</v>
      </c>
      <c r="H10" s="17">
        <v>0.26000391585285199</v>
      </c>
      <c r="I10" s="17">
        <v>0.247989489035148</v>
      </c>
      <c r="J10" s="17">
        <v>0.18511591086031101</v>
      </c>
      <c r="K10" s="17">
        <v>0.16428209799513099</v>
      </c>
      <c r="L10" s="17">
        <v>0.17714395725127999</v>
      </c>
      <c r="M10" s="17"/>
      <c r="N10" s="17">
        <v>0.23435200007483301</v>
      </c>
      <c r="O10" s="17">
        <v>0.205246275437487</v>
      </c>
      <c r="P10" s="17">
        <v>0.21852380814355199</v>
      </c>
      <c r="Q10" s="17">
        <v>0.204498060646435</v>
      </c>
      <c r="R10" s="17"/>
      <c r="S10" s="17">
        <v>0.24549848348054701</v>
      </c>
      <c r="T10" s="17">
        <v>0.23598098392755201</v>
      </c>
      <c r="U10" s="17">
        <v>0.193215137179746</v>
      </c>
      <c r="V10" s="17">
        <v>0.20694440878925199</v>
      </c>
      <c r="W10" s="17">
        <v>0.221964949264876</v>
      </c>
      <c r="X10" s="17">
        <v>0.19782698588532899</v>
      </c>
      <c r="Y10" s="17">
        <v>0.235521988798924</v>
      </c>
      <c r="Z10" s="17">
        <v>0.16040600901204899</v>
      </c>
      <c r="AA10" s="17">
        <v>0.21913840461474901</v>
      </c>
      <c r="AB10" s="17">
        <v>0.21369962703694101</v>
      </c>
      <c r="AC10" s="17">
        <v>0.17253793264161901</v>
      </c>
      <c r="AD10" s="17">
        <v>0.21942616075566301</v>
      </c>
      <c r="AE10" s="17"/>
      <c r="AF10" s="17">
        <v>0.25701914196759401</v>
      </c>
      <c r="AG10" s="17">
        <v>0.22502099656282401</v>
      </c>
      <c r="AH10" s="17">
        <v>0.20082601012909501</v>
      </c>
      <c r="AI10" s="17">
        <v>0.18775180509018599</v>
      </c>
      <c r="AJ10" s="17">
        <v>0.195840653587389</v>
      </c>
      <c r="AK10" s="17">
        <v>0.22361244543053799</v>
      </c>
      <c r="AL10" s="17">
        <v>0.218730071517755</v>
      </c>
      <c r="AM10" s="17">
        <v>0.21426316264339901</v>
      </c>
      <c r="AN10" s="17">
        <v>0.26438002439084901</v>
      </c>
      <c r="AO10" s="17">
        <v>0.22266029969113199</v>
      </c>
      <c r="AP10" s="17">
        <v>0.20936093808321399</v>
      </c>
      <c r="AQ10" s="17">
        <v>0.235610018769916</v>
      </c>
      <c r="AR10" s="17">
        <v>0.19383553287687499</v>
      </c>
      <c r="AS10" s="17">
        <v>0.20760220417235301</v>
      </c>
      <c r="AT10" s="17">
        <v>0.25478408464651597</v>
      </c>
      <c r="AU10" s="17">
        <v>0.24754278328533499</v>
      </c>
      <c r="AV10" s="17"/>
      <c r="AW10" s="17">
        <v>0.27235855972586198</v>
      </c>
      <c r="AX10" s="17">
        <v>0.20850554105083399</v>
      </c>
      <c r="AY10" s="17">
        <v>0.23679482889793399</v>
      </c>
      <c r="AZ10" s="17">
        <v>0.181024557466967</v>
      </c>
      <c r="BA10" s="17">
        <v>0.17869959195427401</v>
      </c>
      <c r="BB10" s="17">
        <v>0.18289844374321301</v>
      </c>
      <c r="BC10" s="17"/>
      <c r="BD10" s="17">
        <v>0.187394156806173</v>
      </c>
      <c r="BE10" s="17">
        <v>0.18915298855486401</v>
      </c>
      <c r="BF10" s="17">
        <v>0.240422531955129</v>
      </c>
      <c r="BG10" s="17">
        <v>0.29897689330309102</v>
      </c>
      <c r="BH10" s="17">
        <v>0.25042924250544801</v>
      </c>
      <c r="BI10" s="17"/>
      <c r="BJ10" s="17">
        <v>0.19479971363870699</v>
      </c>
      <c r="BK10" s="17">
        <v>0.31215558743753102</v>
      </c>
      <c r="BL10" s="17"/>
      <c r="BM10" s="17">
        <v>0.202430681173115</v>
      </c>
      <c r="BN10" s="17">
        <v>0.28506151160801801</v>
      </c>
      <c r="BO10" s="17"/>
      <c r="BP10" s="17">
        <v>0.28824273100365599</v>
      </c>
      <c r="BQ10" s="17">
        <v>0.28401960513707403</v>
      </c>
      <c r="BR10" s="17">
        <v>0.25812381469627399</v>
      </c>
      <c r="BS10" s="17">
        <v>0.190293318469241</v>
      </c>
      <c r="BT10" s="17"/>
      <c r="BU10" s="17">
        <v>0.23465144334569399</v>
      </c>
      <c r="BV10" s="17">
        <v>0.19288714900682299</v>
      </c>
      <c r="BW10" s="17"/>
      <c r="BX10" s="17">
        <v>0.29821838713495702</v>
      </c>
      <c r="BY10" s="17">
        <v>0.18377451544776699</v>
      </c>
      <c r="BZ10" s="17"/>
      <c r="CA10" s="17">
        <v>0.25663835139162</v>
      </c>
      <c r="CB10" s="17">
        <v>0.15020597579328701</v>
      </c>
      <c r="CC10" s="17">
        <v>0.265769107356983</v>
      </c>
      <c r="CD10" s="17">
        <v>0.21637612804484499</v>
      </c>
    </row>
    <row r="11" spans="2:82">
      <c r="B11" s="18" t="s">
        <v>327</v>
      </c>
      <c r="C11" s="17">
        <v>0.20940563820789901</v>
      </c>
      <c r="D11" s="17">
        <v>0.21251340166706101</v>
      </c>
      <c r="E11" s="17">
        <v>0.206571279119898</v>
      </c>
      <c r="F11" s="17"/>
      <c r="G11" s="17">
        <v>0.24698176911761799</v>
      </c>
      <c r="H11" s="17">
        <v>0.19870418928667899</v>
      </c>
      <c r="I11" s="17">
        <v>0.20260408619317499</v>
      </c>
      <c r="J11" s="17">
        <v>0.20101575003716499</v>
      </c>
      <c r="K11" s="17">
        <v>0.18495343427845801</v>
      </c>
      <c r="L11" s="17">
        <v>0.22187960717220001</v>
      </c>
      <c r="M11" s="17"/>
      <c r="N11" s="17">
        <v>0.23678169832530199</v>
      </c>
      <c r="O11" s="17">
        <v>0.207612660286839</v>
      </c>
      <c r="P11" s="17">
        <v>0.19442071882789899</v>
      </c>
      <c r="Q11" s="17">
        <v>0.196648533182364</v>
      </c>
      <c r="R11" s="17"/>
      <c r="S11" s="17">
        <v>0.190620580487916</v>
      </c>
      <c r="T11" s="17">
        <v>0.22160770265381599</v>
      </c>
      <c r="U11" s="17">
        <v>0.21961233403070901</v>
      </c>
      <c r="V11" s="17">
        <v>0.21922128964718099</v>
      </c>
      <c r="W11" s="17">
        <v>0.231233600654805</v>
      </c>
      <c r="X11" s="17">
        <v>0.211250662298199</v>
      </c>
      <c r="Y11" s="17">
        <v>0.19539752173875599</v>
      </c>
      <c r="Z11" s="17">
        <v>0.24233586157543499</v>
      </c>
      <c r="AA11" s="17">
        <v>0.198887281340763</v>
      </c>
      <c r="AB11" s="17">
        <v>0.178611236200413</v>
      </c>
      <c r="AC11" s="17">
        <v>0.24364743878183201</v>
      </c>
      <c r="AD11" s="17">
        <v>0.19839334247753501</v>
      </c>
      <c r="AE11" s="17"/>
      <c r="AF11" s="17">
        <v>0.21293022692274</v>
      </c>
      <c r="AG11" s="17">
        <v>0.16253751255885099</v>
      </c>
      <c r="AH11" s="17">
        <v>0.19065766631092701</v>
      </c>
      <c r="AI11" s="17">
        <v>0.197146935925646</v>
      </c>
      <c r="AJ11" s="17">
        <v>0.19960912330172501</v>
      </c>
      <c r="AK11" s="17">
        <v>0.217499589345826</v>
      </c>
      <c r="AL11" s="17">
        <v>0.20363509343710101</v>
      </c>
      <c r="AM11" s="17">
        <v>0.238735750919812</v>
      </c>
      <c r="AN11" s="17">
        <v>0.219294687688425</v>
      </c>
      <c r="AO11" s="17">
        <v>0.217720394186317</v>
      </c>
      <c r="AP11" s="17">
        <v>0.220217648342414</v>
      </c>
      <c r="AQ11" s="17">
        <v>0.242485557516112</v>
      </c>
      <c r="AR11" s="17">
        <v>0.24522496367677801</v>
      </c>
      <c r="AS11" s="17">
        <v>0.18270309607947999</v>
      </c>
      <c r="AT11" s="17">
        <v>0.22964123917659399</v>
      </c>
      <c r="AU11" s="17">
        <v>0.20940573038662799</v>
      </c>
      <c r="AV11" s="17"/>
      <c r="AW11" s="17">
        <v>0.186510190855736</v>
      </c>
      <c r="AX11" s="17">
        <v>0.202528982997387</v>
      </c>
      <c r="AY11" s="17">
        <v>0.20494829380625201</v>
      </c>
      <c r="AZ11" s="17">
        <v>0.22382758689277199</v>
      </c>
      <c r="BA11" s="17">
        <v>0.22268444820019401</v>
      </c>
      <c r="BB11" s="17">
        <v>0.267475872160373</v>
      </c>
      <c r="BC11" s="17"/>
      <c r="BD11" s="17">
        <v>0.18043496169718401</v>
      </c>
      <c r="BE11" s="17">
        <v>0.21331791615854401</v>
      </c>
      <c r="BF11" s="17">
        <v>0.21596854727576201</v>
      </c>
      <c r="BG11" s="17">
        <v>0.246540804681144</v>
      </c>
      <c r="BH11" s="17">
        <v>0.16815535788307601</v>
      </c>
      <c r="BI11" s="17"/>
      <c r="BJ11" s="17">
        <v>0.21409995727866701</v>
      </c>
      <c r="BK11" s="17">
        <v>0.19232268412244999</v>
      </c>
      <c r="BL11" s="17"/>
      <c r="BM11" s="17">
        <v>0.21198436199010201</v>
      </c>
      <c r="BN11" s="17">
        <v>0.196098930112795</v>
      </c>
      <c r="BO11" s="17"/>
      <c r="BP11" s="17">
        <v>0.219994655437455</v>
      </c>
      <c r="BQ11" s="17">
        <v>0.21931612097804201</v>
      </c>
      <c r="BR11" s="17">
        <v>0.18798781781514601</v>
      </c>
      <c r="BS11" s="17">
        <v>0.21011320321475499</v>
      </c>
      <c r="BT11" s="17"/>
      <c r="BU11" s="17">
        <v>0.21566164900186199</v>
      </c>
      <c r="BV11" s="17">
        <v>0.20144199140749999</v>
      </c>
      <c r="BW11" s="17"/>
      <c r="BX11" s="17">
        <v>0.21990014009370201</v>
      </c>
      <c r="BY11" s="17">
        <v>0.20524293329343499</v>
      </c>
      <c r="BZ11" s="17"/>
      <c r="CA11" s="17">
        <v>0.23529070381540701</v>
      </c>
      <c r="CB11" s="17">
        <v>0.18087811814327101</v>
      </c>
      <c r="CC11" s="17">
        <v>0.23225181509634901</v>
      </c>
      <c r="CD11" s="17">
        <v>0.20566031856345199</v>
      </c>
    </row>
    <row r="12" spans="2:82" ht="28.9">
      <c r="B12" s="18" t="s">
        <v>328</v>
      </c>
      <c r="C12" s="17">
        <v>0.19641818768142</v>
      </c>
      <c r="D12" s="17">
        <v>0.22384857569986799</v>
      </c>
      <c r="E12" s="17">
        <v>0.169453397259369</v>
      </c>
      <c r="F12" s="17"/>
      <c r="G12" s="17">
        <v>0.20001353678374501</v>
      </c>
      <c r="H12" s="17">
        <v>0.194028242654255</v>
      </c>
      <c r="I12" s="17">
        <v>0.14342038692634301</v>
      </c>
      <c r="J12" s="17">
        <v>0.20951654971785699</v>
      </c>
      <c r="K12" s="17">
        <v>0.202859243786816</v>
      </c>
      <c r="L12" s="17">
        <v>0.22427051533676201</v>
      </c>
      <c r="M12" s="17"/>
      <c r="N12" s="17">
        <v>0.20364379810754299</v>
      </c>
      <c r="O12" s="17">
        <v>0.20258971374279899</v>
      </c>
      <c r="P12" s="17">
        <v>0.18361703939696</v>
      </c>
      <c r="Q12" s="17">
        <v>0.193217585625579</v>
      </c>
      <c r="R12" s="17"/>
      <c r="S12" s="17">
        <v>0.20260731981976501</v>
      </c>
      <c r="T12" s="17">
        <v>0.22439676267748901</v>
      </c>
      <c r="U12" s="17">
        <v>0.19496761091053699</v>
      </c>
      <c r="V12" s="17">
        <v>0.154863528487412</v>
      </c>
      <c r="W12" s="17">
        <v>0.14854634577822901</v>
      </c>
      <c r="X12" s="17">
        <v>0.16840484843775599</v>
      </c>
      <c r="Y12" s="17">
        <v>0.219506637527451</v>
      </c>
      <c r="Z12" s="17">
        <v>0.20910500823240599</v>
      </c>
      <c r="AA12" s="17">
        <v>0.227159956992356</v>
      </c>
      <c r="AB12" s="17">
        <v>0.21200466117397601</v>
      </c>
      <c r="AC12" s="17">
        <v>0.15858158494746299</v>
      </c>
      <c r="AD12" s="17">
        <v>0.195665104069113</v>
      </c>
      <c r="AE12" s="17"/>
      <c r="AF12" s="17">
        <v>4.3629477109585202E-2</v>
      </c>
      <c r="AG12" s="17">
        <v>0.163161335411281</v>
      </c>
      <c r="AH12" s="17">
        <v>0.13395576913336901</v>
      </c>
      <c r="AI12" s="17">
        <v>0.196657688262275</v>
      </c>
      <c r="AJ12" s="17">
        <v>0.21870384401460699</v>
      </c>
      <c r="AK12" s="17">
        <v>0.20737497612540001</v>
      </c>
      <c r="AL12" s="17">
        <v>0.21158136216204801</v>
      </c>
      <c r="AM12" s="17">
        <v>0.184072508395527</v>
      </c>
      <c r="AN12" s="17">
        <v>0.172484490371658</v>
      </c>
      <c r="AO12" s="17">
        <v>0.226559047024886</v>
      </c>
      <c r="AP12" s="17">
        <v>0.202997861902738</v>
      </c>
      <c r="AQ12" s="17">
        <v>0.205646032047584</v>
      </c>
      <c r="AR12" s="17">
        <v>0.21303504491178199</v>
      </c>
      <c r="AS12" s="17">
        <v>0.26780565703105402</v>
      </c>
      <c r="AT12" s="17">
        <v>0.16266771911220099</v>
      </c>
      <c r="AU12" s="17">
        <v>0.204204677206305</v>
      </c>
      <c r="AV12" s="17"/>
      <c r="AW12" s="17">
        <v>0.18451154971384301</v>
      </c>
      <c r="AX12" s="17">
        <v>0.215332151557701</v>
      </c>
      <c r="AY12" s="17">
        <v>0.16747489111938499</v>
      </c>
      <c r="AZ12" s="17">
        <v>0.18781471777549999</v>
      </c>
      <c r="BA12" s="17">
        <v>0.233386633442484</v>
      </c>
      <c r="BB12" s="17">
        <v>0.176756211563252</v>
      </c>
      <c r="BC12" s="17"/>
      <c r="BD12" s="17">
        <v>0.19608022316802701</v>
      </c>
      <c r="BE12" s="17">
        <v>0.18899586057450399</v>
      </c>
      <c r="BF12" s="17">
        <v>0.23014536471015301</v>
      </c>
      <c r="BG12" s="17">
        <v>0.15532993929383901</v>
      </c>
      <c r="BH12" s="17">
        <v>0.238610216457362</v>
      </c>
      <c r="BI12" s="17"/>
      <c r="BJ12" s="17">
        <v>0.20717520398074299</v>
      </c>
      <c r="BK12" s="17">
        <v>0.14862867305843</v>
      </c>
      <c r="BL12" s="17"/>
      <c r="BM12" s="17">
        <v>0.202380253135961</v>
      </c>
      <c r="BN12" s="17">
        <v>0.165814402681944</v>
      </c>
      <c r="BO12" s="17"/>
      <c r="BP12" s="17">
        <v>0.15202333470111801</v>
      </c>
      <c r="BQ12" s="17">
        <v>0.175562213537127</v>
      </c>
      <c r="BR12" s="17">
        <v>0.22012767508550199</v>
      </c>
      <c r="BS12" s="17">
        <v>0.20631242795217899</v>
      </c>
      <c r="BT12" s="17"/>
      <c r="BU12" s="17">
        <v>0.20013535052273401</v>
      </c>
      <c r="BV12" s="17">
        <v>0.19168639086349301</v>
      </c>
      <c r="BW12" s="17"/>
      <c r="BX12" s="17">
        <v>0.17522557182967899</v>
      </c>
      <c r="BY12" s="17">
        <v>0.20482436142042601</v>
      </c>
      <c r="BZ12" s="17"/>
      <c r="CA12" s="17">
        <v>0.20973165740299099</v>
      </c>
      <c r="CB12" s="17">
        <v>0.180059892312873</v>
      </c>
      <c r="CC12" s="17">
        <v>0.23095085510368901</v>
      </c>
      <c r="CD12" s="17">
        <v>0.17168778629299999</v>
      </c>
    </row>
    <row r="13" spans="2:82" ht="28.9">
      <c r="B13" s="18" t="s">
        <v>329</v>
      </c>
      <c r="C13" s="17">
        <v>0.105689251452805</v>
      </c>
      <c r="D13" s="17">
        <v>0.114837839323046</v>
      </c>
      <c r="E13" s="17">
        <v>9.6996524632089604E-2</v>
      </c>
      <c r="F13" s="17"/>
      <c r="G13" s="17">
        <v>5.5578024491179302E-2</v>
      </c>
      <c r="H13" s="17">
        <v>6.7301521995968297E-2</v>
      </c>
      <c r="I13" s="17">
        <v>8.8337610928135593E-2</v>
      </c>
      <c r="J13" s="17">
        <v>0.11659511085700699</v>
      </c>
      <c r="K13" s="17">
        <v>0.151591512128294</v>
      </c>
      <c r="L13" s="17">
        <v>0.144868519285098</v>
      </c>
      <c r="M13" s="17"/>
      <c r="N13" s="17">
        <v>9.6316110202478503E-2</v>
      </c>
      <c r="O13" s="17">
        <v>9.5250197504005901E-2</v>
      </c>
      <c r="P13" s="17">
        <v>0.120875642623058</v>
      </c>
      <c r="Q13" s="17">
        <v>0.112041276471427</v>
      </c>
      <c r="R13" s="17"/>
      <c r="S13" s="17">
        <v>9.0836728448177806E-2</v>
      </c>
      <c r="T13" s="17">
        <v>7.5159123103330006E-2</v>
      </c>
      <c r="U13" s="17">
        <v>0.13056825471338299</v>
      </c>
      <c r="V13" s="17">
        <v>0.131190750783966</v>
      </c>
      <c r="W13" s="17">
        <v>0.113108558388454</v>
      </c>
      <c r="X13" s="17">
        <v>0.118659469642573</v>
      </c>
      <c r="Y13" s="17">
        <v>8.9728812857343396E-2</v>
      </c>
      <c r="Z13" s="17">
        <v>0.114351119030444</v>
      </c>
      <c r="AA13" s="17">
        <v>9.7757986136469799E-2</v>
      </c>
      <c r="AB13" s="17">
        <v>0.122975451978714</v>
      </c>
      <c r="AC13" s="17">
        <v>9.6074297334354103E-2</v>
      </c>
      <c r="AD13" s="17">
        <v>0.132479108983899</v>
      </c>
      <c r="AE13" s="17"/>
      <c r="AF13" s="17">
        <v>0.12687216583598701</v>
      </c>
      <c r="AG13" s="17">
        <v>0.12788072115358901</v>
      </c>
      <c r="AH13" s="17">
        <v>0.151528648899592</v>
      </c>
      <c r="AI13" s="17">
        <v>0.114217082149561</v>
      </c>
      <c r="AJ13" s="17">
        <v>0.10276159782201399</v>
      </c>
      <c r="AK13" s="17">
        <v>0.13068396773565799</v>
      </c>
      <c r="AL13" s="17">
        <v>9.7113290396801402E-2</v>
      </c>
      <c r="AM13" s="17">
        <v>5.2767028741456702E-2</v>
      </c>
      <c r="AN13" s="17">
        <v>9.7404166218430593E-2</v>
      </c>
      <c r="AO13" s="17">
        <v>6.3184440928485797E-2</v>
      </c>
      <c r="AP13" s="17">
        <v>0.10870131371531</v>
      </c>
      <c r="AQ13" s="17">
        <v>0.122165963345907</v>
      </c>
      <c r="AR13" s="17">
        <v>0.155606774017639</v>
      </c>
      <c r="AS13" s="17">
        <v>6.2563706473173095E-2</v>
      </c>
      <c r="AT13" s="17">
        <v>0.126977180018641</v>
      </c>
      <c r="AU13" s="17">
        <v>6.8330380757045298E-2</v>
      </c>
      <c r="AV13" s="17"/>
      <c r="AW13" s="17">
        <v>8.5657570358124796E-2</v>
      </c>
      <c r="AX13" s="17">
        <v>9.6785505339697903E-2</v>
      </c>
      <c r="AY13" s="17">
        <v>0.110032554323044</v>
      </c>
      <c r="AZ13" s="17">
        <v>0.13242199018884199</v>
      </c>
      <c r="BA13" s="17">
        <v>0.116191023625302</v>
      </c>
      <c r="BB13" s="17">
        <v>9.8809591403697702E-2</v>
      </c>
      <c r="BC13" s="17"/>
      <c r="BD13" s="17">
        <v>0.115951804787246</v>
      </c>
      <c r="BE13" s="17">
        <v>0.11587738982354</v>
      </c>
      <c r="BF13" s="17">
        <v>8.7534925640782996E-2</v>
      </c>
      <c r="BG13" s="17">
        <v>5.6197700138680903E-2</v>
      </c>
      <c r="BH13" s="17">
        <v>7.7340793708292999E-2</v>
      </c>
      <c r="BI13" s="17"/>
      <c r="BJ13" s="17">
        <v>0.11466058936274801</v>
      </c>
      <c r="BK13" s="17">
        <v>6.3722394519870704E-2</v>
      </c>
      <c r="BL13" s="17"/>
      <c r="BM13" s="17">
        <v>0.111850601476894</v>
      </c>
      <c r="BN13" s="17">
        <v>7.6441037824009794E-2</v>
      </c>
      <c r="BO13" s="17"/>
      <c r="BP13" s="17">
        <v>7.8262928875666105E-2</v>
      </c>
      <c r="BQ13" s="17">
        <v>6.4504034664865206E-2</v>
      </c>
      <c r="BR13" s="17">
        <v>7.8386103642814495E-2</v>
      </c>
      <c r="BS13" s="17">
        <v>0.119034414398992</v>
      </c>
      <c r="BT13" s="17"/>
      <c r="BU13" s="17">
        <v>9.8718946558156301E-2</v>
      </c>
      <c r="BV13" s="17">
        <v>0.114562165534993</v>
      </c>
      <c r="BW13" s="17"/>
      <c r="BX13" s="17">
        <v>5.2200138898082699E-2</v>
      </c>
      <c r="BY13" s="17">
        <v>0.12690601753896599</v>
      </c>
      <c r="BZ13" s="17"/>
      <c r="CA13" s="17">
        <v>7.4707884123763904E-2</v>
      </c>
      <c r="CB13" s="17">
        <v>0.20916317610419899</v>
      </c>
      <c r="CC13" s="17">
        <v>3.92884668371032E-2</v>
      </c>
      <c r="CD13" s="17">
        <v>8.5222896684519794E-2</v>
      </c>
    </row>
    <row r="14" spans="2:82">
      <c r="B14" s="18" t="s">
        <v>195</v>
      </c>
      <c r="C14" s="19">
        <v>0.20384640006030399</v>
      </c>
      <c r="D14" s="19">
        <v>0.158118903114396</v>
      </c>
      <c r="E14" s="19">
        <v>0.248048907478468</v>
      </c>
      <c r="F14" s="19"/>
      <c r="G14" s="19">
        <v>0.127262701886103</v>
      </c>
      <c r="H14" s="19">
        <v>0.17116685522328901</v>
      </c>
      <c r="I14" s="19">
        <v>0.20770168594477301</v>
      </c>
      <c r="J14" s="19">
        <v>0.25463549217342002</v>
      </c>
      <c r="K14" s="19">
        <v>0.248888738718165</v>
      </c>
      <c r="L14" s="19">
        <v>0.20684385559013299</v>
      </c>
      <c r="M14" s="19"/>
      <c r="N14" s="19">
        <v>0.159301383456562</v>
      </c>
      <c r="O14" s="19">
        <v>0.23242283200191799</v>
      </c>
      <c r="P14" s="19">
        <v>0.19568473596045599</v>
      </c>
      <c r="Q14" s="19">
        <v>0.229126664904271</v>
      </c>
      <c r="R14" s="19"/>
      <c r="S14" s="19">
        <v>0.15943599182505</v>
      </c>
      <c r="T14" s="19">
        <v>0.20221703685221401</v>
      </c>
      <c r="U14" s="19">
        <v>0.203961375695492</v>
      </c>
      <c r="V14" s="19">
        <v>0.22870332543314401</v>
      </c>
      <c r="W14" s="19">
        <v>0.20731108327145301</v>
      </c>
      <c r="X14" s="19">
        <v>0.21468105891563499</v>
      </c>
      <c r="Y14" s="19">
        <v>0.20733781869732101</v>
      </c>
      <c r="Z14" s="19">
        <v>0.19006110615282501</v>
      </c>
      <c r="AA14" s="19">
        <v>0.18942695037747001</v>
      </c>
      <c r="AB14" s="19">
        <v>0.22644462521998299</v>
      </c>
      <c r="AC14" s="19">
        <v>0.256998832974279</v>
      </c>
      <c r="AD14" s="19">
        <v>0.20825530219417801</v>
      </c>
      <c r="AE14" s="19"/>
      <c r="AF14" s="19">
        <v>0.35954898816409298</v>
      </c>
      <c r="AG14" s="19">
        <v>0.223736809589615</v>
      </c>
      <c r="AH14" s="19">
        <v>0.235799510926814</v>
      </c>
      <c r="AI14" s="19">
        <v>0.24461095736743901</v>
      </c>
      <c r="AJ14" s="19">
        <v>0.20727963096428501</v>
      </c>
      <c r="AK14" s="19">
        <v>0.184425385215681</v>
      </c>
      <c r="AL14" s="19">
        <v>0.192680556149048</v>
      </c>
      <c r="AM14" s="19">
        <v>0.22995648239583699</v>
      </c>
      <c r="AN14" s="19">
        <v>0.19241087206344701</v>
      </c>
      <c r="AO14" s="19">
        <v>0.18550702792637799</v>
      </c>
      <c r="AP14" s="19">
        <v>0.191202715578663</v>
      </c>
      <c r="AQ14" s="19">
        <v>0.14366024655158499</v>
      </c>
      <c r="AR14" s="19">
        <v>0.14796309477481501</v>
      </c>
      <c r="AS14" s="19">
        <v>0.20613250574848499</v>
      </c>
      <c r="AT14" s="19">
        <v>0.12646447222214599</v>
      </c>
      <c r="AU14" s="19">
        <v>0.13180626350123001</v>
      </c>
      <c r="AV14" s="19"/>
      <c r="AW14" s="19">
        <v>0.15783614490766901</v>
      </c>
      <c r="AX14" s="19">
        <v>0.21772299081754201</v>
      </c>
      <c r="AY14" s="19">
        <v>0.21871104767066099</v>
      </c>
      <c r="AZ14" s="19">
        <v>0.22688647714382201</v>
      </c>
      <c r="BA14" s="19">
        <v>0.199840649173811</v>
      </c>
      <c r="BB14" s="19">
        <v>0.21702958402544201</v>
      </c>
      <c r="BC14" s="19"/>
      <c r="BD14" s="19">
        <v>0.26409855099031299</v>
      </c>
      <c r="BE14" s="19">
        <v>0.238073941580659</v>
      </c>
      <c r="BF14" s="19">
        <v>0.15909274054858799</v>
      </c>
      <c r="BG14" s="19">
        <v>0.121483142047737</v>
      </c>
      <c r="BH14" s="19">
        <v>0.15227451555226901</v>
      </c>
      <c r="BI14" s="19"/>
      <c r="BJ14" s="19">
        <v>0.21705421673296099</v>
      </c>
      <c r="BK14" s="19">
        <v>0.141858909413205</v>
      </c>
      <c r="BL14" s="19"/>
      <c r="BM14" s="19">
        <v>0.213477356229204</v>
      </c>
      <c r="BN14" s="19">
        <v>0.15713589821132001</v>
      </c>
      <c r="BO14" s="19"/>
      <c r="BP14" s="19">
        <v>0.1402719710292</v>
      </c>
      <c r="BQ14" s="19">
        <v>0.145921318869664</v>
      </c>
      <c r="BR14" s="19">
        <v>0.15055557455806301</v>
      </c>
      <c r="BS14" s="19">
        <v>0.22595346336463401</v>
      </c>
      <c r="BT14" s="19"/>
      <c r="BU14" s="19">
        <v>0.174671676419901</v>
      </c>
      <c r="BV14" s="19">
        <v>0.240984634347819</v>
      </c>
      <c r="BW14" s="19"/>
      <c r="BX14" s="19">
        <v>0.141420371721315</v>
      </c>
      <c r="BY14" s="19">
        <v>0.22860804551855199</v>
      </c>
      <c r="BZ14" s="19"/>
      <c r="CA14" s="19">
        <v>8.7130501526442999E-2</v>
      </c>
      <c r="CB14" s="19">
        <v>0.24839193977069399</v>
      </c>
      <c r="CC14" s="19">
        <v>0.13623184565978899</v>
      </c>
      <c r="CD14" s="19">
        <v>0.263828213513913</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325</v>
      </c>
      <c r="C9" s="17">
        <v>9.0440276028219996E-2</v>
      </c>
      <c r="D9" s="17">
        <v>9.6982950509528099E-2</v>
      </c>
      <c r="E9" s="17">
        <v>8.4179358198318593E-2</v>
      </c>
      <c r="F9" s="17"/>
      <c r="G9" s="17">
        <v>0.116526429687994</v>
      </c>
      <c r="H9" s="17">
        <v>0.14118168444745999</v>
      </c>
      <c r="I9" s="17">
        <v>0.127196395221359</v>
      </c>
      <c r="J9" s="17">
        <v>5.6224575990775398E-2</v>
      </c>
      <c r="K9" s="17">
        <v>6.3397259124517102E-2</v>
      </c>
      <c r="L9" s="17">
        <v>4.7646003330066099E-2</v>
      </c>
      <c r="M9" s="17"/>
      <c r="N9" s="17">
        <v>9.7111054870995306E-2</v>
      </c>
      <c r="O9" s="17">
        <v>8.8522298452059806E-2</v>
      </c>
      <c r="P9" s="17">
        <v>9.6836643122882607E-2</v>
      </c>
      <c r="Q9" s="17">
        <v>7.8629932549048903E-2</v>
      </c>
      <c r="R9" s="17"/>
      <c r="S9" s="17">
        <v>0.14770861134265401</v>
      </c>
      <c r="T9" s="17">
        <v>7.6175933752884006E-2</v>
      </c>
      <c r="U9" s="17">
        <v>7.5628479890831504E-2</v>
      </c>
      <c r="V9" s="17">
        <v>5.4733461579733099E-2</v>
      </c>
      <c r="W9" s="17">
        <v>7.6338735855046094E-2</v>
      </c>
      <c r="X9" s="17">
        <v>0.10469206301343</v>
      </c>
      <c r="Y9" s="17">
        <v>5.7262551084849997E-2</v>
      </c>
      <c r="Z9" s="17">
        <v>8.9468515310242497E-2</v>
      </c>
      <c r="AA9" s="17">
        <v>0.104564062095095</v>
      </c>
      <c r="AB9" s="17">
        <v>0.100729961813393</v>
      </c>
      <c r="AC9" s="17">
        <v>8.3911773353978994E-2</v>
      </c>
      <c r="AD9" s="17">
        <v>3.9755384894874901E-2</v>
      </c>
      <c r="AE9" s="17"/>
      <c r="AF9" s="17">
        <v>4.5486787894145002E-2</v>
      </c>
      <c r="AG9" s="17">
        <v>0.12522625478525601</v>
      </c>
      <c r="AH9" s="17">
        <v>8.2420524395323103E-2</v>
      </c>
      <c r="AI9" s="17">
        <v>8.55442506566719E-2</v>
      </c>
      <c r="AJ9" s="17">
        <v>8.8120362851092093E-2</v>
      </c>
      <c r="AK9" s="17">
        <v>6.6468331006357406E-2</v>
      </c>
      <c r="AL9" s="17">
        <v>0.10783754975106601</v>
      </c>
      <c r="AM9" s="17">
        <v>8.9561311664473994E-2</v>
      </c>
      <c r="AN9" s="17">
        <v>9.2952975438316696E-2</v>
      </c>
      <c r="AO9" s="17">
        <v>0.10945175673888501</v>
      </c>
      <c r="AP9" s="17">
        <v>0.10224025416907</v>
      </c>
      <c r="AQ9" s="17">
        <v>6.7703563789595397E-2</v>
      </c>
      <c r="AR9" s="17">
        <v>6.3879506781075804E-2</v>
      </c>
      <c r="AS9" s="17">
        <v>7.5343254690693903E-2</v>
      </c>
      <c r="AT9" s="17">
        <v>8.7745899690684498E-2</v>
      </c>
      <c r="AU9" s="17">
        <v>0.166013243119532</v>
      </c>
      <c r="AV9" s="17"/>
      <c r="AW9" s="17">
        <v>0.13835151302877699</v>
      </c>
      <c r="AX9" s="17">
        <v>7.8775617179758395E-2</v>
      </c>
      <c r="AY9" s="17">
        <v>8.6062238925641202E-2</v>
      </c>
      <c r="AZ9" s="17">
        <v>7.0388765919993004E-2</v>
      </c>
      <c r="BA9" s="17">
        <v>7.4112758610969498E-2</v>
      </c>
      <c r="BB9" s="17">
        <v>6.7314987472350096E-2</v>
      </c>
      <c r="BC9" s="17"/>
      <c r="BD9" s="17">
        <v>7.4385027488529307E-2</v>
      </c>
      <c r="BE9" s="17">
        <v>7.7539856476055102E-2</v>
      </c>
      <c r="BF9" s="17">
        <v>9.5188105895275599E-2</v>
      </c>
      <c r="BG9" s="17">
        <v>0.13784724891824399</v>
      </c>
      <c r="BH9" s="17">
        <v>0.14551735735180801</v>
      </c>
      <c r="BI9" s="17"/>
      <c r="BJ9" s="17">
        <v>7.1091901593471493E-2</v>
      </c>
      <c r="BK9" s="17">
        <v>0.174759257196517</v>
      </c>
      <c r="BL9" s="17"/>
      <c r="BM9" s="17">
        <v>7.4520335395769993E-2</v>
      </c>
      <c r="BN9" s="17">
        <v>0.16761968508112099</v>
      </c>
      <c r="BO9" s="17"/>
      <c r="BP9" s="17">
        <v>0.16219171774482599</v>
      </c>
      <c r="BQ9" s="17">
        <v>0.14240695301759401</v>
      </c>
      <c r="BR9" s="17">
        <v>0.12662658078512701</v>
      </c>
      <c r="BS9" s="17">
        <v>6.3804969987491494E-2</v>
      </c>
      <c r="BT9" s="17"/>
      <c r="BU9" s="17">
        <v>9.8385157743138996E-2</v>
      </c>
      <c r="BV9" s="17">
        <v>8.0326765369060096E-2</v>
      </c>
      <c r="BW9" s="17"/>
      <c r="BX9" s="17">
        <v>0.139430649908933</v>
      </c>
      <c r="BY9" s="17">
        <v>7.1007960675497306E-2</v>
      </c>
      <c r="BZ9" s="17"/>
      <c r="CA9" s="17">
        <v>0.17116256402642199</v>
      </c>
      <c r="CB9" s="17">
        <v>5.3506040981123201E-2</v>
      </c>
      <c r="CC9" s="17">
        <v>0.11095480107347901</v>
      </c>
      <c r="CD9" s="17">
        <v>8.3006981762475798E-2</v>
      </c>
    </row>
    <row r="10" spans="2:82">
      <c r="B10" s="18" t="s">
        <v>326</v>
      </c>
      <c r="C10" s="17">
        <v>0.28706925390821197</v>
      </c>
      <c r="D10" s="17">
        <v>0.28878544525451999</v>
      </c>
      <c r="E10" s="17">
        <v>0.28553597838306699</v>
      </c>
      <c r="F10" s="17"/>
      <c r="G10" s="17">
        <v>0.36397156677902498</v>
      </c>
      <c r="H10" s="17">
        <v>0.30675708858499201</v>
      </c>
      <c r="I10" s="17">
        <v>0.316633053693605</v>
      </c>
      <c r="J10" s="17">
        <v>0.27027558183099398</v>
      </c>
      <c r="K10" s="17">
        <v>0.22309337545112901</v>
      </c>
      <c r="L10" s="17">
        <v>0.25223337371052101</v>
      </c>
      <c r="M10" s="17"/>
      <c r="N10" s="17">
        <v>0.303715653529258</v>
      </c>
      <c r="O10" s="17">
        <v>0.27710477217637902</v>
      </c>
      <c r="P10" s="17">
        <v>0.30617372519170899</v>
      </c>
      <c r="Q10" s="17">
        <v>0.26228075268229301</v>
      </c>
      <c r="R10" s="17"/>
      <c r="S10" s="17">
        <v>0.27812566624479501</v>
      </c>
      <c r="T10" s="17">
        <v>0.28458127672556</v>
      </c>
      <c r="U10" s="17">
        <v>0.25139313474567199</v>
      </c>
      <c r="V10" s="17">
        <v>0.29708257552655398</v>
      </c>
      <c r="W10" s="17">
        <v>0.31502482567309598</v>
      </c>
      <c r="X10" s="17">
        <v>0.29595811013315598</v>
      </c>
      <c r="Y10" s="17">
        <v>0.31278754071140202</v>
      </c>
      <c r="Z10" s="17">
        <v>0.25439407240473999</v>
      </c>
      <c r="AA10" s="17">
        <v>0.30029923092731298</v>
      </c>
      <c r="AB10" s="17">
        <v>0.291984466157099</v>
      </c>
      <c r="AC10" s="17">
        <v>0.25740403395487399</v>
      </c>
      <c r="AD10" s="17">
        <v>0.273959125873936</v>
      </c>
      <c r="AE10" s="17"/>
      <c r="AF10" s="17">
        <v>0.18979971635409901</v>
      </c>
      <c r="AG10" s="17">
        <v>0.26534982276346902</v>
      </c>
      <c r="AH10" s="17">
        <v>0.23344896846198901</v>
      </c>
      <c r="AI10" s="17">
        <v>0.21738410969848801</v>
      </c>
      <c r="AJ10" s="17">
        <v>0.28781505482618203</v>
      </c>
      <c r="AK10" s="17">
        <v>0.31487830378585902</v>
      </c>
      <c r="AL10" s="17">
        <v>0.27121717388969802</v>
      </c>
      <c r="AM10" s="17">
        <v>0.28537696289216802</v>
      </c>
      <c r="AN10" s="17">
        <v>0.31548517219397798</v>
      </c>
      <c r="AO10" s="17">
        <v>0.31783971421435298</v>
      </c>
      <c r="AP10" s="17">
        <v>0.30915899775835698</v>
      </c>
      <c r="AQ10" s="17">
        <v>0.35072988588613502</v>
      </c>
      <c r="AR10" s="17">
        <v>0.28203793560106399</v>
      </c>
      <c r="AS10" s="17">
        <v>0.28242738208162199</v>
      </c>
      <c r="AT10" s="17">
        <v>0.37591757311433599</v>
      </c>
      <c r="AU10" s="17">
        <v>0.301529969961017</v>
      </c>
      <c r="AV10" s="17"/>
      <c r="AW10" s="17">
        <v>0.32699193106264701</v>
      </c>
      <c r="AX10" s="17">
        <v>0.275623438219049</v>
      </c>
      <c r="AY10" s="17">
        <v>0.28433535967308798</v>
      </c>
      <c r="AZ10" s="17">
        <v>0.25985816840924297</v>
      </c>
      <c r="BA10" s="17">
        <v>0.28476588143686599</v>
      </c>
      <c r="BB10" s="17">
        <v>0.29078911472561397</v>
      </c>
      <c r="BC10" s="17"/>
      <c r="BD10" s="17">
        <v>0.25668928000778102</v>
      </c>
      <c r="BE10" s="17">
        <v>0.27336695990741799</v>
      </c>
      <c r="BF10" s="17">
        <v>0.318284089298765</v>
      </c>
      <c r="BG10" s="17">
        <v>0.361373289781106</v>
      </c>
      <c r="BH10" s="17">
        <v>0.250292485558893</v>
      </c>
      <c r="BI10" s="17"/>
      <c r="BJ10" s="17">
        <v>0.27213624843956002</v>
      </c>
      <c r="BK10" s="17">
        <v>0.35763101099211903</v>
      </c>
      <c r="BL10" s="17"/>
      <c r="BM10" s="17">
        <v>0.279591626551284</v>
      </c>
      <c r="BN10" s="17">
        <v>0.32457746281390099</v>
      </c>
      <c r="BO10" s="17"/>
      <c r="BP10" s="17">
        <v>0.33647946962775399</v>
      </c>
      <c r="BQ10" s="17">
        <v>0.33851194338603702</v>
      </c>
      <c r="BR10" s="17">
        <v>0.32181553615243702</v>
      </c>
      <c r="BS10" s="17">
        <v>0.26972705822023102</v>
      </c>
      <c r="BT10" s="17"/>
      <c r="BU10" s="17">
        <v>0.307313464647753</v>
      </c>
      <c r="BV10" s="17">
        <v>0.26129919861384998</v>
      </c>
      <c r="BW10" s="17"/>
      <c r="BX10" s="17">
        <v>0.36750308766520701</v>
      </c>
      <c r="BY10" s="17">
        <v>0.255164708202964</v>
      </c>
      <c r="BZ10" s="17"/>
      <c r="CA10" s="17">
        <v>0.316636032320884</v>
      </c>
      <c r="CB10" s="17">
        <v>0.22607930996418299</v>
      </c>
      <c r="CC10" s="17">
        <v>0.35971907846589701</v>
      </c>
      <c r="CD10" s="17">
        <v>0.260252106007753</v>
      </c>
    </row>
    <row r="11" spans="2:82">
      <c r="B11" s="18" t="s">
        <v>327</v>
      </c>
      <c r="C11" s="17">
        <v>0.22014237375539999</v>
      </c>
      <c r="D11" s="17">
        <v>0.221228691314931</v>
      </c>
      <c r="E11" s="17">
        <v>0.21839165454928799</v>
      </c>
      <c r="F11" s="17"/>
      <c r="G11" s="17">
        <v>0.254175335676532</v>
      </c>
      <c r="H11" s="17">
        <v>0.223696537010349</v>
      </c>
      <c r="I11" s="17">
        <v>0.187839489045348</v>
      </c>
      <c r="J11" s="17">
        <v>0.20192477328635899</v>
      </c>
      <c r="K11" s="17">
        <v>0.19430994155952999</v>
      </c>
      <c r="L11" s="17">
        <v>0.25308263495821198</v>
      </c>
      <c r="M11" s="17"/>
      <c r="N11" s="17">
        <v>0.24812344240411499</v>
      </c>
      <c r="O11" s="17">
        <v>0.215048335523293</v>
      </c>
      <c r="P11" s="17">
        <v>0.19060898878582699</v>
      </c>
      <c r="Q11" s="17">
        <v>0.22117212953009899</v>
      </c>
      <c r="R11" s="17"/>
      <c r="S11" s="17">
        <v>0.23159176584468999</v>
      </c>
      <c r="T11" s="17">
        <v>0.21063564413705901</v>
      </c>
      <c r="U11" s="17">
        <v>0.21265268786768499</v>
      </c>
      <c r="V11" s="17">
        <v>0.20088805187622</v>
      </c>
      <c r="W11" s="17">
        <v>0.22708675084864799</v>
      </c>
      <c r="X11" s="17">
        <v>0.22396204370270301</v>
      </c>
      <c r="Y11" s="17">
        <v>0.24102706779283101</v>
      </c>
      <c r="Z11" s="17">
        <v>0.24143200752272301</v>
      </c>
      <c r="AA11" s="17">
        <v>0.23078016719618399</v>
      </c>
      <c r="AB11" s="17">
        <v>0.21708919358859899</v>
      </c>
      <c r="AC11" s="17">
        <v>0.194136620145969</v>
      </c>
      <c r="AD11" s="17">
        <v>0.18739046736298601</v>
      </c>
      <c r="AE11" s="17"/>
      <c r="AF11" s="17">
        <v>0.20329319968471199</v>
      </c>
      <c r="AG11" s="17">
        <v>0.18668197989940599</v>
      </c>
      <c r="AH11" s="17">
        <v>0.254434317015589</v>
      </c>
      <c r="AI11" s="17">
        <v>0.21666653322663601</v>
      </c>
      <c r="AJ11" s="17">
        <v>0.20733242993926701</v>
      </c>
      <c r="AK11" s="17">
        <v>0.201870525946867</v>
      </c>
      <c r="AL11" s="17">
        <v>0.23439074702645499</v>
      </c>
      <c r="AM11" s="17">
        <v>0.22574365525161599</v>
      </c>
      <c r="AN11" s="17">
        <v>0.23857398019314299</v>
      </c>
      <c r="AO11" s="17">
        <v>0.20538052064382201</v>
      </c>
      <c r="AP11" s="17">
        <v>0.20280898453521101</v>
      </c>
      <c r="AQ11" s="17">
        <v>0.234805002392142</v>
      </c>
      <c r="AR11" s="17">
        <v>0.221398470010433</v>
      </c>
      <c r="AS11" s="17">
        <v>0.24163115383269201</v>
      </c>
      <c r="AT11" s="17">
        <v>0.21535906658464299</v>
      </c>
      <c r="AU11" s="17">
        <v>0.24363143032913101</v>
      </c>
      <c r="AV11" s="17"/>
      <c r="AW11" s="17">
        <v>0.199580654378088</v>
      </c>
      <c r="AX11" s="17">
        <v>0.239888366851046</v>
      </c>
      <c r="AY11" s="17">
        <v>0.204113489353835</v>
      </c>
      <c r="AZ11" s="17">
        <v>0.21662478235993901</v>
      </c>
      <c r="BA11" s="17">
        <v>0.21897543709991699</v>
      </c>
      <c r="BB11" s="17">
        <v>0.257960770338095</v>
      </c>
      <c r="BC11" s="17"/>
      <c r="BD11" s="17">
        <v>0.19786751677752301</v>
      </c>
      <c r="BE11" s="17">
        <v>0.21337398665563401</v>
      </c>
      <c r="BF11" s="17">
        <v>0.23876712536863701</v>
      </c>
      <c r="BG11" s="17">
        <v>0.22393881271522301</v>
      </c>
      <c r="BH11" s="17">
        <v>0.29274042910338899</v>
      </c>
      <c r="BI11" s="17"/>
      <c r="BJ11" s="17">
        <v>0.22446207893036199</v>
      </c>
      <c r="BK11" s="17">
        <v>0.20471660513718401</v>
      </c>
      <c r="BL11" s="17"/>
      <c r="BM11" s="17">
        <v>0.222570046498068</v>
      </c>
      <c r="BN11" s="17">
        <v>0.20772777499014</v>
      </c>
      <c r="BO11" s="17"/>
      <c r="BP11" s="17">
        <v>0.212798934327461</v>
      </c>
      <c r="BQ11" s="17">
        <v>0.22284515078186501</v>
      </c>
      <c r="BR11" s="17">
        <v>0.23217026451904599</v>
      </c>
      <c r="BS11" s="17">
        <v>0.222882981572391</v>
      </c>
      <c r="BT11" s="17"/>
      <c r="BU11" s="17">
        <v>0.22833152872279799</v>
      </c>
      <c r="BV11" s="17">
        <v>0.209717913200277</v>
      </c>
      <c r="BW11" s="17"/>
      <c r="BX11" s="17">
        <v>0.201224639309704</v>
      </c>
      <c r="BY11" s="17">
        <v>0.22764620261783999</v>
      </c>
      <c r="BZ11" s="17"/>
      <c r="CA11" s="17">
        <v>0.212267209795064</v>
      </c>
      <c r="CB11" s="17">
        <v>0.20149744697988201</v>
      </c>
      <c r="CC11" s="17">
        <v>0.225971451112191</v>
      </c>
      <c r="CD11" s="17">
        <v>0.23391669455420699</v>
      </c>
    </row>
    <row r="12" spans="2:82" ht="28.9">
      <c r="B12" s="18" t="s">
        <v>328</v>
      </c>
      <c r="C12" s="17">
        <v>0.14527821782488901</v>
      </c>
      <c r="D12" s="17">
        <v>0.172314336668731</v>
      </c>
      <c r="E12" s="17">
        <v>0.119339571047144</v>
      </c>
      <c r="F12" s="17"/>
      <c r="G12" s="17">
        <v>0.11233834827712</v>
      </c>
      <c r="H12" s="17">
        <v>0.112904912495364</v>
      </c>
      <c r="I12" s="17">
        <v>0.128903502000974</v>
      </c>
      <c r="J12" s="17">
        <v>0.153056577295169</v>
      </c>
      <c r="K12" s="17">
        <v>0.19094789722452701</v>
      </c>
      <c r="L12" s="17">
        <v>0.17002481128223901</v>
      </c>
      <c r="M12" s="17"/>
      <c r="N12" s="17">
        <v>0.13844514182017501</v>
      </c>
      <c r="O12" s="17">
        <v>0.14929203732541099</v>
      </c>
      <c r="P12" s="17">
        <v>0.14319516646644601</v>
      </c>
      <c r="Q12" s="17">
        <v>0.15133984129143099</v>
      </c>
      <c r="R12" s="17"/>
      <c r="S12" s="17">
        <v>0.131749887413731</v>
      </c>
      <c r="T12" s="17">
        <v>0.18549164154988201</v>
      </c>
      <c r="U12" s="17">
        <v>0.18103167421653801</v>
      </c>
      <c r="V12" s="17">
        <v>0.14141821277953801</v>
      </c>
      <c r="W12" s="17">
        <v>0.10066947299338901</v>
      </c>
      <c r="X12" s="17">
        <v>0.120979040252941</v>
      </c>
      <c r="Y12" s="17">
        <v>0.14450912608390101</v>
      </c>
      <c r="Z12" s="17">
        <v>0.15654167299729199</v>
      </c>
      <c r="AA12" s="17">
        <v>0.13346845617377601</v>
      </c>
      <c r="AB12" s="17">
        <v>0.121751038673899</v>
      </c>
      <c r="AC12" s="17">
        <v>0.143168130671738</v>
      </c>
      <c r="AD12" s="17">
        <v>0.23181466261346301</v>
      </c>
      <c r="AE12" s="17"/>
      <c r="AF12" s="17">
        <v>0.11285452419379501</v>
      </c>
      <c r="AG12" s="17">
        <v>0.14617802951697001</v>
      </c>
      <c r="AH12" s="17">
        <v>0.12251202233778399</v>
      </c>
      <c r="AI12" s="17">
        <v>0.153062317558531</v>
      </c>
      <c r="AJ12" s="17">
        <v>0.13785069099861999</v>
      </c>
      <c r="AK12" s="17">
        <v>0.15399733379450101</v>
      </c>
      <c r="AL12" s="17">
        <v>0.148160944979565</v>
      </c>
      <c r="AM12" s="17">
        <v>0.13910203157966</v>
      </c>
      <c r="AN12" s="17">
        <v>0.112948625318461</v>
      </c>
      <c r="AO12" s="17">
        <v>0.17776537921110799</v>
      </c>
      <c r="AP12" s="17">
        <v>0.15523672189908799</v>
      </c>
      <c r="AQ12" s="17">
        <v>0.14459160492883799</v>
      </c>
      <c r="AR12" s="17">
        <v>0.203076733992477</v>
      </c>
      <c r="AS12" s="17">
        <v>0.19663918812452499</v>
      </c>
      <c r="AT12" s="17">
        <v>0.135156546025198</v>
      </c>
      <c r="AU12" s="17">
        <v>0.11411854833986899</v>
      </c>
      <c r="AV12" s="17"/>
      <c r="AW12" s="17">
        <v>0.14012781061624299</v>
      </c>
      <c r="AX12" s="17">
        <v>0.145011694579159</v>
      </c>
      <c r="AY12" s="17">
        <v>0.13910867106231301</v>
      </c>
      <c r="AZ12" s="17">
        <v>0.145413338007677</v>
      </c>
      <c r="BA12" s="17">
        <v>0.165530754590624</v>
      </c>
      <c r="BB12" s="17">
        <v>0.14238968039380201</v>
      </c>
      <c r="BC12" s="17"/>
      <c r="BD12" s="17">
        <v>0.15610608342975299</v>
      </c>
      <c r="BE12" s="17">
        <v>0.15087787124218299</v>
      </c>
      <c r="BF12" s="17">
        <v>0.148610357066492</v>
      </c>
      <c r="BG12" s="17">
        <v>0.115283641559647</v>
      </c>
      <c r="BH12" s="17">
        <v>8.0333390168460597E-2</v>
      </c>
      <c r="BI12" s="17"/>
      <c r="BJ12" s="17">
        <v>0.158784903122168</v>
      </c>
      <c r="BK12" s="17">
        <v>8.5712361281093094E-2</v>
      </c>
      <c r="BL12" s="17"/>
      <c r="BM12" s="17">
        <v>0.15175036354558999</v>
      </c>
      <c r="BN12" s="17">
        <v>0.110852717851519</v>
      </c>
      <c r="BO12" s="17"/>
      <c r="BP12" s="17">
        <v>0.10488644693522101</v>
      </c>
      <c r="BQ12" s="17">
        <v>0.12480585507570501</v>
      </c>
      <c r="BR12" s="17">
        <v>0.14874430972737901</v>
      </c>
      <c r="BS12" s="17">
        <v>0.15562704441855499</v>
      </c>
      <c r="BT12" s="17"/>
      <c r="BU12" s="17">
        <v>0.147506261578607</v>
      </c>
      <c r="BV12" s="17">
        <v>0.14244200892199499</v>
      </c>
      <c r="BW12" s="17"/>
      <c r="BX12" s="17">
        <v>0.12616440673661</v>
      </c>
      <c r="BY12" s="17">
        <v>0.15285982162248901</v>
      </c>
      <c r="BZ12" s="17"/>
      <c r="CA12" s="17">
        <v>0.17923055505128699</v>
      </c>
      <c r="CB12" s="17">
        <v>0.14913504176293399</v>
      </c>
      <c r="CC12" s="17">
        <v>0.15674338515244499</v>
      </c>
      <c r="CD12" s="17">
        <v>0.120417977694593</v>
      </c>
    </row>
    <row r="13" spans="2:82" ht="28.9">
      <c r="B13" s="18" t="s">
        <v>329</v>
      </c>
      <c r="C13" s="17">
        <v>6.0452524963921998E-2</v>
      </c>
      <c r="D13" s="17">
        <v>6.8930402418513295E-2</v>
      </c>
      <c r="E13" s="17">
        <v>5.2621734614183499E-2</v>
      </c>
      <c r="F13" s="17"/>
      <c r="G13" s="17">
        <v>2.9926580188585399E-2</v>
      </c>
      <c r="H13" s="17">
        <v>3.82415892263131E-2</v>
      </c>
      <c r="I13" s="17">
        <v>5.2003849446054698E-2</v>
      </c>
      <c r="J13" s="17">
        <v>7.48794831216235E-2</v>
      </c>
      <c r="K13" s="17">
        <v>9.0983821376797197E-2</v>
      </c>
      <c r="L13" s="17">
        <v>7.3582433405747397E-2</v>
      </c>
      <c r="M13" s="17"/>
      <c r="N13" s="17">
        <v>5.50474956276856E-2</v>
      </c>
      <c r="O13" s="17">
        <v>5.2247310538574801E-2</v>
      </c>
      <c r="P13" s="17">
        <v>7.2273022538359696E-2</v>
      </c>
      <c r="Q13" s="17">
        <v>6.4054074062996597E-2</v>
      </c>
      <c r="R13" s="17"/>
      <c r="S13" s="17">
        <v>5.7645906649213298E-2</v>
      </c>
      <c r="T13" s="17">
        <v>4.19569255438801E-2</v>
      </c>
      <c r="U13" s="17">
        <v>6.8296642595286602E-2</v>
      </c>
      <c r="V13" s="17">
        <v>8.26922612697817E-2</v>
      </c>
      <c r="W13" s="17">
        <v>8.4217095421973906E-2</v>
      </c>
      <c r="X13" s="17">
        <v>5.3327479358008099E-2</v>
      </c>
      <c r="Y13" s="17">
        <v>4.4910704579404201E-2</v>
      </c>
      <c r="Z13" s="17">
        <v>7.6624947621607598E-2</v>
      </c>
      <c r="AA13" s="17">
        <v>5.0207279980440798E-2</v>
      </c>
      <c r="AB13" s="17">
        <v>6.2665620642511799E-2</v>
      </c>
      <c r="AC13" s="17">
        <v>6.7434749666742996E-2</v>
      </c>
      <c r="AD13" s="17">
        <v>7.1156409802526702E-2</v>
      </c>
      <c r="AE13" s="17"/>
      <c r="AF13" s="17">
        <v>8.9016783709156305E-2</v>
      </c>
      <c r="AG13" s="17">
        <v>6.2945734240106493E-2</v>
      </c>
      <c r="AH13" s="17">
        <v>7.8783502987299497E-2</v>
      </c>
      <c r="AI13" s="17">
        <v>8.3321804572113606E-2</v>
      </c>
      <c r="AJ13" s="17">
        <v>7.5662633707816798E-2</v>
      </c>
      <c r="AK13" s="17">
        <v>7.1018722832881506E-2</v>
      </c>
      <c r="AL13" s="17">
        <v>6.0305274272649298E-2</v>
      </c>
      <c r="AM13" s="17">
        <v>2.31220799179697E-2</v>
      </c>
      <c r="AN13" s="17">
        <v>4.0173288378089402E-2</v>
      </c>
      <c r="AO13" s="17">
        <v>3.4453373966325702E-2</v>
      </c>
      <c r="AP13" s="17">
        <v>6.6620643886389705E-2</v>
      </c>
      <c r="AQ13" s="17">
        <v>7.2217685221567199E-2</v>
      </c>
      <c r="AR13" s="17">
        <v>8.4198822354800598E-2</v>
      </c>
      <c r="AS13" s="17">
        <v>3.0796003782514399E-2</v>
      </c>
      <c r="AT13" s="17">
        <v>6.1343928401551999E-2</v>
      </c>
      <c r="AU13" s="17">
        <v>3.36406322312141E-2</v>
      </c>
      <c r="AV13" s="17"/>
      <c r="AW13" s="17">
        <v>4.6360789960808703E-2</v>
      </c>
      <c r="AX13" s="17">
        <v>5.1188945967322201E-2</v>
      </c>
      <c r="AY13" s="17">
        <v>7.05242730498752E-2</v>
      </c>
      <c r="AZ13" s="17">
        <v>8.2946382280283004E-2</v>
      </c>
      <c r="BA13" s="17">
        <v>6.2610701764775401E-2</v>
      </c>
      <c r="BB13" s="17">
        <v>4.9591684829261101E-2</v>
      </c>
      <c r="BC13" s="17"/>
      <c r="BD13" s="17">
        <v>7.4195568562104797E-2</v>
      </c>
      <c r="BE13" s="17">
        <v>5.7805477019891499E-2</v>
      </c>
      <c r="BF13" s="17">
        <v>4.7532733254356203E-2</v>
      </c>
      <c r="BG13" s="17">
        <v>3.7624947477010902E-2</v>
      </c>
      <c r="BH13" s="17">
        <v>6.1800872401390497E-2</v>
      </c>
      <c r="BI13" s="17"/>
      <c r="BJ13" s="17">
        <v>6.3899893315138498E-2</v>
      </c>
      <c r="BK13" s="17">
        <v>4.1710818336298403E-2</v>
      </c>
      <c r="BL13" s="17"/>
      <c r="BM13" s="17">
        <v>6.5807952008350795E-2</v>
      </c>
      <c r="BN13" s="17">
        <v>3.5349106168062999E-2</v>
      </c>
      <c r="BO13" s="17"/>
      <c r="BP13" s="17">
        <v>3.9407760387713001E-2</v>
      </c>
      <c r="BQ13" s="17">
        <v>3.9424471616314002E-2</v>
      </c>
      <c r="BR13" s="17">
        <v>3.7584430119937201E-2</v>
      </c>
      <c r="BS13" s="17">
        <v>6.9209722276558597E-2</v>
      </c>
      <c r="BT13" s="17"/>
      <c r="BU13" s="17">
        <v>5.4569625538617599E-2</v>
      </c>
      <c r="BV13" s="17">
        <v>6.7941216196776802E-2</v>
      </c>
      <c r="BW13" s="17"/>
      <c r="BX13" s="17">
        <v>3.5672973801486103E-2</v>
      </c>
      <c r="BY13" s="17">
        <v>7.0281477354851907E-2</v>
      </c>
      <c r="BZ13" s="17"/>
      <c r="CA13" s="17">
        <v>4.0277763484868397E-2</v>
      </c>
      <c r="CB13" s="17">
        <v>0.124782161964982</v>
      </c>
      <c r="CC13" s="17">
        <v>1.9663386278468701E-2</v>
      </c>
      <c r="CD13" s="17">
        <v>4.7438994132049897E-2</v>
      </c>
    </row>
    <row r="14" spans="2:82">
      <c r="B14" s="18" t="s">
        <v>195</v>
      </c>
      <c r="C14" s="19">
        <v>0.196617353519357</v>
      </c>
      <c r="D14" s="19">
        <v>0.15175817383377599</v>
      </c>
      <c r="E14" s="19">
        <v>0.239931703207998</v>
      </c>
      <c r="F14" s="19"/>
      <c r="G14" s="19">
        <v>0.123061739390744</v>
      </c>
      <c r="H14" s="19">
        <v>0.17721818823552299</v>
      </c>
      <c r="I14" s="19">
        <v>0.187423710592659</v>
      </c>
      <c r="J14" s="19">
        <v>0.24363900847507899</v>
      </c>
      <c r="K14" s="19">
        <v>0.237267705263499</v>
      </c>
      <c r="L14" s="19">
        <v>0.20343074331321301</v>
      </c>
      <c r="M14" s="19"/>
      <c r="N14" s="19">
        <v>0.15755721174777201</v>
      </c>
      <c r="O14" s="19">
        <v>0.217785245984283</v>
      </c>
      <c r="P14" s="19">
        <v>0.19091245389477601</v>
      </c>
      <c r="Q14" s="19">
        <v>0.22252326988413201</v>
      </c>
      <c r="R14" s="19"/>
      <c r="S14" s="19">
        <v>0.153178162504917</v>
      </c>
      <c r="T14" s="19">
        <v>0.201158578290735</v>
      </c>
      <c r="U14" s="19">
        <v>0.21099738068398699</v>
      </c>
      <c r="V14" s="19">
        <v>0.223185436968174</v>
      </c>
      <c r="W14" s="19">
        <v>0.19666311920784699</v>
      </c>
      <c r="X14" s="19">
        <v>0.201081263539762</v>
      </c>
      <c r="Y14" s="19">
        <v>0.19950300974761201</v>
      </c>
      <c r="Z14" s="19">
        <v>0.181538784143395</v>
      </c>
      <c r="AA14" s="19">
        <v>0.18068080362719099</v>
      </c>
      <c r="AB14" s="19">
        <v>0.205779719124498</v>
      </c>
      <c r="AC14" s="19">
        <v>0.25394469220669702</v>
      </c>
      <c r="AD14" s="19">
        <v>0.195923949452214</v>
      </c>
      <c r="AE14" s="19"/>
      <c r="AF14" s="19">
        <v>0.35954898816409298</v>
      </c>
      <c r="AG14" s="19">
        <v>0.213618178794794</v>
      </c>
      <c r="AH14" s="19">
        <v>0.22840066480201501</v>
      </c>
      <c r="AI14" s="19">
        <v>0.244020984287559</v>
      </c>
      <c r="AJ14" s="19">
        <v>0.20321882767702301</v>
      </c>
      <c r="AK14" s="19">
        <v>0.191766782633535</v>
      </c>
      <c r="AL14" s="19">
        <v>0.178088310080568</v>
      </c>
      <c r="AM14" s="19">
        <v>0.23709395869411301</v>
      </c>
      <c r="AN14" s="19">
        <v>0.199865958478011</v>
      </c>
      <c r="AO14" s="19">
        <v>0.155109255225506</v>
      </c>
      <c r="AP14" s="19">
        <v>0.16393439775188401</v>
      </c>
      <c r="AQ14" s="19">
        <v>0.12995225778172201</v>
      </c>
      <c r="AR14" s="19">
        <v>0.14540853126014999</v>
      </c>
      <c r="AS14" s="19">
        <v>0.17316301748795301</v>
      </c>
      <c r="AT14" s="19">
        <v>0.124476986183587</v>
      </c>
      <c r="AU14" s="19">
        <v>0.14106617601923699</v>
      </c>
      <c r="AV14" s="19"/>
      <c r="AW14" s="19">
        <v>0.148587300953437</v>
      </c>
      <c r="AX14" s="19">
        <v>0.20951193720366501</v>
      </c>
      <c r="AY14" s="19">
        <v>0.215855967935247</v>
      </c>
      <c r="AZ14" s="19">
        <v>0.22476856302286499</v>
      </c>
      <c r="BA14" s="19">
        <v>0.19400446649684799</v>
      </c>
      <c r="BB14" s="19">
        <v>0.19195376224087801</v>
      </c>
      <c r="BC14" s="19"/>
      <c r="BD14" s="19">
        <v>0.240756523734308</v>
      </c>
      <c r="BE14" s="19">
        <v>0.22703584869881799</v>
      </c>
      <c r="BF14" s="19">
        <v>0.15161758911647399</v>
      </c>
      <c r="BG14" s="19">
        <v>0.12393205954877</v>
      </c>
      <c r="BH14" s="19">
        <v>0.16931546541605899</v>
      </c>
      <c r="BI14" s="19"/>
      <c r="BJ14" s="19">
        <v>0.20962497459930099</v>
      </c>
      <c r="BK14" s="19">
        <v>0.135469947056788</v>
      </c>
      <c r="BL14" s="19"/>
      <c r="BM14" s="19">
        <v>0.205759676000937</v>
      </c>
      <c r="BN14" s="19">
        <v>0.15387325309525601</v>
      </c>
      <c r="BO14" s="19"/>
      <c r="BP14" s="19">
        <v>0.144235670977025</v>
      </c>
      <c r="BQ14" s="19">
        <v>0.13200562612248701</v>
      </c>
      <c r="BR14" s="19">
        <v>0.133058878696074</v>
      </c>
      <c r="BS14" s="19">
        <v>0.218748223524772</v>
      </c>
      <c r="BT14" s="19"/>
      <c r="BU14" s="19">
        <v>0.16389396176908599</v>
      </c>
      <c r="BV14" s="19">
        <v>0.238272897698042</v>
      </c>
      <c r="BW14" s="19"/>
      <c r="BX14" s="19">
        <v>0.13000424257806001</v>
      </c>
      <c r="BY14" s="19">
        <v>0.22303982952635901</v>
      </c>
      <c r="BZ14" s="19"/>
      <c r="CA14" s="19">
        <v>8.0425875321474105E-2</v>
      </c>
      <c r="CB14" s="19">
        <v>0.24499999834689601</v>
      </c>
      <c r="CC14" s="19">
        <v>0.12694789791752001</v>
      </c>
      <c r="CD14" s="19">
        <v>0.254967245848922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325</v>
      </c>
      <c r="C9" s="17">
        <v>9.5733575561822007E-2</v>
      </c>
      <c r="D9" s="17">
        <v>9.7380888337816301E-2</v>
      </c>
      <c r="E9" s="17">
        <v>9.4293462305590894E-2</v>
      </c>
      <c r="F9" s="17"/>
      <c r="G9" s="17">
        <v>0.110535586317597</v>
      </c>
      <c r="H9" s="17">
        <v>0.14852545255999</v>
      </c>
      <c r="I9" s="17">
        <v>0.13137888604442</v>
      </c>
      <c r="J9" s="17">
        <v>6.3770588915023199E-2</v>
      </c>
      <c r="K9" s="17">
        <v>7.8952456365465898E-2</v>
      </c>
      <c r="L9" s="17">
        <v>5.0975713571122599E-2</v>
      </c>
      <c r="M9" s="17"/>
      <c r="N9" s="17">
        <v>0.100133959970965</v>
      </c>
      <c r="O9" s="17">
        <v>8.18718143661918E-2</v>
      </c>
      <c r="P9" s="17">
        <v>0.10679051388653001</v>
      </c>
      <c r="Q9" s="17">
        <v>9.4724892659502194E-2</v>
      </c>
      <c r="R9" s="17"/>
      <c r="S9" s="17">
        <v>0.13208796469634401</v>
      </c>
      <c r="T9" s="17">
        <v>7.6025901375384397E-2</v>
      </c>
      <c r="U9" s="17">
        <v>7.4899269787386799E-2</v>
      </c>
      <c r="V9" s="17">
        <v>7.9484800929046404E-2</v>
      </c>
      <c r="W9" s="17">
        <v>0.100527158400711</v>
      </c>
      <c r="X9" s="17">
        <v>0.115718905942286</v>
      </c>
      <c r="Y9" s="17">
        <v>7.2057204681286804E-2</v>
      </c>
      <c r="Z9" s="17">
        <v>9.83821697052054E-2</v>
      </c>
      <c r="AA9" s="17">
        <v>0.103842084519897</v>
      </c>
      <c r="AB9" s="17">
        <v>0.107414900787522</v>
      </c>
      <c r="AC9" s="17">
        <v>8.7319596330489802E-2</v>
      </c>
      <c r="AD9" s="17">
        <v>5.3490970768591502E-2</v>
      </c>
      <c r="AE9" s="17"/>
      <c r="AF9" s="17">
        <v>0</v>
      </c>
      <c r="AG9" s="17">
        <v>0.159208825026385</v>
      </c>
      <c r="AH9" s="17">
        <v>0.11929006197143301</v>
      </c>
      <c r="AI9" s="17">
        <v>8.0791109794381005E-2</v>
      </c>
      <c r="AJ9" s="17">
        <v>9.9838039897987493E-2</v>
      </c>
      <c r="AK9" s="17">
        <v>7.2866685589983896E-2</v>
      </c>
      <c r="AL9" s="17">
        <v>0.101653438419767</v>
      </c>
      <c r="AM9" s="17">
        <v>7.0690093638959894E-2</v>
      </c>
      <c r="AN9" s="17">
        <v>7.9118197858780201E-2</v>
      </c>
      <c r="AO9" s="17">
        <v>7.2229685688664599E-2</v>
      </c>
      <c r="AP9" s="17">
        <v>0.122003407119226</v>
      </c>
      <c r="AQ9" s="17">
        <v>7.2910619752571904E-2</v>
      </c>
      <c r="AR9" s="17">
        <v>5.0140044778718203E-2</v>
      </c>
      <c r="AS9" s="17">
        <v>0.130148919635522</v>
      </c>
      <c r="AT9" s="17">
        <v>0.11628062231806401</v>
      </c>
      <c r="AU9" s="17">
        <v>0.19665166617218099</v>
      </c>
      <c r="AV9" s="17"/>
      <c r="AW9" s="17">
        <v>0.128392474038519</v>
      </c>
      <c r="AX9" s="17">
        <v>9.2129475181520495E-2</v>
      </c>
      <c r="AY9" s="17">
        <v>8.96551547188007E-2</v>
      </c>
      <c r="AZ9" s="17">
        <v>7.6019192954641407E-2</v>
      </c>
      <c r="BA9" s="17">
        <v>7.9616551817885503E-2</v>
      </c>
      <c r="BB9" s="17">
        <v>9.7764217956200702E-2</v>
      </c>
      <c r="BC9" s="17"/>
      <c r="BD9" s="17">
        <v>7.9231180161875303E-2</v>
      </c>
      <c r="BE9" s="17">
        <v>8.5782061427300701E-2</v>
      </c>
      <c r="BF9" s="17">
        <v>9.8400529530941E-2</v>
      </c>
      <c r="BG9" s="17">
        <v>0.15541207967606499</v>
      </c>
      <c r="BH9" s="17">
        <v>0.190054467447896</v>
      </c>
      <c r="BI9" s="17"/>
      <c r="BJ9" s="17">
        <v>7.7709236038309204E-2</v>
      </c>
      <c r="BK9" s="17">
        <v>0.175444424501979</v>
      </c>
      <c r="BL9" s="17"/>
      <c r="BM9" s="17">
        <v>7.7846940231928993E-2</v>
      </c>
      <c r="BN9" s="17">
        <v>0.179652788420892</v>
      </c>
      <c r="BO9" s="17"/>
      <c r="BP9" s="17">
        <v>0.16976474581363199</v>
      </c>
      <c r="BQ9" s="17">
        <v>0.146136636317759</v>
      </c>
      <c r="BR9" s="17">
        <v>0.14723221532325501</v>
      </c>
      <c r="BS9" s="17">
        <v>6.70895236958787E-2</v>
      </c>
      <c r="BT9" s="17"/>
      <c r="BU9" s="17">
        <v>0.107750630268366</v>
      </c>
      <c r="BV9" s="17">
        <v>8.0436354630499501E-2</v>
      </c>
      <c r="BW9" s="17"/>
      <c r="BX9" s="17">
        <v>0.15495064403768999</v>
      </c>
      <c r="BY9" s="17">
        <v>7.2244782606521299E-2</v>
      </c>
      <c r="BZ9" s="17"/>
      <c r="CA9" s="17">
        <v>0.15770875462655301</v>
      </c>
      <c r="CB9" s="17">
        <v>4.3299604516328402E-2</v>
      </c>
      <c r="CC9" s="17">
        <v>0.13320100104400801</v>
      </c>
      <c r="CD9" s="17">
        <v>8.9948401407108594E-2</v>
      </c>
    </row>
    <row r="10" spans="2:82">
      <c r="B10" s="18" t="s">
        <v>326</v>
      </c>
      <c r="C10" s="17">
        <v>0.29135062183843002</v>
      </c>
      <c r="D10" s="17">
        <v>0.28421470423579398</v>
      </c>
      <c r="E10" s="17">
        <v>0.29857305612852503</v>
      </c>
      <c r="F10" s="17"/>
      <c r="G10" s="17">
        <v>0.365775698735959</v>
      </c>
      <c r="H10" s="17">
        <v>0.31241215094590102</v>
      </c>
      <c r="I10" s="17">
        <v>0.335694384000565</v>
      </c>
      <c r="J10" s="17">
        <v>0.28011383184708499</v>
      </c>
      <c r="K10" s="17">
        <v>0.21358652135044201</v>
      </c>
      <c r="L10" s="17">
        <v>0.24970591163764899</v>
      </c>
      <c r="M10" s="17"/>
      <c r="N10" s="17">
        <v>0.29598990063682801</v>
      </c>
      <c r="O10" s="17">
        <v>0.28202297880720101</v>
      </c>
      <c r="P10" s="17">
        <v>0.31798990952738498</v>
      </c>
      <c r="Q10" s="17">
        <v>0.271452935258927</v>
      </c>
      <c r="R10" s="17"/>
      <c r="S10" s="17">
        <v>0.29243187898193701</v>
      </c>
      <c r="T10" s="17">
        <v>0.30120845830680698</v>
      </c>
      <c r="U10" s="17">
        <v>0.25930496078528098</v>
      </c>
      <c r="V10" s="17">
        <v>0.275092736046604</v>
      </c>
      <c r="W10" s="17">
        <v>0.28102189597083499</v>
      </c>
      <c r="X10" s="17">
        <v>0.32602052697218897</v>
      </c>
      <c r="Y10" s="17">
        <v>0.29479808244260097</v>
      </c>
      <c r="Z10" s="17">
        <v>0.304740594972712</v>
      </c>
      <c r="AA10" s="17">
        <v>0.298928078777708</v>
      </c>
      <c r="AB10" s="17">
        <v>0.30534552091489398</v>
      </c>
      <c r="AC10" s="17">
        <v>0.250958867505432</v>
      </c>
      <c r="AD10" s="17">
        <v>0.26840754400334998</v>
      </c>
      <c r="AE10" s="17"/>
      <c r="AF10" s="17">
        <v>0.34309155263206298</v>
      </c>
      <c r="AG10" s="17">
        <v>0.31362412736219802</v>
      </c>
      <c r="AH10" s="17">
        <v>0.27475478536088399</v>
      </c>
      <c r="AI10" s="17">
        <v>0.24130469760513101</v>
      </c>
      <c r="AJ10" s="17">
        <v>0.29626044897479298</v>
      </c>
      <c r="AK10" s="17">
        <v>0.30128726637977898</v>
      </c>
      <c r="AL10" s="17">
        <v>0.287733848968587</v>
      </c>
      <c r="AM10" s="17">
        <v>0.281863795955757</v>
      </c>
      <c r="AN10" s="17">
        <v>0.34619384089134903</v>
      </c>
      <c r="AO10" s="17">
        <v>0.300983863045796</v>
      </c>
      <c r="AP10" s="17">
        <v>0.29567191344671501</v>
      </c>
      <c r="AQ10" s="17">
        <v>0.31313465632056697</v>
      </c>
      <c r="AR10" s="17">
        <v>0.30571832886924599</v>
      </c>
      <c r="AS10" s="17">
        <v>0.27217377999125902</v>
      </c>
      <c r="AT10" s="17">
        <v>0.35649304862425701</v>
      </c>
      <c r="AU10" s="17">
        <v>0.27654386002527798</v>
      </c>
      <c r="AV10" s="17"/>
      <c r="AW10" s="17">
        <v>0.32325379319819397</v>
      </c>
      <c r="AX10" s="17">
        <v>0.27486937747016499</v>
      </c>
      <c r="AY10" s="17">
        <v>0.29405258515428301</v>
      </c>
      <c r="AZ10" s="17">
        <v>0.28822975206340401</v>
      </c>
      <c r="BA10" s="17">
        <v>0.26256208535466302</v>
      </c>
      <c r="BB10" s="17">
        <v>0.30065305914160301</v>
      </c>
      <c r="BC10" s="17"/>
      <c r="BD10" s="17">
        <v>0.26996488074276898</v>
      </c>
      <c r="BE10" s="17">
        <v>0.28345179444531898</v>
      </c>
      <c r="BF10" s="17">
        <v>0.30559029011145</v>
      </c>
      <c r="BG10" s="17">
        <v>0.336079857599411</v>
      </c>
      <c r="BH10" s="17">
        <v>0.25827349934687299</v>
      </c>
      <c r="BI10" s="17"/>
      <c r="BJ10" s="17">
        <v>0.27671950930567302</v>
      </c>
      <c r="BK10" s="17">
        <v>0.36085165677389203</v>
      </c>
      <c r="BL10" s="17"/>
      <c r="BM10" s="17">
        <v>0.28236138662552901</v>
      </c>
      <c r="BN10" s="17">
        <v>0.33767691240373199</v>
      </c>
      <c r="BO10" s="17"/>
      <c r="BP10" s="17">
        <v>0.352257393829493</v>
      </c>
      <c r="BQ10" s="17">
        <v>0.325101328318736</v>
      </c>
      <c r="BR10" s="17">
        <v>0.28455647918746702</v>
      </c>
      <c r="BS10" s="17">
        <v>0.27828247664945999</v>
      </c>
      <c r="BT10" s="17"/>
      <c r="BU10" s="17">
        <v>0.29453352920023701</v>
      </c>
      <c r="BV10" s="17">
        <v>0.28729891047433198</v>
      </c>
      <c r="BW10" s="17"/>
      <c r="BX10" s="17">
        <v>0.33835468596665402</v>
      </c>
      <c r="BY10" s="17">
        <v>0.27270618774565702</v>
      </c>
      <c r="BZ10" s="17"/>
      <c r="CA10" s="17">
        <v>0.368537578252222</v>
      </c>
      <c r="CB10" s="17">
        <v>0.25508694488865702</v>
      </c>
      <c r="CC10" s="17">
        <v>0.32123224569108499</v>
      </c>
      <c r="CD10" s="17">
        <v>0.27414813774461499</v>
      </c>
    </row>
    <row r="11" spans="2:82">
      <c r="B11" s="18" t="s">
        <v>327</v>
      </c>
      <c r="C11" s="17">
        <v>0.218776740397881</v>
      </c>
      <c r="D11" s="17">
        <v>0.23786287567433501</v>
      </c>
      <c r="E11" s="17">
        <v>0.19935720776770499</v>
      </c>
      <c r="F11" s="17"/>
      <c r="G11" s="17">
        <v>0.27234017463185201</v>
      </c>
      <c r="H11" s="17">
        <v>0.213429968937702</v>
      </c>
      <c r="I11" s="17">
        <v>0.17615213158752799</v>
      </c>
      <c r="J11" s="17">
        <v>0.18522601045208301</v>
      </c>
      <c r="K11" s="17">
        <v>0.21078487110393401</v>
      </c>
      <c r="L11" s="17">
        <v>0.25490068636360802</v>
      </c>
      <c r="M11" s="17"/>
      <c r="N11" s="17">
        <v>0.2489341772217</v>
      </c>
      <c r="O11" s="17">
        <v>0.218694150894298</v>
      </c>
      <c r="P11" s="17">
        <v>0.19420262320144599</v>
      </c>
      <c r="Q11" s="17">
        <v>0.210994336241355</v>
      </c>
      <c r="R11" s="17"/>
      <c r="S11" s="17">
        <v>0.24831916634649301</v>
      </c>
      <c r="T11" s="17">
        <v>0.235511782759349</v>
      </c>
      <c r="U11" s="17">
        <v>0.20669294531124499</v>
      </c>
      <c r="V11" s="17">
        <v>0.22333214389711101</v>
      </c>
      <c r="W11" s="17">
        <v>0.201429679882174</v>
      </c>
      <c r="X11" s="17">
        <v>0.18911976686179999</v>
      </c>
      <c r="Y11" s="17">
        <v>0.21596249667980899</v>
      </c>
      <c r="Z11" s="17">
        <v>0.23156047769500099</v>
      </c>
      <c r="AA11" s="17">
        <v>0.25274766475070898</v>
      </c>
      <c r="AB11" s="17">
        <v>0.19259934893990199</v>
      </c>
      <c r="AC11" s="17">
        <v>0.183898573324937</v>
      </c>
      <c r="AD11" s="17">
        <v>0.158962272560351</v>
      </c>
      <c r="AE11" s="17"/>
      <c r="AF11" s="17">
        <v>0.13931955310195501</v>
      </c>
      <c r="AG11" s="17">
        <v>0.15384100398226999</v>
      </c>
      <c r="AH11" s="17">
        <v>0.196143309381729</v>
      </c>
      <c r="AI11" s="17">
        <v>0.24674399583178799</v>
      </c>
      <c r="AJ11" s="17">
        <v>0.171535657352962</v>
      </c>
      <c r="AK11" s="17">
        <v>0.212878263371684</v>
      </c>
      <c r="AL11" s="17">
        <v>0.24244459929203999</v>
      </c>
      <c r="AM11" s="17">
        <v>0.25909674694053902</v>
      </c>
      <c r="AN11" s="17">
        <v>0.24323284815743501</v>
      </c>
      <c r="AO11" s="17">
        <v>0.23806354304007901</v>
      </c>
      <c r="AP11" s="17">
        <v>0.204931843491994</v>
      </c>
      <c r="AQ11" s="17">
        <v>0.235030576004023</v>
      </c>
      <c r="AR11" s="17">
        <v>0.25583545209025199</v>
      </c>
      <c r="AS11" s="17">
        <v>0.17244268451382999</v>
      </c>
      <c r="AT11" s="17">
        <v>0.21820407298709399</v>
      </c>
      <c r="AU11" s="17">
        <v>0.25840598580812901</v>
      </c>
      <c r="AV11" s="17"/>
      <c r="AW11" s="17">
        <v>0.232162938027379</v>
      </c>
      <c r="AX11" s="17">
        <v>0.224567496724601</v>
      </c>
      <c r="AY11" s="17">
        <v>0.21419866381066299</v>
      </c>
      <c r="AZ11" s="17">
        <v>0.19847182468498401</v>
      </c>
      <c r="BA11" s="17">
        <v>0.21730788185685301</v>
      </c>
      <c r="BB11" s="17">
        <v>0.225068902402561</v>
      </c>
      <c r="BC11" s="17"/>
      <c r="BD11" s="17">
        <v>0.18179896418824401</v>
      </c>
      <c r="BE11" s="17">
        <v>0.20476616717910201</v>
      </c>
      <c r="BF11" s="17">
        <v>0.245844710812433</v>
      </c>
      <c r="BG11" s="17">
        <v>0.25727824513171998</v>
      </c>
      <c r="BH11" s="17">
        <v>0.23154581113550399</v>
      </c>
      <c r="BI11" s="17"/>
      <c r="BJ11" s="17">
        <v>0.22248986619618299</v>
      </c>
      <c r="BK11" s="17">
        <v>0.20309911593670801</v>
      </c>
      <c r="BL11" s="17"/>
      <c r="BM11" s="17">
        <v>0.22403205898194101</v>
      </c>
      <c r="BN11" s="17">
        <v>0.19333566227018101</v>
      </c>
      <c r="BO11" s="17"/>
      <c r="BP11" s="17">
        <v>0.19148146970235899</v>
      </c>
      <c r="BQ11" s="17">
        <v>0.226915453957174</v>
      </c>
      <c r="BR11" s="17">
        <v>0.25032222496991802</v>
      </c>
      <c r="BS11" s="17">
        <v>0.222591291331139</v>
      </c>
      <c r="BT11" s="17"/>
      <c r="BU11" s="17">
        <v>0.24095338249911</v>
      </c>
      <c r="BV11" s="17">
        <v>0.190546778729102</v>
      </c>
      <c r="BW11" s="17"/>
      <c r="BX11" s="17">
        <v>0.23250956998789099</v>
      </c>
      <c r="BY11" s="17">
        <v>0.21332953405632399</v>
      </c>
      <c r="BZ11" s="17"/>
      <c r="CA11" s="17">
        <v>0.211278624275479</v>
      </c>
      <c r="CB11" s="17">
        <v>0.184487868065699</v>
      </c>
      <c r="CC11" s="17">
        <v>0.248443655368419</v>
      </c>
      <c r="CD11" s="17">
        <v>0.221971457982273</v>
      </c>
    </row>
    <row r="12" spans="2:82" ht="28.9">
      <c r="B12" s="18" t="s">
        <v>328</v>
      </c>
      <c r="C12" s="17">
        <v>0.141867168844722</v>
      </c>
      <c r="D12" s="17">
        <v>0.17152354035822001</v>
      </c>
      <c r="E12" s="17">
        <v>0.113343877447871</v>
      </c>
      <c r="F12" s="17"/>
      <c r="G12" s="17">
        <v>0.1118988838582</v>
      </c>
      <c r="H12" s="17">
        <v>0.12736260852876599</v>
      </c>
      <c r="I12" s="17">
        <v>0.116160574500198</v>
      </c>
      <c r="J12" s="17">
        <v>0.15479353922439501</v>
      </c>
      <c r="K12" s="17">
        <v>0.17343745637347499</v>
      </c>
      <c r="L12" s="17">
        <v>0.16295399585003201</v>
      </c>
      <c r="M12" s="17"/>
      <c r="N12" s="17">
        <v>0.149239105235901</v>
      </c>
      <c r="O12" s="17">
        <v>0.15615018801569</v>
      </c>
      <c r="P12" s="17">
        <v>0.120045606115988</v>
      </c>
      <c r="Q12" s="17">
        <v>0.137074510641925</v>
      </c>
      <c r="R12" s="17"/>
      <c r="S12" s="17">
        <v>0.133153072673417</v>
      </c>
      <c r="T12" s="17">
        <v>0.153886172615223</v>
      </c>
      <c r="U12" s="17">
        <v>0.18067793347274699</v>
      </c>
      <c r="V12" s="17">
        <v>0.12068828931172899</v>
      </c>
      <c r="W12" s="17">
        <v>0.13501512193883</v>
      </c>
      <c r="X12" s="17">
        <v>0.120249740582625</v>
      </c>
      <c r="Y12" s="17">
        <v>0.15051114562068199</v>
      </c>
      <c r="Z12" s="17">
        <v>0.116778593552071</v>
      </c>
      <c r="AA12" s="17">
        <v>0.113711834549857</v>
      </c>
      <c r="AB12" s="17">
        <v>0.137349657797629</v>
      </c>
      <c r="AC12" s="17">
        <v>0.16660611814447601</v>
      </c>
      <c r="AD12" s="17">
        <v>0.257295058399378</v>
      </c>
      <c r="AE12" s="17"/>
      <c r="AF12" s="17">
        <v>0.119551507042852</v>
      </c>
      <c r="AG12" s="17">
        <v>7.9165587074771906E-2</v>
      </c>
      <c r="AH12" s="17">
        <v>0.111310791333328</v>
      </c>
      <c r="AI12" s="17">
        <v>0.14180573742236599</v>
      </c>
      <c r="AJ12" s="17">
        <v>0.16260131382766199</v>
      </c>
      <c r="AK12" s="17">
        <v>0.16006618271255699</v>
      </c>
      <c r="AL12" s="17">
        <v>0.12929510282604001</v>
      </c>
      <c r="AM12" s="17">
        <v>0.13539931474752101</v>
      </c>
      <c r="AN12" s="17">
        <v>0.107934085710945</v>
      </c>
      <c r="AO12" s="17">
        <v>0.17322888788223201</v>
      </c>
      <c r="AP12" s="17">
        <v>0.13890501611813999</v>
      </c>
      <c r="AQ12" s="17">
        <v>0.18963090579699499</v>
      </c>
      <c r="AR12" s="17">
        <v>0.168169515482294</v>
      </c>
      <c r="AS12" s="17">
        <v>0.213745795532477</v>
      </c>
      <c r="AT12" s="17">
        <v>0.103971291056891</v>
      </c>
      <c r="AU12" s="17">
        <v>0.127882250486232</v>
      </c>
      <c r="AV12" s="17"/>
      <c r="AW12" s="17">
        <v>0.13091806065529499</v>
      </c>
      <c r="AX12" s="17">
        <v>0.15841805949579299</v>
      </c>
      <c r="AY12" s="17">
        <v>0.11579716282831</v>
      </c>
      <c r="AZ12" s="17">
        <v>0.13729979511576401</v>
      </c>
      <c r="BA12" s="17">
        <v>0.15375528265890401</v>
      </c>
      <c r="BB12" s="17">
        <v>0.16047114031324899</v>
      </c>
      <c r="BC12" s="17"/>
      <c r="BD12" s="17">
        <v>0.138679176577994</v>
      </c>
      <c r="BE12" s="17">
        <v>0.14598067523026401</v>
      </c>
      <c r="BF12" s="17">
        <v>0.15386206555297499</v>
      </c>
      <c r="BG12" s="17">
        <v>0.10294054261834799</v>
      </c>
      <c r="BH12" s="17">
        <v>0.17401937381468199</v>
      </c>
      <c r="BI12" s="17"/>
      <c r="BJ12" s="17">
        <v>0.15156567837566801</v>
      </c>
      <c r="BK12" s="17">
        <v>9.8373017142948299E-2</v>
      </c>
      <c r="BL12" s="17"/>
      <c r="BM12" s="17">
        <v>0.15035562783321499</v>
      </c>
      <c r="BN12" s="17">
        <v>9.9488472159015198E-2</v>
      </c>
      <c r="BO12" s="17"/>
      <c r="BP12" s="17">
        <v>0.109365593372963</v>
      </c>
      <c r="BQ12" s="17">
        <v>0.12227583978357399</v>
      </c>
      <c r="BR12" s="17">
        <v>0.13943277720137301</v>
      </c>
      <c r="BS12" s="17">
        <v>0.15294203744554599</v>
      </c>
      <c r="BT12" s="17"/>
      <c r="BU12" s="17">
        <v>0.14179654289270499</v>
      </c>
      <c r="BV12" s="17">
        <v>0.141957072803544</v>
      </c>
      <c r="BW12" s="17"/>
      <c r="BX12" s="17">
        <v>0.118802147192518</v>
      </c>
      <c r="BY12" s="17">
        <v>0.151016043181839</v>
      </c>
      <c r="BZ12" s="17"/>
      <c r="CA12" s="17">
        <v>0.15150337284665699</v>
      </c>
      <c r="CB12" s="17">
        <v>0.143219580567441</v>
      </c>
      <c r="CC12" s="17">
        <v>0.15695564290695199</v>
      </c>
      <c r="CD12" s="17">
        <v>0.12187302744118</v>
      </c>
    </row>
    <row r="13" spans="2:82" ht="28.9">
      <c r="B13" s="18" t="s">
        <v>329</v>
      </c>
      <c r="C13" s="17">
        <v>5.5797121998947201E-2</v>
      </c>
      <c r="D13" s="17">
        <v>6.1364502445530301E-2</v>
      </c>
      <c r="E13" s="17">
        <v>5.07744510021962E-2</v>
      </c>
      <c r="F13" s="17"/>
      <c r="G13" s="17">
        <v>2.78566074713462E-2</v>
      </c>
      <c r="H13" s="17">
        <v>3.4108238843766098E-2</v>
      </c>
      <c r="I13" s="17">
        <v>5.3660331212579598E-2</v>
      </c>
      <c r="J13" s="17">
        <v>6.5728644664048194E-2</v>
      </c>
      <c r="K13" s="17">
        <v>8.3432117981018405E-2</v>
      </c>
      <c r="L13" s="17">
        <v>6.7223482826765199E-2</v>
      </c>
      <c r="M13" s="17"/>
      <c r="N13" s="17">
        <v>5.17278818060855E-2</v>
      </c>
      <c r="O13" s="17">
        <v>4.5393003796275699E-2</v>
      </c>
      <c r="P13" s="17">
        <v>7.5329640888719601E-2</v>
      </c>
      <c r="Q13" s="17">
        <v>5.4401623886556699E-2</v>
      </c>
      <c r="R13" s="17"/>
      <c r="S13" s="17">
        <v>4.5892589606867498E-2</v>
      </c>
      <c r="T13" s="17">
        <v>3.00607376723976E-2</v>
      </c>
      <c r="U13" s="17">
        <v>6.7591403504126499E-2</v>
      </c>
      <c r="V13" s="17">
        <v>7.6682863437666393E-2</v>
      </c>
      <c r="W13" s="17">
        <v>7.6424532819021507E-2</v>
      </c>
      <c r="X13" s="17">
        <v>5.0935265285063099E-2</v>
      </c>
      <c r="Y13" s="17">
        <v>4.5654178879405101E-2</v>
      </c>
      <c r="Z13" s="17">
        <v>7.3744048533940496E-2</v>
      </c>
      <c r="AA13" s="17">
        <v>5.2279454940200802E-2</v>
      </c>
      <c r="AB13" s="17">
        <v>5.9050153473471E-2</v>
      </c>
      <c r="AC13" s="17">
        <v>7.1321784538505795E-2</v>
      </c>
      <c r="AD13" s="17">
        <v>6.6267292986537898E-2</v>
      </c>
      <c r="AE13" s="17"/>
      <c r="AF13" s="17">
        <v>8.9016783709156305E-2</v>
      </c>
      <c r="AG13" s="17">
        <v>7.8764511214645005E-2</v>
      </c>
      <c r="AH13" s="17">
        <v>7.1819408300349705E-2</v>
      </c>
      <c r="AI13" s="17">
        <v>5.1604412188620698E-2</v>
      </c>
      <c r="AJ13" s="17">
        <v>6.0375542404920601E-2</v>
      </c>
      <c r="AK13" s="17">
        <v>4.7190598344732403E-2</v>
      </c>
      <c r="AL13" s="17">
        <v>5.5841050940009497E-2</v>
      </c>
      <c r="AM13" s="17">
        <v>4.3895422318866402E-2</v>
      </c>
      <c r="AN13" s="17">
        <v>3.5139973739541502E-2</v>
      </c>
      <c r="AO13" s="17">
        <v>3.4768499364267298E-2</v>
      </c>
      <c r="AP13" s="17">
        <v>7.13962050301475E-2</v>
      </c>
      <c r="AQ13" s="17">
        <v>5.8609327414504503E-2</v>
      </c>
      <c r="AR13" s="17">
        <v>8.9700152270467098E-2</v>
      </c>
      <c r="AS13" s="17">
        <v>6.1447182725709301E-2</v>
      </c>
      <c r="AT13" s="17">
        <v>9.0481183652154198E-2</v>
      </c>
      <c r="AU13" s="17">
        <v>2.0173091919675999E-2</v>
      </c>
      <c r="AV13" s="17"/>
      <c r="AW13" s="17">
        <v>3.6954589064768201E-2</v>
      </c>
      <c r="AX13" s="17">
        <v>4.8100150876015303E-2</v>
      </c>
      <c r="AY13" s="17">
        <v>7.1482993296406394E-2</v>
      </c>
      <c r="AZ13" s="17">
        <v>7.3486718517893096E-2</v>
      </c>
      <c r="BA13" s="17">
        <v>6.7354092178233696E-2</v>
      </c>
      <c r="BB13" s="17">
        <v>4.7476197440773998E-2</v>
      </c>
      <c r="BC13" s="17"/>
      <c r="BD13" s="17">
        <v>7.9523530034454296E-2</v>
      </c>
      <c r="BE13" s="17">
        <v>5.61394633513706E-2</v>
      </c>
      <c r="BF13" s="17">
        <v>4.0001961976317897E-2</v>
      </c>
      <c r="BG13" s="17">
        <v>3.4849776065725403E-2</v>
      </c>
      <c r="BH13" s="17">
        <v>2.56158947878273E-2</v>
      </c>
      <c r="BI13" s="17"/>
      <c r="BJ13" s="17">
        <v>5.99106962064824E-2</v>
      </c>
      <c r="BK13" s="17">
        <v>3.7834952749382499E-2</v>
      </c>
      <c r="BL13" s="17"/>
      <c r="BM13" s="17">
        <v>6.0741618012121003E-2</v>
      </c>
      <c r="BN13" s="17">
        <v>3.1372834741609297E-2</v>
      </c>
      <c r="BO13" s="17"/>
      <c r="BP13" s="17">
        <v>3.7562209277559301E-2</v>
      </c>
      <c r="BQ13" s="17">
        <v>4.1025123587757097E-2</v>
      </c>
      <c r="BR13" s="17">
        <v>4.2959644888447897E-2</v>
      </c>
      <c r="BS13" s="17">
        <v>6.2163480365196498E-2</v>
      </c>
      <c r="BT13" s="17"/>
      <c r="BU13" s="17">
        <v>5.0354905619030402E-2</v>
      </c>
      <c r="BV13" s="17">
        <v>6.2724841673412496E-2</v>
      </c>
      <c r="BW13" s="17"/>
      <c r="BX13" s="17">
        <v>3.30656228843016E-2</v>
      </c>
      <c r="BY13" s="17">
        <v>6.4813702691135705E-2</v>
      </c>
      <c r="BZ13" s="17"/>
      <c r="CA13" s="17">
        <v>3.01801586568698E-2</v>
      </c>
      <c r="CB13" s="17">
        <v>0.119311042279365</v>
      </c>
      <c r="CC13" s="17">
        <v>1.6577279192791401E-2</v>
      </c>
      <c r="CD13" s="17">
        <v>4.3305491252192997E-2</v>
      </c>
    </row>
    <row r="14" spans="2:82">
      <c r="B14" s="18" t="s">
        <v>195</v>
      </c>
      <c r="C14" s="19">
        <v>0.19647477135819699</v>
      </c>
      <c r="D14" s="19">
        <v>0.14765348894830399</v>
      </c>
      <c r="E14" s="19">
        <v>0.243657945348112</v>
      </c>
      <c r="F14" s="19"/>
      <c r="G14" s="19">
        <v>0.111593048985046</v>
      </c>
      <c r="H14" s="19">
        <v>0.164161580183875</v>
      </c>
      <c r="I14" s="19">
        <v>0.18695369265471101</v>
      </c>
      <c r="J14" s="19">
        <v>0.25036738489736499</v>
      </c>
      <c r="K14" s="19">
        <v>0.239806576825666</v>
      </c>
      <c r="L14" s="19">
        <v>0.214240209750823</v>
      </c>
      <c r="M14" s="19"/>
      <c r="N14" s="19">
        <v>0.15397497512851999</v>
      </c>
      <c r="O14" s="19">
        <v>0.21586786412034401</v>
      </c>
      <c r="P14" s="19">
        <v>0.18564170637993199</v>
      </c>
      <c r="Q14" s="19">
        <v>0.23135170131173499</v>
      </c>
      <c r="R14" s="19"/>
      <c r="S14" s="19">
        <v>0.14811532769494101</v>
      </c>
      <c r="T14" s="19">
        <v>0.20330694727083901</v>
      </c>
      <c r="U14" s="19">
        <v>0.21083348713921399</v>
      </c>
      <c r="V14" s="19">
        <v>0.224719166377843</v>
      </c>
      <c r="W14" s="19">
        <v>0.205581610988428</v>
      </c>
      <c r="X14" s="19">
        <v>0.197955794356037</v>
      </c>
      <c r="Y14" s="19">
        <v>0.22101689169621599</v>
      </c>
      <c r="Z14" s="19">
        <v>0.17479411554106999</v>
      </c>
      <c r="AA14" s="19">
        <v>0.178490882461628</v>
      </c>
      <c r="AB14" s="19">
        <v>0.19824041808658099</v>
      </c>
      <c r="AC14" s="19">
        <v>0.23989506015615999</v>
      </c>
      <c r="AD14" s="19">
        <v>0.195576861281792</v>
      </c>
      <c r="AE14" s="19"/>
      <c r="AF14" s="19">
        <v>0.30902060351397398</v>
      </c>
      <c r="AG14" s="19">
        <v>0.21539594533973</v>
      </c>
      <c r="AH14" s="19">
        <v>0.226681643652276</v>
      </c>
      <c r="AI14" s="19">
        <v>0.237750047157714</v>
      </c>
      <c r="AJ14" s="19">
        <v>0.209388997541675</v>
      </c>
      <c r="AK14" s="19">
        <v>0.20571100360126299</v>
      </c>
      <c r="AL14" s="19">
        <v>0.183031959553557</v>
      </c>
      <c r="AM14" s="19">
        <v>0.20905462639835701</v>
      </c>
      <c r="AN14" s="19">
        <v>0.18838105364194899</v>
      </c>
      <c r="AO14" s="19">
        <v>0.180725520978961</v>
      </c>
      <c r="AP14" s="19">
        <v>0.16709161479377799</v>
      </c>
      <c r="AQ14" s="19">
        <v>0.130683914711338</v>
      </c>
      <c r="AR14" s="19">
        <v>0.130436506509022</v>
      </c>
      <c r="AS14" s="19">
        <v>0.15004163760120201</v>
      </c>
      <c r="AT14" s="19">
        <v>0.11456978136154</v>
      </c>
      <c r="AU14" s="19">
        <v>0.12034314558850499</v>
      </c>
      <c r="AV14" s="19"/>
      <c r="AW14" s="19">
        <v>0.14831814501584401</v>
      </c>
      <c r="AX14" s="19">
        <v>0.201915440251906</v>
      </c>
      <c r="AY14" s="19">
        <v>0.214813440191538</v>
      </c>
      <c r="AZ14" s="19">
        <v>0.226492716663314</v>
      </c>
      <c r="BA14" s="19">
        <v>0.21940410613346001</v>
      </c>
      <c r="BB14" s="19">
        <v>0.16856648274561201</v>
      </c>
      <c r="BC14" s="19"/>
      <c r="BD14" s="19">
        <v>0.25080226829466201</v>
      </c>
      <c r="BE14" s="19">
        <v>0.22387983836664399</v>
      </c>
      <c r="BF14" s="19">
        <v>0.156300442015884</v>
      </c>
      <c r="BG14" s="19">
        <v>0.11343949890872899</v>
      </c>
      <c r="BH14" s="19">
        <v>0.120490953467217</v>
      </c>
      <c r="BI14" s="19"/>
      <c r="BJ14" s="19">
        <v>0.21160501387768499</v>
      </c>
      <c r="BK14" s="19">
        <v>0.12439683289509</v>
      </c>
      <c r="BL14" s="19"/>
      <c r="BM14" s="19">
        <v>0.20466236831526499</v>
      </c>
      <c r="BN14" s="19">
        <v>0.15847333000457001</v>
      </c>
      <c r="BO14" s="19"/>
      <c r="BP14" s="19">
        <v>0.13956858800399399</v>
      </c>
      <c r="BQ14" s="19">
        <v>0.13854561803500001</v>
      </c>
      <c r="BR14" s="19">
        <v>0.13549665842953901</v>
      </c>
      <c r="BS14" s="19">
        <v>0.21693119051278001</v>
      </c>
      <c r="BT14" s="19"/>
      <c r="BU14" s="19">
        <v>0.16461100952055199</v>
      </c>
      <c r="BV14" s="19">
        <v>0.23703604168910999</v>
      </c>
      <c r="BW14" s="19"/>
      <c r="BX14" s="19">
        <v>0.122317329930945</v>
      </c>
      <c r="BY14" s="19">
        <v>0.22588974971852299</v>
      </c>
      <c r="BZ14" s="19"/>
      <c r="CA14" s="19">
        <v>8.0791511342218E-2</v>
      </c>
      <c r="CB14" s="19">
        <v>0.254594959682509</v>
      </c>
      <c r="CC14" s="19">
        <v>0.123590175796745</v>
      </c>
      <c r="CD14" s="19">
        <v>0.24875348417263099</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333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325</v>
      </c>
      <c r="C9" s="17">
        <v>0.14510310618545899</v>
      </c>
      <c r="D9" s="17">
        <v>0.15842095095039899</v>
      </c>
      <c r="E9" s="17">
        <v>0.13217396017244201</v>
      </c>
      <c r="F9" s="17"/>
      <c r="G9" s="17">
        <v>0.15990009425396101</v>
      </c>
      <c r="H9" s="17">
        <v>0.175223572131677</v>
      </c>
      <c r="I9" s="17">
        <v>0.166360909833906</v>
      </c>
      <c r="J9" s="17">
        <v>0.10262392864817001</v>
      </c>
      <c r="K9" s="17">
        <v>0.152297200457466</v>
      </c>
      <c r="L9" s="17">
        <v>0.123049808639402</v>
      </c>
      <c r="M9" s="17"/>
      <c r="N9" s="17">
        <v>0.16284891871465401</v>
      </c>
      <c r="O9" s="17">
        <v>0.127993817787523</v>
      </c>
      <c r="P9" s="17">
        <v>0.154577462981658</v>
      </c>
      <c r="Q9" s="17">
        <v>0.13210347976408199</v>
      </c>
      <c r="R9" s="17"/>
      <c r="S9" s="17">
        <v>0.19369460698475999</v>
      </c>
      <c r="T9" s="17">
        <v>0.118648189925641</v>
      </c>
      <c r="U9" s="17">
        <v>0.13998747445816601</v>
      </c>
      <c r="V9" s="17">
        <v>0.14086647872507599</v>
      </c>
      <c r="W9" s="17">
        <v>0.13943937815200599</v>
      </c>
      <c r="X9" s="17">
        <v>0.180003351610899</v>
      </c>
      <c r="Y9" s="17">
        <v>0.14596615966433199</v>
      </c>
      <c r="Z9" s="17">
        <v>0.11114497079894101</v>
      </c>
      <c r="AA9" s="17">
        <v>0.14900419948774199</v>
      </c>
      <c r="AB9" s="17">
        <v>0.119809993246941</v>
      </c>
      <c r="AC9" s="17">
        <v>0.13447684774980201</v>
      </c>
      <c r="AD9" s="17">
        <v>9.0096157715143302E-2</v>
      </c>
      <c r="AE9" s="17"/>
      <c r="AF9" s="17">
        <v>0.116216266457941</v>
      </c>
      <c r="AG9" s="17">
        <v>0.14734306492997101</v>
      </c>
      <c r="AH9" s="17">
        <v>0.15227435049055099</v>
      </c>
      <c r="AI9" s="17">
        <v>0.114752948569841</v>
      </c>
      <c r="AJ9" s="17">
        <v>0.13557228868717799</v>
      </c>
      <c r="AK9" s="17">
        <v>0.13977350901268501</v>
      </c>
      <c r="AL9" s="17">
        <v>0.14207742177966701</v>
      </c>
      <c r="AM9" s="17">
        <v>0.14682127095785</v>
      </c>
      <c r="AN9" s="17">
        <v>0.116461160069361</v>
      </c>
      <c r="AO9" s="17">
        <v>0.124427457292809</v>
      </c>
      <c r="AP9" s="17">
        <v>0.19916875369426801</v>
      </c>
      <c r="AQ9" s="17">
        <v>0.17157708323791901</v>
      </c>
      <c r="AR9" s="17">
        <v>0.104207774342465</v>
      </c>
      <c r="AS9" s="17">
        <v>0.173059527593903</v>
      </c>
      <c r="AT9" s="17">
        <v>0.17093763714730001</v>
      </c>
      <c r="AU9" s="17">
        <v>0.22067129520517401</v>
      </c>
      <c r="AV9" s="17"/>
      <c r="AW9" s="17">
        <v>0.15212431171687699</v>
      </c>
      <c r="AX9" s="17">
        <v>0.14002438122185501</v>
      </c>
      <c r="AY9" s="17">
        <v>0.14822543297007501</v>
      </c>
      <c r="AZ9" s="17">
        <v>0.14827180450251501</v>
      </c>
      <c r="BA9" s="17">
        <v>0.13286385409696699</v>
      </c>
      <c r="BB9" s="17">
        <v>0.14379662066464799</v>
      </c>
      <c r="BC9" s="17"/>
      <c r="BD9" s="17">
        <v>0.12633204101824799</v>
      </c>
      <c r="BE9" s="17">
        <v>0.12840867610404899</v>
      </c>
      <c r="BF9" s="17">
        <v>0.163532389816093</v>
      </c>
      <c r="BG9" s="17">
        <v>0.177312392077112</v>
      </c>
      <c r="BH9" s="17">
        <v>0.15288637039234701</v>
      </c>
      <c r="BI9" s="17"/>
      <c r="BJ9" s="17">
        <v>0.13223793504091599</v>
      </c>
      <c r="BK9" s="17">
        <v>0.20133047042746499</v>
      </c>
      <c r="BL9" s="17"/>
      <c r="BM9" s="17">
        <v>0.134233496342757</v>
      </c>
      <c r="BN9" s="17">
        <v>0.199920548714038</v>
      </c>
      <c r="BO9" s="17"/>
      <c r="BP9" s="17">
        <v>0.181579155225713</v>
      </c>
      <c r="BQ9" s="17">
        <v>0.19176948500832799</v>
      </c>
      <c r="BR9" s="17">
        <v>0.157902925445011</v>
      </c>
      <c r="BS9" s="17">
        <v>0.12641800170885101</v>
      </c>
      <c r="BT9" s="17"/>
      <c r="BU9" s="17">
        <v>0.17075624192236299</v>
      </c>
      <c r="BV9" s="17">
        <v>0.112447709789957</v>
      </c>
      <c r="BW9" s="17"/>
      <c r="BX9" s="17">
        <v>0.20369947584950401</v>
      </c>
      <c r="BY9" s="17">
        <v>0.12186051700643</v>
      </c>
      <c r="BZ9" s="17"/>
      <c r="CA9" s="17">
        <v>0.210828522290677</v>
      </c>
      <c r="CB9" s="17">
        <v>0.121851639514201</v>
      </c>
      <c r="CC9" s="17">
        <v>0.17978676089628001</v>
      </c>
      <c r="CD9" s="17">
        <v>0.113195763036762</v>
      </c>
    </row>
    <row r="10" spans="2:82">
      <c r="B10" s="18" t="s">
        <v>326</v>
      </c>
      <c r="C10" s="17">
        <v>0.360010663924268</v>
      </c>
      <c r="D10" s="17">
        <v>0.382107899190198</v>
      </c>
      <c r="E10" s="17">
        <v>0.33919986335774699</v>
      </c>
      <c r="F10" s="17"/>
      <c r="G10" s="17">
        <v>0.36483473461674198</v>
      </c>
      <c r="H10" s="17">
        <v>0.38368825130101503</v>
      </c>
      <c r="I10" s="17">
        <v>0.34940753297740501</v>
      </c>
      <c r="J10" s="17">
        <v>0.375838216188359</v>
      </c>
      <c r="K10" s="17">
        <v>0.30768596490634798</v>
      </c>
      <c r="L10" s="17">
        <v>0.368364739693119</v>
      </c>
      <c r="M10" s="17"/>
      <c r="N10" s="17">
        <v>0.39989013702501502</v>
      </c>
      <c r="O10" s="17">
        <v>0.38172445013745798</v>
      </c>
      <c r="P10" s="17">
        <v>0.34560658846428499</v>
      </c>
      <c r="Q10" s="17">
        <v>0.307627893050958</v>
      </c>
      <c r="R10" s="17"/>
      <c r="S10" s="17">
        <v>0.36157738000751999</v>
      </c>
      <c r="T10" s="17">
        <v>0.417707299322921</v>
      </c>
      <c r="U10" s="17">
        <v>0.30995313042189798</v>
      </c>
      <c r="V10" s="17">
        <v>0.337380161452076</v>
      </c>
      <c r="W10" s="17">
        <v>0.38218328707899601</v>
      </c>
      <c r="X10" s="17">
        <v>0.315382447207044</v>
      </c>
      <c r="Y10" s="17">
        <v>0.35591299783890301</v>
      </c>
      <c r="Z10" s="17">
        <v>0.37816540000501397</v>
      </c>
      <c r="AA10" s="17">
        <v>0.365309979227327</v>
      </c>
      <c r="AB10" s="17">
        <v>0.36584438188054402</v>
      </c>
      <c r="AC10" s="17">
        <v>0.33062953292901298</v>
      </c>
      <c r="AD10" s="17">
        <v>0.38498886672392402</v>
      </c>
      <c r="AE10" s="17"/>
      <c r="AF10" s="17">
        <v>0.305975146131575</v>
      </c>
      <c r="AG10" s="17">
        <v>0.38325707392698799</v>
      </c>
      <c r="AH10" s="17">
        <v>0.27129034874454699</v>
      </c>
      <c r="AI10" s="17">
        <v>0.31173144262774699</v>
      </c>
      <c r="AJ10" s="17">
        <v>0.357503753421755</v>
      </c>
      <c r="AK10" s="17">
        <v>0.369263018938084</v>
      </c>
      <c r="AL10" s="17">
        <v>0.35240086754732902</v>
      </c>
      <c r="AM10" s="17">
        <v>0.33607711656307598</v>
      </c>
      <c r="AN10" s="17">
        <v>0.39453728955873602</v>
      </c>
      <c r="AO10" s="17">
        <v>0.40322627707334202</v>
      </c>
      <c r="AP10" s="17">
        <v>0.34399899115194499</v>
      </c>
      <c r="AQ10" s="17">
        <v>0.38160431525716199</v>
      </c>
      <c r="AR10" s="17">
        <v>0.43274864237264898</v>
      </c>
      <c r="AS10" s="17">
        <v>0.41261475968413702</v>
      </c>
      <c r="AT10" s="17">
        <v>0.43130755311094299</v>
      </c>
      <c r="AU10" s="17">
        <v>0.41942927557840298</v>
      </c>
      <c r="AV10" s="17"/>
      <c r="AW10" s="17">
        <v>0.40966521642951698</v>
      </c>
      <c r="AX10" s="17">
        <v>0.33771970631433001</v>
      </c>
      <c r="AY10" s="17">
        <v>0.38599810660182499</v>
      </c>
      <c r="AZ10" s="17">
        <v>0.32226494719430399</v>
      </c>
      <c r="BA10" s="17">
        <v>0.35260700466989697</v>
      </c>
      <c r="BB10" s="17">
        <v>0.35941017925353103</v>
      </c>
      <c r="BC10" s="17"/>
      <c r="BD10" s="17">
        <v>0.33009637038983602</v>
      </c>
      <c r="BE10" s="17">
        <v>0.33246242253566799</v>
      </c>
      <c r="BF10" s="17">
        <v>0.38326446892964799</v>
      </c>
      <c r="BG10" s="17">
        <v>0.434284645626133</v>
      </c>
      <c r="BH10" s="17">
        <v>0.44345860037884399</v>
      </c>
      <c r="BI10" s="17"/>
      <c r="BJ10" s="17">
        <v>0.35143222314137001</v>
      </c>
      <c r="BK10" s="17">
        <v>0.39731789351457802</v>
      </c>
      <c r="BL10" s="17"/>
      <c r="BM10" s="17">
        <v>0.35257911278827098</v>
      </c>
      <c r="BN10" s="17">
        <v>0.39374294609100502</v>
      </c>
      <c r="BO10" s="17"/>
      <c r="BP10" s="17">
        <v>0.39644104738914998</v>
      </c>
      <c r="BQ10" s="17">
        <v>0.35259669372776697</v>
      </c>
      <c r="BR10" s="17">
        <v>0.43257723109072299</v>
      </c>
      <c r="BS10" s="17">
        <v>0.35156421706575802</v>
      </c>
      <c r="BT10" s="17"/>
      <c r="BU10" s="17">
        <v>0.38552941807415297</v>
      </c>
      <c r="BV10" s="17">
        <v>0.32752632981282298</v>
      </c>
      <c r="BW10" s="17"/>
      <c r="BX10" s="17">
        <v>0.40582371260144001</v>
      </c>
      <c r="BY10" s="17">
        <v>0.341838653003671</v>
      </c>
      <c r="BZ10" s="17"/>
      <c r="CA10" s="17">
        <v>0.43547362919757698</v>
      </c>
      <c r="CB10" s="17">
        <v>0.309543151936017</v>
      </c>
      <c r="CC10" s="17">
        <v>0.43232999055856403</v>
      </c>
      <c r="CD10" s="17">
        <v>0.31144363788735102</v>
      </c>
    </row>
    <row r="11" spans="2:82">
      <c r="B11" s="18" t="s">
        <v>327</v>
      </c>
      <c r="C11" s="17">
        <v>0.15765425214050499</v>
      </c>
      <c r="D11" s="17">
        <v>0.157131639651202</v>
      </c>
      <c r="E11" s="17">
        <v>0.157986433887331</v>
      </c>
      <c r="F11" s="17"/>
      <c r="G11" s="17">
        <v>0.201662828532053</v>
      </c>
      <c r="H11" s="17">
        <v>0.15469001811609101</v>
      </c>
      <c r="I11" s="17">
        <v>0.154303282877776</v>
      </c>
      <c r="J11" s="17">
        <v>0.12757249488071001</v>
      </c>
      <c r="K11" s="17">
        <v>0.15116029438553399</v>
      </c>
      <c r="L11" s="17">
        <v>0.162314347952285</v>
      </c>
      <c r="M11" s="17"/>
      <c r="N11" s="17">
        <v>0.17692302896265499</v>
      </c>
      <c r="O11" s="17">
        <v>0.16761851566423799</v>
      </c>
      <c r="P11" s="17">
        <v>0.140512148377619</v>
      </c>
      <c r="Q11" s="17">
        <v>0.142768185896227</v>
      </c>
      <c r="R11" s="17"/>
      <c r="S11" s="17">
        <v>0.15128399762435901</v>
      </c>
      <c r="T11" s="17">
        <v>0.14763616793374901</v>
      </c>
      <c r="U11" s="17">
        <v>0.182777773863184</v>
      </c>
      <c r="V11" s="17">
        <v>0.14654487673257199</v>
      </c>
      <c r="W11" s="17">
        <v>0.15569497214643499</v>
      </c>
      <c r="X11" s="17">
        <v>0.17654393975165</v>
      </c>
      <c r="Y11" s="17">
        <v>0.127459098434242</v>
      </c>
      <c r="Z11" s="17">
        <v>0.20499841657423401</v>
      </c>
      <c r="AA11" s="17">
        <v>0.152602198349753</v>
      </c>
      <c r="AB11" s="17">
        <v>0.17066835671932201</v>
      </c>
      <c r="AC11" s="17">
        <v>0.15255843654944301</v>
      </c>
      <c r="AD11" s="17">
        <v>0.15039091906637</v>
      </c>
      <c r="AE11" s="17"/>
      <c r="AF11" s="17">
        <v>0.12924281553723499</v>
      </c>
      <c r="AG11" s="17">
        <v>9.0421668312833506E-2</v>
      </c>
      <c r="AH11" s="17">
        <v>0.16270096362863201</v>
      </c>
      <c r="AI11" s="17">
        <v>0.16120330367903199</v>
      </c>
      <c r="AJ11" s="17">
        <v>0.143980990257178</v>
      </c>
      <c r="AK11" s="17">
        <v>0.14133080682824001</v>
      </c>
      <c r="AL11" s="17">
        <v>0.15895139372482101</v>
      </c>
      <c r="AM11" s="17">
        <v>0.205807604653992</v>
      </c>
      <c r="AN11" s="17">
        <v>0.175927515505403</v>
      </c>
      <c r="AO11" s="17">
        <v>0.19190833677063199</v>
      </c>
      <c r="AP11" s="17">
        <v>0.157540863350497</v>
      </c>
      <c r="AQ11" s="17">
        <v>0.18119505074300701</v>
      </c>
      <c r="AR11" s="17">
        <v>0.16067389283996</v>
      </c>
      <c r="AS11" s="17">
        <v>8.0883291502917107E-2</v>
      </c>
      <c r="AT11" s="17">
        <v>0.19458133527673399</v>
      </c>
      <c r="AU11" s="17">
        <v>0.14666184831408799</v>
      </c>
      <c r="AV11" s="17"/>
      <c r="AW11" s="17">
        <v>0.141332161875699</v>
      </c>
      <c r="AX11" s="17">
        <v>0.18039561536361201</v>
      </c>
      <c r="AY11" s="17">
        <v>0.121060700976825</v>
      </c>
      <c r="AZ11" s="17">
        <v>0.15743341297533101</v>
      </c>
      <c r="BA11" s="17">
        <v>0.167891849983719</v>
      </c>
      <c r="BB11" s="17">
        <v>0.180114163262418</v>
      </c>
      <c r="BC11" s="17"/>
      <c r="BD11" s="17">
        <v>0.14128797773235799</v>
      </c>
      <c r="BE11" s="17">
        <v>0.159068553214195</v>
      </c>
      <c r="BF11" s="17">
        <v>0.17411271487313401</v>
      </c>
      <c r="BG11" s="17">
        <v>0.15432789589353399</v>
      </c>
      <c r="BH11" s="17">
        <v>0.178497889385031</v>
      </c>
      <c r="BI11" s="17"/>
      <c r="BJ11" s="17">
        <v>0.16052968761651801</v>
      </c>
      <c r="BK11" s="17">
        <v>0.149048990658568</v>
      </c>
      <c r="BL11" s="17"/>
      <c r="BM11" s="17">
        <v>0.16176652234861999</v>
      </c>
      <c r="BN11" s="17">
        <v>0.141175154332216</v>
      </c>
      <c r="BO11" s="17"/>
      <c r="BP11" s="17">
        <v>0.15396494916322201</v>
      </c>
      <c r="BQ11" s="17">
        <v>0.15581818987082899</v>
      </c>
      <c r="BR11" s="17">
        <v>0.13509362284519399</v>
      </c>
      <c r="BS11" s="17">
        <v>0.164065731013494</v>
      </c>
      <c r="BT11" s="17"/>
      <c r="BU11" s="17">
        <v>0.154566030450943</v>
      </c>
      <c r="BV11" s="17">
        <v>0.16158543250239599</v>
      </c>
      <c r="BW11" s="17"/>
      <c r="BX11" s="17">
        <v>0.155850343616631</v>
      </c>
      <c r="BY11" s="17">
        <v>0.158369782897399</v>
      </c>
      <c r="BZ11" s="17"/>
      <c r="CA11" s="17">
        <v>0.15977471460504</v>
      </c>
      <c r="CB11" s="17">
        <v>0.134052920518754</v>
      </c>
      <c r="CC11" s="17">
        <v>0.15813351704111001</v>
      </c>
      <c r="CD11" s="17">
        <v>0.179337652860246</v>
      </c>
    </row>
    <row r="12" spans="2:82" ht="28.9">
      <c r="B12" s="18" t="s">
        <v>328</v>
      </c>
      <c r="C12" s="17">
        <v>8.41912451243262E-2</v>
      </c>
      <c r="D12" s="17">
        <v>9.0964806701609599E-2</v>
      </c>
      <c r="E12" s="17">
        <v>7.7589060779013896E-2</v>
      </c>
      <c r="F12" s="17"/>
      <c r="G12" s="17">
        <v>0.11042864171818099</v>
      </c>
      <c r="H12" s="17">
        <v>7.9422507782306806E-2</v>
      </c>
      <c r="I12" s="17">
        <v>9.0474982635255302E-2</v>
      </c>
      <c r="J12" s="17">
        <v>8.3394810882362502E-2</v>
      </c>
      <c r="K12" s="17">
        <v>6.7467234985257807E-2</v>
      </c>
      <c r="L12" s="17">
        <v>7.7342927310313198E-2</v>
      </c>
      <c r="M12" s="17"/>
      <c r="N12" s="17">
        <v>7.3152327149763399E-2</v>
      </c>
      <c r="O12" s="17">
        <v>7.2512244991405003E-2</v>
      </c>
      <c r="P12" s="17">
        <v>9.1033263492064004E-2</v>
      </c>
      <c r="Q12" s="17">
        <v>0.103574705589473</v>
      </c>
      <c r="R12" s="17"/>
      <c r="S12" s="17">
        <v>0.10723937870043899</v>
      </c>
      <c r="T12" s="17">
        <v>8.1027002471995499E-2</v>
      </c>
      <c r="U12" s="17">
        <v>0.10315299917059</v>
      </c>
      <c r="V12" s="17">
        <v>8.9346757293079296E-2</v>
      </c>
      <c r="W12" s="17">
        <v>9.1939555600151199E-2</v>
      </c>
      <c r="X12" s="17">
        <v>7.7637918955112697E-2</v>
      </c>
      <c r="Y12" s="17">
        <v>0.13004172014780099</v>
      </c>
      <c r="Z12" s="17">
        <v>3.7868919665166902E-2</v>
      </c>
      <c r="AA12" s="17">
        <v>6.0669183922910298E-2</v>
      </c>
      <c r="AB12" s="17">
        <v>5.1345812544845E-2</v>
      </c>
      <c r="AC12" s="17">
        <v>7.2483372475093802E-2</v>
      </c>
      <c r="AD12" s="17">
        <v>6.9688259913192593E-2</v>
      </c>
      <c r="AE12" s="17"/>
      <c r="AF12" s="17">
        <v>9.7463705123605707E-2</v>
      </c>
      <c r="AG12" s="17">
        <v>8.5211432724459996E-2</v>
      </c>
      <c r="AH12" s="17">
        <v>9.3961186670558805E-2</v>
      </c>
      <c r="AI12" s="17">
        <v>0.108682756159536</v>
      </c>
      <c r="AJ12" s="17">
        <v>8.2989039295898001E-2</v>
      </c>
      <c r="AK12" s="17">
        <v>8.3312252487327307E-2</v>
      </c>
      <c r="AL12" s="17">
        <v>9.0859786543903601E-2</v>
      </c>
      <c r="AM12" s="17">
        <v>7.3894759270985794E-2</v>
      </c>
      <c r="AN12" s="17">
        <v>9.7340027989629999E-2</v>
      </c>
      <c r="AO12" s="17">
        <v>8.7504087392868898E-2</v>
      </c>
      <c r="AP12" s="17">
        <v>9.0968935932325495E-2</v>
      </c>
      <c r="AQ12" s="17">
        <v>6.5224173070734096E-2</v>
      </c>
      <c r="AR12" s="17">
        <v>9.2676826255415706E-2</v>
      </c>
      <c r="AS12" s="17">
        <v>7.3553230935482106E-2</v>
      </c>
      <c r="AT12" s="17">
        <v>5.7701573965611298E-2</v>
      </c>
      <c r="AU12" s="17">
        <v>6.9652353811708895E-2</v>
      </c>
      <c r="AV12" s="17"/>
      <c r="AW12" s="17">
        <v>0.103838200852958</v>
      </c>
      <c r="AX12" s="17">
        <v>7.6683021545198807E-2</v>
      </c>
      <c r="AY12" s="17">
        <v>8.6156894374031706E-2</v>
      </c>
      <c r="AZ12" s="17">
        <v>7.2049417618300193E-2</v>
      </c>
      <c r="BA12" s="17">
        <v>8.0506467267983398E-2</v>
      </c>
      <c r="BB12" s="17">
        <v>8.74306433137466E-2</v>
      </c>
      <c r="BC12" s="17"/>
      <c r="BD12" s="17">
        <v>7.6015016428106194E-2</v>
      </c>
      <c r="BE12" s="17">
        <v>9.8659909443805205E-2</v>
      </c>
      <c r="BF12" s="17">
        <v>8.3863025090407106E-2</v>
      </c>
      <c r="BG12" s="17">
        <v>7.8834267982763995E-2</v>
      </c>
      <c r="BH12" s="17">
        <v>7.0775385770334598E-2</v>
      </c>
      <c r="BI12" s="17"/>
      <c r="BJ12" s="17">
        <v>8.4371354728461107E-2</v>
      </c>
      <c r="BK12" s="17">
        <v>8.3266321130227805E-2</v>
      </c>
      <c r="BL12" s="17"/>
      <c r="BM12" s="17">
        <v>8.3444193401363095E-2</v>
      </c>
      <c r="BN12" s="17">
        <v>8.6506797154101894E-2</v>
      </c>
      <c r="BO12" s="17"/>
      <c r="BP12" s="17">
        <v>9.4332563661750093E-2</v>
      </c>
      <c r="BQ12" s="17">
        <v>0.11361559171879899</v>
      </c>
      <c r="BR12" s="17">
        <v>9.1865966348749495E-2</v>
      </c>
      <c r="BS12" s="17">
        <v>7.7561400986697907E-2</v>
      </c>
      <c r="BT12" s="17"/>
      <c r="BU12" s="17">
        <v>7.1272544509090999E-2</v>
      </c>
      <c r="BV12" s="17">
        <v>0.100636224554207</v>
      </c>
      <c r="BW12" s="17"/>
      <c r="BX12" s="17">
        <v>6.87282687085113E-2</v>
      </c>
      <c r="BY12" s="17">
        <v>9.0324724218310601E-2</v>
      </c>
      <c r="BZ12" s="17"/>
      <c r="CA12" s="17">
        <v>7.0618800536542306E-2</v>
      </c>
      <c r="CB12" s="17">
        <v>9.0977776599480795E-2</v>
      </c>
      <c r="CC12" s="17">
        <v>7.0976385815096493E-2</v>
      </c>
      <c r="CD12" s="17">
        <v>9.5356856749629196E-2</v>
      </c>
    </row>
    <row r="13" spans="2:82" ht="28.9">
      <c r="B13" s="18" t="s">
        <v>329</v>
      </c>
      <c r="C13" s="17">
        <v>4.7042025384105499E-2</v>
      </c>
      <c r="D13" s="17">
        <v>5.4540367334630899E-2</v>
      </c>
      <c r="E13" s="17">
        <v>3.8961906387556401E-2</v>
      </c>
      <c r="F13" s="17"/>
      <c r="G13" s="17">
        <v>3.8445471868870797E-2</v>
      </c>
      <c r="H13" s="17">
        <v>2.90352659666917E-2</v>
      </c>
      <c r="I13" s="17">
        <v>4.7186237969629397E-2</v>
      </c>
      <c r="J13" s="17">
        <v>5.9710605167143799E-2</v>
      </c>
      <c r="K13" s="17">
        <v>7.6765781996705099E-2</v>
      </c>
      <c r="L13" s="17">
        <v>3.7103717997878698E-2</v>
      </c>
      <c r="M13" s="17"/>
      <c r="N13" s="17">
        <v>2.7185678061354301E-2</v>
      </c>
      <c r="O13" s="17">
        <v>3.51275206490438E-2</v>
      </c>
      <c r="P13" s="17">
        <v>6.3885612284405299E-2</v>
      </c>
      <c r="Q13" s="17">
        <v>6.7278787735972401E-2</v>
      </c>
      <c r="R13" s="17"/>
      <c r="S13" s="17">
        <v>2.6885844619602198E-2</v>
      </c>
      <c r="T13" s="17">
        <v>3.4972656852600703E-2</v>
      </c>
      <c r="U13" s="17">
        <v>5.44139106851615E-2</v>
      </c>
      <c r="V13" s="17">
        <v>4.4838564654624498E-2</v>
      </c>
      <c r="W13" s="17">
        <v>4.6317136129910202E-2</v>
      </c>
      <c r="X13" s="17">
        <v>4.8053520299944003E-2</v>
      </c>
      <c r="Y13" s="17">
        <v>2.3500019701142998E-2</v>
      </c>
      <c r="Z13" s="17">
        <v>5.9676183325069798E-2</v>
      </c>
      <c r="AA13" s="17">
        <v>6.9667842215986001E-2</v>
      </c>
      <c r="AB13" s="17">
        <v>5.5765330148122301E-2</v>
      </c>
      <c r="AC13" s="17">
        <v>8.7270118437447503E-2</v>
      </c>
      <c r="AD13" s="17">
        <v>4.8761962091549503E-2</v>
      </c>
      <c r="AE13" s="17"/>
      <c r="AF13" s="17">
        <v>0</v>
      </c>
      <c r="AG13" s="17">
        <v>8.9926499552110503E-2</v>
      </c>
      <c r="AH13" s="17">
        <v>7.87106742060667E-2</v>
      </c>
      <c r="AI13" s="17">
        <v>5.5003792088321797E-2</v>
      </c>
      <c r="AJ13" s="17">
        <v>5.5916579638339001E-2</v>
      </c>
      <c r="AK13" s="17">
        <v>4.5687057912983803E-2</v>
      </c>
      <c r="AL13" s="17">
        <v>3.8113667880146702E-2</v>
      </c>
      <c r="AM13" s="17">
        <v>2.5163128986223901E-2</v>
      </c>
      <c r="AN13" s="17">
        <v>3.0667058334631202E-2</v>
      </c>
      <c r="AO13" s="17">
        <v>2.5852321420627801E-2</v>
      </c>
      <c r="AP13" s="17">
        <v>4.4832520561315897E-2</v>
      </c>
      <c r="AQ13" s="17">
        <v>5.3241336059585698E-2</v>
      </c>
      <c r="AR13" s="17">
        <v>7.7371120824957507E-2</v>
      </c>
      <c r="AS13" s="17">
        <v>7.8140227161863501E-2</v>
      </c>
      <c r="AT13" s="17">
        <v>2.0824446068452299E-2</v>
      </c>
      <c r="AU13" s="17">
        <v>1.09308389037468E-2</v>
      </c>
      <c r="AV13" s="17"/>
      <c r="AW13" s="17">
        <v>3.57650025690621E-2</v>
      </c>
      <c r="AX13" s="17">
        <v>4.1222992223490698E-2</v>
      </c>
      <c r="AY13" s="17">
        <v>4.5446267300454098E-2</v>
      </c>
      <c r="AZ13" s="17">
        <v>7.4329918458250904E-2</v>
      </c>
      <c r="BA13" s="17">
        <v>4.3431388063010598E-2</v>
      </c>
      <c r="BB13" s="17">
        <v>3.3701539131250499E-2</v>
      </c>
      <c r="BC13" s="17"/>
      <c r="BD13" s="17">
        <v>6.6497720338691696E-2</v>
      </c>
      <c r="BE13" s="17">
        <v>5.6468674296011802E-2</v>
      </c>
      <c r="BF13" s="17">
        <v>2.93756830613662E-2</v>
      </c>
      <c r="BG13" s="17">
        <v>3.07838278140719E-2</v>
      </c>
      <c r="BH13" s="17">
        <v>1.9699058336920199E-2</v>
      </c>
      <c r="BI13" s="17"/>
      <c r="BJ13" s="17">
        <v>4.8254641286160901E-2</v>
      </c>
      <c r="BK13" s="17">
        <v>4.2112206900998601E-2</v>
      </c>
      <c r="BL13" s="17"/>
      <c r="BM13" s="17">
        <v>5.0702473042225298E-2</v>
      </c>
      <c r="BN13" s="17">
        <v>2.57687259658895E-2</v>
      </c>
      <c r="BO13" s="17"/>
      <c r="BP13" s="17">
        <v>3.4272254205736902E-2</v>
      </c>
      <c r="BQ13" s="17">
        <v>3.6355692896440903E-2</v>
      </c>
      <c r="BR13" s="17">
        <v>2.0418661142636602E-2</v>
      </c>
      <c r="BS13" s="17">
        <v>5.2618012881349201E-2</v>
      </c>
      <c r="BT13" s="17"/>
      <c r="BU13" s="17">
        <v>3.91179041081538E-2</v>
      </c>
      <c r="BV13" s="17">
        <v>5.7129108850474203E-2</v>
      </c>
      <c r="BW13" s="17"/>
      <c r="BX13" s="17">
        <v>2.6122074799951701E-2</v>
      </c>
      <c r="BY13" s="17">
        <v>5.5340044866555298E-2</v>
      </c>
      <c r="BZ13" s="17"/>
      <c r="CA13" s="17">
        <v>3.7307507337892398E-2</v>
      </c>
      <c r="CB13" s="17">
        <v>8.8080869113401294E-2</v>
      </c>
      <c r="CC13" s="17">
        <v>1.8040801257779099E-2</v>
      </c>
      <c r="CD13" s="17">
        <v>4.1118175288686297E-2</v>
      </c>
    </row>
    <row r="14" spans="2:82">
      <c r="B14" s="18" t="s">
        <v>195</v>
      </c>
      <c r="C14" s="19">
        <v>0.20599870724133601</v>
      </c>
      <c r="D14" s="19">
        <v>0.15683433617195999</v>
      </c>
      <c r="E14" s="19">
        <v>0.25408877541590902</v>
      </c>
      <c r="F14" s="19"/>
      <c r="G14" s="19">
        <v>0.124728229010193</v>
      </c>
      <c r="H14" s="19">
        <v>0.17794038470221801</v>
      </c>
      <c r="I14" s="19">
        <v>0.19226705370602901</v>
      </c>
      <c r="J14" s="19">
        <v>0.25085994423325497</v>
      </c>
      <c r="K14" s="19">
        <v>0.24462352326869</v>
      </c>
      <c r="L14" s="19">
        <v>0.231824458407002</v>
      </c>
      <c r="M14" s="19"/>
      <c r="N14" s="19">
        <v>0.15999991008656</v>
      </c>
      <c r="O14" s="19">
        <v>0.215023450770332</v>
      </c>
      <c r="P14" s="19">
        <v>0.204384924399969</v>
      </c>
      <c r="Q14" s="19">
        <v>0.24664694796328701</v>
      </c>
      <c r="R14" s="19"/>
      <c r="S14" s="19">
        <v>0.159318792063321</v>
      </c>
      <c r="T14" s="19">
        <v>0.200008683493093</v>
      </c>
      <c r="U14" s="19">
        <v>0.20971471140100101</v>
      </c>
      <c r="V14" s="19">
        <v>0.241023161142572</v>
      </c>
      <c r="W14" s="19">
        <v>0.184425670892501</v>
      </c>
      <c r="X14" s="19">
        <v>0.20237882217535</v>
      </c>
      <c r="Y14" s="19">
        <v>0.21712000421357999</v>
      </c>
      <c r="Z14" s="19">
        <v>0.20814610963157401</v>
      </c>
      <c r="AA14" s="19">
        <v>0.20274659679628201</v>
      </c>
      <c r="AB14" s="19">
        <v>0.23656612546022601</v>
      </c>
      <c r="AC14" s="19">
        <v>0.22258169185919999</v>
      </c>
      <c r="AD14" s="19">
        <v>0.25607383448982102</v>
      </c>
      <c r="AE14" s="19"/>
      <c r="AF14" s="19">
        <v>0.351102066749644</v>
      </c>
      <c r="AG14" s="19">
        <v>0.20384026055363699</v>
      </c>
      <c r="AH14" s="19">
        <v>0.241062476259644</v>
      </c>
      <c r="AI14" s="19">
        <v>0.24862575687552199</v>
      </c>
      <c r="AJ14" s="19">
        <v>0.224037348699652</v>
      </c>
      <c r="AK14" s="19">
        <v>0.220633354820679</v>
      </c>
      <c r="AL14" s="19">
        <v>0.21759686252413299</v>
      </c>
      <c r="AM14" s="19">
        <v>0.212236119567872</v>
      </c>
      <c r="AN14" s="19">
        <v>0.18506694854223901</v>
      </c>
      <c r="AO14" s="19">
        <v>0.16708152004971899</v>
      </c>
      <c r="AP14" s="19">
        <v>0.163489935309649</v>
      </c>
      <c r="AQ14" s="19">
        <v>0.14715804163159299</v>
      </c>
      <c r="AR14" s="19">
        <v>0.13232174336455199</v>
      </c>
      <c r="AS14" s="19">
        <v>0.181748963121697</v>
      </c>
      <c r="AT14" s="19">
        <v>0.124647454430959</v>
      </c>
      <c r="AU14" s="19">
        <v>0.132654388186879</v>
      </c>
      <c r="AV14" s="19"/>
      <c r="AW14" s="19">
        <v>0.157275106555888</v>
      </c>
      <c r="AX14" s="19">
        <v>0.22395428333151399</v>
      </c>
      <c r="AY14" s="19">
        <v>0.21311259777678901</v>
      </c>
      <c r="AZ14" s="19">
        <v>0.22565049925129799</v>
      </c>
      <c r="BA14" s="19">
        <v>0.222699435918424</v>
      </c>
      <c r="BB14" s="19">
        <v>0.195546854374406</v>
      </c>
      <c r="BC14" s="19"/>
      <c r="BD14" s="19">
        <v>0.25977087409275901</v>
      </c>
      <c r="BE14" s="19">
        <v>0.224931764406271</v>
      </c>
      <c r="BF14" s="19">
        <v>0.16585171822935199</v>
      </c>
      <c r="BG14" s="19">
        <v>0.124456970606385</v>
      </c>
      <c r="BH14" s="19">
        <v>0.134682695736523</v>
      </c>
      <c r="BI14" s="19"/>
      <c r="BJ14" s="19">
        <v>0.22317415818657399</v>
      </c>
      <c r="BK14" s="19">
        <v>0.126924117368163</v>
      </c>
      <c r="BL14" s="19"/>
      <c r="BM14" s="19">
        <v>0.21727420207676401</v>
      </c>
      <c r="BN14" s="19">
        <v>0.152885827742749</v>
      </c>
      <c r="BO14" s="19"/>
      <c r="BP14" s="19">
        <v>0.13941003035442801</v>
      </c>
      <c r="BQ14" s="19">
        <v>0.14984434677783601</v>
      </c>
      <c r="BR14" s="19">
        <v>0.162141593127686</v>
      </c>
      <c r="BS14" s="19">
        <v>0.22777263634385</v>
      </c>
      <c r="BT14" s="19"/>
      <c r="BU14" s="19">
        <v>0.178757860935296</v>
      </c>
      <c r="BV14" s="19">
        <v>0.24067519449014399</v>
      </c>
      <c r="BW14" s="19"/>
      <c r="BX14" s="19">
        <v>0.13977612442396201</v>
      </c>
      <c r="BY14" s="19">
        <v>0.232266278007634</v>
      </c>
      <c r="BZ14" s="19"/>
      <c r="CA14" s="19">
        <v>8.5996826032271101E-2</v>
      </c>
      <c r="CB14" s="19">
        <v>0.25549364231814697</v>
      </c>
      <c r="CC14" s="19">
        <v>0.14073254443117</v>
      </c>
      <c r="CD14" s="19">
        <v>0.25954791417732598</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334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325</v>
      </c>
      <c r="C9" s="17">
        <v>6.6516789084980293E-2</v>
      </c>
      <c r="D9" s="17">
        <v>7.3609357216034205E-2</v>
      </c>
      <c r="E9" s="17">
        <v>5.9083346761236902E-2</v>
      </c>
      <c r="F9" s="17"/>
      <c r="G9" s="17">
        <v>8.5914069584978395E-2</v>
      </c>
      <c r="H9" s="17">
        <v>0.10950088161308601</v>
      </c>
      <c r="I9" s="17">
        <v>8.6068112903457894E-2</v>
      </c>
      <c r="J9" s="17">
        <v>4.11173583025395E-2</v>
      </c>
      <c r="K9" s="17">
        <v>5.2875823677202602E-2</v>
      </c>
      <c r="L9" s="17">
        <v>3.2392959116302203E-2</v>
      </c>
      <c r="M9" s="17"/>
      <c r="N9" s="17">
        <v>6.6762003845401999E-2</v>
      </c>
      <c r="O9" s="17">
        <v>5.56214975708825E-2</v>
      </c>
      <c r="P9" s="17">
        <v>8.0652418589541794E-2</v>
      </c>
      <c r="Q9" s="17">
        <v>6.3555203271044899E-2</v>
      </c>
      <c r="R9" s="17"/>
      <c r="S9" s="17">
        <v>0.12139227847575</v>
      </c>
      <c r="T9" s="17">
        <v>5.3202166575530702E-2</v>
      </c>
      <c r="U9" s="17">
        <v>4.9027546796269403E-2</v>
      </c>
      <c r="V9" s="17">
        <v>4.3452923134229597E-2</v>
      </c>
      <c r="W9" s="17">
        <v>6.8207306038221005E-2</v>
      </c>
      <c r="X9" s="17">
        <v>7.4457918777616802E-2</v>
      </c>
      <c r="Y9" s="17">
        <v>4.2130735466161202E-2</v>
      </c>
      <c r="Z9" s="17">
        <v>2.73506773887226E-2</v>
      </c>
      <c r="AA9" s="17">
        <v>7.8837952083917806E-2</v>
      </c>
      <c r="AB9" s="17">
        <v>6.6254289636537095E-2</v>
      </c>
      <c r="AC9" s="17">
        <v>6.7609468289690194E-2</v>
      </c>
      <c r="AD9" s="17">
        <v>2.7227763182682801E-2</v>
      </c>
      <c r="AE9" s="17"/>
      <c r="AF9" s="17">
        <v>7.0729478563795897E-2</v>
      </c>
      <c r="AG9" s="17">
        <v>0.11329719558415099</v>
      </c>
      <c r="AH9" s="17">
        <v>6.5915197448930901E-2</v>
      </c>
      <c r="AI9" s="17">
        <v>6.7260042844047602E-2</v>
      </c>
      <c r="AJ9" s="17">
        <v>6.9062924855540594E-2</v>
      </c>
      <c r="AK9" s="17">
        <v>6.0962436179935499E-2</v>
      </c>
      <c r="AL9" s="17">
        <v>8.9661631233775602E-2</v>
      </c>
      <c r="AM9" s="17">
        <v>4.8161853846986E-2</v>
      </c>
      <c r="AN9" s="17">
        <v>5.1281786824206803E-2</v>
      </c>
      <c r="AO9" s="17">
        <v>6.6553675831884401E-2</v>
      </c>
      <c r="AP9" s="17">
        <v>6.9722207091922395E-2</v>
      </c>
      <c r="AQ9" s="17">
        <v>4.4732673463963202E-2</v>
      </c>
      <c r="AR9" s="17">
        <v>4.6262412922674502E-2</v>
      </c>
      <c r="AS9" s="17">
        <v>4.5054978271976402E-2</v>
      </c>
      <c r="AT9" s="17">
        <v>6.2959860216184493E-2</v>
      </c>
      <c r="AU9" s="17">
        <v>0.11553399463772999</v>
      </c>
      <c r="AV9" s="17"/>
      <c r="AW9" s="17">
        <v>0.109103509289489</v>
      </c>
      <c r="AX9" s="17">
        <v>6.7484525309751103E-2</v>
      </c>
      <c r="AY9" s="17">
        <v>5.9439877788707803E-2</v>
      </c>
      <c r="AZ9" s="17">
        <v>3.8551239919370602E-2</v>
      </c>
      <c r="BA9" s="17">
        <v>3.1683330281223103E-2</v>
      </c>
      <c r="BB9" s="17">
        <v>7.4958818171456498E-2</v>
      </c>
      <c r="BC9" s="17"/>
      <c r="BD9" s="17">
        <v>5.6928939984238099E-2</v>
      </c>
      <c r="BE9" s="17">
        <v>5.5922821392591901E-2</v>
      </c>
      <c r="BF9" s="17">
        <v>7.5139700018738001E-2</v>
      </c>
      <c r="BG9" s="17">
        <v>9.84143488644421E-2</v>
      </c>
      <c r="BH9" s="17">
        <v>9.2709441255943006E-2</v>
      </c>
      <c r="BI9" s="17"/>
      <c r="BJ9" s="17">
        <v>5.0624569506002297E-2</v>
      </c>
      <c r="BK9" s="17">
        <v>0.136983037625767</v>
      </c>
      <c r="BL9" s="17"/>
      <c r="BM9" s="17">
        <v>5.4473496702680903E-2</v>
      </c>
      <c r="BN9" s="17">
        <v>0.123409529765326</v>
      </c>
      <c r="BO9" s="17"/>
      <c r="BP9" s="17">
        <v>0.11268062795322401</v>
      </c>
      <c r="BQ9" s="17">
        <v>0.105176770536817</v>
      </c>
      <c r="BR9" s="17">
        <v>9.3991157721523097E-2</v>
      </c>
      <c r="BS9" s="17">
        <v>4.75296225761049E-2</v>
      </c>
      <c r="BT9" s="17"/>
      <c r="BU9" s="17">
        <v>7.6731852402920506E-2</v>
      </c>
      <c r="BV9" s="17">
        <v>5.3513429757932697E-2</v>
      </c>
      <c r="BW9" s="17"/>
      <c r="BX9" s="17">
        <v>0.11892726975859599</v>
      </c>
      <c r="BY9" s="17">
        <v>4.5727868577508303E-2</v>
      </c>
      <c r="BZ9" s="17"/>
      <c r="CA9" s="17">
        <v>0.125986211496738</v>
      </c>
      <c r="CB9" s="17">
        <v>3.1501476593373802E-2</v>
      </c>
      <c r="CC9" s="17">
        <v>8.2852343465765602E-2</v>
      </c>
      <c r="CD9" s="17">
        <v>6.7253741501470302E-2</v>
      </c>
    </row>
    <row r="10" spans="2:82">
      <c r="B10" s="18" t="s">
        <v>326</v>
      </c>
      <c r="C10" s="17">
        <v>0.20956275457989501</v>
      </c>
      <c r="D10" s="17">
        <v>0.206985099338409</v>
      </c>
      <c r="E10" s="17">
        <v>0.212639399013206</v>
      </c>
      <c r="F10" s="17"/>
      <c r="G10" s="17">
        <v>0.26960647261330001</v>
      </c>
      <c r="H10" s="17">
        <v>0.219662373116077</v>
      </c>
      <c r="I10" s="17">
        <v>0.26690293560680001</v>
      </c>
      <c r="J10" s="17">
        <v>0.191856870016336</v>
      </c>
      <c r="K10" s="17">
        <v>0.14385422648501001</v>
      </c>
      <c r="L10" s="17">
        <v>0.172994768584525</v>
      </c>
      <c r="M10" s="17"/>
      <c r="N10" s="17">
        <v>0.21356640053416401</v>
      </c>
      <c r="O10" s="17">
        <v>0.17409156139821899</v>
      </c>
      <c r="P10" s="17">
        <v>0.25139345037174499</v>
      </c>
      <c r="Q10" s="17">
        <v>0.20669554664102399</v>
      </c>
      <c r="R10" s="17"/>
      <c r="S10" s="17">
        <v>0.21208233382643199</v>
      </c>
      <c r="T10" s="17">
        <v>0.20449991342919699</v>
      </c>
      <c r="U10" s="17">
        <v>0.194785622577137</v>
      </c>
      <c r="V10" s="17">
        <v>0.20907464490130401</v>
      </c>
      <c r="W10" s="17">
        <v>0.188846664494072</v>
      </c>
      <c r="X10" s="17">
        <v>0.190670571279246</v>
      </c>
      <c r="Y10" s="17">
        <v>0.26032731544642601</v>
      </c>
      <c r="Z10" s="17">
        <v>0.248983043422457</v>
      </c>
      <c r="AA10" s="17">
        <v>0.22186115549155799</v>
      </c>
      <c r="AB10" s="17">
        <v>0.191260725352841</v>
      </c>
      <c r="AC10" s="17">
        <v>0.204047060169921</v>
      </c>
      <c r="AD10" s="17">
        <v>0.19669070604903699</v>
      </c>
      <c r="AE10" s="17"/>
      <c r="AF10" s="17">
        <v>8.9851792824848703E-2</v>
      </c>
      <c r="AG10" s="17">
        <v>0.25325427995526001</v>
      </c>
      <c r="AH10" s="17">
        <v>0.228735003817814</v>
      </c>
      <c r="AI10" s="17">
        <v>0.18505574811398001</v>
      </c>
      <c r="AJ10" s="17">
        <v>0.207315345241082</v>
      </c>
      <c r="AK10" s="17">
        <v>0.17523209223391301</v>
      </c>
      <c r="AL10" s="17">
        <v>0.204080219472564</v>
      </c>
      <c r="AM10" s="17">
        <v>0.23322153676837201</v>
      </c>
      <c r="AN10" s="17">
        <v>0.21795070992381599</v>
      </c>
      <c r="AO10" s="17">
        <v>0.202639709162904</v>
      </c>
      <c r="AP10" s="17">
        <v>0.21757830439897399</v>
      </c>
      <c r="AQ10" s="17">
        <v>0.24375266369971901</v>
      </c>
      <c r="AR10" s="17">
        <v>0.19027306410511</v>
      </c>
      <c r="AS10" s="17">
        <v>0.18547848286957999</v>
      </c>
      <c r="AT10" s="17">
        <v>0.28688050991536801</v>
      </c>
      <c r="AU10" s="17">
        <v>0.21945560336178399</v>
      </c>
      <c r="AV10" s="17"/>
      <c r="AW10" s="17">
        <v>0.24360266326006499</v>
      </c>
      <c r="AX10" s="17">
        <v>0.19690349790556799</v>
      </c>
      <c r="AY10" s="17">
        <v>0.20631532318099399</v>
      </c>
      <c r="AZ10" s="17">
        <v>0.19062625910594899</v>
      </c>
      <c r="BA10" s="17">
        <v>0.211553942741498</v>
      </c>
      <c r="BB10" s="17">
        <v>0.20150802662034401</v>
      </c>
      <c r="BC10" s="17"/>
      <c r="BD10" s="17">
        <v>0.18492090018605301</v>
      </c>
      <c r="BE10" s="17">
        <v>0.20279329352383399</v>
      </c>
      <c r="BF10" s="17">
        <v>0.20895429128683601</v>
      </c>
      <c r="BG10" s="17">
        <v>0.27721936474137199</v>
      </c>
      <c r="BH10" s="17">
        <v>0.162005765302874</v>
      </c>
      <c r="BI10" s="17"/>
      <c r="BJ10" s="17">
        <v>0.195875279367108</v>
      </c>
      <c r="BK10" s="17">
        <v>0.27690305589598502</v>
      </c>
      <c r="BL10" s="17"/>
      <c r="BM10" s="17">
        <v>0.19956438788681999</v>
      </c>
      <c r="BN10" s="17">
        <v>0.26184398122053698</v>
      </c>
      <c r="BO10" s="17"/>
      <c r="BP10" s="17">
        <v>0.28600222212124998</v>
      </c>
      <c r="BQ10" s="17">
        <v>0.25602462625523598</v>
      </c>
      <c r="BR10" s="17">
        <v>0.23862718588540899</v>
      </c>
      <c r="BS10" s="17">
        <v>0.19027082479257901</v>
      </c>
      <c r="BT10" s="17"/>
      <c r="BU10" s="17">
        <v>0.216406071251912</v>
      </c>
      <c r="BV10" s="17">
        <v>0.20085149133018801</v>
      </c>
      <c r="BW10" s="17"/>
      <c r="BX10" s="17">
        <v>0.27893269453945302</v>
      </c>
      <c r="BY10" s="17">
        <v>0.182046766386462</v>
      </c>
      <c r="BZ10" s="17"/>
      <c r="CA10" s="17">
        <v>0.27951061815271599</v>
      </c>
      <c r="CB10" s="17">
        <v>0.17759726825455799</v>
      </c>
      <c r="CC10" s="17">
        <v>0.23526104652729801</v>
      </c>
      <c r="CD10" s="17">
        <v>0.19458949945286999</v>
      </c>
    </row>
    <row r="11" spans="2:82">
      <c r="B11" s="18" t="s">
        <v>327</v>
      </c>
      <c r="C11" s="17">
        <v>0.209018317030746</v>
      </c>
      <c r="D11" s="17">
        <v>0.21977294974727099</v>
      </c>
      <c r="E11" s="17">
        <v>0.19772521920240599</v>
      </c>
      <c r="F11" s="17"/>
      <c r="G11" s="17">
        <v>0.24242600094839301</v>
      </c>
      <c r="H11" s="17">
        <v>0.24176778804427099</v>
      </c>
      <c r="I11" s="17">
        <v>0.18928168205996901</v>
      </c>
      <c r="J11" s="17">
        <v>0.19267513529178101</v>
      </c>
      <c r="K11" s="17">
        <v>0.17786772154347699</v>
      </c>
      <c r="L11" s="17">
        <v>0.21035876684801599</v>
      </c>
      <c r="M11" s="17"/>
      <c r="N11" s="17">
        <v>0.21462460686384799</v>
      </c>
      <c r="O11" s="17">
        <v>0.22869749989207699</v>
      </c>
      <c r="P11" s="17">
        <v>0.19529310853413701</v>
      </c>
      <c r="Q11" s="17">
        <v>0.19649652097300499</v>
      </c>
      <c r="R11" s="17"/>
      <c r="S11" s="17">
        <v>0.218929478398081</v>
      </c>
      <c r="T11" s="17">
        <v>0.22324032856749401</v>
      </c>
      <c r="U11" s="17">
        <v>0.200664252152784</v>
      </c>
      <c r="V11" s="17">
        <v>0.222558904051713</v>
      </c>
      <c r="W11" s="17">
        <v>0.23871144599458799</v>
      </c>
      <c r="X11" s="17">
        <v>0.23769965241746199</v>
      </c>
      <c r="Y11" s="17">
        <v>0.20190456414822899</v>
      </c>
      <c r="Z11" s="17">
        <v>0.175711826889591</v>
      </c>
      <c r="AA11" s="17">
        <v>0.20653156462705899</v>
      </c>
      <c r="AB11" s="17">
        <v>0.19415452500802599</v>
      </c>
      <c r="AC11" s="17">
        <v>0.13303481918246499</v>
      </c>
      <c r="AD11" s="17">
        <v>0.17119745224016999</v>
      </c>
      <c r="AE11" s="17"/>
      <c r="AF11" s="17">
        <v>0.22395855242344201</v>
      </c>
      <c r="AG11" s="17">
        <v>0.19714819893746599</v>
      </c>
      <c r="AH11" s="17">
        <v>0.16707128740911101</v>
      </c>
      <c r="AI11" s="17">
        <v>0.20506270273065499</v>
      </c>
      <c r="AJ11" s="17">
        <v>0.23397190404484899</v>
      </c>
      <c r="AK11" s="17">
        <v>0.201818921649627</v>
      </c>
      <c r="AL11" s="17">
        <v>0.20547393190702101</v>
      </c>
      <c r="AM11" s="17">
        <v>0.234416759731465</v>
      </c>
      <c r="AN11" s="17">
        <v>0.2417942464817</v>
      </c>
      <c r="AO11" s="17">
        <v>0.23665376018397799</v>
      </c>
      <c r="AP11" s="17">
        <v>0.21395476308831499</v>
      </c>
      <c r="AQ11" s="17">
        <v>0.22729050138054899</v>
      </c>
      <c r="AR11" s="17">
        <v>0.19654849511460201</v>
      </c>
      <c r="AS11" s="17">
        <v>0.25471912426672999</v>
      </c>
      <c r="AT11" s="17">
        <v>0.17070872420935199</v>
      </c>
      <c r="AU11" s="17">
        <v>0.191907442417214</v>
      </c>
      <c r="AV11" s="17"/>
      <c r="AW11" s="17">
        <v>0.22105354933229901</v>
      </c>
      <c r="AX11" s="17">
        <v>0.202331764274604</v>
      </c>
      <c r="AY11" s="17">
        <v>0.20446595724511199</v>
      </c>
      <c r="AZ11" s="17">
        <v>0.20061710732206101</v>
      </c>
      <c r="BA11" s="17">
        <v>0.21663320349889101</v>
      </c>
      <c r="BB11" s="17">
        <v>0.219206060168008</v>
      </c>
      <c r="BC11" s="17"/>
      <c r="BD11" s="17">
        <v>0.20045847899793501</v>
      </c>
      <c r="BE11" s="17">
        <v>0.21375779124948099</v>
      </c>
      <c r="BF11" s="17">
        <v>0.21589508678206201</v>
      </c>
      <c r="BG11" s="17">
        <v>0.22850521813406599</v>
      </c>
      <c r="BH11" s="17">
        <v>0.16779442637619099</v>
      </c>
      <c r="BI11" s="17"/>
      <c r="BJ11" s="17">
        <v>0.206783665692723</v>
      </c>
      <c r="BK11" s="17">
        <v>0.21466768811470099</v>
      </c>
      <c r="BL11" s="17"/>
      <c r="BM11" s="17">
        <v>0.20859285459759699</v>
      </c>
      <c r="BN11" s="17">
        <v>0.20896295148065</v>
      </c>
      <c r="BO11" s="17"/>
      <c r="BP11" s="17">
        <v>0.220893255750998</v>
      </c>
      <c r="BQ11" s="17">
        <v>0.21834065747655601</v>
      </c>
      <c r="BR11" s="17">
        <v>0.22269144502965901</v>
      </c>
      <c r="BS11" s="17">
        <v>0.20606077175464099</v>
      </c>
      <c r="BT11" s="17"/>
      <c r="BU11" s="17">
        <v>0.21500481218126899</v>
      </c>
      <c r="BV11" s="17">
        <v>0.20139775266134499</v>
      </c>
      <c r="BW11" s="17"/>
      <c r="BX11" s="17">
        <v>0.224320687815348</v>
      </c>
      <c r="BY11" s="17">
        <v>0.202948543089957</v>
      </c>
      <c r="BZ11" s="17"/>
      <c r="CA11" s="17">
        <v>0.24104249289128199</v>
      </c>
      <c r="CB11" s="17">
        <v>0.15302394131301</v>
      </c>
      <c r="CC11" s="17">
        <v>0.24204905426631401</v>
      </c>
      <c r="CD11" s="17">
        <v>0.21922830311628</v>
      </c>
    </row>
    <row r="12" spans="2:82" ht="28.9">
      <c r="B12" s="18" t="s">
        <v>328</v>
      </c>
      <c r="C12" s="17">
        <v>0.216704836623104</v>
      </c>
      <c r="D12" s="17">
        <v>0.227198444074696</v>
      </c>
      <c r="E12" s="17">
        <v>0.20693619866683099</v>
      </c>
      <c r="F12" s="17"/>
      <c r="G12" s="17">
        <v>0.25081220374993901</v>
      </c>
      <c r="H12" s="17">
        <v>0.19780429655985099</v>
      </c>
      <c r="I12" s="17">
        <v>0.18157921108081801</v>
      </c>
      <c r="J12" s="17">
        <v>0.214028496905798</v>
      </c>
      <c r="K12" s="17">
        <v>0.23394762051088999</v>
      </c>
      <c r="L12" s="17">
        <v>0.22869778289041801</v>
      </c>
      <c r="M12" s="17"/>
      <c r="N12" s="17">
        <v>0.23840846190941201</v>
      </c>
      <c r="O12" s="17">
        <v>0.228818286167319</v>
      </c>
      <c r="P12" s="17">
        <v>0.18656376719495801</v>
      </c>
      <c r="Q12" s="17">
        <v>0.20602775208938801</v>
      </c>
      <c r="R12" s="17"/>
      <c r="S12" s="17">
        <v>0.22479170123669701</v>
      </c>
      <c r="T12" s="17">
        <v>0.22630257091030501</v>
      </c>
      <c r="U12" s="17">
        <v>0.26203876362210499</v>
      </c>
      <c r="V12" s="17">
        <v>0.177064904523869</v>
      </c>
      <c r="W12" s="17">
        <v>0.187204372488608</v>
      </c>
      <c r="X12" s="17">
        <v>0.19961560974885501</v>
      </c>
      <c r="Y12" s="17">
        <v>0.19529649700431501</v>
      </c>
      <c r="Z12" s="17">
        <v>0.215426666489172</v>
      </c>
      <c r="AA12" s="17">
        <v>0.21018001244801801</v>
      </c>
      <c r="AB12" s="17">
        <v>0.23088325552799899</v>
      </c>
      <c r="AC12" s="17">
        <v>0.21231490269707101</v>
      </c>
      <c r="AD12" s="17">
        <v>0.30300565336091101</v>
      </c>
      <c r="AE12" s="17"/>
      <c r="AF12" s="17">
        <v>0.16689440431466401</v>
      </c>
      <c r="AG12" s="17">
        <v>0.153111907281827</v>
      </c>
      <c r="AH12" s="17">
        <v>0.19467545806205799</v>
      </c>
      <c r="AI12" s="17">
        <v>0.20942160829140599</v>
      </c>
      <c r="AJ12" s="17">
        <v>0.17460843663131601</v>
      </c>
      <c r="AK12" s="17">
        <v>0.22721692919125</v>
      </c>
      <c r="AL12" s="17">
        <v>0.22366649913762501</v>
      </c>
      <c r="AM12" s="17">
        <v>0.19277709407904001</v>
      </c>
      <c r="AN12" s="17">
        <v>0.209806719021912</v>
      </c>
      <c r="AO12" s="17">
        <v>0.22841509566243501</v>
      </c>
      <c r="AP12" s="17">
        <v>0.23388271563822299</v>
      </c>
      <c r="AQ12" s="17">
        <v>0.24989458800552899</v>
      </c>
      <c r="AR12" s="17">
        <v>0.29487156881820198</v>
      </c>
      <c r="AS12" s="17">
        <v>0.20676840481436301</v>
      </c>
      <c r="AT12" s="17">
        <v>0.22376647212408299</v>
      </c>
      <c r="AU12" s="17">
        <v>0.27191086895880001</v>
      </c>
      <c r="AV12" s="17"/>
      <c r="AW12" s="17">
        <v>0.21037231263974299</v>
      </c>
      <c r="AX12" s="17">
        <v>0.228445029580013</v>
      </c>
      <c r="AY12" s="17">
        <v>0.193824336899514</v>
      </c>
      <c r="AZ12" s="17">
        <v>0.22002717311122899</v>
      </c>
      <c r="BA12" s="17">
        <v>0.21219923733430701</v>
      </c>
      <c r="BB12" s="17">
        <v>0.23676201825068399</v>
      </c>
      <c r="BC12" s="17"/>
      <c r="BD12" s="17">
        <v>0.20628634885782901</v>
      </c>
      <c r="BE12" s="17">
        <v>0.20587341432485501</v>
      </c>
      <c r="BF12" s="17">
        <v>0.25277065637997398</v>
      </c>
      <c r="BG12" s="17">
        <v>0.20303467855160301</v>
      </c>
      <c r="BH12" s="17">
        <v>0.30818165201532799</v>
      </c>
      <c r="BI12" s="17"/>
      <c r="BJ12" s="17">
        <v>0.22431489622183701</v>
      </c>
      <c r="BK12" s="17">
        <v>0.18527873024397101</v>
      </c>
      <c r="BL12" s="17"/>
      <c r="BM12" s="17">
        <v>0.22198621122573201</v>
      </c>
      <c r="BN12" s="17">
        <v>0.19072817287139299</v>
      </c>
      <c r="BO12" s="17"/>
      <c r="BP12" s="17">
        <v>0.19338920420444</v>
      </c>
      <c r="BQ12" s="17">
        <v>0.225287690060268</v>
      </c>
      <c r="BR12" s="17">
        <v>0.221321460741254</v>
      </c>
      <c r="BS12" s="17">
        <v>0.22088470991801001</v>
      </c>
      <c r="BT12" s="17"/>
      <c r="BU12" s="17">
        <v>0.232024586001087</v>
      </c>
      <c r="BV12" s="17">
        <v>0.19720341996400501</v>
      </c>
      <c r="BW12" s="17"/>
      <c r="BX12" s="17">
        <v>0.19487939133585699</v>
      </c>
      <c r="BY12" s="17">
        <v>0.22536202582047701</v>
      </c>
      <c r="BZ12" s="17"/>
      <c r="CA12" s="17">
        <v>0.20210968820236</v>
      </c>
      <c r="CB12" s="17">
        <v>0.18048488434762999</v>
      </c>
      <c r="CC12" s="17">
        <v>0.27444564242159197</v>
      </c>
      <c r="CD12" s="17">
        <v>0.193507393154774</v>
      </c>
    </row>
    <row r="13" spans="2:82" ht="28.9">
      <c r="B13" s="18" t="s">
        <v>329</v>
      </c>
      <c r="C13" s="17">
        <v>0.10502882834466901</v>
      </c>
      <c r="D13" s="17">
        <v>0.1165863591272</v>
      </c>
      <c r="E13" s="17">
        <v>9.4521709875641194E-2</v>
      </c>
      <c r="F13" s="17"/>
      <c r="G13" s="17">
        <v>3.9292967746020202E-2</v>
      </c>
      <c r="H13" s="17">
        <v>6.2472875761477198E-2</v>
      </c>
      <c r="I13" s="17">
        <v>8.5999237039072807E-2</v>
      </c>
      <c r="J13" s="17">
        <v>0.11384605925087</v>
      </c>
      <c r="K13" s="17">
        <v>0.176260044233609</v>
      </c>
      <c r="L13" s="17">
        <v>0.144094371638681</v>
      </c>
      <c r="M13" s="17"/>
      <c r="N13" s="17">
        <v>0.105386388059806</v>
      </c>
      <c r="O13" s="17">
        <v>0.102416216734996</v>
      </c>
      <c r="P13" s="17">
        <v>0.113184974018403</v>
      </c>
      <c r="Q13" s="17">
        <v>0.101153747965487</v>
      </c>
      <c r="R13" s="17"/>
      <c r="S13" s="17">
        <v>7.4938380229610801E-2</v>
      </c>
      <c r="T13" s="17">
        <v>9.7674024924907898E-2</v>
      </c>
      <c r="U13" s="17">
        <v>9.2101003339359E-2</v>
      </c>
      <c r="V13" s="17">
        <v>0.12926444441738</v>
      </c>
      <c r="W13" s="17">
        <v>0.11443177117108901</v>
      </c>
      <c r="X13" s="17">
        <v>9.0752433020010695E-2</v>
      </c>
      <c r="Y13" s="17">
        <v>0.100221863709473</v>
      </c>
      <c r="Z13" s="17">
        <v>0.15414267370670001</v>
      </c>
      <c r="AA13" s="17">
        <v>9.9730379496554902E-2</v>
      </c>
      <c r="AB13" s="17">
        <v>0.134063028008399</v>
      </c>
      <c r="AC13" s="17">
        <v>0.11806334857119199</v>
      </c>
      <c r="AD13" s="17">
        <v>0.117915912267729</v>
      </c>
      <c r="AE13" s="17"/>
      <c r="AF13" s="17">
        <v>8.9016783709156305E-2</v>
      </c>
      <c r="AG13" s="17">
        <v>8.4218709794382604E-2</v>
      </c>
      <c r="AH13" s="17">
        <v>0.12780707385169099</v>
      </c>
      <c r="AI13" s="17">
        <v>9.1903436815890999E-2</v>
      </c>
      <c r="AJ13" s="17">
        <v>0.102172847401961</v>
      </c>
      <c r="AK13" s="17">
        <v>0.13876229172339499</v>
      </c>
      <c r="AL13" s="17">
        <v>0.101844206315842</v>
      </c>
      <c r="AM13" s="17">
        <v>6.5956172204898605E-2</v>
      </c>
      <c r="AN13" s="17">
        <v>7.3641812542334401E-2</v>
      </c>
      <c r="AO13" s="17">
        <v>0.112600489648742</v>
      </c>
      <c r="AP13" s="17">
        <v>0.111149468730307</v>
      </c>
      <c r="AQ13" s="17">
        <v>0.108678452338037</v>
      </c>
      <c r="AR13" s="17">
        <v>0.138566264652524</v>
      </c>
      <c r="AS13" s="17">
        <v>0.14443570205304099</v>
      </c>
      <c r="AT13" s="17">
        <v>0.13219024783900199</v>
      </c>
      <c r="AU13" s="17">
        <v>7.8359276656687807E-2</v>
      </c>
      <c r="AV13" s="17"/>
      <c r="AW13" s="17">
        <v>7.21843572115628E-2</v>
      </c>
      <c r="AX13" s="17">
        <v>0.10205111114037201</v>
      </c>
      <c r="AY13" s="17">
        <v>0.127238842761003</v>
      </c>
      <c r="AZ13" s="17">
        <v>0.119337059712251</v>
      </c>
      <c r="BA13" s="17">
        <v>0.14231941865530301</v>
      </c>
      <c r="BB13" s="17">
        <v>7.8547764200908504E-2</v>
      </c>
      <c r="BC13" s="17"/>
      <c r="BD13" s="17">
        <v>0.11473502875645</v>
      </c>
      <c r="BE13" s="17">
        <v>0.10081330630870899</v>
      </c>
      <c r="BF13" s="17">
        <v>9.4482864263567307E-2</v>
      </c>
      <c r="BG13" s="17">
        <v>7.2990254844405106E-2</v>
      </c>
      <c r="BH13" s="17">
        <v>8.81880826720082E-2</v>
      </c>
      <c r="BI13" s="17"/>
      <c r="BJ13" s="17">
        <v>0.116940020315946</v>
      </c>
      <c r="BK13" s="17">
        <v>5.14192769855321E-2</v>
      </c>
      <c r="BL13" s="17"/>
      <c r="BM13" s="17">
        <v>0.11387097006842101</v>
      </c>
      <c r="BN13" s="17">
        <v>6.2466063301030703E-2</v>
      </c>
      <c r="BO13" s="17"/>
      <c r="BP13" s="17">
        <v>5.1577437434103202E-2</v>
      </c>
      <c r="BQ13" s="17">
        <v>5.9021769013045997E-2</v>
      </c>
      <c r="BR13" s="17">
        <v>8.1683463027891604E-2</v>
      </c>
      <c r="BS13" s="17">
        <v>0.121608326335647</v>
      </c>
      <c r="BT13" s="17"/>
      <c r="BU13" s="17">
        <v>9.9114879188832897E-2</v>
      </c>
      <c r="BV13" s="17">
        <v>0.112557044619174</v>
      </c>
      <c r="BW13" s="17"/>
      <c r="BX13" s="17">
        <v>5.8573219922226201E-2</v>
      </c>
      <c r="BY13" s="17">
        <v>0.123455714307319</v>
      </c>
      <c r="BZ13" s="17"/>
      <c r="CA13" s="17">
        <v>7.73948152626662E-2</v>
      </c>
      <c r="CB13" s="17">
        <v>0.222253564846149</v>
      </c>
      <c r="CC13" s="17">
        <v>4.0643558904610903E-2</v>
      </c>
      <c r="CD13" s="17">
        <v>6.8274115766098098E-2</v>
      </c>
    </row>
    <row r="14" spans="2:82">
      <c r="B14" s="18" t="s">
        <v>195</v>
      </c>
      <c r="C14" s="19">
        <v>0.193168474336606</v>
      </c>
      <c r="D14" s="19">
        <v>0.155847790496391</v>
      </c>
      <c r="E14" s="19">
        <v>0.22909412648068</v>
      </c>
      <c r="F14" s="19"/>
      <c r="G14" s="19">
        <v>0.111948285357369</v>
      </c>
      <c r="H14" s="19">
        <v>0.168791784905237</v>
      </c>
      <c r="I14" s="19">
        <v>0.190168821309882</v>
      </c>
      <c r="J14" s="19">
        <v>0.246476080232675</v>
      </c>
      <c r="K14" s="19">
        <v>0.21519456354981201</v>
      </c>
      <c r="L14" s="19">
        <v>0.21146135092205701</v>
      </c>
      <c r="M14" s="19"/>
      <c r="N14" s="19">
        <v>0.16125213878736899</v>
      </c>
      <c r="O14" s="19">
        <v>0.210354938236506</v>
      </c>
      <c r="P14" s="19">
        <v>0.172912281291215</v>
      </c>
      <c r="Q14" s="19">
        <v>0.226071229060051</v>
      </c>
      <c r="R14" s="19"/>
      <c r="S14" s="19">
        <v>0.14786582783343</v>
      </c>
      <c r="T14" s="19">
        <v>0.195080995592565</v>
      </c>
      <c r="U14" s="19">
        <v>0.20138281151234499</v>
      </c>
      <c r="V14" s="19">
        <v>0.21858417897150501</v>
      </c>
      <c r="W14" s="19">
        <v>0.20259843981342299</v>
      </c>
      <c r="X14" s="19">
        <v>0.20680381475681001</v>
      </c>
      <c r="Y14" s="19">
        <v>0.20011902422539601</v>
      </c>
      <c r="Z14" s="19">
        <v>0.178385112103358</v>
      </c>
      <c r="AA14" s="19">
        <v>0.18285893585289301</v>
      </c>
      <c r="AB14" s="19">
        <v>0.18338417646619901</v>
      </c>
      <c r="AC14" s="19">
        <v>0.26493040108965998</v>
      </c>
      <c r="AD14" s="19">
        <v>0.18396251289947099</v>
      </c>
      <c r="AE14" s="19"/>
      <c r="AF14" s="19">
        <v>0.35954898816409298</v>
      </c>
      <c r="AG14" s="19">
        <v>0.198969708446913</v>
      </c>
      <c r="AH14" s="19">
        <v>0.21579597941039499</v>
      </c>
      <c r="AI14" s="19">
        <v>0.24129646120402101</v>
      </c>
      <c r="AJ14" s="19">
        <v>0.212868541825251</v>
      </c>
      <c r="AK14" s="19">
        <v>0.19600732902187901</v>
      </c>
      <c r="AL14" s="19">
        <v>0.175273511933172</v>
      </c>
      <c r="AM14" s="19">
        <v>0.225466583369238</v>
      </c>
      <c r="AN14" s="19">
        <v>0.20552472520603099</v>
      </c>
      <c r="AO14" s="19">
        <v>0.15313726951005699</v>
      </c>
      <c r="AP14" s="19">
        <v>0.15371254105225901</v>
      </c>
      <c r="AQ14" s="19">
        <v>0.125651121112203</v>
      </c>
      <c r="AR14" s="19">
        <v>0.13347819438688699</v>
      </c>
      <c r="AS14" s="19">
        <v>0.163543307724309</v>
      </c>
      <c r="AT14" s="19">
        <v>0.12349418569601001</v>
      </c>
      <c r="AU14" s="19">
        <v>0.122832813967784</v>
      </c>
      <c r="AV14" s="19"/>
      <c r="AW14" s="19">
        <v>0.14368360826684201</v>
      </c>
      <c r="AX14" s="19">
        <v>0.20278407178969099</v>
      </c>
      <c r="AY14" s="19">
        <v>0.20871566212466999</v>
      </c>
      <c r="AZ14" s="19">
        <v>0.230841160829139</v>
      </c>
      <c r="BA14" s="19">
        <v>0.185610867488778</v>
      </c>
      <c r="BB14" s="19">
        <v>0.189017312588599</v>
      </c>
      <c r="BC14" s="19"/>
      <c r="BD14" s="19">
        <v>0.23667030321749599</v>
      </c>
      <c r="BE14" s="19">
        <v>0.22083937320052799</v>
      </c>
      <c r="BF14" s="19">
        <v>0.15275740126882201</v>
      </c>
      <c r="BG14" s="19">
        <v>0.119836134864112</v>
      </c>
      <c r="BH14" s="19">
        <v>0.18112063237765499</v>
      </c>
      <c r="BI14" s="19"/>
      <c r="BJ14" s="19">
        <v>0.20546156889638401</v>
      </c>
      <c r="BK14" s="19">
        <v>0.134748211134044</v>
      </c>
      <c r="BL14" s="19"/>
      <c r="BM14" s="19">
        <v>0.201512079518749</v>
      </c>
      <c r="BN14" s="19">
        <v>0.152589301361063</v>
      </c>
      <c r="BO14" s="19"/>
      <c r="BP14" s="19">
        <v>0.13545725253598501</v>
      </c>
      <c r="BQ14" s="19">
        <v>0.13614848665807699</v>
      </c>
      <c r="BR14" s="19">
        <v>0.14168528759426299</v>
      </c>
      <c r="BS14" s="19">
        <v>0.213645744623018</v>
      </c>
      <c r="BT14" s="19"/>
      <c r="BU14" s="19">
        <v>0.160717798973978</v>
      </c>
      <c r="BV14" s="19">
        <v>0.23447686166735601</v>
      </c>
      <c r="BW14" s="19"/>
      <c r="BX14" s="19">
        <v>0.12436673662852001</v>
      </c>
      <c r="BY14" s="19">
        <v>0.220459081818277</v>
      </c>
      <c r="BZ14" s="19"/>
      <c r="CA14" s="19">
        <v>7.3956173994237595E-2</v>
      </c>
      <c r="CB14" s="19">
        <v>0.235138864645279</v>
      </c>
      <c r="CC14" s="19">
        <v>0.12474835441442</v>
      </c>
      <c r="CD14" s="19">
        <v>0.25714694700850699</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335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86.45">
      <c r="B9" s="18" t="s">
        <v>336</v>
      </c>
      <c r="C9" s="17">
        <v>0.25528536904404803</v>
      </c>
      <c r="D9" s="17">
        <v>0.27826280189416402</v>
      </c>
      <c r="E9" s="17">
        <v>0.23283570396706199</v>
      </c>
      <c r="F9" s="17"/>
      <c r="G9" s="17">
        <v>0.235926480057496</v>
      </c>
      <c r="H9" s="17">
        <v>0.30249916280281303</v>
      </c>
      <c r="I9" s="17">
        <v>0.249269958627268</v>
      </c>
      <c r="J9" s="17">
        <v>0.21635147056173101</v>
      </c>
      <c r="K9" s="17">
        <v>0.246446818619698</v>
      </c>
      <c r="L9" s="17">
        <v>0.27216197200476699</v>
      </c>
      <c r="M9" s="17"/>
      <c r="N9" s="17">
        <v>0.31651742232256003</v>
      </c>
      <c r="O9" s="17">
        <v>0.25034638095825901</v>
      </c>
      <c r="P9" s="17">
        <v>0.24359501906815501</v>
      </c>
      <c r="Q9" s="17">
        <v>0.202220996197852</v>
      </c>
      <c r="R9" s="17"/>
      <c r="S9" s="17">
        <v>0.28351385794429101</v>
      </c>
      <c r="T9" s="17">
        <v>0.26763188253651798</v>
      </c>
      <c r="U9" s="17">
        <v>0.26492314810245998</v>
      </c>
      <c r="V9" s="17">
        <v>0.21358445107933499</v>
      </c>
      <c r="W9" s="17">
        <v>0.25917851565819999</v>
      </c>
      <c r="X9" s="17">
        <v>0.236622557126762</v>
      </c>
      <c r="Y9" s="17">
        <v>0.25410991336809102</v>
      </c>
      <c r="Z9" s="17">
        <v>0.289064858566143</v>
      </c>
      <c r="AA9" s="17">
        <v>0.26031358805199001</v>
      </c>
      <c r="AB9" s="17">
        <v>0.25926844761852103</v>
      </c>
      <c r="AC9" s="17">
        <v>0.20219612310128801</v>
      </c>
      <c r="AD9" s="17">
        <v>0.232549320099459</v>
      </c>
      <c r="AE9" s="17"/>
      <c r="AF9" s="17">
        <v>0.17027602768825101</v>
      </c>
      <c r="AG9" s="17">
        <v>0.208296040618204</v>
      </c>
      <c r="AH9" s="17">
        <v>0.19662346009283499</v>
      </c>
      <c r="AI9" s="17">
        <v>0.226980392761259</v>
      </c>
      <c r="AJ9" s="17">
        <v>0.21385727855424699</v>
      </c>
      <c r="AK9" s="17">
        <v>0.25699741871238602</v>
      </c>
      <c r="AL9" s="17">
        <v>0.26049434665854498</v>
      </c>
      <c r="AM9" s="17">
        <v>0.22613986050287699</v>
      </c>
      <c r="AN9" s="17">
        <v>0.26998145103265803</v>
      </c>
      <c r="AO9" s="17">
        <v>0.262840248268018</v>
      </c>
      <c r="AP9" s="17">
        <v>0.29207518658914899</v>
      </c>
      <c r="AQ9" s="17">
        <v>0.334941357918011</v>
      </c>
      <c r="AR9" s="17">
        <v>0.29113497018453299</v>
      </c>
      <c r="AS9" s="17">
        <v>0.27056785848098203</v>
      </c>
      <c r="AT9" s="17">
        <v>0.37505991983244102</v>
      </c>
      <c r="AU9" s="17">
        <v>0.35048644466238099</v>
      </c>
      <c r="AV9" s="17"/>
      <c r="AW9" s="17">
        <v>0.278117993373594</v>
      </c>
      <c r="AX9" s="17">
        <v>0.254659133782975</v>
      </c>
      <c r="AY9" s="17">
        <v>0.218774021172155</v>
      </c>
      <c r="AZ9" s="17">
        <v>0.25210611917454601</v>
      </c>
      <c r="BA9" s="17">
        <v>0.238923485454614</v>
      </c>
      <c r="BB9" s="17">
        <v>0.293557964898155</v>
      </c>
      <c r="BC9" s="17"/>
      <c r="BD9" s="17">
        <v>0.21545413870931901</v>
      </c>
      <c r="BE9" s="17">
        <v>0.22115729668735201</v>
      </c>
      <c r="BF9" s="17">
        <v>0.30440833564581699</v>
      </c>
      <c r="BG9" s="17">
        <v>0.30689343376857797</v>
      </c>
      <c r="BH9" s="17">
        <v>0.344652322416032</v>
      </c>
      <c r="BI9" s="17"/>
      <c r="BJ9" s="17">
        <v>0.24555908185689801</v>
      </c>
      <c r="BK9" s="17">
        <v>0.30121160268455099</v>
      </c>
      <c r="BL9" s="17"/>
      <c r="BM9" s="17">
        <v>0.242526313906504</v>
      </c>
      <c r="BN9" s="17">
        <v>0.31744239705448402</v>
      </c>
      <c r="BO9" s="17"/>
      <c r="BP9" s="17">
        <v>0.34154450804056602</v>
      </c>
      <c r="BQ9" s="17">
        <v>0.273851765047536</v>
      </c>
      <c r="BR9" s="17">
        <v>0.27688633346059099</v>
      </c>
      <c r="BS9" s="17">
        <v>0.23375524088451999</v>
      </c>
      <c r="BT9" s="17"/>
      <c r="BU9" s="17">
        <v>0.27627872745849102</v>
      </c>
      <c r="BV9" s="17">
        <v>0.228561679288246</v>
      </c>
      <c r="BW9" s="17"/>
      <c r="BX9" s="17">
        <v>0.26424683357481699</v>
      </c>
      <c r="BY9" s="17">
        <v>0.25173075226957298</v>
      </c>
      <c r="BZ9" s="17"/>
      <c r="CA9" s="17">
        <v>0.317070959622684</v>
      </c>
      <c r="CB9" s="17">
        <v>0.22299773712698401</v>
      </c>
      <c r="CC9" s="17">
        <v>0.30329631188957201</v>
      </c>
      <c r="CD9" s="17">
        <v>0.218824369752144</v>
      </c>
    </row>
    <row r="10" spans="2:82" ht="86.45">
      <c r="B10" s="18" t="s">
        <v>337</v>
      </c>
      <c r="C10" s="17">
        <v>0.23362577583424199</v>
      </c>
      <c r="D10" s="17">
        <v>0.247747372125837</v>
      </c>
      <c r="E10" s="17">
        <v>0.22003497272381101</v>
      </c>
      <c r="F10" s="17"/>
      <c r="G10" s="17">
        <v>0.38156866278928098</v>
      </c>
      <c r="H10" s="17">
        <v>0.242014881003249</v>
      </c>
      <c r="I10" s="17">
        <v>0.24581411419950899</v>
      </c>
      <c r="J10" s="17">
        <v>0.22295816914686001</v>
      </c>
      <c r="K10" s="17">
        <v>0.18832082079550999</v>
      </c>
      <c r="L10" s="17">
        <v>0.15740062588377399</v>
      </c>
      <c r="M10" s="17"/>
      <c r="N10" s="17">
        <v>0.21913849620009199</v>
      </c>
      <c r="O10" s="17">
        <v>0.219504883272652</v>
      </c>
      <c r="P10" s="17">
        <v>0.275651441764592</v>
      </c>
      <c r="Q10" s="17">
        <v>0.22924378091066999</v>
      </c>
      <c r="R10" s="17"/>
      <c r="S10" s="17">
        <v>0.27621046974409302</v>
      </c>
      <c r="T10" s="17">
        <v>0.215652097854515</v>
      </c>
      <c r="U10" s="17">
        <v>0.211200001378374</v>
      </c>
      <c r="V10" s="17">
        <v>0.20360345607519001</v>
      </c>
      <c r="W10" s="17">
        <v>0.31490739500228598</v>
      </c>
      <c r="X10" s="17">
        <v>0.25918689865014799</v>
      </c>
      <c r="Y10" s="17">
        <v>0.23142439631436801</v>
      </c>
      <c r="Z10" s="17">
        <v>0.24369904759976199</v>
      </c>
      <c r="AA10" s="17">
        <v>0.22521713797777301</v>
      </c>
      <c r="AB10" s="17">
        <v>0.21083130852475301</v>
      </c>
      <c r="AC10" s="17">
        <v>0.16703700863479501</v>
      </c>
      <c r="AD10" s="17">
        <v>0.19894020636982301</v>
      </c>
      <c r="AE10" s="17"/>
      <c r="AF10" s="17">
        <v>0.177233550847476</v>
      </c>
      <c r="AG10" s="17">
        <v>0.27877492579438701</v>
      </c>
      <c r="AH10" s="17">
        <v>0.21919396906410299</v>
      </c>
      <c r="AI10" s="17">
        <v>0.24300293147872001</v>
      </c>
      <c r="AJ10" s="17">
        <v>0.26688017334612701</v>
      </c>
      <c r="AK10" s="17">
        <v>0.23080186569639699</v>
      </c>
      <c r="AL10" s="17">
        <v>0.23496934197088101</v>
      </c>
      <c r="AM10" s="17">
        <v>0.26247971912354301</v>
      </c>
      <c r="AN10" s="17">
        <v>0.225668567881189</v>
      </c>
      <c r="AO10" s="17">
        <v>0.26294324953276099</v>
      </c>
      <c r="AP10" s="17">
        <v>0.21705389012339099</v>
      </c>
      <c r="AQ10" s="17">
        <v>0.199953478876781</v>
      </c>
      <c r="AR10" s="17">
        <v>0.22649041621462401</v>
      </c>
      <c r="AS10" s="17">
        <v>0.29738446756235198</v>
      </c>
      <c r="AT10" s="17">
        <v>0.274568741900168</v>
      </c>
      <c r="AU10" s="17">
        <v>0.189460477717774</v>
      </c>
      <c r="AV10" s="17"/>
      <c r="AW10" s="17">
        <v>0.249277007950091</v>
      </c>
      <c r="AX10" s="17">
        <v>0.22828335000174799</v>
      </c>
      <c r="AY10" s="17">
        <v>0.28126389359683701</v>
      </c>
      <c r="AZ10" s="17">
        <v>0.21053251297092099</v>
      </c>
      <c r="BA10" s="17">
        <v>0.19947557332156801</v>
      </c>
      <c r="BB10" s="17">
        <v>0.235920331734564</v>
      </c>
      <c r="BC10" s="17"/>
      <c r="BD10" s="17">
        <v>0.232645303293605</v>
      </c>
      <c r="BE10" s="17">
        <v>0.24356936480169</v>
      </c>
      <c r="BF10" s="17">
        <v>0.21867935829759899</v>
      </c>
      <c r="BG10" s="17">
        <v>0.28088672447542101</v>
      </c>
      <c r="BH10" s="17">
        <v>0.10223414831395999</v>
      </c>
      <c r="BI10" s="17"/>
      <c r="BJ10" s="17">
        <v>0.21769882917946001</v>
      </c>
      <c r="BK10" s="17">
        <v>0.308741414454962</v>
      </c>
      <c r="BL10" s="17"/>
      <c r="BM10" s="17">
        <v>0.23373115395265101</v>
      </c>
      <c r="BN10" s="17">
        <v>0.23719320730257101</v>
      </c>
      <c r="BO10" s="17"/>
      <c r="BP10" s="17">
        <v>0.255894889394438</v>
      </c>
      <c r="BQ10" s="17">
        <v>0.30037595464913203</v>
      </c>
      <c r="BR10" s="17">
        <v>0.291089472083297</v>
      </c>
      <c r="BS10" s="17">
        <v>0.22068325815697201</v>
      </c>
      <c r="BT10" s="17"/>
      <c r="BU10" s="17">
        <v>0.21611028337464899</v>
      </c>
      <c r="BV10" s="17">
        <v>0.255922283956934</v>
      </c>
      <c r="BW10" s="17"/>
      <c r="BX10" s="17">
        <v>0.271386834514944</v>
      </c>
      <c r="BY10" s="17">
        <v>0.218647633350112</v>
      </c>
      <c r="BZ10" s="17"/>
      <c r="CA10" s="17">
        <v>0.25296063106636302</v>
      </c>
      <c r="CB10" s="17">
        <v>0.22979349647074601</v>
      </c>
      <c r="CC10" s="17">
        <v>0.17558089716151101</v>
      </c>
      <c r="CD10" s="17">
        <v>0.29452140976268398</v>
      </c>
    </row>
    <row r="11" spans="2:82" ht="28.9">
      <c r="B11" s="18" t="s">
        <v>338</v>
      </c>
      <c r="C11" s="17">
        <v>0.34704705788915802</v>
      </c>
      <c r="D11" s="17">
        <v>0.33767355473702299</v>
      </c>
      <c r="E11" s="17">
        <v>0.35585817558709798</v>
      </c>
      <c r="F11" s="17"/>
      <c r="G11" s="17">
        <v>0.30486749381629102</v>
      </c>
      <c r="H11" s="17">
        <v>0.326304184226553</v>
      </c>
      <c r="I11" s="17">
        <v>0.343289731244517</v>
      </c>
      <c r="J11" s="17">
        <v>0.34573327627170403</v>
      </c>
      <c r="K11" s="17">
        <v>0.35322406307578502</v>
      </c>
      <c r="L11" s="17">
        <v>0.39202747105642399</v>
      </c>
      <c r="M11" s="17"/>
      <c r="N11" s="17">
        <v>0.36016927487394101</v>
      </c>
      <c r="O11" s="17">
        <v>0.36390466153725098</v>
      </c>
      <c r="P11" s="17">
        <v>0.30263648729249198</v>
      </c>
      <c r="Q11" s="17">
        <v>0.35458593675137401</v>
      </c>
      <c r="R11" s="17"/>
      <c r="S11" s="17">
        <v>0.32809357575856002</v>
      </c>
      <c r="T11" s="17">
        <v>0.36694816027526</v>
      </c>
      <c r="U11" s="17">
        <v>0.32115529961795503</v>
      </c>
      <c r="V11" s="17">
        <v>0.35995373002216802</v>
      </c>
      <c r="W11" s="17">
        <v>0.30877255307283202</v>
      </c>
      <c r="X11" s="17">
        <v>0.35231288744585498</v>
      </c>
      <c r="Y11" s="17">
        <v>0.35478651508554099</v>
      </c>
      <c r="Z11" s="17">
        <v>0.34217701937710698</v>
      </c>
      <c r="AA11" s="17">
        <v>0.34806860191342698</v>
      </c>
      <c r="AB11" s="17">
        <v>0.35349748853317198</v>
      </c>
      <c r="AC11" s="17">
        <v>0.40145543139616902</v>
      </c>
      <c r="AD11" s="17">
        <v>0.32517768282803899</v>
      </c>
      <c r="AE11" s="17"/>
      <c r="AF11" s="17">
        <v>0.326624785132961</v>
      </c>
      <c r="AG11" s="17">
        <v>0.32544132020296901</v>
      </c>
      <c r="AH11" s="17">
        <v>0.36590086019485502</v>
      </c>
      <c r="AI11" s="17">
        <v>0.35022483486149297</v>
      </c>
      <c r="AJ11" s="17">
        <v>0.35276942922338</v>
      </c>
      <c r="AK11" s="17">
        <v>0.32500927719511002</v>
      </c>
      <c r="AL11" s="17">
        <v>0.37122727563821201</v>
      </c>
      <c r="AM11" s="17">
        <v>0.34918774134553998</v>
      </c>
      <c r="AN11" s="17">
        <v>0.35969112126116298</v>
      </c>
      <c r="AO11" s="17">
        <v>0.32450897580856503</v>
      </c>
      <c r="AP11" s="17">
        <v>0.37278818597852198</v>
      </c>
      <c r="AQ11" s="17">
        <v>0.33539451952131699</v>
      </c>
      <c r="AR11" s="17">
        <v>0.318960750113085</v>
      </c>
      <c r="AS11" s="17">
        <v>0.31146965027455997</v>
      </c>
      <c r="AT11" s="17">
        <v>0.30468388625220899</v>
      </c>
      <c r="AU11" s="17">
        <v>0.36164593825788</v>
      </c>
      <c r="AV11" s="17"/>
      <c r="AW11" s="17">
        <v>0.34402850736769702</v>
      </c>
      <c r="AX11" s="17">
        <v>0.35938593648991002</v>
      </c>
      <c r="AY11" s="17">
        <v>0.31489200438368098</v>
      </c>
      <c r="AZ11" s="17">
        <v>0.34735609615538199</v>
      </c>
      <c r="BA11" s="17">
        <v>0.37635063112057598</v>
      </c>
      <c r="BB11" s="17">
        <v>0.31840600948117598</v>
      </c>
      <c r="BC11" s="17"/>
      <c r="BD11" s="17">
        <v>0.32380551395067098</v>
      </c>
      <c r="BE11" s="17">
        <v>0.35737350480010299</v>
      </c>
      <c r="BF11" s="17">
        <v>0.35589389073081301</v>
      </c>
      <c r="BG11" s="17">
        <v>0.340173094536731</v>
      </c>
      <c r="BH11" s="17">
        <v>0.427647123920192</v>
      </c>
      <c r="BI11" s="17"/>
      <c r="BJ11" s="17">
        <v>0.35949399937545001</v>
      </c>
      <c r="BK11" s="17">
        <v>0.29514061591332502</v>
      </c>
      <c r="BL11" s="17"/>
      <c r="BM11" s="17">
        <v>0.35055987182169002</v>
      </c>
      <c r="BN11" s="17">
        <v>0.32911642849063899</v>
      </c>
      <c r="BO11" s="17"/>
      <c r="BP11" s="17">
        <v>0.31449779995789001</v>
      </c>
      <c r="BQ11" s="17">
        <v>0.31011781598427601</v>
      </c>
      <c r="BR11" s="17">
        <v>0.29134312729594403</v>
      </c>
      <c r="BS11" s="17">
        <v>0.36277541545605602</v>
      </c>
      <c r="BT11" s="17"/>
      <c r="BU11" s="17">
        <v>0.37213990206193398</v>
      </c>
      <c r="BV11" s="17">
        <v>0.31510488982220503</v>
      </c>
      <c r="BW11" s="17"/>
      <c r="BX11" s="17">
        <v>0.38298980712001301</v>
      </c>
      <c r="BY11" s="17">
        <v>0.33279015837256198</v>
      </c>
      <c r="BZ11" s="17"/>
      <c r="CA11" s="17">
        <v>0.37655545916684802</v>
      </c>
      <c r="CB11" s="17">
        <v>0.266128923071001</v>
      </c>
      <c r="CC11" s="17">
        <v>0.470471060498246</v>
      </c>
      <c r="CD11" s="17">
        <v>0.28501005984123301</v>
      </c>
    </row>
    <row r="12" spans="2:82">
      <c r="B12" s="18" t="s">
        <v>124</v>
      </c>
      <c r="C12" s="19">
        <v>0.16404179723255299</v>
      </c>
      <c r="D12" s="19">
        <v>0.13631627124297499</v>
      </c>
      <c r="E12" s="19">
        <v>0.19127114772202899</v>
      </c>
      <c r="F12" s="19"/>
      <c r="G12" s="19">
        <v>7.7637363336931095E-2</v>
      </c>
      <c r="H12" s="19">
        <v>0.12918177196738501</v>
      </c>
      <c r="I12" s="19">
        <v>0.161626195928706</v>
      </c>
      <c r="J12" s="19">
        <v>0.21495708401970501</v>
      </c>
      <c r="K12" s="19">
        <v>0.21200829750900799</v>
      </c>
      <c r="L12" s="19">
        <v>0.178409931055035</v>
      </c>
      <c r="M12" s="19"/>
      <c r="N12" s="19">
        <v>0.104174806603407</v>
      </c>
      <c r="O12" s="19">
        <v>0.16624407423183801</v>
      </c>
      <c r="P12" s="19">
        <v>0.17811705187476101</v>
      </c>
      <c r="Q12" s="19">
        <v>0.213949286140104</v>
      </c>
      <c r="R12" s="19"/>
      <c r="S12" s="19">
        <v>0.112182096553056</v>
      </c>
      <c r="T12" s="19">
        <v>0.14976785933370701</v>
      </c>
      <c r="U12" s="19">
        <v>0.202721550901211</v>
      </c>
      <c r="V12" s="19">
        <v>0.22285836282330601</v>
      </c>
      <c r="W12" s="19">
        <v>0.117141536266682</v>
      </c>
      <c r="X12" s="19">
        <v>0.151877656777235</v>
      </c>
      <c r="Y12" s="19">
        <v>0.15967917523200001</v>
      </c>
      <c r="Z12" s="19">
        <v>0.125059074456988</v>
      </c>
      <c r="AA12" s="19">
        <v>0.166400672056811</v>
      </c>
      <c r="AB12" s="19">
        <v>0.17640275532355401</v>
      </c>
      <c r="AC12" s="19">
        <v>0.22931143686774799</v>
      </c>
      <c r="AD12" s="19">
        <v>0.24333279070267899</v>
      </c>
      <c r="AE12" s="19"/>
      <c r="AF12" s="19">
        <v>0.32586563633131099</v>
      </c>
      <c r="AG12" s="19">
        <v>0.18748771338444001</v>
      </c>
      <c r="AH12" s="19">
        <v>0.218281710648208</v>
      </c>
      <c r="AI12" s="19">
        <v>0.17979184089852801</v>
      </c>
      <c r="AJ12" s="19">
        <v>0.16649311887624499</v>
      </c>
      <c r="AK12" s="19">
        <v>0.187191438396106</v>
      </c>
      <c r="AL12" s="19">
        <v>0.133309035732363</v>
      </c>
      <c r="AM12" s="19">
        <v>0.16219267902803999</v>
      </c>
      <c r="AN12" s="19">
        <v>0.14465885982498899</v>
      </c>
      <c r="AO12" s="19">
        <v>0.14970752639065599</v>
      </c>
      <c r="AP12" s="19">
        <v>0.11808273730893799</v>
      </c>
      <c r="AQ12" s="19">
        <v>0.12971064368389101</v>
      </c>
      <c r="AR12" s="19">
        <v>0.16341386348775799</v>
      </c>
      <c r="AS12" s="19">
        <v>0.120578023682106</v>
      </c>
      <c r="AT12" s="19">
        <v>4.5687452015181998E-2</v>
      </c>
      <c r="AU12" s="19">
        <v>9.8407139361965004E-2</v>
      </c>
      <c r="AV12" s="19"/>
      <c r="AW12" s="19">
        <v>0.12857649130861801</v>
      </c>
      <c r="AX12" s="19">
        <v>0.15767157972536699</v>
      </c>
      <c r="AY12" s="19">
        <v>0.18507008084732801</v>
      </c>
      <c r="AZ12" s="19">
        <v>0.19000527169915199</v>
      </c>
      <c r="BA12" s="19">
        <v>0.185250310103243</v>
      </c>
      <c r="BB12" s="19">
        <v>0.15211569388610499</v>
      </c>
      <c r="BC12" s="19"/>
      <c r="BD12" s="19">
        <v>0.22809504404640499</v>
      </c>
      <c r="BE12" s="19">
        <v>0.17789983371085499</v>
      </c>
      <c r="BF12" s="19">
        <v>0.121018415325771</v>
      </c>
      <c r="BG12" s="19">
        <v>7.2046747219269999E-2</v>
      </c>
      <c r="BH12" s="19">
        <v>0.12546640534981601</v>
      </c>
      <c r="BI12" s="19"/>
      <c r="BJ12" s="19">
        <v>0.17724808958819199</v>
      </c>
      <c r="BK12" s="19">
        <v>9.4906366947161896E-2</v>
      </c>
      <c r="BL12" s="19"/>
      <c r="BM12" s="19">
        <v>0.173182660319154</v>
      </c>
      <c r="BN12" s="19">
        <v>0.11624796715230599</v>
      </c>
      <c r="BO12" s="19"/>
      <c r="BP12" s="19">
        <v>8.80628026071065E-2</v>
      </c>
      <c r="BQ12" s="19">
        <v>0.115654464319055</v>
      </c>
      <c r="BR12" s="19">
        <v>0.14068106716016701</v>
      </c>
      <c r="BS12" s="19">
        <v>0.18278608550245101</v>
      </c>
      <c r="BT12" s="19"/>
      <c r="BU12" s="19">
        <v>0.135471087104926</v>
      </c>
      <c r="BV12" s="19">
        <v>0.200411146932614</v>
      </c>
      <c r="BW12" s="19"/>
      <c r="BX12" s="19">
        <v>8.1376524790226307E-2</v>
      </c>
      <c r="BY12" s="19">
        <v>0.19683145600775201</v>
      </c>
      <c r="BZ12" s="19"/>
      <c r="CA12" s="19">
        <v>5.3412950144104201E-2</v>
      </c>
      <c r="CB12" s="19">
        <v>0.28107984333126901</v>
      </c>
      <c r="CC12" s="19">
        <v>5.0651730450670403E-2</v>
      </c>
      <c r="CD12" s="19">
        <v>0.20164416064394</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72">
      <c r="B9" s="18" t="s">
        <v>339</v>
      </c>
      <c r="C9" s="17">
        <v>9.5094502646131701E-2</v>
      </c>
      <c r="D9" s="17">
        <v>0.100689427655099</v>
      </c>
      <c r="E9" s="17">
        <v>9.0337299667842305E-2</v>
      </c>
      <c r="F9" s="17"/>
      <c r="G9" s="17">
        <v>0.15633769688569399</v>
      </c>
      <c r="H9" s="17">
        <v>0.147235146669009</v>
      </c>
      <c r="I9" s="17">
        <v>0.10007657009493</v>
      </c>
      <c r="J9" s="17">
        <v>7.1374773343422196E-2</v>
      </c>
      <c r="K9" s="17">
        <v>6.3361938701847004E-2</v>
      </c>
      <c r="L9" s="17">
        <v>4.8306740286189899E-2</v>
      </c>
      <c r="M9" s="17"/>
      <c r="N9" s="17">
        <v>9.3566161466636197E-2</v>
      </c>
      <c r="O9" s="17">
        <v>7.7909483722399905E-2</v>
      </c>
      <c r="P9" s="17">
        <v>0.124403334187</v>
      </c>
      <c r="Q9" s="17">
        <v>8.84594587224595E-2</v>
      </c>
      <c r="R9" s="17"/>
      <c r="S9" s="17">
        <v>0.14217594573231401</v>
      </c>
      <c r="T9" s="17">
        <v>6.8633015432889702E-2</v>
      </c>
      <c r="U9" s="17">
        <v>7.3125217670346507E-2</v>
      </c>
      <c r="V9" s="17">
        <v>6.8537169691871305E-2</v>
      </c>
      <c r="W9" s="17">
        <v>0.105137693963339</v>
      </c>
      <c r="X9" s="17">
        <v>0.118326677796385</v>
      </c>
      <c r="Y9" s="17">
        <v>9.2604685005605106E-2</v>
      </c>
      <c r="Z9" s="17">
        <v>0.143396163921826</v>
      </c>
      <c r="AA9" s="17">
        <v>9.2649699869395696E-2</v>
      </c>
      <c r="AB9" s="17">
        <v>8.7402702503453694E-2</v>
      </c>
      <c r="AC9" s="17">
        <v>7.6411330635833802E-2</v>
      </c>
      <c r="AD9" s="17">
        <v>4.0575817328662403E-2</v>
      </c>
      <c r="AE9" s="17"/>
      <c r="AF9" s="17">
        <v>8.2951442763864805E-2</v>
      </c>
      <c r="AG9" s="17">
        <v>8.8881451412121407E-2</v>
      </c>
      <c r="AH9" s="17">
        <v>7.5803492507208803E-2</v>
      </c>
      <c r="AI9" s="17">
        <v>8.0636620615949603E-2</v>
      </c>
      <c r="AJ9" s="17">
        <v>9.3071083481379102E-2</v>
      </c>
      <c r="AK9" s="17">
        <v>0.11235748147555399</v>
      </c>
      <c r="AL9" s="17">
        <v>0.113935171813726</v>
      </c>
      <c r="AM9" s="17">
        <v>8.3484376245139005E-2</v>
      </c>
      <c r="AN9" s="17">
        <v>0.108830693576867</v>
      </c>
      <c r="AO9" s="17">
        <v>9.7179034604150505E-2</v>
      </c>
      <c r="AP9" s="17">
        <v>0.106225771131967</v>
      </c>
      <c r="AQ9" s="17">
        <v>6.2956308573968098E-2</v>
      </c>
      <c r="AR9" s="17">
        <v>8.8441366299762902E-2</v>
      </c>
      <c r="AS9" s="17">
        <v>0.10758614836475899</v>
      </c>
      <c r="AT9" s="17">
        <v>0.116845268725369</v>
      </c>
      <c r="AU9" s="17">
        <v>0.13374475737012001</v>
      </c>
      <c r="AV9" s="17"/>
      <c r="AW9" s="17">
        <v>0.116303639235718</v>
      </c>
      <c r="AX9" s="17">
        <v>9.137862551051E-2</v>
      </c>
      <c r="AY9" s="17">
        <v>0.108514784509706</v>
      </c>
      <c r="AZ9" s="17">
        <v>8.3980259003661004E-2</v>
      </c>
      <c r="BA9" s="17">
        <v>6.3617938964585799E-2</v>
      </c>
      <c r="BB9" s="17">
        <v>9.9070752668352705E-2</v>
      </c>
      <c r="BC9" s="17"/>
      <c r="BD9" s="17">
        <v>7.9513835998710106E-2</v>
      </c>
      <c r="BE9" s="17">
        <v>9.3808108524821396E-2</v>
      </c>
      <c r="BF9" s="17">
        <v>0.10253839249536099</v>
      </c>
      <c r="BG9" s="17">
        <v>0.128493687096253</v>
      </c>
      <c r="BH9" s="17">
        <v>0.119341959748506</v>
      </c>
      <c r="BI9" s="17"/>
      <c r="BJ9" s="17">
        <v>7.9226526716971599E-2</v>
      </c>
      <c r="BK9" s="17">
        <v>0.16496968614462401</v>
      </c>
      <c r="BL9" s="17"/>
      <c r="BM9" s="17">
        <v>8.4815008314994306E-2</v>
      </c>
      <c r="BN9" s="17">
        <v>0.14593116384017499</v>
      </c>
      <c r="BO9" s="17"/>
      <c r="BP9" s="17">
        <v>0.15969579155765401</v>
      </c>
      <c r="BQ9" s="17">
        <v>0.132863159657924</v>
      </c>
      <c r="BR9" s="17">
        <v>9.3031493887824099E-2</v>
      </c>
      <c r="BS9" s="17">
        <v>7.8059003713405198E-2</v>
      </c>
      <c r="BT9" s="17"/>
      <c r="BU9" s="17">
        <v>9.1819566534971503E-2</v>
      </c>
      <c r="BV9" s="17">
        <v>9.9263362857869103E-2</v>
      </c>
      <c r="BW9" s="17"/>
      <c r="BX9" s="17">
        <v>0.13016224301169099</v>
      </c>
      <c r="BY9" s="17">
        <v>8.1184680460446398E-2</v>
      </c>
      <c r="BZ9" s="17"/>
      <c r="CA9" s="17">
        <v>0.13802676642831399</v>
      </c>
      <c r="CB9" s="17">
        <v>6.7194251434486596E-2</v>
      </c>
      <c r="CC9" s="17">
        <v>9.4408827342560606E-2</v>
      </c>
      <c r="CD9" s="17">
        <v>0.111534561365231</v>
      </c>
    </row>
    <row r="10" spans="2:82" ht="43.15">
      <c r="B10" s="18" t="s">
        <v>340</v>
      </c>
      <c r="C10" s="17">
        <v>0.56367235993068099</v>
      </c>
      <c r="D10" s="17">
        <v>0.56720764583420802</v>
      </c>
      <c r="E10" s="17">
        <v>0.55846527374696298</v>
      </c>
      <c r="F10" s="17"/>
      <c r="G10" s="17">
        <v>0.59126901441212598</v>
      </c>
      <c r="H10" s="17">
        <v>0.52275929355355999</v>
      </c>
      <c r="I10" s="17">
        <v>0.55508050546092302</v>
      </c>
      <c r="J10" s="17">
        <v>0.57374337114148</v>
      </c>
      <c r="K10" s="17">
        <v>0.57312885718959505</v>
      </c>
      <c r="L10" s="17">
        <v>0.57114391659293295</v>
      </c>
      <c r="M10" s="17"/>
      <c r="N10" s="17">
        <v>0.59415983982292397</v>
      </c>
      <c r="O10" s="17">
        <v>0.59531896092108905</v>
      </c>
      <c r="P10" s="17">
        <v>0.54070971543526103</v>
      </c>
      <c r="Q10" s="17">
        <v>0.51858580774228002</v>
      </c>
      <c r="R10" s="17"/>
      <c r="S10" s="17">
        <v>0.58285854687318195</v>
      </c>
      <c r="T10" s="17">
        <v>0.58303178199088801</v>
      </c>
      <c r="U10" s="17">
        <v>0.56084826977080904</v>
      </c>
      <c r="V10" s="17">
        <v>0.50344962331593501</v>
      </c>
      <c r="W10" s="17">
        <v>0.58422575038564395</v>
      </c>
      <c r="X10" s="17">
        <v>0.50888342542514198</v>
      </c>
      <c r="Y10" s="17">
        <v>0.55475808329165199</v>
      </c>
      <c r="Z10" s="17">
        <v>0.55061637898286397</v>
      </c>
      <c r="AA10" s="17">
        <v>0.59331034450549602</v>
      </c>
      <c r="AB10" s="17">
        <v>0.59335215572808597</v>
      </c>
      <c r="AC10" s="17">
        <v>0.55397234635527703</v>
      </c>
      <c r="AD10" s="17">
        <v>0.55449929290239897</v>
      </c>
      <c r="AE10" s="17"/>
      <c r="AF10" s="17">
        <v>0.41736955395006298</v>
      </c>
      <c r="AG10" s="17">
        <v>0.53341711796156499</v>
      </c>
      <c r="AH10" s="17">
        <v>0.59213632383566295</v>
      </c>
      <c r="AI10" s="17">
        <v>0.49956299167753998</v>
      </c>
      <c r="AJ10" s="17">
        <v>0.556498554362586</v>
      </c>
      <c r="AK10" s="17">
        <v>0.55638752579953399</v>
      </c>
      <c r="AL10" s="17">
        <v>0.561752310147972</v>
      </c>
      <c r="AM10" s="17">
        <v>0.577755712462108</v>
      </c>
      <c r="AN10" s="17">
        <v>0.59463661799995404</v>
      </c>
      <c r="AO10" s="17">
        <v>0.57070034104469802</v>
      </c>
      <c r="AP10" s="17">
        <v>0.59207928873114801</v>
      </c>
      <c r="AQ10" s="17">
        <v>0.60834575537876501</v>
      </c>
      <c r="AR10" s="17">
        <v>0.53366169841059097</v>
      </c>
      <c r="AS10" s="17">
        <v>0.57601675717432599</v>
      </c>
      <c r="AT10" s="17">
        <v>0.61945330363617301</v>
      </c>
      <c r="AU10" s="17">
        <v>0.58992304703133303</v>
      </c>
      <c r="AV10" s="17"/>
      <c r="AW10" s="17">
        <v>0.59903858111349695</v>
      </c>
      <c r="AX10" s="17">
        <v>0.57101491106939195</v>
      </c>
      <c r="AY10" s="17">
        <v>0.53042494941826102</v>
      </c>
      <c r="AZ10" s="17">
        <v>0.53477878685909896</v>
      </c>
      <c r="BA10" s="17">
        <v>0.55368116275392698</v>
      </c>
      <c r="BB10" s="17">
        <v>0.588796880305681</v>
      </c>
      <c r="BC10" s="17"/>
      <c r="BD10" s="17">
        <v>0.50014300463251604</v>
      </c>
      <c r="BE10" s="17">
        <v>0.58036513236715803</v>
      </c>
      <c r="BF10" s="17">
        <v>0.59556498259864998</v>
      </c>
      <c r="BG10" s="17">
        <v>0.60995418788303002</v>
      </c>
      <c r="BH10" s="17">
        <v>0.65767404555345699</v>
      </c>
      <c r="BI10" s="17"/>
      <c r="BJ10" s="17">
        <v>0.56878170438984998</v>
      </c>
      <c r="BK10" s="17">
        <v>0.54708508540817402</v>
      </c>
      <c r="BL10" s="17"/>
      <c r="BM10" s="17">
        <v>0.56125512414615897</v>
      </c>
      <c r="BN10" s="17">
        <v>0.58022715756038701</v>
      </c>
      <c r="BO10" s="17"/>
      <c r="BP10" s="17">
        <v>0.59221277390008698</v>
      </c>
      <c r="BQ10" s="17">
        <v>0.54709042601142399</v>
      </c>
      <c r="BR10" s="17">
        <v>0.594061790848878</v>
      </c>
      <c r="BS10" s="17">
        <v>0.56293166301920805</v>
      </c>
      <c r="BT10" s="17"/>
      <c r="BU10" s="17">
        <v>0.59407700168751598</v>
      </c>
      <c r="BV10" s="17">
        <v>0.52496849000165902</v>
      </c>
      <c r="BW10" s="17"/>
      <c r="BX10" s="17">
        <v>0.62415269691352304</v>
      </c>
      <c r="BY10" s="17">
        <v>0.53968248421037701</v>
      </c>
      <c r="BZ10" s="17"/>
      <c r="CA10" s="17">
        <v>0.59628363731260603</v>
      </c>
      <c r="CB10" s="17">
        <v>0.425383023651486</v>
      </c>
      <c r="CC10" s="17">
        <v>0.69745454780019001</v>
      </c>
      <c r="CD10" s="17">
        <v>0.54502137498935199</v>
      </c>
    </row>
    <row r="11" spans="2:82" ht="72">
      <c r="B11" s="18" t="s">
        <v>341</v>
      </c>
      <c r="C11" s="17">
        <v>0.20050367615488801</v>
      </c>
      <c r="D11" s="17">
        <v>0.21746109252877599</v>
      </c>
      <c r="E11" s="17">
        <v>0.18493242412924499</v>
      </c>
      <c r="F11" s="17"/>
      <c r="G11" s="17">
        <v>0.167454120064714</v>
      </c>
      <c r="H11" s="17">
        <v>0.199243543424963</v>
      </c>
      <c r="I11" s="17">
        <v>0.18378804079201599</v>
      </c>
      <c r="J11" s="17">
        <v>0.19523352136939301</v>
      </c>
      <c r="K11" s="17">
        <v>0.20691426947025501</v>
      </c>
      <c r="L11" s="17">
        <v>0.237160917262314</v>
      </c>
      <c r="M11" s="17"/>
      <c r="N11" s="17">
        <v>0.20883669342807301</v>
      </c>
      <c r="O11" s="17">
        <v>0.17793748070416299</v>
      </c>
      <c r="P11" s="17">
        <v>0.199979020658723</v>
      </c>
      <c r="Q11" s="17">
        <v>0.21892416357172101</v>
      </c>
      <c r="R11" s="17"/>
      <c r="S11" s="17">
        <v>0.172833926219741</v>
      </c>
      <c r="T11" s="17">
        <v>0.222593947831976</v>
      </c>
      <c r="U11" s="17">
        <v>0.20485504023796899</v>
      </c>
      <c r="V11" s="17">
        <v>0.23906195618887399</v>
      </c>
      <c r="W11" s="17">
        <v>0.18117601160264299</v>
      </c>
      <c r="X11" s="17">
        <v>0.224981359623039</v>
      </c>
      <c r="Y11" s="17">
        <v>0.193476801771436</v>
      </c>
      <c r="Z11" s="17">
        <v>0.17524946000239799</v>
      </c>
      <c r="AA11" s="17">
        <v>0.17818947083185199</v>
      </c>
      <c r="AB11" s="17">
        <v>0.18817476620134699</v>
      </c>
      <c r="AC11" s="17">
        <v>0.22140504266840599</v>
      </c>
      <c r="AD11" s="17">
        <v>0.21468065676324299</v>
      </c>
      <c r="AE11" s="17"/>
      <c r="AF11" s="17">
        <v>0.13429325270577999</v>
      </c>
      <c r="AG11" s="17">
        <v>0.20788336974334101</v>
      </c>
      <c r="AH11" s="17">
        <v>0.18240045723520801</v>
      </c>
      <c r="AI11" s="17">
        <v>0.24882275416166</v>
      </c>
      <c r="AJ11" s="17">
        <v>0.211948501412311</v>
      </c>
      <c r="AK11" s="17">
        <v>0.19894943239608501</v>
      </c>
      <c r="AL11" s="17">
        <v>0.18312565397328701</v>
      </c>
      <c r="AM11" s="17">
        <v>0.19513900998860501</v>
      </c>
      <c r="AN11" s="17">
        <v>0.16801555495720499</v>
      </c>
      <c r="AO11" s="17">
        <v>0.21517666316886</v>
      </c>
      <c r="AP11" s="17">
        <v>0.20395771310671101</v>
      </c>
      <c r="AQ11" s="17">
        <v>0.231371632912825</v>
      </c>
      <c r="AR11" s="17">
        <v>0.235999846267435</v>
      </c>
      <c r="AS11" s="17">
        <v>0.1948930268671</v>
      </c>
      <c r="AT11" s="17">
        <v>0.18518187523051099</v>
      </c>
      <c r="AU11" s="17">
        <v>0.19137365273604501</v>
      </c>
      <c r="AV11" s="17"/>
      <c r="AW11" s="17">
        <v>0.183190558691813</v>
      </c>
      <c r="AX11" s="17">
        <v>0.19342728242531801</v>
      </c>
      <c r="AY11" s="17">
        <v>0.19768487709823299</v>
      </c>
      <c r="AZ11" s="17">
        <v>0.21750023209733599</v>
      </c>
      <c r="BA11" s="17">
        <v>0.241217290623576</v>
      </c>
      <c r="BB11" s="17">
        <v>0.171834585794579</v>
      </c>
      <c r="BC11" s="17"/>
      <c r="BD11" s="17">
        <v>0.23349683686709299</v>
      </c>
      <c r="BE11" s="17">
        <v>0.184553088376467</v>
      </c>
      <c r="BF11" s="17">
        <v>0.18550875534038</v>
      </c>
      <c r="BG11" s="17">
        <v>0.167771586566101</v>
      </c>
      <c r="BH11" s="17">
        <v>0.124817977665932</v>
      </c>
      <c r="BI11" s="17"/>
      <c r="BJ11" s="17">
        <v>0.20644949423400699</v>
      </c>
      <c r="BK11" s="17">
        <v>0.175680280811114</v>
      </c>
      <c r="BL11" s="17"/>
      <c r="BM11" s="17">
        <v>0.208816259345979</v>
      </c>
      <c r="BN11" s="17">
        <v>0.160669413537151</v>
      </c>
      <c r="BO11" s="17"/>
      <c r="BP11" s="17">
        <v>0.151859733721112</v>
      </c>
      <c r="BQ11" s="17">
        <v>0.20703208412069399</v>
      </c>
      <c r="BR11" s="17">
        <v>0.207965884816251</v>
      </c>
      <c r="BS11" s="17">
        <v>0.20705906824144299</v>
      </c>
      <c r="BT11" s="17"/>
      <c r="BU11" s="17">
        <v>0.197373698519451</v>
      </c>
      <c r="BV11" s="17">
        <v>0.20448801013427101</v>
      </c>
      <c r="BW11" s="17"/>
      <c r="BX11" s="17">
        <v>0.16441719773714</v>
      </c>
      <c r="BY11" s="17">
        <v>0.21481758668536</v>
      </c>
      <c r="BZ11" s="17"/>
      <c r="CA11" s="17">
        <v>0.22817337479557001</v>
      </c>
      <c r="CB11" s="17">
        <v>0.32374568536335702</v>
      </c>
      <c r="CC11" s="17">
        <v>0.13790013364492401</v>
      </c>
      <c r="CD11" s="17">
        <v>0.141625040590942</v>
      </c>
    </row>
    <row r="12" spans="2:82">
      <c r="B12" s="18" t="s">
        <v>195</v>
      </c>
      <c r="C12" s="19">
        <v>0.14072946126829899</v>
      </c>
      <c r="D12" s="19">
        <v>0.114641833981917</v>
      </c>
      <c r="E12" s="19">
        <v>0.166265002455949</v>
      </c>
      <c r="F12" s="19"/>
      <c r="G12" s="19">
        <v>8.4939168637465798E-2</v>
      </c>
      <c r="H12" s="19">
        <v>0.13076201635246701</v>
      </c>
      <c r="I12" s="19">
        <v>0.161054883652131</v>
      </c>
      <c r="J12" s="19">
        <v>0.15964833414570501</v>
      </c>
      <c r="K12" s="19">
        <v>0.15659493463830301</v>
      </c>
      <c r="L12" s="19">
        <v>0.14338842585856301</v>
      </c>
      <c r="M12" s="19"/>
      <c r="N12" s="19">
        <v>0.103437305282366</v>
      </c>
      <c r="O12" s="19">
        <v>0.14883407465234799</v>
      </c>
      <c r="P12" s="19">
        <v>0.134907929719015</v>
      </c>
      <c r="Q12" s="19">
        <v>0.17403056996353899</v>
      </c>
      <c r="R12" s="19"/>
      <c r="S12" s="19">
        <v>0.10213158117476299</v>
      </c>
      <c r="T12" s="19">
        <v>0.12574125474424599</v>
      </c>
      <c r="U12" s="19">
        <v>0.161171472320875</v>
      </c>
      <c r="V12" s="19">
        <v>0.18895125080331901</v>
      </c>
      <c r="W12" s="19">
        <v>0.12946054404837401</v>
      </c>
      <c r="X12" s="19">
        <v>0.14780853715543299</v>
      </c>
      <c r="Y12" s="19">
        <v>0.159160429931307</v>
      </c>
      <c r="Z12" s="19">
        <v>0.13073799709291201</v>
      </c>
      <c r="AA12" s="19">
        <v>0.13585048479325701</v>
      </c>
      <c r="AB12" s="19">
        <v>0.13107037556711301</v>
      </c>
      <c r="AC12" s="19">
        <v>0.148211280340483</v>
      </c>
      <c r="AD12" s="19">
        <v>0.19024423300569501</v>
      </c>
      <c r="AE12" s="19"/>
      <c r="AF12" s="19">
        <v>0.36538575058029199</v>
      </c>
      <c r="AG12" s="19">
        <v>0.16981806088297199</v>
      </c>
      <c r="AH12" s="19">
        <v>0.14965972642192099</v>
      </c>
      <c r="AI12" s="19">
        <v>0.17097763354485099</v>
      </c>
      <c r="AJ12" s="19">
        <v>0.13848186074372401</v>
      </c>
      <c r="AK12" s="19">
        <v>0.13230556032882601</v>
      </c>
      <c r="AL12" s="19">
        <v>0.14118686406501499</v>
      </c>
      <c r="AM12" s="19">
        <v>0.14362090130414701</v>
      </c>
      <c r="AN12" s="19">
        <v>0.12851713346597399</v>
      </c>
      <c r="AO12" s="19">
        <v>0.116943961182292</v>
      </c>
      <c r="AP12" s="19">
        <v>9.7737227030173804E-2</v>
      </c>
      <c r="AQ12" s="19">
        <v>9.7326303134442196E-2</v>
      </c>
      <c r="AR12" s="19">
        <v>0.14189708902221199</v>
      </c>
      <c r="AS12" s="19">
        <v>0.121504067593815</v>
      </c>
      <c r="AT12" s="19">
        <v>7.8519552407946905E-2</v>
      </c>
      <c r="AU12" s="19">
        <v>8.4958542862501304E-2</v>
      </c>
      <c r="AV12" s="19"/>
      <c r="AW12" s="19">
        <v>0.101467220958972</v>
      </c>
      <c r="AX12" s="19">
        <v>0.14417918099478</v>
      </c>
      <c r="AY12" s="19">
        <v>0.1633753889738</v>
      </c>
      <c r="AZ12" s="19">
        <v>0.163740722039903</v>
      </c>
      <c r="BA12" s="19">
        <v>0.14148360765791099</v>
      </c>
      <c r="BB12" s="19">
        <v>0.140297781231387</v>
      </c>
      <c r="BC12" s="19"/>
      <c r="BD12" s="19">
        <v>0.18684632250168001</v>
      </c>
      <c r="BE12" s="19">
        <v>0.141273670731553</v>
      </c>
      <c r="BF12" s="19">
        <v>0.116387869565608</v>
      </c>
      <c r="BG12" s="19">
        <v>9.37805384546153E-2</v>
      </c>
      <c r="BH12" s="19">
        <v>9.8166017032104397E-2</v>
      </c>
      <c r="BI12" s="19"/>
      <c r="BJ12" s="19">
        <v>0.14554227465917099</v>
      </c>
      <c r="BK12" s="19">
        <v>0.11226494763608801</v>
      </c>
      <c r="BL12" s="19"/>
      <c r="BM12" s="19">
        <v>0.145113608192868</v>
      </c>
      <c r="BN12" s="19">
        <v>0.113172265062287</v>
      </c>
      <c r="BO12" s="19"/>
      <c r="BP12" s="19">
        <v>9.6231700821147306E-2</v>
      </c>
      <c r="BQ12" s="19">
        <v>0.11301433020995801</v>
      </c>
      <c r="BR12" s="19">
        <v>0.104940830447047</v>
      </c>
      <c r="BS12" s="19">
        <v>0.151950265025944</v>
      </c>
      <c r="BT12" s="19"/>
      <c r="BU12" s="19">
        <v>0.11672973325806101</v>
      </c>
      <c r="BV12" s="19">
        <v>0.17128013700620101</v>
      </c>
      <c r="BW12" s="19"/>
      <c r="BX12" s="19">
        <v>8.1267862337645699E-2</v>
      </c>
      <c r="BY12" s="19">
        <v>0.164315248643816</v>
      </c>
      <c r="BZ12" s="19"/>
      <c r="CA12" s="19">
        <v>3.75162214635094E-2</v>
      </c>
      <c r="CB12" s="19">
        <v>0.18367703955067</v>
      </c>
      <c r="CC12" s="19">
        <v>7.02364912123251E-2</v>
      </c>
      <c r="CD12" s="19">
        <v>0.20181902305447399</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CD2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342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343</v>
      </c>
      <c r="C9" s="17">
        <v>0.28030364563812099</v>
      </c>
      <c r="D9" s="17">
        <v>0.298942583235068</v>
      </c>
      <c r="E9" s="17">
        <v>0.26274447946827001</v>
      </c>
      <c r="F9" s="17"/>
      <c r="G9" s="17">
        <v>0.25386353453827698</v>
      </c>
      <c r="H9" s="17">
        <v>0.23821318508967801</v>
      </c>
      <c r="I9" s="17">
        <v>0.27025560849137098</v>
      </c>
      <c r="J9" s="17">
        <v>0.33736459211174302</v>
      </c>
      <c r="K9" s="17">
        <v>0.29821625302687499</v>
      </c>
      <c r="L9" s="17">
        <v>0.28203293308995098</v>
      </c>
      <c r="M9" s="17"/>
      <c r="N9" s="17">
        <v>0.28175493785970901</v>
      </c>
      <c r="O9" s="17">
        <v>0.28685491203124602</v>
      </c>
      <c r="P9" s="17">
        <v>0.27355767410695497</v>
      </c>
      <c r="Q9" s="17">
        <v>0.278632024388211</v>
      </c>
      <c r="R9" s="17"/>
      <c r="S9" s="17">
        <v>0.24922364510685999</v>
      </c>
      <c r="T9" s="17">
        <v>0.28389099379099098</v>
      </c>
      <c r="U9" s="17">
        <v>0.24573245528284701</v>
      </c>
      <c r="V9" s="17">
        <v>0.260729454990066</v>
      </c>
      <c r="W9" s="17">
        <v>0.29690180322288401</v>
      </c>
      <c r="X9" s="17">
        <v>0.32236287111193601</v>
      </c>
      <c r="Y9" s="17">
        <v>0.23612644225274501</v>
      </c>
      <c r="Z9" s="17">
        <v>0.33138365591170299</v>
      </c>
      <c r="AA9" s="17">
        <v>0.28615783620009799</v>
      </c>
      <c r="AB9" s="17">
        <v>0.32926324378293997</v>
      </c>
      <c r="AC9" s="17">
        <v>0.25366032066490801</v>
      </c>
      <c r="AD9" s="17">
        <v>0.321561210173546</v>
      </c>
      <c r="AE9" s="17"/>
      <c r="AF9" s="17">
        <v>0.18091303860694</v>
      </c>
      <c r="AG9" s="17">
        <v>0.34114815149372402</v>
      </c>
      <c r="AH9" s="17">
        <v>0.21252393243958401</v>
      </c>
      <c r="AI9" s="17">
        <v>0.267453444496838</v>
      </c>
      <c r="AJ9" s="17">
        <v>0.23129440053818501</v>
      </c>
      <c r="AK9" s="17">
        <v>0.30918112240567602</v>
      </c>
      <c r="AL9" s="17">
        <v>0.293380640740173</v>
      </c>
      <c r="AM9" s="17">
        <v>0.29440009581279802</v>
      </c>
      <c r="AN9" s="17">
        <v>0.25977553706391998</v>
      </c>
      <c r="AO9" s="17">
        <v>0.32495950555557201</v>
      </c>
      <c r="AP9" s="17">
        <v>0.265807008949906</v>
      </c>
      <c r="AQ9" s="17">
        <v>0.32085037272297701</v>
      </c>
      <c r="AR9" s="17">
        <v>0.34145899154843101</v>
      </c>
      <c r="AS9" s="17">
        <v>0.29267352377581501</v>
      </c>
      <c r="AT9" s="17">
        <v>0.29730465157904201</v>
      </c>
      <c r="AU9" s="17">
        <v>0.24495151289303799</v>
      </c>
      <c r="AV9" s="17"/>
      <c r="AW9" s="17">
        <v>0.27812787692503799</v>
      </c>
      <c r="AX9" s="17">
        <v>0.285227418270595</v>
      </c>
      <c r="AY9" s="17">
        <v>0.27024862108102099</v>
      </c>
      <c r="AZ9" s="17">
        <v>0.28136269628274302</v>
      </c>
      <c r="BA9" s="17">
        <v>0.27440143258558602</v>
      </c>
      <c r="BB9" s="17">
        <v>0.29834363257414598</v>
      </c>
      <c r="BC9" s="17"/>
      <c r="BD9" s="17">
        <v>0.25868990407625903</v>
      </c>
      <c r="BE9" s="17">
        <v>0.28871346812994803</v>
      </c>
      <c r="BF9" s="17">
        <v>0.30207813203109601</v>
      </c>
      <c r="BG9" s="17">
        <v>0.26019493791707599</v>
      </c>
      <c r="BH9" s="17">
        <v>0.18729263801328599</v>
      </c>
      <c r="BI9" s="17"/>
      <c r="BJ9" s="17">
        <v>0.28555800013987798</v>
      </c>
      <c r="BK9" s="17">
        <v>0.25941619519649001</v>
      </c>
      <c r="BL9" s="17"/>
      <c r="BM9" s="17">
        <v>0.28093251708695399</v>
      </c>
      <c r="BN9" s="17">
        <v>0.27988971246052802</v>
      </c>
      <c r="BO9" s="17"/>
      <c r="BP9" s="17">
        <v>0.27432807682710397</v>
      </c>
      <c r="BQ9" s="17">
        <v>0.28450810494526402</v>
      </c>
      <c r="BR9" s="17">
        <v>0.25154813926361003</v>
      </c>
      <c r="BS9" s="17">
        <v>0.28528718534305703</v>
      </c>
      <c r="BT9" s="17"/>
      <c r="BU9" s="17">
        <v>0.27421328805300399</v>
      </c>
      <c r="BV9" s="17">
        <v>0.28805642265423598</v>
      </c>
      <c r="BW9" s="17"/>
      <c r="BX9" s="17">
        <v>0.25226357274771</v>
      </c>
      <c r="BY9" s="17">
        <v>0.29142590284413</v>
      </c>
      <c r="BZ9" s="17"/>
      <c r="CA9" s="17">
        <v>0.315776124170077</v>
      </c>
      <c r="CB9" s="17">
        <v>0.32443632077512602</v>
      </c>
      <c r="CC9" s="17">
        <v>0.24842107306286401</v>
      </c>
      <c r="CD9" s="17">
        <v>0.262705393936633</v>
      </c>
    </row>
    <row r="10" spans="2:82" ht="43.15">
      <c r="B10" s="18" t="s">
        <v>344</v>
      </c>
      <c r="C10" s="17">
        <v>0.26288509456991999</v>
      </c>
      <c r="D10" s="17">
        <v>0.25980966473404798</v>
      </c>
      <c r="E10" s="17">
        <v>0.26735849032876502</v>
      </c>
      <c r="F10" s="17"/>
      <c r="G10" s="17">
        <v>0.26193414424281702</v>
      </c>
      <c r="H10" s="17">
        <v>0.28869515274403201</v>
      </c>
      <c r="I10" s="17">
        <v>0.24205719183669999</v>
      </c>
      <c r="J10" s="17">
        <v>0.266532296638888</v>
      </c>
      <c r="K10" s="17">
        <v>0.25603861395285998</v>
      </c>
      <c r="L10" s="17">
        <v>0.26110429563427301</v>
      </c>
      <c r="M10" s="17"/>
      <c r="N10" s="17">
        <v>0.27151756786910802</v>
      </c>
      <c r="O10" s="17">
        <v>0.27338589763551402</v>
      </c>
      <c r="P10" s="17">
        <v>0.27255725054232</v>
      </c>
      <c r="Q10" s="17">
        <v>0.23328822491499501</v>
      </c>
      <c r="R10" s="17"/>
      <c r="S10" s="17">
        <v>0.22678317307766899</v>
      </c>
      <c r="T10" s="17">
        <v>0.31310170910763602</v>
      </c>
      <c r="U10" s="17">
        <v>0.280837076068505</v>
      </c>
      <c r="V10" s="17">
        <v>0.22684861495935801</v>
      </c>
      <c r="W10" s="17">
        <v>0.263438161358447</v>
      </c>
      <c r="X10" s="17">
        <v>0.246939146850083</v>
      </c>
      <c r="Y10" s="17">
        <v>0.29521995477638302</v>
      </c>
      <c r="Z10" s="17">
        <v>0.25841625428541798</v>
      </c>
      <c r="AA10" s="17">
        <v>0.258094996895118</v>
      </c>
      <c r="AB10" s="17">
        <v>0.28231884931044099</v>
      </c>
      <c r="AC10" s="17">
        <v>0.24290627398140499</v>
      </c>
      <c r="AD10" s="17">
        <v>0.232848718717309</v>
      </c>
      <c r="AE10" s="17"/>
      <c r="AF10" s="17">
        <v>0.357206781615375</v>
      </c>
      <c r="AG10" s="17">
        <v>0.197172055591921</v>
      </c>
      <c r="AH10" s="17">
        <v>0.24419746060811401</v>
      </c>
      <c r="AI10" s="17">
        <v>0.266883389230407</v>
      </c>
      <c r="AJ10" s="17">
        <v>0.25837212075528199</v>
      </c>
      <c r="AK10" s="17">
        <v>0.28033952645529903</v>
      </c>
      <c r="AL10" s="17">
        <v>0.25404369748174599</v>
      </c>
      <c r="AM10" s="17">
        <v>0.25432767966183101</v>
      </c>
      <c r="AN10" s="17">
        <v>0.25947212369226902</v>
      </c>
      <c r="AO10" s="17">
        <v>0.29407682418698</v>
      </c>
      <c r="AP10" s="17">
        <v>0.31146798735243098</v>
      </c>
      <c r="AQ10" s="17">
        <v>0.24310244726482899</v>
      </c>
      <c r="AR10" s="17">
        <v>0.23112870302695801</v>
      </c>
      <c r="AS10" s="17">
        <v>0.21394452319853099</v>
      </c>
      <c r="AT10" s="17">
        <v>0.28154460697685901</v>
      </c>
      <c r="AU10" s="17">
        <v>0.30763658718100001</v>
      </c>
      <c r="AV10" s="17"/>
      <c r="AW10" s="17">
        <v>0.26919416391953499</v>
      </c>
      <c r="AX10" s="17">
        <v>0.26182199814461199</v>
      </c>
      <c r="AY10" s="17">
        <v>0.26567724963012201</v>
      </c>
      <c r="AZ10" s="17">
        <v>0.26039424935229999</v>
      </c>
      <c r="BA10" s="17">
        <v>0.28190240202635503</v>
      </c>
      <c r="BB10" s="17">
        <v>0.21105122121480399</v>
      </c>
      <c r="BC10" s="17"/>
      <c r="BD10" s="17">
        <v>0.256814309297275</v>
      </c>
      <c r="BE10" s="17">
        <v>0.27305652906626798</v>
      </c>
      <c r="BF10" s="17">
        <v>0.28037786703895101</v>
      </c>
      <c r="BG10" s="17">
        <v>0.25019050869970499</v>
      </c>
      <c r="BH10" s="17">
        <v>0.403771580799903</v>
      </c>
      <c r="BI10" s="17"/>
      <c r="BJ10" s="17">
        <v>0.26423232977960198</v>
      </c>
      <c r="BK10" s="17">
        <v>0.259360698427402</v>
      </c>
      <c r="BL10" s="17"/>
      <c r="BM10" s="17">
        <v>0.26578424443875798</v>
      </c>
      <c r="BN10" s="17">
        <v>0.25079781961590902</v>
      </c>
      <c r="BO10" s="17"/>
      <c r="BP10" s="17">
        <v>0.24816516793026699</v>
      </c>
      <c r="BQ10" s="17">
        <v>0.238284841332908</v>
      </c>
      <c r="BR10" s="17">
        <v>0.28687677727541699</v>
      </c>
      <c r="BS10" s="17">
        <v>0.26608667342341702</v>
      </c>
      <c r="BT10" s="17"/>
      <c r="BU10" s="17">
        <v>0.279373056198638</v>
      </c>
      <c r="BV10" s="17">
        <v>0.241896591321756</v>
      </c>
      <c r="BW10" s="17"/>
      <c r="BX10" s="17">
        <v>0.27722593375069898</v>
      </c>
      <c r="BY10" s="17">
        <v>0.25719671770506702</v>
      </c>
      <c r="BZ10" s="17"/>
      <c r="CA10" s="17">
        <v>0.26516364236484502</v>
      </c>
      <c r="CB10" s="17">
        <v>0.22142941834756599</v>
      </c>
      <c r="CC10" s="17">
        <v>0.28964213987691101</v>
      </c>
      <c r="CD10" s="17">
        <v>0.27356030631192102</v>
      </c>
    </row>
    <row r="11" spans="2:82" ht="43.15">
      <c r="B11" s="18" t="s">
        <v>345</v>
      </c>
      <c r="C11" s="17">
        <v>0.249920273246059</v>
      </c>
      <c r="D11" s="17">
        <v>0.207392692833302</v>
      </c>
      <c r="E11" s="17">
        <v>0.28942690997009701</v>
      </c>
      <c r="F11" s="17"/>
      <c r="G11" s="17">
        <v>0.23248780916058301</v>
      </c>
      <c r="H11" s="17">
        <v>0.22429511993061599</v>
      </c>
      <c r="I11" s="17">
        <v>0.23618822412891</v>
      </c>
      <c r="J11" s="17">
        <v>0.21647610114864699</v>
      </c>
      <c r="K11" s="17">
        <v>0.28367867733489399</v>
      </c>
      <c r="L11" s="17">
        <v>0.29817500665348701</v>
      </c>
      <c r="M11" s="17"/>
      <c r="N11" s="17">
        <v>0.25279951950234802</v>
      </c>
      <c r="O11" s="17">
        <v>0.27586005107357597</v>
      </c>
      <c r="P11" s="17">
        <v>0.227087696319524</v>
      </c>
      <c r="Q11" s="17">
        <v>0.23678664556749399</v>
      </c>
      <c r="R11" s="17"/>
      <c r="S11" s="17">
        <v>0.23920280954977299</v>
      </c>
      <c r="T11" s="17">
        <v>0.248525661782593</v>
      </c>
      <c r="U11" s="17">
        <v>0.26381695332948502</v>
      </c>
      <c r="V11" s="17">
        <v>0.271772518355403</v>
      </c>
      <c r="W11" s="17">
        <v>0.246651857455673</v>
      </c>
      <c r="X11" s="17">
        <v>0.23201524892907999</v>
      </c>
      <c r="Y11" s="17">
        <v>0.22916138741230899</v>
      </c>
      <c r="Z11" s="17">
        <v>0.29393935079178801</v>
      </c>
      <c r="AA11" s="17">
        <v>0.23866873674939601</v>
      </c>
      <c r="AB11" s="17">
        <v>0.27440812118235902</v>
      </c>
      <c r="AC11" s="17">
        <v>0.25874041646039297</v>
      </c>
      <c r="AD11" s="17">
        <v>0.214470095515853</v>
      </c>
      <c r="AE11" s="17"/>
      <c r="AF11" s="17">
        <v>0.175861384567847</v>
      </c>
      <c r="AG11" s="17">
        <v>0.20586089978883601</v>
      </c>
      <c r="AH11" s="17">
        <v>0.26198834397479198</v>
      </c>
      <c r="AI11" s="17">
        <v>0.22551781800204401</v>
      </c>
      <c r="AJ11" s="17">
        <v>0.27258936895712599</v>
      </c>
      <c r="AK11" s="17">
        <v>0.27366127671912899</v>
      </c>
      <c r="AL11" s="17">
        <v>0.248658279605532</v>
      </c>
      <c r="AM11" s="17">
        <v>0.23071416625879301</v>
      </c>
      <c r="AN11" s="17">
        <v>0.26889609366897599</v>
      </c>
      <c r="AO11" s="17">
        <v>0.22855968434910801</v>
      </c>
      <c r="AP11" s="17">
        <v>0.28731768227041699</v>
      </c>
      <c r="AQ11" s="17">
        <v>0.26166391402881001</v>
      </c>
      <c r="AR11" s="17">
        <v>0.219974574351296</v>
      </c>
      <c r="AS11" s="17">
        <v>0.24631439676886799</v>
      </c>
      <c r="AT11" s="17">
        <v>0.20594192260444399</v>
      </c>
      <c r="AU11" s="17">
        <v>0.19718919008851801</v>
      </c>
      <c r="AV11" s="17"/>
      <c r="AW11" s="17">
        <v>0.26206230772641198</v>
      </c>
      <c r="AX11" s="17">
        <v>0.22264574166912801</v>
      </c>
      <c r="AY11" s="17">
        <v>0.23311006813523799</v>
      </c>
      <c r="AZ11" s="17">
        <v>0.25041997700483698</v>
      </c>
      <c r="BA11" s="17">
        <v>0.30241768858817197</v>
      </c>
      <c r="BB11" s="17">
        <v>0.261450806125827</v>
      </c>
      <c r="BC11" s="17"/>
      <c r="BD11" s="17">
        <v>0.250035989692725</v>
      </c>
      <c r="BE11" s="17">
        <v>0.22184833885292299</v>
      </c>
      <c r="BF11" s="17">
        <v>0.260949971057156</v>
      </c>
      <c r="BG11" s="17">
        <v>0.287758695898855</v>
      </c>
      <c r="BH11" s="17">
        <v>0.27728488143886598</v>
      </c>
      <c r="BI11" s="17"/>
      <c r="BJ11" s="17">
        <v>0.25183115144283402</v>
      </c>
      <c r="BK11" s="17">
        <v>0.24437142691859301</v>
      </c>
      <c r="BL11" s="17"/>
      <c r="BM11" s="17">
        <v>0.25213958314911999</v>
      </c>
      <c r="BN11" s="17">
        <v>0.24204761241912201</v>
      </c>
      <c r="BO11" s="17"/>
      <c r="BP11" s="17">
        <v>0.26207108703791898</v>
      </c>
      <c r="BQ11" s="17">
        <v>0.228623451704728</v>
      </c>
      <c r="BR11" s="17">
        <v>0.23933412800679801</v>
      </c>
      <c r="BS11" s="17">
        <v>0.25458135935527398</v>
      </c>
      <c r="BT11" s="17"/>
      <c r="BU11" s="17">
        <v>0.27572685561367399</v>
      </c>
      <c r="BV11" s="17">
        <v>0.217069545542805</v>
      </c>
      <c r="BW11" s="17"/>
      <c r="BX11" s="17">
        <v>0.29576509857558297</v>
      </c>
      <c r="BY11" s="17">
        <v>0.23173565793238499</v>
      </c>
      <c r="BZ11" s="17"/>
      <c r="CA11" s="17">
        <v>0.220543636528892</v>
      </c>
      <c r="CB11" s="17">
        <v>0.18210399179845899</v>
      </c>
      <c r="CC11" s="17">
        <v>0.33521616368300899</v>
      </c>
      <c r="CD11" s="17">
        <v>0.23148480276907499</v>
      </c>
    </row>
    <row r="12" spans="2:82">
      <c r="B12" s="18" t="s">
        <v>346</v>
      </c>
      <c r="C12" s="17">
        <v>0.231365604762102</v>
      </c>
      <c r="D12" s="17">
        <v>0.25319338867230601</v>
      </c>
      <c r="E12" s="17">
        <v>0.211767214773147</v>
      </c>
      <c r="F12" s="17"/>
      <c r="G12" s="17">
        <v>0.21145015567568501</v>
      </c>
      <c r="H12" s="17">
        <v>0.208462163130538</v>
      </c>
      <c r="I12" s="17">
        <v>0.21654230374467301</v>
      </c>
      <c r="J12" s="17">
        <v>0.236762198593053</v>
      </c>
      <c r="K12" s="17">
        <v>0.25262341650070103</v>
      </c>
      <c r="L12" s="17">
        <v>0.25675671770431802</v>
      </c>
      <c r="M12" s="17"/>
      <c r="N12" s="17">
        <v>0.26592321576946099</v>
      </c>
      <c r="O12" s="17">
        <v>0.20431080853569</v>
      </c>
      <c r="P12" s="17">
        <v>0.225149702531419</v>
      </c>
      <c r="Q12" s="17">
        <v>0.22949470957377399</v>
      </c>
      <c r="R12" s="17"/>
      <c r="S12" s="17">
        <v>0.24251483305541399</v>
      </c>
      <c r="T12" s="17">
        <v>0.22836266379733</v>
      </c>
      <c r="U12" s="17">
        <v>0.23926813715801901</v>
      </c>
      <c r="V12" s="17">
        <v>0.21349600178070299</v>
      </c>
      <c r="W12" s="17">
        <v>0.230858621081552</v>
      </c>
      <c r="X12" s="17">
        <v>0.25280425202113999</v>
      </c>
      <c r="Y12" s="17">
        <v>0.197103534472577</v>
      </c>
      <c r="Z12" s="17">
        <v>0.26198215233507799</v>
      </c>
      <c r="AA12" s="17">
        <v>0.23065217972424901</v>
      </c>
      <c r="AB12" s="17">
        <v>0.23827946249971799</v>
      </c>
      <c r="AC12" s="17">
        <v>0.234068247210725</v>
      </c>
      <c r="AD12" s="17">
        <v>0.189661119594175</v>
      </c>
      <c r="AE12" s="17"/>
      <c r="AF12" s="17">
        <v>0.173300035581158</v>
      </c>
      <c r="AG12" s="17">
        <v>0.22585486733311</v>
      </c>
      <c r="AH12" s="17">
        <v>0.17941058848474101</v>
      </c>
      <c r="AI12" s="17">
        <v>0.192842071644727</v>
      </c>
      <c r="AJ12" s="17">
        <v>0.22196696112127501</v>
      </c>
      <c r="AK12" s="17">
        <v>0.22946611229556599</v>
      </c>
      <c r="AL12" s="17">
        <v>0.22931912106661301</v>
      </c>
      <c r="AM12" s="17">
        <v>0.217551479911747</v>
      </c>
      <c r="AN12" s="17">
        <v>0.24584996789841801</v>
      </c>
      <c r="AO12" s="17">
        <v>0.25916786749033299</v>
      </c>
      <c r="AP12" s="17">
        <v>0.26858446933903701</v>
      </c>
      <c r="AQ12" s="17">
        <v>0.223624770708686</v>
      </c>
      <c r="AR12" s="17">
        <v>0.26957029657484499</v>
      </c>
      <c r="AS12" s="17">
        <v>0.33812278580395499</v>
      </c>
      <c r="AT12" s="17">
        <v>0.28302425386501701</v>
      </c>
      <c r="AU12" s="17">
        <v>0.301903343321619</v>
      </c>
      <c r="AV12" s="17"/>
      <c r="AW12" s="17">
        <v>0.23658851635341899</v>
      </c>
      <c r="AX12" s="17">
        <v>0.21632412331196099</v>
      </c>
      <c r="AY12" s="17">
        <v>0.23153728907238999</v>
      </c>
      <c r="AZ12" s="17">
        <v>0.23995703486051201</v>
      </c>
      <c r="BA12" s="17">
        <v>0.231653215116365</v>
      </c>
      <c r="BB12" s="17">
        <v>0.251451787955772</v>
      </c>
      <c r="BC12" s="17"/>
      <c r="BD12" s="17">
        <v>0.21689209299926401</v>
      </c>
      <c r="BE12" s="17">
        <v>0.20947860547866801</v>
      </c>
      <c r="BF12" s="17">
        <v>0.230854946988649</v>
      </c>
      <c r="BG12" s="17">
        <v>0.26719101206627799</v>
      </c>
      <c r="BH12" s="17">
        <v>0.32590472592609299</v>
      </c>
      <c r="BI12" s="17"/>
      <c r="BJ12" s="17">
        <v>0.22533065532451799</v>
      </c>
      <c r="BK12" s="17">
        <v>0.25712237016478501</v>
      </c>
      <c r="BL12" s="17"/>
      <c r="BM12" s="17">
        <v>0.22872999503545399</v>
      </c>
      <c r="BN12" s="17">
        <v>0.24282374900239401</v>
      </c>
      <c r="BO12" s="17"/>
      <c r="BP12" s="17">
        <v>0.24219980557280699</v>
      </c>
      <c r="BQ12" s="17">
        <v>0.245313298890105</v>
      </c>
      <c r="BR12" s="17">
        <v>0.22196242412167899</v>
      </c>
      <c r="BS12" s="17">
        <v>0.22813305494199701</v>
      </c>
      <c r="BT12" s="17"/>
      <c r="BU12" s="17">
        <v>0.243086903791849</v>
      </c>
      <c r="BV12" s="17">
        <v>0.216444868754926</v>
      </c>
      <c r="BW12" s="17"/>
      <c r="BX12" s="17">
        <v>0.23326767612510901</v>
      </c>
      <c r="BY12" s="17">
        <v>0.23061113714690601</v>
      </c>
      <c r="BZ12" s="17"/>
      <c r="CA12" s="17">
        <v>0.262898262697219</v>
      </c>
      <c r="CB12" s="17">
        <v>0.25196099011441297</v>
      </c>
      <c r="CC12" s="17">
        <v>0.223092739585911</v>
      </c>
      <c r="CD12" s="17">
        <v>0.212166029583644</v>
      </c>
    </row>
    <row r="13" spans="2:82" ht="28.9">
      <c r="B13" s="18" t="s">
        <v>347</v>
      </c>
      <c r="C13" s="17">
        <v>0.22703040631000601</v>
      </c>
      <c r="D13" s="17">
        <v>0.228073120721936</v>
      </c>
      <c r="E13" s="17">
        <v>0.22724362181391</v>
      </c>
      <c r="F13" s="17"/>
      <c r="G13" s="17">
        <v>0.18404228350858901</v>
      </c>
      <c r="H13" s="17">
        <v>0.20096979156775399</v>
      </c>
      <c r="I13" s="17">
        <v>0.21672474845179199</v>
      </c>
      <c r="J13" s="17">
        <v>0.21037808412643899</v>
      </c>
      <c r="K13" s="17">
        <v>0.25667354114957502</v>
      </c>
      <c r="L13" s="17">
        <v>0.27896524694337899</v>
      </c>
      <c r="M13" s="17"/>
      <c r="N13" s="17">
        <v>0.25599673834922299</v>
      </c>
      <c r="O13" s="17">
        <v>0.23361642364767901</v>
      </c>
      <c r="P13" s="17">
        <v>0.20957449715291501</v>
      </c>
      <c r="Q13" s="17">
        <v>0.20481109263841701</v>
      </c>
      <c r="R13" s="17"/>
      <c r="S13" s="17">
        <v>0.20797199861600801</v>
      </c>
      <c r="T13" s="17">
        <v>0.21675233016110201</v>
      </c>
      <c r="U13" s="17">
        <v>0.215493103228382</v>
      </c>
      <c r="V13" s="17">
        <v>0.26365711592601399</v>
      </c>
      <c r="W13" s="17">
        <v>0.24810725683041199</v>
      </c>
      <c r="X13" s="17">
        <v>0.26826676840222402</v>
      </c>
      <c r="Y13" s="17">
        <v>0.207419315389926</v>
      </c>
      <c r="Z13" s="17">
        <v>0.20847382166287301</v>
      </c>
      <c r="AA13" s="17">
        <v>0.214574615325164</v>
      </c>
      <c r="AB13" s="17">
        <v>0.210932855734458</v>
      </c>
      <c r="AC13" s="17">
        <v>0.24993264619903399</v>
      </c>
      <c r="AD13" s="17">
        <v>0.24133494953292001</v>
      </c>
      <c r="AE13" s="17"/>
      <c r="AF13" s="17">
        <v>0.132420645561421</v>
      </c>
      <c r="AG13" s="17">
        <v>0.18595865534970299</v>
      </c>
      <c r="AH13" s="17">
        <v>0.213991788205493</v>
      </c>
      <c r="AI13" s="17">
        <v>0.221379028731535</v>
      </c>
      <c r="AJ13" s="17">
        <v>0.216694770322408</v>
      </c>
      <c r="AK13" s="17">
        <v>0.26296220405728599</v>
      </c>
      <c r="AL13" s="17">
        <v>0.21388562104199299</v>
      </c>
      <c r="AM13" s="17">
        <v>0.23162222766566401</v>
      </c>
      <c r="AN13" s="17">
        <v>0.203506001571018</v>
      </c>
      <c r="AO13" s="17">
        <v>0.237598702285892</v>
      </c>
      <c r="AP13" s="17">
        <v>0.212754275765204</v>
      </c>
      <c r="AQ13" s="17">
        <v>0.245376892853996</v>
      </c>
      <c r="AR13" s="17">
        <v>0.19440861692448799</v>
      </c>
      <c r="AS13" s="17">
        <v>0.338911063530625</v>
      </c>
      <c r="AT13" s="17">
        <v>0.25430057346148799</v>
      </c>
      <c r="AU13" s="17">
        <v>0.217658405925998</v>
      </c>
      <c r="AV13" s="17"/>
      <c r="AW13" s="17">
        <v>0.20458370552686</v>
      </c>
      <c r="AX13" s="17">
        <v>0.22582781847667599</v>
      </c>
      <c r="AY13" s="17">
        <v>0.209296334413656</v>
      </c>
      <c r="AZ13" s="17">
        <v>0.231985056565013</v>
      </c>
      <c r="BA13" s="17">
        <v>0.27417700412683799</v>
      </c>
      <c r="BB13" s="17">
        <v>0.25080969968223299</v>
      </c>
      <c r="BC13" s="17"/>
      <c r="BD13" s="17">
        <v>0.22193482587847899</v>
      </c>
      <c r="BE13" s="17">
        <v>0.20137484651694201</v>
      </c>
      <c r="BF13" s="17">
        <v>0.24786770082120599</v>
      </c>
      <c r="BG13" s="17">
        <v>0.21875032284037399</v>
      </c>
      <c r="BH13" s="17">
        <v>0.24383167304307601</v>
      </c>
      <c r="BI13" s="17"/>
      <c r="BJ13" s="17">
        <v>0.233696703081891</v>
      </c>
      <c r="BK13" s="17">
        <v>0.19833463598933199</v>
      </c>
      <c r="BL13" s="17"/>
      <c r="BM13" s="17">
        <v>0.227666848713236</v>
      </c>
      <c r="BN13" s="17">
        <v>0.22203805850712699</v>
      </c>
      <c r="BO13" s="17"/>
      <c r="BP13" s="17">
        <v>0.18634150516968401</v>
      </c>
      <c r="BQ13" s="17">
        <v>0.20893507393105501</v>
      </c>
      <c r="BR13" s="17">
        <v>0.20388773293163601</v>
      </c>
      <c r="BS13" s="17">
        <v>0.23580167100091501</v>
      </c>
      <c r="BT13" s="17"/>
      <c r="BU13" s="17">
        <v>0.234682972440792</v>
      </c>
      <c r="BV13" s="17">
        <v>0.21728900147722</v>
      </c>
      <c r="BW13" s="17"/>
      <c r="BX13" s="17">
        <v>0.21014158871258201</v>
      </c>
      <c r="BY13" s="17">
        <v>0.233729453561347</v>
      </c>
      <c r="BZ13" s="17"/>
      <c r="CA13" s="17">
        <v>0.25676614090962602</v>
      </c>
      <c r="CB13" s="17">
        <v>0.259416789705946</v>
      </c>
      <c r="CC13" s="17">
        <v>0.227104020534873</v>
      </c>
      <c r="CD13" s="17">
        <v>0.18798369015739499</v>
      </c>
    </row>
    <row r="14" spans="2:82" ht="43.15">
      <c r="B14" s="18" t="s">
        <v>348</v>
      </c>
      <c r="C14" s="17">
        <v>0.19936757917671899</v>
      </c>
      <c r="D14" s="17">
        <v>0.18035766250521301</v>
      </c>
      <c r="E14" s="17">
        <v>0.21749565460121301</v>
      </c>
      <c r="F14" s="17"/>
      <c r="G14" s="17">
        <v>0.200171316156251</v>
      </c>
      <c r="H14" s="17">
        <v>0.177926426063718</v>
      </c>
      <c r="I14" s="17">
        <v>0.17779665466255701</v>
      </c>
      <c r="J14" s="17">
        <v>0.158407230612298</v>
      </c>
      <c r="K14" s="17">
        <v>0.20214019737435601</v>
      </c>
      <c r="L14" s="17">
        <v>0.26535166663603499</v>
      </c>
      <c r="M14" s="17"/>
      <c r="N14" s="17">
        <v>0.23148948788323501</v>
      </c>
      <c r="O14" s="17">
        <v>0.21844322387222101</v>
      </c>
      <c r="P14" s="17">
        <v>0.17059520222647101</v>
      </c>
      <c r="Q14" s="17">
        <v>0.16511909492038501</v>
      </c>
      <c r="R14" s="17"/>
      <c r="S14" s="17">
        <v>0.19122902432899</v>
      </c>
      <c r="T14" s="17">
        <v>0.22689035101459201</v>
      </c>
      <c r="U14" s="17">
        <v>0.23107794755886199</v>
      </c>
      <c r="V14" s="17">
        <v>0.19266876777953801</v>
      </c>
      <c r="W14" s="17">
        <v>0.17476627681256701</v>
      </c>
      <c r="X14" s="17">
        <v>0.17931946558313899</v>
      </c>
      <c r="Y14" s="17">
        <v>0.18347065168748899</v>
      </c>
      <c r="Z14" s="17">
        <v>0.167884235867262</v>
      </c>
      <c r="AA14" s="17">
        <v>0.181011858207798</v>
      </c>
      <c r="AB14" s="17">
        <v>0.22681048995257799</v>
      </c>
      <c r="AC14" s="17">
        <v>0.200942245062321</v>
      </c>
      <c r="AD14" s="17">
        <v>0.23790240345392899</v>
      </c>
      <c r="AE14" s="17"/>
      <c r="AF14" s="17">
        <v>9.44836287385903E-2</v>
      </c>
      <c r="AG14" s="17">
        <v>0.154524362413126</v>
      </c>
      <c r="AH14" s="17">
        <v>0.17848103671493701</v>
      </c>
      <c r="AI14" s="17">
        <v>0.20071469883999499</v>
      </c>
      <c r="AJ14" s="17">
        <v>0.227502974800258</v>
      </c>
      <c r="AK14" s="17">
        <v>0.200273709793234</v>
      </c>
      <c r="AL14" s="17">
        <v>0.21176841950868699</v>
      </c>
      <c r="AM14" s="17">
        <v>0.22232105471167199</v>
      </c>
      <c r="AN14" s="17">
        <v>0.204632428252534</v>
      </c>
      <c r="AO14" s="17">
        <v>0.205980199623857</v>
      </c>
      <c r="AP14" s="17">
        <v>0.17017789987579501</v>
      </c>
      <c r="AQ14" s="17">
        <v>0.19722455769935701</v>
      </c>
      <c r="AR14" s="17">
        <v>0.15899856177418401</v>
      </c>
      <c r="AS14" s="17">
        <v>0.22390337874249799</v>
      </c>
      <c r="AT14" s="17">
        <v>0.26598334576618199</v>
      </c>
      <c r="AU14" s="17">
        <v>0.19099702932704499</v>
      </c>
      <c r="AV14" s="17"/>
      <c r="AW14" s="17">
        <v>0.17734223095038401</v>
      </c>
      <c r="AX14" s="17">
        <v>0.20609858697186001</v>
      </c>
      <c r="AY14" s="17">
        <v>0.20364719997241501</v>
      </c>
      <c r="AZ14" s="17">
        <v>0.19363503090238601</v>
      </c>
      <c r="BA14" s="17">
        <v>0.23954372773041599</v>
      </c>
      <c r="BB14" s="17">
        <v>0.19036569342043499</v>
      </c>
      <c r="BC14" s="17"/>
      <c r="BD14" s="17">
        <v>0.162158906683738</v>
      </c>
      <c r="BE14" s="17">
        <v>0.19198871904676301</v>
      </c>
      <c r="BF14" s="17">
        <v>0.221030365897882</v>
      </c>
      <c r="BG14" s="17">
        <v>0.23165725757788899</v>
      </c>
      <c r="BH14" s="17">
        <v>0.22351842767595101</v>
      </c>
      <c r="BI14" s="17"/>
      <c r="BJ14" s="17">
        <v>0.19585768157064601</v>
      </c>
      <c r="BK14" s="17">
        <v>0.214102170727831</v>
      </c>
      <c r="BL14" s="17"/>
      <c r="BM14" s="17">
        <v>0.19675542942351501</v>
      </c>
      <c r="BN14" s="17">
        <v>0.211216430003308</v>
      </c>
      <c r="BO14" s="17"/>
      <c r="BP14" s="17">
        <v>0.21767122789596799</v>
      </c>
      <c r="BQ14" s="17">
        <v>0.21050466582114299</v>
      </c>
      <c r="BR14" s="17">
        <v>0.22184036098721199</v>
      </c>
      <c r="BS14" s="17">
        <v>0.19531672695567401</v>
      </c>
      <c r="BT14" s="17"/>
      <c r="BU14" s="17">
        <v>0.22844585206349399</v>
      </c>
      <c r="BV14" s="17">
        <v>0.162352122768083</v>
      </c>
      <c r="BW14" s="17"/>
      <c r="BX14" s="17">
        <v>0.22669774781311799</v>
      </c>
      <c r="BY14" s="17">
        <v>0.18852690960194199</v>
      </c>
      <c r="BZ14" s="17"/>
      <c r="CA14" s="17">
        <v>0.198936367100082</v>
      </c>
      <c r="CB14" s="17">
        <v>0.151341817083186</v>
      </c>
      <c r="CC14" s="17">
        <v>0.25747699962120701</v>
      </c>
      <c r="CD14" s="17">
        <v>0.18346341442163799</v>
      </c>
    </row>
    <row r="15" spans="2:82" ht="28.9">
      <c r="B15" s="18" t="s">
        <v>349</v>
      </c>
      <c r="C15" s="17">
        <v>0.17678629279777699</v>
      </c>
      <c r="D15" s="17">
        <v>0.17276363381603199</v>
      </c>
      <c r="E15" s="17">
        <v>0.180016761758967</v>
      </c>
      <c r="F15" s="17"/>
      <c r="G15" s="17">
        <v>0.177526072295841</v>
      </c>
      <c r="H15" s="17">
        <v>0.169615742605009</v>
      </c>
      <c r="I15" s="17">
        <v>0.164206245245576</v>
      </c>
      <c r="J15" s="17">
        <v>0.15258403159091499</v>
      </c>
      <c r="K15" s="17">
        <v>0.18867311239185</v>
      </c>
      <c r="L15" s="17">
        <v>0.20411038819461599</v>
      </c>
      <c r="M15" s="17"/>
      <c r="N15" s="17">
        <v>0.17161815687084001</v>
      </c>
      <c r="O15" s="17">
        <v>0.181122154161729</v>
      </c>
      <c r="P15" s="17">
        <v>0.17255350623773899</v>
      </c>
      <c r="Q15" s="17">
        <v>0.18112114377741301</v>
      </c>
      <c r="R15" s="17"/>
      <c r="S15" s="17">
        <v>0.17790497655946599</v>
      </c>
      <c r="T15" s="17">
        <v>0.193665107669999</v>
      </c>
      <c r="U15" s="17">
        <v>0.18514409667614701</v>
      </c>
      <c r="V15" s="17">
        <v>0.18423733315214</v>
      </c>
      <c r="W15" s="17">
        <v>0.15953417759011301</v>
      </c>
      <c r="X15" s="17">
        <v>0.170899966934979</v>
      </c>
      <c r="Y15" s="17">
        <v>0.18624735002648601</v>
      </c>
      <c r="Z15" s="17">
        <v>0.16079490957564399</v>
      </c>
      <c r="AA15" s="17">
        <v>0.162169500299752</v>
      </c>
      <c r="AB15" s="17">
        <v>0.16943036333359801</v>
      </c>
      <c r="AC15" s="17">
        <v>0.17875229128151099</v>
      </c>
      <c r="AD15" s="17">
        <v>0.18018373677605601</v>
      </c>
      <c r="AE15" s="17"/>
      <c r="AF15" s="17">
        <v>0.23970590391851501</v>
      </c>
      <c r="AG15" s="17">
        <v>0.16724563835102399</v>
      </c>
      <c r="AH15" s="17">
        <v>0.17148813631211501</v>
      </c>
      <c r="AI15" s="17">
        <v>0.19936410153187001</v>
      </c>
      <c r="AJ15" s="17">
        <v>0.202279995222725</v>
      </c>
      <c r="AK15" s="17">
        <v>0.17269172951327</v>
      </c>
      <c r="AL15" s="17">
        <v>0.16995080383938699</v>
      </c>
      <c r="AM15" s="17">
        <v>0.19928749437472501</v>
      </c>
      <c r="AN15" s="17">
        <v>0.18559984588628001</v>
      </c>
      <c r="AO15" s="17">
        <v>0.16576229328481701</v>
      </c>
      <c r="AP15" s="17">
        <v>0.174611126963018</v>
      </c>
      <c r="AQ15" s="17">
        <v>0.16228290906734999</v>
      </c>
      <c r="AR15" s="17">
        <v>0.19002934408503799</v>
      </c>
      <c r="AS15" s="17">
        <v>0.143210643683958</v>
      </c>
      <c r="AT15" s="17">
        <v>0.185263804434458</v>
      </c>
      <c r="AU15" s="17">
        <v>0.129681416109661</v>
      </c>
      <c r="AV15" s="17"/>
      <c r="AW15" s="17">
        <v>0.155799874960726</v>
      </c>
      <c r="AX15" s="17">
        <v>0.18011488474826401</v>
      </c>
      <c r="AY15" s="17">
        <v>0.19842599401850899</v>
      </c>
      <c r="AZ15" s="17">
        <v>0.18820178724362599</v>
      </c>
      <c r="BA15" s="17">
        <v>0.14904348200603601</v>
      </c>
      <c r="BB15" s="17">
        <v>0.2112023891972</v>
      </c>
      <c r="BC15" s="17"/>
      <c r="BD15" s="17">
        <v>0.179873485693576</v>
      </c>
      <c r="BE15" s="17">
        <v>0.19178685716266</v>
      </c>
      <c r="BF15" s="17">
        <v>0.163337864653576</v>
      </c>
      <c r="BG15" s="17">
        <v>0.178330668573044</v>
      </c>
      <c r="BH15" s="17">
        <v>0.15590934139166401</v>
      </c>
      <c r="BI15" s="17"/>
      <c r="BJ15" s="17">
        <v>0.17988745503596701</v>
      </c>
      <c r="BK15" s="17">
        <v>0.16218748416800499</v>
      </c>
      <c r="BL15" s="17"/>
      <c r="BM15" s="17">
        <v>0.17703041309725601</v>
      </c>
      <c r="BN15" s="17">
        <v>0.17512574037743101</v>
      </c>
      <c r="BO15" s="17"/>
      <c r="BP15" s="17">
        <v>0.18219409083852001</v>
      </c>
      <c r="BQ15" s="17">
        <v>0.16634365054692399</v>
      </c>
      <c r="BR15" s="17">
        <v>0.191294889534741</v>
      </c>
      <c r="BS15" s="17">
        <v>0.17766976289161901</v>
      </c>
      <c r="BT15" s="17"/>
      <c r="BU15" s="17">
        <v>0.18672036547004001</v>
      </c>
      <c r="BV15" s="17">
        <v>0.16414062311195499</v>
      </c>
      <c r="BW15" s="17"/>
      <c r="BX15" s="17">
        <v>0.19477626444086299</v>
      </c>
      <c r="BY15" s="17">
        <v>0.16965046642081999</v>
      </c>
      <c r="BZ15" s="17"/>
      <c r="CA15" s="17">
        <v>0.218956279107347</v>
      </c>
      <c r="CB15" s="17">
        <v>0.18596209440496</v>
      </c>
      <c r="CC15" s="17">
        <v>0.176919004628774</v>
      </c>
      <c r="CD15" s="17">
        <v>0.15680889289084901</v>
      </c>
    </row>
    <row r="16" spans="2:82">
      <c r="B16" s="18" t="s">
        <v>350</v>
      </c>
      <c r="C16" s="17">
        <v>0.15295921531658599</v>
      </c>
      <c r="D16" s="17">
        <v>0.16849748040565299</v>
      </c>
      <c r="E16" s="17">
        <v>0.13847208925118301</v>
      </c>
      <c r="F16" s="17"/>
      <c r="G16" s="17">
        <v>0.19048760605883999</v>
      </c>
      <c r="H16" s="17">
        <v>0.18212259243564799</v>
      </c>
      <c r="I16" s="17">
        <v>0.16052770847525</v>
      </c>
      <c r="J16" s="17">
        <v>0.14009903685595901</v>
      </c>
      <c r="K16" s="17">
        <v>0.13328771807673501</v>
      </c>
      <c r="L16" s="17">
        <v>0.121665621213328</v>
      </c>
      <c r="M16" s="17"/>
      <c r="N16" s="17">
        <v>0.176742104247475</v>
      </c>
      <c r="O16" s="17">
        <v>0.13491563501637199</v>
      </c>
      <c r="P16" s="17">
        <v>0.14813101280802701</v>
      </c>
      <c r="Q16" s="17">
        <v>0.15126549328490399</v>
      </c>
      <c r="R16" s="17"/>
      <c r="S16" s="17">
        <v>0.18625579830445599</v>
      </c>
      <c r="T16" s="17">
        <v>0.13503088461537099</v>
      </c>
      <c r="U16" s="17">
        <v>0.13322976093990599</v>
      </c>
      <c r="V16" s="17">
        <v>0.15958673203236801</v>
      </c>
      <c r="W16" s="17">
        <v>0.153505816048608</v>
      </c>
      <c r="X16" s="17">
        <v>0.125107503513533</v>
      </c>
      <c r="Y16" s="17">
        <v>0.15448471119979201</v>
      </c>
      <c r="Z16" s="17">
        <v>0.132240003540984</v>
      </c>
      <c r="AA16" s="17">
        <v>0.183279603253624</v>
      </c>
      <c r="AB16" s="17">
        <v>0.115691047817362</v>
      </c>
      <c r="AC16" s="17">
        <v>0.178783709124233</v>
      </c>
      <c r="AD16" s="17">
        <v>0.17141228095393701</v>
      </c>
      <c r="AE16" s="17"/>
      <c r="AF16" s="17">
        <v>0.16556841176482401</v>
      </c>
      <c r="AG16" s="17">
        <v>0.16753876595515099</v>
      </c>
      <c r="AH16" s="17">
        <v>0.14520456971253501</v>
      </c>
      <c r="AI16" s="17">
        <v>0.14334276381598501</v>
      </c>
      <c r="AJ16" s="17">
        <v>0.134237860656411</v>
      </c>
      <c r="AK16" s="17">
        <v>0.11547475630085099</v>
      </c>
      <c r="AL16" s="17">
        <v>0.15350335320683201</v>
      </c>
      <c r="AM16" s="17">
        <v>0.208992900697312</v>
      </c>
      <c r="AN16" s="17">
        <v>0.14869035446456999</v>
      </c>
      <c r="AO16" s="17">
        <v>0.17378210924545401</v>
      </c>
      <c r="AP16" s="17">
        <v>0.14878951690758499</v>
      </c>
      <c r="AQ16" s="17">
        <v>0.16618920377362401</v>
      </c>
      <c r="AR16" s="17">
        <v>0.21053010991826501</v>
      </c>
      <c r="AS16" s="17">
        <v>0.19882944874879299</v>
      </c>
      <c r="AT16" s="17">
        <v>0.17130824309474599</v>
      </c>
      <c r="AU16" s="17">
        <v>0.16625397949172599</v>
      </c>
      <c r="AV16" s="17"/>
      <c r="AW16" s="17">
        <v>0.197418333627075</v>
      </c>
      <c r="AX16" s="17">
        <v>0.15062883830677801</v>
      </c>
      <c r="AY16" s="17">
        <v>0.168797092325398</v>
      </c>
      <c r="AZ16" s="17">
        <v>0.112200110967552</v>
      </c>
      <c r="BA16" s="17">
        <v>0.12597145705553001</v>
      </c>
      <c r="BB16" s="17">
        <v>0.14913808577337001</v>
      </c>
      <c r="BC16" s="17"/>
      <c r="BD16" s="17">
        <v>0.139876365148941</v>
      </c>
      <c r="BE16" s="17">
        <v>0.16294891127828401</v>
      </c>
      <c r="BF16" s="17">
        <v>0.15938104472873599</v>
      </c>
      <c r="BG16" s="17">
        <v>0.19485279085613599</v>
      </c>
      <c r="BH16" s="17">
        <v>0.196675471837225</v>
      </c>
      <c r="BI16" s="17"/>
      <c r="BJ16" s="17">
        <v>0.14491728643743201</v>
      </c>
      <c r="BK16" s="17">
        <v>0.18940800413898201</v>
      </c>
      <c r="BL16" s="17"/>
      <c r="BM16" s="17">
        <v>0.14853988977677901</v>
      </c>
      <c r="BN16" s="17">
        <v>0.172281795209481</v>
      </c>
      <c r="BO16" s="17"/>
      <c r="BP16" s="17">
        <v>0.18371963027541399</v>
      </c>
      <c r="BQ16" s="17">
        <v>0.190498480625207</v>
      </c>
      <c r="BR16" s="17">
        <v>0.19968361042681901</v>
      </c>
      <c r="BS16" s="17">
        <v>0.13927735272220901</v>
      </c>
      <c r="BT16" s="17"/>
      <c r="BU16" s="17">
        <v>0.16550519373415201</v>
      </c>
      <c r="BV16" s="17">
        <v>0.13698869605544001</v>
      </c>
      <c r="BW16" s="17"/>
      <c r="BX16" s="17">
        <v>0.178842206061569</v>
      </c>
      <c r="BY16" s="17">
        <v>0.14269257722860601</v>
      </c>
      <c r="BZ16" s="17"/>
      <c r="CA16" s="17">
        <v>0.19632650166683399</v>
      </c>
      <c r="CB16" s="17">
        <v>9.4020366543492301E-2</v>
      </c>
      <c r="CC16" s="17">
        <v>0.183925266172456</v>
      </c>
      <c r="CD16" s="17">
        <v>0.165265157485807</v>
      </c>
    </row>
    <row r="17" spans="2:82" ht="28.9">
      <c r="B17" s="18" t="s">
        <v>351</v>
      </c>
      <c r="C17" s="17">
        <v>0.15174818707069701</v>
      </c>
      <c r="D17" s="17">
        <v>0.18239400286438801</v>
      </c>
      <c r="E17" s="17">
        <v>0.122331995144975</v>
      </c>
      <c r="F17" s="17"/>
      <c r="G17" s="17">
        <v>0.13115789308811601</v>
      </c>
      <c r="H17" s="17">
        <v>0.16672975909396201</v>
      </c>
      <c r="I17" s="17">
        <v>0.171863227920172</v>
      </c>
      <c r="J17" s="17">
        <v>0.17099833748742899</v>
      </c>
      <c r="K17" s="17">
        <v>0.13896222992895199</v>
      </c>
      <c r="L17" s="17">
        <v>0.12974696800750399</v>
      </c>
      <c r="M17" s="17"/>
      <c r="N17" s="17">
        <v>0.163428480275776</v>
      </c>
      <c r="O17" s="17">
        <v>0.14657223545262499</v>
      </c>
      <c r="P17" s="17">
        <v>0.149041925763118</v>
      </c>
      <c r="Q17" s="17">
        <v>0.149947422853282</v>
      </c>
      <c r="R17" s="17"/>
      <c r="S17" s="17">
        <v>0.14942336227351399</v>
      </c>
      <c r="T17" s="17">
        <v>0.15145968922491801</v>
      </c>
      <c r="U17" s="17">
        <v>0.13912250866564499</v>
      </c>
      <c r="V17" s="17">
        <v>0.14886345054220401</v>
      </c>
      <c r="W17" s="17">
        <v>0.157814908924549</v>
      </c>
      <c r="X17" s="17">
        <v>0.18621033435860701</v>
      </c>
      <c r="Y17" s="17">
        <v>0.16147896807853299</v>
      </c>
      <c r="Z17" s="17">
        <v>0.15433910894868499</v>
      </c>
      <c r="AA17" s="17">
        <v>0.15731850373744899</v>
      </c>
      <c r="AB17" s="17">
        <v>0.154546757775192</v>
      </c>
      <c r="AC17" s="17">
        <v>9.7142878275116806E-2</v>
      </c>
      <c r="AD17" s="17">
        <v>0.121407041609484</v>
      </c>
      <c r="AE17" s="17"/>
      <c r="AF17" s="17">
        <v>0.30325311317037101</v>
      </c>
      <c r="AG17" s="17">
        <v>9.0922864549281002E-2</v>
      </c>
      <c r="AH17" s="17">
        <v>0.122809254684351</v>
      </c>
      <c r="AI17" s="17">
        <v>0.12924149720264499</v>
      </c>
      <c r="AJ17" s="17">
        <v>0.14145978656903199</v>
      </c>
      <c r="AK17" s="17">
        <v>0.153897800264858</v>
      </c>
      <c r="AL17" s="17">
        <v>0.15713130519444099</v>
      </c>
      <c r="AM17" s="17">
        <v>0.129814787158571</v>
      </c>
      <c r="AN17" s="17">
        <v>0.166971215418835</v>
      </c>
      <c r="AO17" s="17">
        <v>0.16112918529892301</v>
      </c>
      <c r="AP17" s="17">
        <v>0.175369073009634</v>
      </c>
      <c r="AQ17" s="17">
        <v>0.19776363975564201</v>
      </c>
      <c r="AR17" s="17">
        <v>0.15305967194414799</v>
      </c>
      <c r="AS17" s="17">
        <v>0.18957611487734199</v>
      </c>
      <c r="AT17" s="17">
        <v>0.147614436483895</v>
      </c>
      <c r="AU17" s="17">
        <v>0.21254887573610801</v>
      </c>
      <c r="AV17" s="17"/>
      <c r="AW17" s="17">
        <v>0.149270138860289</v>
      </c>
      <c r="AX17" s="17">
        <v>0.17128788472505899</v>
      </c>
      <c r="AY17" s="17">
        <v>0.131475535693062</v>
      </c>
      <c r="AZ17" s="17">
        <v>0.14334594245054899</v>
      </c>
      <c r="BA17" s="17">
        <v>0.15008771044521901</v>
      </c>
      <c r="BB17" s="17">
        <v>0.14968520330187701</v>
      </c>
      <c r="BC17" s="17"/>
      <c r="BD17" s="17">
        <v>0.14988216818455699</v>
      </c>
      <c r="BE17" s="17">
        <v>0.13252497609128799</v>
      </c>
      <c r="BF17" s="17">
        <v>0.149762840001645</v>
      </c>
      <c r="BG17" s="17">
        <v>0.17794219826548799</v>
      </c>
      <c r="BH17" s="17">
        <v>0.13698739776011801</v>
      </c>
      <c r="BI17" s="17"/>
      <c r="BJ17" s="17">
        <v>0.14815279261096301</v>
      </c>
      <c r="BK17" s="17">
        <v>0.16920788430771999</v>
      </c>
      <c r="BL17" s="17"/>
      <c r="BM17" s="17">
        <v>0.15213957737859901</v>
      </c>
      <c r="BN17" s="17">
        <v>0.152284177979612</v>
      </c>
      <c r="BO17" s="17"/>
      <c r="BP17" s="17">
        <v>0.16306284393514101</v>
      </c>
      <c r="BQ17" s="17">
        <v>0.19032716184530099</v>
      </c>
      <c r="BR17" s="17">
        <v>0.16341868278336699</v>
      </c>
      <c r="BS17" s="17">
        <v>0.144872909165669</v>
      </c>
      <c r="BT17" s="17"/>
      <c r="BU17" s="17">
        <v>0.16179054388806399</v>
      </c>
      <c r="BV17" s="17">
        <v>0.13896467608087101</v>
      </c>
      <c r="BW17" s="17"/>
      <c r="BX17" s="17">
        <v>0.153553724597568</v>
      </c>
      <c r="BY17" s="17">
        <v>0.15103201016033499</v>
      </c>
      <c r="BZ17" s="17"/>
      <c r="CA17" s="17">
        <v>0.19303948116535699</v>
      </c>
      <c r="CB17" s="17">
        <v>0.16537711258473001</v>
      </c>
      <c r="CC17" s="17">
        <v>0.14214251899354299</v>
      </c>
      <c r="CD17" s="17">
        <v>0.13814962312943699</v>
      </c>
    </row>
    <row r="18" spans="2:82" ht="28.9">
      <c r="B18" s="18" t="s">
        <v>352</v>
      </c>
      <c r="C18" s="17">
        <v>0.150335660925346</v>
      </c>
      <c r="D18" s="17">
        <v>0.15115904278652201</v>
      </c>
      <c r="E18" s="17">
        <v>0.15064993659166001</v>
      </c>
      <c r="F18" s="17"/>
      <c r="G18" s="17">
        <v>0.22451724438588799</v>
      </c>
      <c r="H18" s="17">
        <v>0.183625347068642</v>
      </c>
      <c r="I18" s="17">
        <v>0.15967595547508501</v>
      </c>
      <c r="J18" s="17">
        <v>0.12368397697741</v>
      </c>
      <c r="K18" s="17">
        <v>0.12736035348556601</v>
      </c>
      <c r="L18" s="17">
        <v>0.10325780785861199</v>
      </c>
      <c r="M18" s="17"/>
      <c r="N18" s="17">
        <v>0.15226747017658199</v>
      </c>
      <c r="O18" s="17">
        <v>0.14895364287172999</v>
      </c>
      <c r="P18" s="17">
        <v>0.16188023897023099</v>
      </c>
      <c r="Q18" s="17">
        <v>0.14168359263188801</v>
      </c>
      <c r="R18" s="17"/>
      <c r="S18" s="17">
        <v>0.19671275533142801</v>
      </c>
      <c r="T18" s="17">
        <v>0.13892724579316901</v>
      </c>
      <c r="U18" s="17">
        <v>0.125543978111607</v>
      </c>
      <c r="V18" s="17">
        <v>0.177636723222869</v>
      </c>
      <c r="W18" s="17">
        <v>0.14657222778564399</v>
      </c>
      <c r="X18" s="17">
        <v>0.13503253578235</v>
      </c>
      <c r="Y18" s="17">
        <v>0.17448186644099301</v>
      </c>
      <c r="Z18" s="17">
        <v>0.14538928209972499</v>
      </c>
      <c r="AA18" s="17">
        <v>0.15840674453171799</v>
      </c>
      <c r="AB18" s="17">
        <v>0.122613803066738</v>
      </c>
      <c r="AC18" s="17">
        <v>0.12210884681710001</v>
      </c>
      <c r="AD18" s="17">
        <v>6.5065989227781507E-2</v>
      </c>
      <c r="AE18" s="17"/>
      <c r="AF18" s="17">
        <v>0.121257863213915</v>
      </c>
      <c r="AG18" s="17">
        <v>0.151770731342109</v>
      </c>
      <c r="AH18" s="17">
        <v>0.112103263826575</v>
      </c>
      <c r="AI18" s="17">
        <v>0.11629386967943001</v>
      </c>
      <c r="AJ18" s="17">
        <v>0.15321188403918801</v>
      </c>
      <c r="AK18" s="17">
        <v>0.14693819388092599</v>
      </c>
      <c r="AL18" s="17">
        <v>0.16669485110090901</v>
      </c>
      <c r="AM18" s="17">
        <v>0.14051373339313999</v>
      </c>
      <c r="AN18" s="17">
        <v>0.140052705233427</v>
      </c>
      <c r="AO18" s="17">
        <v>0.16384424556624499</v>
      </c>
      <c r="AP18" s="17">
        <v>0.17851261256848799</v>
      </c>
      <c r="AQ18" s="17">
        <v>0.17144722502705101</v>
      </c>
      <c r="AR18" s="17">
        <v>0.17319417716771701</v>
      </c>
      <c r="AS18" s="17">
        <v>5.4748092954792001E-2</v>
      </c>
      <c r="AT18" s="17">
        <v>0.20407116684063001</v>
      </c>
      <c r="AU18" s="17">
        <v>0.24409562150783201</v>
      </c>
      <c r="AV18" s="17"/>
      <c r="AW18" s="17">
        <v>0.19944497060841801</v>
      </c>
      <c r="AX18" s="17">
        <v>0.14939295438018901</v>
      </c>
      <c r="AY18" s="17">
        <v>0.15659588737211999</v>
      </c>
      <c r="AZ18" s="17">
        <v>0.113552291170386</v>
      </c>
      <c r="BA18" s="17">
        <v>0.107037257476466</v>
      </c>
      <c r="BB18" s="17">
        <v>0.160263278187016</v>
      </c>
      <c r="BC18" s="17"/>
      <c r="BD18" s="17">
        <v>0.124994915251864</v>
      </c>
      <c r="BE18" s="17">
        <v>0.15093333552678501</v>
      </c>
      <c r="BF18" s="17">
        <v>0.168910468122147</v>
      </c>
      <c r="BG18" s="17">
        <v>0.193886850857443</v>
      </c>
      <c r="BH18" s="17">
        <v>0.22506012113433899</v>
      </c>
      <c r="BI18" s="17"/>
      <c r="BJ18" s="17">
        <v>0.13163123537677601</v>
      </c>
      <c r="BK18" s="17">
        <v>0.232242453224243</v>
      </c>
      <c r="BL18" s="17"/>
      <c r="BM18" s="17">
        <v>0.143359104812539</v>
      </c>
      <c r="BN18" s="17">
        <v>0.188798617127096</v>
      </c>
      <c r="BO18" s="17"/>
      <c r="BP18" s="17">
        <v>0.18810195815941999</v>
      </c>
      <c r="BQ18" s="17">
        <v>0.20457820815038799</v>
      </c>
      <c r="BR18" s="17">
        <v>0.20973438652158199</v>
      </c>
      <c r="BS18" s="17">
        <v>0.13075471954753001</v>
      </c>
      <c r="BT18" s="17"/>
      <c r="BU18" s="17">
        <v>0.158835776846803</v>
      </c>
      <c r="BV18" s="17">
        <v>0.139515359747757</v>
      </c>
      <c r="BW18" s="17"/>
      <c r="BX18" s="17">
        <v>0.19603875358148201</v>
      </c>
      <c r="BY18" s="17">
        <v>0.13220726469691199</v>
      </c>
      <c r="BZ18" s="17"/>
      <c r="CA18" s="17">
        <v>0.141944798479715</v>
      </c>
      <c r="CB18" s="17">
        <v>0.106533013500867</v>
      </c>
      <c r="CC18" s="17">
        <v>0.17985084477569599</v>
      </c>
      <c r="CD18" s="17">
        <v>0.16309632117266001</v>
      </c>
    </row>
    <row r="19" spans="2:82" ht="28.9">
      <c r="B19" s="18" t="s">
        <v>353</v>
      </c>
      <c r="C19" s="17">
        <v>0.15009425657624501</v>
      </c>
      <c r="D19" s="17">
        <v>0.14168920439149699</v>
      </c>
      <c r="E19" s="17">
        <v>0.15605750879299399</v>
      </c>
      <c r="F19" s="17"/>
      <c r="G19" s="17">
        <v>0.16399671623700801</v>
      </c>
      <c r="H19" s="17">
        <v>0.15002836290746299</v>
      </c>
      <c r="I19" s="17">
        <v>0.17327872742464001</v>
      </c>
      <c r="J19" s="17">
        <v>0.120946706814265</v>
      </c>
      <c r="K19" s="17">
        <v>0.140297948714035</v>
      </c>
      <c r="L19" s="17">
        <v>0.152225876667235</v>
      </c>
      <c r="M19" s="17"/>
      <c r="N19" s="17">
        <v>0.163496311196312</v>
      </c>
      <c r="O19" s="17">
        <v>0.154891019763262</v>
      </c>
      <c r="P19" s="17">
        <v>0.12669351144810001</v>
      </c>
      <c r="Q19" s="17">
        <v>0.151135949788514</v>
      </c>
      <c r="R19" s="17"/>
      <c r="S19" s="17">
        <v>0.15849888902945999</v>
      </c>
      <c r="T19" s="17">
        <v>0.154243264648911</v>
      </c>
      <c r="U19" s="17">
        <v>0.15683146629130301</v>
      </c>
      <c r="V19" s="17">
        <v>0.104538846504151</v>
      </c>
      <c r="W19" s="17">
        <v>0.182906859514192</v>
      </c>
      <c r="X19" s="17">
        <v>0.170044866503447</v>
      </c>
      <c r="Y19" s="17">
        <v>0.144413837589907</v>
      </c>
      <c r="Z19" s="17">
        <v>0.12542985482223901</v>
      </c>
      <c r="AA19" s="17">
        <v>0.16127765605295599</v>
      </c>
      <c r="AB19" s="17">
        <v>0.14067087757921601</v>
      </c>
      <c r="AC19" s="17">
        <v>0.119875914761137</v>
      </c>
      <c r="AD19" s="17">
        <v>0.16083512273271799</v>
      </c>
      <c r="AE19" s="17"/>
      <c r="AF19" s="17">
        <v>4.3848140681312001E-2</v>
      </c>
      <c r="AG19" s="17">
        <v>7.4243211870513803E-2</v>
      </c>
      <c r="AH19" s="17">
        <v>0.14836547312575499</v>
      </c>
      <c r="AI19" s="17">
        <v>0.20049700946101001</v>
      </c>
      <c r="AJ19" s="17">
        <v>0.14028152662002499</v>
      </c>
      <c r="AK19" s="17">
        <v>0.13354509689764599</v>
      </c>
      <c r="AL19" s="17">
        <v>0.15314337608862699</v>
      </c>
      <c r="AM19" s="17">
        <v>0.135267362594264</v>
      </c>
      <c r="AN19" s="17">
        <v>0.17002387981637401</v>
      </c>
      <c r="AO19" s="17">
        <v>0.17029081085544001</v>
      </c>
      <c r="AP19" s="17">
        <v>0.13862530512100801</v>
      </c>
      <c r="AQ19" s="17">
        <v>0.172035121735409</v>
      </c>
      <c r="AR19" s="17">
        <v>0.173586674982109</v>
      </c>
      <c r="AS19" s="17">
        <v>0.110857982742433</v>
      </c>
      <c r="AT19" s="17">
        <v>0.13766003074355901</v>
      </c>
      <c r="AU19" s="17">
        <v>0.159032055065675</v>
      </c>
      <c r="AV19" s="17"/>
      <c r="AW19" s="17">
        <v>0.16330174021990601</v>
      </c>
      <c r="AX19" s="17">
        <v>0.16641833421170599</v>
      </c>
      <c r="AY19" s="17">
        <v>0.14785902100126699</v>
      </c>
      <c r="AZ19" s="17">
        <v>0.131643471743079</v>
      </c>
      <c r="BA19" s="17">
        <v>0.14460581038556899</v>
      </c>
      <c r="BB19" s="17">
        <v>0.10354529585764299</v>
      </c>
      <c r="BC19" s="17"/>
      <c r="BD19" s="17">
        <v>0.14731361056192199</v>
      </c>
      <c r="BE19" s="17">
        <v>0.143085667925372</v>
      </c>
      <c r="BF19" s="17">
        <v>0.16248342675040001</v>
      </c>
      <c r="BG19" s="17">
        <v>0.162935276839478</v>
      </c>
      <c r="BH19" s="17">
        <v>0.14464446551889301</v>
      </c>
      <c r="BI19" s="17"/>
      <c r="BJ19" s="17">
        <v>0.15438126079553599</v>
      </c>
      <c r="BK19" s="17">
        <v>0.132616669335057</v>
      </c>
      <c r="BL19" s="17"/>
      <c r="BM19" s="17">
        <v>0.149285572876098</v>
      </c>
      <c r="BN19" s="17">
        <v>0.15379056925182999</v>
      </c>
      <c r="BO19" s="17"/>
      <c r="BP19" s="17">
        <v>0.155865591962209</v>
      </c>
      <c r="BQ19" s="17">
        <v>0.12831717332577</v>
      </c>
      <c r="BR19" s="17">
        <v>0.135138810099587</v>
      </c>
      <c r="BS19" s="17">
        <v>0.15351326836529899</v>
      </c>
      <c r="BT19" s="17"/>
      <c r="BU19" s="17">
        <v>0.156775713465064</v>
      </c>
      <c r="BV19" s="17">
        <v>0.14158903423455901</v>
      </c>
      <c r="BW19" s="17"/>
      <c r="BX19" s="17">
        <v>0.182611254850885</v>
      </c>
      <c r="BY19" s="17">
        <v>0.13719620100444499</v>
      </c>
      <c r="BZ19" s="17"/>
      <c r="CA19" s="17">
        <v>0.152493527112597</v>
      </c>
      <c r="CB19" s="17">
        <v>7.2524043349704401E-2</v>
      </c>
      <c r="CC19" s="17">
        <v>0.22544183408817101</v>
      </c>
      <c r="CD19" s="17">
        <v>0.14344687428174299</v>
      </c>
    </row>
    <row r="20" spans="2:82" ht="28.9">
      <c r="B20" s="18" t="s">
        <v>354</v>
      </c>
      <c r="C20" s="17">
        <v>0.14235735645174999</v>
      </c>
      <c r="D20" s="17">
        <v>0.16464409500053401</v>
      </c>
      <c r="E20" s="17">
        <v>0.121648474918066</v>
      </c>
      <c r="F20" s="17"/>
      <c r="G20" s="17">
        <v>0.198062481904695</v>
      </c>
      <c r="H20" s="17">
        <v>0.1654033191848</v>
      </c>
      <c r="I20" s="17">
        <v>0.14778002900180701</v>
      </c>
      <c r="J20" s="17">
        <v>0.157385201699306</v>
      </c>
      <c r="K20" s="17">
        <v>9.5605779939280294E-2</v>
      </c>
      <c r="L20" s="17">
        <v>0.101189942613824</v>
      </c>
      <c r="M20" s="17"/>
      <c r="N20" s="17">
        <v>0.14151443565024699</v>
      </c>
      <c r="O20" s="17">
        <v>0.141337156356837</v>
      </c>
      <c r="P20" s="17">
        <v>0.149291129722046</v>
      </c>
      <c r="Q20" s="17">
        <v>0.13984958866664501</v>
      </c>
      <c r="R20" s="17"/>
      <c r="S20" s="17">
        <v>0.13921446713711699</v>
      </c>
      <c r="T20" s="17">
        <v>0.13751834163832599</v>
      </c>
      <c r="U20" s="17">
        <v>0.12625249445231901</v>
      </c>
      <c r="V20" s="17">
        <v>0.12062486692333201</v>
      </c>
      <c r="W20" s="17">
        <v>0.10631488350445401</v>
      </c>
      <c r="X20" s="17">
        <v>0.12131624860471001</v>
      </c>
      <c r="Y20" s="17">
        <v>0.14364008742024501</v>
      </c>
      <c r="Z20" s="17">
        <v>0.169918839514418</v>
      </c>
      <c r="AA20" s="17">
        <v>0.16093897956641801</v>
      </c>
      <c r="AB20" s="17">
        <v>0.18230136908030101</v>
      </c>
      <c r="AC20" s="17">
        <v>0.16792025001418801</v>
      </c>
      <c r="AD20" s="17">
        <v>0.162618281530922</v>
      </c>
      <c r="AE20" s="17"/>
      <c r="AF20" s="17">
        <v>0.128567327892529</v>
      </c>
      <c r="AG20" s="17">
        <v>0.21126691961923899</v>
      </c>
      <c r="AH20" s="17">
        <v>0.147434860640688</v>
      </c>
      <c r="AI20" s="17">
        <v>0.134822723805893</v>
      </c>
      <c r="AJ20" s="17">
        <v>0.137820719940592</v>
      </c>
      <c r="AK20" s="17">
        <v>0.126874322261398</v>
      </c>
      <c r="AL20" s="17">
        <v>0.14628003406218401</v>
      </c>
      <c r="AM20" s="17">
        <v>0.12990306964940401</v>
      </c>
      <c r="AN20" s="17">
        <v>0.139134005096128</v>
      </c>
      <c r="AO20" s="17">
        <v>0.150280810316156</v>
      </c>
      <c r="AP20" s="17">
        <v>0.15937213065147399</v>
      </c>
      <c r="AQ20" s="17">
        <v>0.122634588115676</v>
      </c>
      <c r="AR20" s="17">
        <v>0.141619445754811</v>
      </c>
      <c r="AS20" s="17">
        <v>0.18015345600572999</v>
      </c>
      <c r="AT20" s="17">
        <v>0.13858831416067</v>
      </c>
      <c r="AU20" s="17">
        <v>0.14436687035322199</v>
      </c>
      <c r="AV20" s="17"/>
      <c r="AW20" s="17">
        <v>0.165751135127754</v>
      </c>
      <c r="AX20" s="17">
        <v>0.14254185567661801</v>
      </c>
      <c r="AY20" s="17">
        <v>0.127120176236976</v>
      </c>
      <c r="AZ20" s="17">
        <v>0.13316484473121501</v>
      </c>
      <c r="BA20" s="17">
        <v>0.13170115975199501</v>
      </c>
      <c r="BB20" s="17">
        <v>0.136667007401893</v>
      </c>
      <c r="BC20" s="17"/>
      <c r="BD20" s="17">
        <v>0.126814191974878</v>
      </c>
      <c r="BE20" s="17">
        <v>0.14595716112016999</v>
      </c>
      <c r="BF20" s="17">
        <v>0.14081707464218801</v>
      </c>
      <c r="BG20" s="17">
        <v>0.143392259834764</v>
      </c>
      <c r="BH20" s="17">
        <v>0.145203667080021</v>
      </c>
      <c r="BI20" s="17"/>
      <c r="BJ20" s="17">
        <v>0.13686193498617699</v>
      </c>
      <c r="BK20" s="17">
        <v>0.16878558291847701</v>
      </c>
      <c r="BL20" s="17"/>
      <c r="BM20" s="17">
        <v>0.14109401648374201</v>
      </c>
      <c r="BN20" s="17">
        <v>0.150036239519414</v>
      </c>
      <c r="BO20" s="17"/>
      <c r="BP20" s="17">
        <v>0.154760284771084</v>
      </c>
      <c r="BQ20" s="17">
        <v>0.18572685252333401</v>
      </c>
      <c r="BR20" s="17">
        <v>0.14881790476890999</v>
      </c>
      <c r="BS20" s="17">
        <v>0.135283567074477</v>
      </c>
      <c r="BT20" s="17"/>
      <c r="BU20" s="17">
        <v>0.13295849147409899</v>
      </c>
      <c r="BV20" s="17">
        <v>0.154321728552718</v>
      </c>
      <c r="BW20" s="17"/>
      <c r="BX20" s="17">
        <v>0.149267972742126</v>
      </c>
      <c r="BY20" s="17">
        <v>0.13961622050199701</v>
      </c>
      <c r="BZ20" s="17"/>
      <c r="CA20" s="17">
        <v>0.140518519357859</v>
      </c>
      <c r="CB20" s="17">
        <v>0.13627197308442199</v>
      </c>
      <c r="CC20" s="17">
        <v>0.14801465129161301</v>
      </c>
      <c r="CD20" s="17">
        <v>0.142636222608266</v>
      </c>
    </row>
    <row r="21" spans="2:82">
      <c r="B21" s="18" t="s">
        <v>355</v>
      </c>
      <c r="C21" s="17">
        <v>0.13776524829524001</v>
      </c>
      <c r="D21" s="17">
        <v>0.144035032848707</v>
      </c>
      <c r="E21" s="17">
        <v>0.130282417083361</v>
      </c>
      <c r="F21" s="17"/>
      <c r="G21" s="17">
        <v>0.213993259034125</v>
      </c>
      <c r="H21" s="17">
        <v>0.13837486845038299</v>
      </c>
      <c r="I21" s="17">
        <v>0.141950272222437</v>
      </c>
      <c r="J21" s="17">
        <v>0.11959411572148999</v>
      </c>
      <c r="K21" s="17">
        <v>0.12581766181200901</v>
      </c>
      <c r="L21" s="17">
        <v>0.10588903276629801</v>
      </c>
      <c r="M21" s="17"/>
      <c r="N21" s="17">
        <v>0.137559629977937</v>
      </c>
      <c r="O21" s="17">
        <v>0.14865281781807199</v>
      </c>
      <c r="P21" s="17">
        <v>0.144685426124465</v>
      </c>
      <c r="Q21" s="17">
        <v>0.121295721936252</v>
      </c>
      <c r="R21" s="17"/>
      <c r="S21" s="17">
        <v>0.17934762458341</v>
      </c>
      <c r="T21" s="17">
        <v>0.14166096271017201</v>
      </c>
      <c r="U21" s="17">
        <v>0.14566027883148899</v>
      </c>
      <c r="V21" s="17">
        <v>0.12844082758215999</v>
      </c>
      <c r="W21" s="17">
        <v>0.14872955382418099</v>
      </c>
      <c r="X21" s="17">
        <v>0.121685617592875</v>
      </c>
      <c r="Y21" s="17">
        <v>0.131719950470889</v>
      </c>
      <c r="Z21" s="17">
        <v>0.12224069236870801</v>
      </c>
      <c r="AA21" s="17">
        <v>0.120617854279693</v>
      </c>
      <c r="AB21" s="17">
        <v>0.13013731622417499</v>
      </c>
      <c r="AC21" s="17">
        <v>0.12220274628958901</v>
      </c>
      <c r="AD21" s="17">
        <v>0.104932468266916</v>
      </c>
      <c r="AE21" s="17"/>
      <c r="AF21" s="17">
        <v>0.160357369074068</v>
      </c>
      <c r="AG21" s="17">
        <v>0.133726600722473</v>
      </c>
      <c r="AH21" s="17">
        <v>0.13257582210785099</v>
      </c>
      <c r="AI21" s="17">
        <v>0.140966103869479</v>
      </c>
      <c r="AJ21" s="17">
        <v>0.14562849251131299</v>
      </c>
      <c r="AK21" s="17">
        <v>0.13290623982774299</v>
      </c>
      <c r="AL21" s="17">
        <v>0.14662360436360999</v>
      </c>
      <c r="AM21" s="17">
        <v>0.15473249080277299</v>
      </c>
      <c r="AN21" s="17">
        <v>0.15043262646092301</v>
      </c>
      <c r="AO21" s="17">
        <v>0.14799374323815201</v>
      </c>
      <c r="AP21" s="17">
        <v>0.124909546891301</v>
      </c>
      <c r="AQ21" s="17">
        <v>0.148191879128759</v>
      </c>
      <c r="AR21" s="17">
        <v>0.107791142411369</v>
      </c>
      <c r="AS21" s="17">
        <v>6.9788578786839403E-2</v>
      </c>
      <c r="AT21" s="17">
        <v>0.17182668311625901</v>
      </c>
      <c r="AU21" s="17">
        <v>0.15223097221423301</v>
      </c>
      <c r="AV21" s="17"/>
      <c r="AW21" s="17">
        <v>0.16426739349008301</v>
      </c>
      <c r="AX21" s="17">
        <v>0.136478902940187</v>
      </c>
      <c r="AY21" s="17">
        <v>0.12531940670171199</v>
      </c>
      <c r="AZ21" s="17">
        <v>0.12902712057721999</v>
      </c>
      <c r="BA21" s="17">
        <v>0.122379055575891</v>
      </c>
      <c r="BB21" s="17">
        <v>0.12787800217591999</v>
      </c>
      <c r="BC21" s="17"/>
      <c r="BD21" s="17">
        <v>0.122358590345618</v>
      </c>
      <c r="BE21" s="17">
        <v>0.16141389872506601</v>
      </c>
      <c r="BF21" s="17">
        <v>0.14224238725011301</v>
      </c>
      <c r="BG21" s="17">
        <v>0.160541938313008</v>
      </c>
      <c r="BH21" s="17">
        <v>0.16096975785054099</v>
      </c>
      <c r="BI21" s="17"/>
      <c r="BJ21" s="17">
        <v>0.13368515069671899</v>
      </c>
      <c r="BK21" s="17">
        <v>0.15703625729357701</v>
      </c>
      <c r="BL21" s="17"/>
      <c r="BM21" s="17">
        <v>0.13375092572278099</v>
      </c>
      <c r="BN21" s="17">
        <v>0.15991430638044901</v>
      </c>
      <c r="BO21" s="17"/>
      <c r="BP21" s="17">
        <v>0.15326895798062501</v>
      </c>
      <c r="BQ21" s="17">
        <v>0.18813488547441201</v>
      </c>
      <c r="BR21" s="17">
        <v>0.15340722147751101</v>
      </c>
      <c r="BS21" s="17">
        <v>0.12742734761665001</v>
      </c>
      <c r="BT21" s="17"/>
      <c r="BU21" s="17">
        <v>0.15120886633984401</v>
      </c>
      <c r="BV21" s="17">
        <v>0.120652070368819</v>
      </c>
      <c r="BW21" s="17"/>
      <c r="BX21" s="17">
        <v>0.17847720909218201</v>
      </c>
      <c r="BY21" s="17">
        <v>0.121616613407084</v>
      </c>
      <c r="BZ21" s="17"/>
      <c r="CA21" s="17">
        <v>0.151161139224219</v>
      </c>
      <c r="CB21" s="17">
        <v>6.2749946445951804E-2</v>
      </c>
      <c r="CC21" s="17">
        <v>0.201920482614768</v>
      </c>
      <c r="CD21" s="17">
        <v>0.13779056916103299</v>
      </c>
    </row>
    <row r="22" spans="2:82">
      <c r="B22" s="18" t="s">
        <v>124</v>
      </c>
      <c r="C22" s="17">
        <v>6.3609703371773102E-2</v>
      </c>
      <c r="D22" s="17">
        <v>5.1263968015124499E-2</v>
      </c>
      <c r="E22" s="17">
        <v>7.5097690206343298E-2</v>
      </c>
      <c r="F22" s="17"/>
      <c r="G22" s="17">
        <v>4.4399029599086502E-2</v>
      </c>
      <c r="H22" s="17">
        <v>6.0818993996503597E-2</v>
      </c>
      <c r="I22" s="17">
        <v>6.3727564541553997E-2</v>
      </c>
      <c r="J22" s="17">
        <v>8.3535827264869994E-2</v>
      </c>
      <c r="K22" s="17">
        <v>5.6586387753589901E-2</v>
      </c>
      <c r="L22" s="17">
        <v>6.7088973916060196E-2</v>
      </c>
      <c r="M22" s="17"/>
      <c r="N22" s="17">
        <v>3.5581388833571703E-2</v>
      </c>
      <c r="O22" s="17">
        <v>5.9507340068508802E-2</v>
      </c>
      <c r="P22" s="17">
        <v>6.6101448316031305E-2</v>
      </c>
      <c r="Q22" s="17">
        <v>9.6510056285198598E-2</v>
      </c>
      <c r="R22" s="17"/>
      <c r="S22" s="17">
        <v>5.6571327045388697E-2</v>
      </c>
      <c r="T22" s="17">
        <v>5.3674827928427302E-2</v>
      </c>
      <c r="U22" s="17">
        <v>6.8799479523536003E-2</v>
      </c>
      <c r="V22" s="17">
        <v>7.5608182039583402E-2</v>
      </c>
      <c r="W22" s="17">
        <v>5.84542563620239E-2</v>
      </c>
      <c r="X22" s="17">
        <v>6.6393351585674498E-2</v>
      </c>
      <c r="Y22" s="17">
        <v>8.1282233464175596E-2</v>
      </c>
      <c r="Z22" s="17">
        <v>4.5567515785081301E-2</v>
      </c>
      <c r="AA22" s="17">
        <v>5.1431792800254103E-2</v>
      </c>
      <c r="AB22" s="17">
        <v>5.9129270393208401E-2</v>
      </c>
      <c r="AC22" s="17">
        <v>9.4725444099804004E-2</v>
      </c>
      <c r="AD22" s="17">
        <v>7.6512522385484297E-2</v>
      </c>
      <c r="AE22" s="17"/>
      <c r="AF22" s="17">
        <v>0.18455379052639401</v>
      </c>
      <c r="AG22" s="17">
        <v>9.1437869441170994E-2</v>
      </c>
      <c r="AH22" s="17">
        <v>0.104265802450968</v>
      </c>
      <c r="AI22" s="17">
        <v>7.8727390256601096E-2</v>
      </c>
      <c r="AJ22" s="17">
        <v>7.0924868564767402E-2</v>
      </c>
      <c r="AK22" s="17">
        <v>5.3420222430516001E-2</v>
      </c>
      <c r="AL22" s="17">
        <v>5.0981576183761E-2</v>
      </c>
      <c r="AM22" s="17">
        <v>6.4048983131476098E-2</v>
      </c>
      <c r="AN22" s="17">
        <v>6.0444603222869001E-2</v>
      </c>
      <c r="AO22" s="17">
        <v>1.8846936472792199E-2</v>
      </c>
      <c r="AP22" s="17">
        <v>4.2031741937186902E-2</v>
      </c>
      <c r="AQ22" s="17">
        <v>4.4506475402190999E-2</v>
      </c>
      <c r="AR22" s="17">
        <v>4.5581605291659701E-2</v>
      </c>
      <c r="AS22" s="17">
        <v>4.3615622221363802E-2</v>
      </c>
      <c r="AT22" s="17">
        <v>2.25914948404204E-2</v>
      </c>
      <c r="AU22" s="17">
        <v>3.5426992240542098E-2</v>
      </c>
      <c r="AV22" s="17"/>
      <c r="AW22" s="17">
        <v>4.5629979875270399E-2</v>
      </c>
      <c r="AX22" s="17">
        <v>6.5313493781451695E-2</v>
      </c>
      <c r="AY22" s="17">
        <v>6.2583148271968897E-2</v>
      </c>
      <c r="AZ22" s="17">
        <v>8.6188908991437996E-2</v>
      </c>
      <c r="BA22" s="17">
        <v>5.6301422579607997E-2</v>
      </c>
      <c r="BB22" s="17">
        <v>5.9700071220560501E-2</v>
      </c>
      <c r="BC22" s="17"/>
      <c r="BD22" s="17">
        <v>0.10271123605987301</v>
      </c>
      <c r="BE22" s="17">
        <v>5.83116738622311E-2</v>
      </c>
      <c r="BF22" s="17">
        <v>3.8697516315508801E-2</v>
      </c>
      <c r="BG22" s="17">
        <v>1.93842063865871E-2</v>
      </c>
      <c r="BH22" s="17">
        <v>1.40660936449822E-2</v>
      </c>
      <c r="BI22" s="17"/>
      <c r="BJ22" s="17">
        <v>6.7125627068245805E-2</v>
      </c>
      <c r="BK22" s="17">
        <v>4.3817798656907402E-2</v>
      </c>
      <c r="BL22" s="17"/>
      <c r="BM22" s="17">
        <v>6.6135740745484103E-2</v>
      </c>
      <c r="BN22" s="17">
        <v>4.9783923019219599E-2</v>
      </c>
      <c r="BO22" s="17"/>
      <c r="BP22" s="17">
        <v>4.04462168715344E-2</v>
      </c>
      <c r="BQ22" s="17">
        <v>4.3928264481608803E-2</v>
      </c>
      <c r="BR22" s="17">
        <v>3.5695565012288502E-2</v>
      </c>
      <c r="BS22" s="17">
        <v>6.9952462883304797E-2</v>
      </c>
      <c r="BT22" s="17"/>
      <c r="BU22" s="17">
        <v>4.2304219396969801E-2</v>
      </c>
      <c r="BV22" s="17">
        <v>9.0730716246403498E-2</v>
      </c>
      <c r="BW22" s="17"/>
      <c r="BX22" s="17">
        <v>2.4566427532725699E-2</v>
      </c>
      <c r="BY22" s="17">
        <v>7.9096444713145198E-2</v>
      </c>
      <c r="BZ22" s="17"/>
      <c r="CA22" s="17">
        <v>1.28592635390483E-2</v>
      </c>
      <c r="CB22" s="17">
        <v>0.100214147627558</v>
      </c>
      <c r="CC22" s="17">
        <v>1.1047851011330601E-2</v>
      </c>
      <c r="CD22" s="17">
        <v>9.7913514473934496E-2</v>
      </c>
    </row>
    <row r="23" spans="2:82" ht="28.9">
      <c r="B23" s="18" t="s">
        <v>356</v>
      </c>
      <c r="C23" s="19">
        <v>2.6774637501941902E-2</v>
      </c>
      <c r="D23" s="19">
        <v>2.7500557733119799E-2</v>
      </c>
      <c r="E23" s="19">
        <v>2.5693742996768298E-2</v>
      </c>
      <c r="F23" s="19"/>
      <c r="G23" s="19">
        <v>1.5337394670287901E-3</v>
      </c>
      <c r="H23" s="19">
        <v>2.1594589199181401E-2</v>
      </c>
      <c r="I23" s="19">
        <v>2.2120403480955699E-2</v>
      </c>
      <c r="J23" s="19">
        <v>3.8903097570797997E-2</v>
      </c>
      <c r="K23" s="19">
        <v>4.22005822977548E-2</v>
      </c>
      <c r="L23" s="19">
        <v>3.1399715964573999E-2</v>
      </c>
      <c r="M23" s="19"/>
      <c r="N23" s="19">
        <v>2.07562326999573E-2</v>
      </c>
      <c r="O23" s="19">
        <v>2.1648209815415199E-2</v>
      </c>
      <c r="P23" s="19">
        <v>3.2454836812491901E-2</v>
      </c>
      <c r="Q23" s="19">
        <v>3.3448621192942299E-2</v>
      </c>
      <c r="R23" s="19"/>
      <c r="S23" s="19">
        <v>1.9512165330643299E-2</v>
      </c>
      <c r="T23" s="19">
        <v>2.1737326092731098E-2</v>
      </c>
      <c r="U23" s="19">
        <v>2.8563487541687999E-2</v>
      </c>
      <c r="V23" s="19">
        <v>2.1474803537596801E-2</v>
      </c>
      <c r="W23" s="19">
        <v>3.9433675532231802E-2</v>
      </c>
      <c r="X23" s="19">
        <v>1.42272646978192E-2</v>
      </c>
      <c r="Y23" s="19">
        <v>2.2059244343914E-2</v>
      </c>
      <c r="Z23" s="19">
        <v>2.3120153012825599E-2</v>
      </c>
      <c r="AA23" s="19">
        <v>4.4885264065936001E-2</v>
      </c>
      <c r="AB23" s="19">
        <v>3.3725141668989399E-2</v>
      </c>
      <c r="AC23" s="19">
        <v>1.9058525688437199E-2</v>
      </c>
      <c r="AD23" s="19">
        <v>4.4775736482754597E-2</v>
      </c>
      <c r="AE23" s="19"/>
      <c r="AF23" s="19">
        <v>0</v>
      </c>
      <c r="AG23" s="19">
        <v>5.8787472358765601E-2</v>
      </c>
      <c r="AH23" s="19">
        <v>4.0466105071774602E-2</v>
      </c>
      <c r="AI23" s="19">
        <v>2.9483058793818E-2</v>
      </c>
      <c r="AJ23" s="19">
        <v>9.4944083433831407E-3</v>
      </c>
      <c r="AK23" s="19">
        <v>3.8532107838771701E-2</v>
      </c>
      <c r="AL23" s="19">
        <v>2.3345913311058699E-2</v>
      </c>
      <c r="AM23" s="19">
        <v>9.9531782738150193E-3</v>
      </c>
      <c r="AN23" s="19">
        <v>2.45285012969839E-2</v>
      </c>
      <c r="AO23" s="19">
        <v>2.5941136422982299E-2</v>
      </c>
      <c r="AP23" s="19">
        <v>3.2938477983702703E-2</v>
      </c>
      <c r="AQ23" s="19">
        <v>1.5735193968934101E-2</v>
      </c>
      <c r="AR23" s="19">
        <v>4.3410390523940301E-2</v>
      </c>
      <c r="AS23" s="19">
        <v>1.8530314757430801E-2</v>
      </c>
      <c r="AT23" s="19">
        <v>0</v>
      </c>
      <c r="AU23" s="19">
        <v>2.0455399486019401E-2</v>
      </c>
      <c r="AV23" s="19"/>
      <c r="AW23" s="19">
        <v>1.68616489384237E-2</v>
      </c>
      <c r="AX23" s="19">
        <v>1.8087064830550399E-2</v>
      </c>
      <c r="AY23" s="19">
        <v>3.8471534866121301E-2</v>
      </c>
      <c r="AZ23" s="19">
        <v>4.2295918801814998E-2</v>
      </c>
      <c r="BA23" s="19">
        <v>2.1591437369882699E-2</v>
      </c>
      <c r="BB23" s="19">
        <v>3.6126127780145303E-2</v>
      </c>
      <c r="BC23" s="19"/>
      <c r="BD23" s="19">
        <v>3.6125661772929203E-2</v>
      </c>
      <c r="BE23" s="19">
        <v>2.4033594861558798E-2</v>
      </c>
      <c r="BF23" s="19">
        <v>1.93994934424381E-2</v>
      </c>
      <c r="BG23" s="19">
        <v>7.2840603923418502E-3</v>
      </c>
      <c r="BH23" s="19">
        <v>0</v>
      </c>
      <c r="BI23" s="19"/>
      <c r="BJ23" s="19">
        <v>3.0640037146957601E-2</v>
      </c>
      <c r="BK23" s="19">
        <v>7.6906210874823702E-3</v>
      </c>
      <c r="BL23" s="19"/>
      <c r="BM23" s="19">
        <v>2.9456065203251901E-2</v>
      </c>
      <c r="BN23" s="19">
        <v>1.28418721641771E-2</v>
      </c>
      <c r="BO23" s="19"/>
      <c r="BP23" s="19">
        <v>1.0657836687509E-2</v>
      </c>
      <c r="BQ23" s="19">
        <v>7.9116215423852502E-3</v>
      </c>
      <c r="BR23" s="19">
        <v>8.6827641245753994E-3</v>
      </c>
      <c r="BS23" s="19">
        <v>3.2247348080193798E-2</v>
      </c>
      <c r="BT23" s="19"/>
      <c r="BU23" s="19">
        <v>1.78329436337782E-2</v>
      </c>
      <c r="BV23" s="19">
        <v>3.8157049410832103E-2</v>
      </c>
      <c r="BW23" s="19"/>
      <c r="BX23" s="19">
        <v>7.4009018917972997E-3</v>
      </c>
      <c r="BY23" s="19">
        <v>3.4459341865564201E-2</v>
      </c>
      <c r="BZ23" s="19"/>
      <c r="CA23" s="19">
        <v>1.6326942861770499E-2</v>
      </c>
      <c r="CB23" s="19">
        <v>7.0751985150764293E-2</v>
      </c>
      <c r="CC23" s="19">
        <v>2.02512315846927E-3</v>
      </c>
      <c r="CD23" s="19">
        <v>1.3645110899069401E-2</v>
      </c>
    </row>
    <row r="24" spans="2:82">
      <c r="B24" s="16"/>
    </row>
    <row r="25" spans="2:82">
      <c r="B25" t="s">
        <v>427</v>
      </c>
    </row>
    <row r="26" spans="2:82">
      <c r="B26" t="s">
        <v>428</v>
      </c>
    </row>
    <row r="28" spans="2:82">
      <c r="B2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CD25"/>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43.15">
      <c r="B9" s="18" t="s">
        <v>358</v>
      </c>
      <c r="C9" s="17">
        <v>0.33722356959058503</v>
      </c>
      <c r="D9" s="17">
        <v>0.32427899908866298</v>
      </c>
      <c r="E9" s="17">
        <v>0.34983801907681</v>
      </c>
      <c r="F9" s="17"/>
      <c r="G9" s="17">
        <v>0.38500759310598798</v>
      </c>
      <c r="H9" s="17">
        <v>0.31378255802263399</v>
      </c>
      <c r="I9" s="17">
        <v>0.33774245210191201</v>
      </c>
      <c r="J9" s="17">
        <v>0.348295500607469</v>
      </c>
      <c r="K9" s="17">
        <v>0.33908248527718499</v>
      </c>
      <c r="L9" s="17">
        <v>0.31385686212744501</v>
      </c>
      <c r="M9" s="17"/>
      <c r="N9" s="17">
        <v>0.34434943216167102</v>
      </c>
      <c r="O9" s="17">
        <v>0.34573147347132099</v>
      </c>
      <c r="P9" s="17">
        <v>0.31151746950784198</v>
      </c>
      <c r="Q9" s="17">
        <v>0.34619052481721202</v>
      </c>
      <c r="R9" s="17"/>
      <c r="S9" s="17">
        <v>0.318679717777753</v>
      </c>
      <c r="T9" s="17">
        <v>0.35731613647453703</v>
      </c>
      <c r="U9" s="17">
        <v>0.35543724404647398</v>
      </c>
      <c r="V9" s="17">
        <v>0.33808244074053401</v>
      </c>
      <c r="W9" s="17">
        <v>0.33884698262436003</v>
      </c>
      <c r="X9" s="17">
        <v>0.34200442432373401</v>
      </c>
      <c r="Y9" s="17">
        <v>0.32260572794437198</v>
      </c>
      <c r="Z9" s="17">
        <v>0.32344903636803202</v>
      </c>
      <c r="AA9" s="17">
        <v>0.34326942209547501</v>
      </c>
      <c r="AB9" s="17">
        <v>0.31315312786247801</v>
      </c>
      <c r="AC9" s="17">
        <v>0.35872490412175601</v>
      </c>
      <c r="AD9" s="17">
        <v>0.33897403697838102</v>
      </c>
      <c r="AE9" s="17"/>
      <c r="AF9" s="17">
        <v>0.29977149288010102</v>
      </c>
      <c r="AG9" s="17">
        <v>0.26855108836749803</v>
      </c>
      <c r="AH9" s="17">
        <v>0.33237199691524499</v>
      </c>
      <c r="AI9" s="17">
        <v>0.35004847789027799</v>
      </c>
      <c r="AJ9" s="17">
        <v>0.32991725299084601</v>
      </c>
      <c r="AK9" s="17">
        <v>0.33988346589250701</v>
      </c>
      <c r="AL9" s="17">
        <v>0.34957428855128803</v>
      </c>
      <c r="AM9" s="17">
        <v>0.32464525364358299</v>
      </c>
      <c r="AN9" s="17">
        <v>0.35591907062905198</v>
      </c>
      <c r="AO9" s="17">
        <v>0.315366809167069</v>
      </c>
      <c r="AP9" s="17">
        <v>0.349856875704943</v>
      </c>
      <c r="AQ9" s="17">
        <v>0.36383087837399702</v>
      </c>
      <c r="AR9" s="17">
        <v>0.31008825532380102</v>
      </c>
      <c r="AS9" s="17">
        <v>0.39248123158396098</v>
      </c>
      <c r="AT9" s="17">
        <v>0.32149778905574899</v>
      </c>
      <c r="AU9" s="17">
        <v>0.37597461812460597</v>
      </c>
      <c r="AV9" s="17"/>
      <c r="AW9" s="17">
        <v>0.32450117230005299</v>
      </c>
      <c r="AX9" s="17">
        <v>0.32019984192367001</v>
      </c>
      <c r="AY9" s="17">
        <v>0.36045091182003802</v>
      </c>
      <c r="AZ9" s="17">
        <v>0.36509286717559702</v>
      </c>
      <c r="BA9" s="17">
        <v>0.34605604991261302</v>
      </c>
      <c r="BB9" s="17">
        <v>0.30315552783723498</v>
      </c>
      <c r="BC9" s="17"/>
      <c r="BD9" s="17">
        <v>0.32310958453060001</v>
      </c>
      <c r="BE9" s="17">
        <v>0.34886057540818799</v>
      </c>
      <c r="BF9" s="17">
        <v>0.33750434576708599</v>
      </c>
      <c r="BG9" s="17">
        <v>0.35498127465719698</v>
      </c>
      <c r="BH9" s="17">
        <v>0.28321058700639701</v>
      </c>
      <c r="BI9" s="17"/>
      <c r="BJ9" s="17">
        <v>0.33949732660927101</v>
      </c>
      <c r="BK9" s="17">
        <v>0.33072235651222198</v>
      </c>
      <c r="BL9" s="17"/>
      <c r="BM9" s="17">
        <v>0.339269689561224</v>
      </c>
      <c r="BN9" s="17">
        <v>0.32679442473491499</v>
      </c>
      <c r="BO9" s="17"/>
      <c r="BP9" s="17">
        <v>0.32209304851863402</v>
      </c>
      <c r="BQ9" s="17">
        <v>0.335814791445392</v>
      </c>
      <c r="BR9" s="17">
        <v>0.28400345790215897</v>
      </c>
      <c r="BS9" s="17">
        <v>0.34078823522624202</v>
      </c>
      <c r="BT9" s="17"/>
      <c r="BU9" s="17">
        <v>0.347915769386417</v>
      </c>
      <c r="BV9" s="17">
        <v>0.323612834971094</v>
      </c>
      <c r="BW9" s="17"/>
      <c r="BX9" s="17">
        <v>0.31263517233221599</v>
      </c>
      <c r="BY9" s="17">
        <v>0.34697669967908201</v>
      </c>
      <c r="BZ9" s="17"/>
      <c r="CA9" s="17">
        <v>0.34764229482397402</v>
      </c>
      <c r="CB9" s="17">
        <v>0.42200597269101697</v>
      </c>
      <c r="CC9" s="17">
        <v>0.28180504632897202</v>
      </c>
      <c r="CD9" s="17">
        <v>0.31220870179142501</v>
      </c>
    </row>
    <row r="10" spans="2:82" ht="28.9">
      <c r="B10" s="18" t="s">
        <v>359</v>
      </c>
      <c r="C10" s="17">
        <v>0.33016332304150298</v>
      </c>
      <c r="D10" s="17">
        <v>0.32860891420564498</v>
      </c>
      <c r="E10" s="17">
        <v>0.33208865286350597</v>
      </c>
      <c r="F10" s="17"/>
      <c r="G10" s="17">
        <v>0.34843443300044002</v>
      </c>
      <c r="H10" s="17">
        <v>0.309268091552025</v>
      </c>
      <c r="I10" s="17">
        <v>0.336430017488212</v>
      </c>
      <c r="J10" s="17">
        <v>0.35377102102810598</v>
      </c>
      <c r="K10" s="17">
        <v>0.33582858141882499</v>
      </c>
      <c r="L10" s="17">
        <v>0.30693450587763399</v>
      </c>
      <c r="M10" s="17"/>
      <c r="N10" s="17">
        <v>0.33021383283577899</v>
      </c>
      <c r="O10" s="17">
        <v>0.312376710144671</v>
      </c>
      <c r="P10" s="17">
        <v>0.34645175170640902</v>
      </c>
      <c r="Q10" s="17">
        <v>0.340051364298597</v>
      </c>
      <c r="R10" s="17"/>
      <c r="S10" s="17">
        <v>0.29676722226344399</v>
      </c>
      <c r="T10" s="17">
        <v>0.33190767632943702</v>
      </c>
      <c r="U10" s="17">
        <v>0.29881190244447903</v>
      </c>
      <c r="V10" s="17">
        <v>0.32947922584851902</v>
      </c>
      <c r="W10" s="17">
        <v>0.34886106179349602</v>
      </c>
      <c r="X10" s="17">
        <v>0.34988725602201498</v>
      </c>
      <c r="Y10" s="17">
        <v>0.322875884698064</v>
      </c>
      <c r="Z10" s="17">
        <v>0.395511738673469</v>
      </c>
      <c r="AA10" s="17">
        <v>0.34341920794823499</v>
      </c>
      <c r="AB10" s="17">
        <v>0.34399394424188301</v>
      </c>
      <c r="AC10" s="17">
        <v>0.31057175147329202</v>
      </c>
      <c r="AD10" s="17">
        <v>0.33616038835602002</v>
      </c>
      <c r="AE10" s="17"/>
      <c r="AF10" s="17">
        <v>0.35993719097919302</v>
      </c>
      <c r="AG10" s="17">
        <v>0.270402821139066</v>
      </c>
      <c r="AH10" s="17">
        <v>0.288317679833067</v>
      </c>
      <c r="AI10" s="17">
        <v>0.33045457838195003</v>
      </c>
      <c r="AJ10" s="17">
        <v>0.32526658916661999</v>
      </c>
      <c r="AK10" s="17">
        <v>0.34777191066406798</v>
      </c>
      <c r="AL10" s="17">
        <v>0.378648163207155</v>
      </c>
      <c r="AM10" s="17">
        <v>0.30338628925104499</v>
      </c>
      <c r="AN10" s="17">
        <v>0.35454922745374401</v>
      </c>
      <c r="AO10" s="17">
        <v>0.30504601450270002</v>
      </c>
      <c r="AP10" s="17">
        <v>0.333917025151661</v>
      </c>
      <c r="AQ10" s="17">
        <v>0.38844627174038499</v>
      </c>
      <c r="AR10" s="17">
        <v>0.34850698671223201</v>
      </c>
      <c r="AS10" s="17">
        <v>0.359042912520252</v>
      </c>
      <c r="AT10" s="17">
        <v>0.30446430583317302</v>
      </c>
      <c r="AU10" s="17">
        <v>0.33244064140429502</v>
      </c>
      <c r="AV10" s="17"/>
      <c r="AW10" s="17">
        <v>0.31288231505935399</v>
      </c>
      <c r="AX10" s="17">
        <v>0.33156428567226598</v>
      </c>
      <c r="AY10" s="17">
        <v>0.33405395268951799</v>
      </c>
      <c r="AZ10" s="17">
        <v>0.35254526728152003</v>
      </c>
      <c r="BA10" s="17">
        <v>0.33692798943461799</v>
      </c>
      <c r="BB10" s="17">
        <v>0.29072742227446702</v>
      </c>
      <c r="BC10" s="17"/>
      <c r="BD10" s="17">
        <v>0.346193918060203</v>
      </c>
      <c r="BE10" s="17">
        <v>0.345806175299889</v>
      </c>
      <c r="BF10" s="17">
        <v>0.319812593219098</v>
      </c>
      <c r="BG10" s="17">
        <v>0.29060070901395502</v>
      </c>
      <c r="BH10" s="17">
        <v>0.29847283373606498</v>
      </c>
      <c r="BI10" s="17"/>
      <c r="BJ10" s="17">
        <v>0.33385488977521699</v>
      </c>
      <c r="BK10" s="17">
        <v>0.32320200292378498</v>
      </c>
      <c r="BL10" s="17"/>
      <c r="BM10" s="17">
        <v>0.33577857540913902</v>
      </c>
      <c r="BN10" s="17">
        <v>0.300973329110235</v>
      </c>
      <c r="BO10" s="17"/>
      <c r="BP10" s="17">
        <v>0.33183694050774198</v>
      </c>
      <c r="BQ10" s="17">
        <v>0.29291584368228901</v>
      </c>
      <c r="BR10" s="17">
        <v>0.34888917362438499</v>
      </c>
      <c r="BS10" s="17">
        <v>0.33705901514852499</v>
      </c>
      <c r="BT10" s="17"/>
      <c r="BU10" s="17">
        <v>0.338325153564765</v>
      </c>
      <c r="BV10" s="17">
        <v>0.31977364539026099</v>
      </c>
      <c r="BW10" s="17"/>
      <c r="BX10" s="17">
        <v>0.31143686252080199</v>
      </c>
      <c r="BY10" s="17">
        <v>0.33759128199451399</v>
      </c>
      <c r="BZ10" s="17"/>
      <c r="CA10" s="17">
        <v>0.37467843429880898</v>
      </c>
      <c r="CB10" s="17">
        <v>0.41151196752038899</v>
      </c>
      <c r="CC10" s="17">
        <v>0.25139102362496202</v>
      </c>
      <c r="CD10" s="17">
        <v>0.32461407397646302</v>
      </c>
    </row>
    <row r="11" spans="2:82" ht="43.15">
      <c r="B11" s="18" t="s">
        <v>360</v>
      </c>
      <c r="C11" s="17">
        <v>0.26722347009398001</v>
      </c>
      <c r="D11" s="17">
        <v>0.26294203926710902</v>
      </c>
      <c r="E11" s="17">
        <v>0.27175102030651199</v>
      </c>
      <c r="F11" s="17"/>
      <c r="G11" s="17">
        <v>0.190607247590553</v>
      </c>
      <c r="H11" s="17">
        <v>0.23402453250563099</v>
      </c>
      <c r="I11" s="17">
        <v>0.239811619846308</v>
      </c>
      <c r="J11" s="17">
        <v>0.27647805550287902</v>
      </c>
      <c r="K11" s="17">
        <v>0.30727648425915499</v>
      </c>
      <c r="L11" s="17">
        <v>0.33329091721509702</v>
      </c>
      <c r="M11" s="17"/>
      <c r="N11" s="17">
        <v>0.255753294296584</v>
      </c>
      <c r="O11" s="17">
        <v>0.26879169933080899</v>
      </c>
      <c r="P11" s="17">
        <v>0.28790481128617001</v>
      </c>
      <c r="Q11" s="17">
        <v>0.26219120995415302</v>
      </c>
      <c r="R11" s="17"/>
      <c r="S11" s="17">
        <v>0.22457702039939201</v>
      </c>
      <c r="T11" s="17">
        <v>0.26078098122007698</v>
      </c>
      <c r="U11" s="17">
        <v>0.28595701991445399</v>
      </c>
      <c r="V11" s="17">
        <v>0.32683679992793402</v>
      </c>
      <c r="W11" s="17">
        <v>0.28223872634059299</v>
      </c>
      <c r="X11" s="17">
        <v>0.27008968860705601</v>
      </c>
      <c r="Y11" s="17">
        <v>0.28496583447157597</v>
      </c>
      <c r="Z11" s="17">
        <v>0.26696932480136298</v>
      </c>
      <c r="AA11" s="17">
        <v>0.25502463939943498</v>
      </c>
      <c r="AB11" s="17">
        <v>0.26080028179570203</v>
      </c>
      <c r="AC11" s="17">
        <v>0.25770708427009698</v>
      </c>
      <c r="AD11" s="17">
        <v>0.25461467608919502</v>
      </c>
      <c r="AE11" s="17"/>
      <c r="AF11" s="17">
        <v>0.23350276850457799</v>
      </c>
      <c r="AG11" s="17">
        <v>0.229166995471663</v>
      </c>
      <c r="AH11" s="17">
        <v>0.25358844409386599</v>
      </c>
      <c r="AI11" s="17">
        <v>0.314809840107797</v>
      </c>
      <c r="AJ11" s="17">
        <v>0.27691494617840801</v>
      </c>
      <c r="AK11" s="17">
        <v>0.30476885410001697</v>
      </c>
      <c r="AL11" s="17">
        <v>0.25981058307215998</v>
      </c>
      <c r="AM11" s="17">
        <v>0.28103317866368099</v>
      </c>
      <c r="AN11" s="17">
        <v>0.252245795511577</v>
      </c>
      <c r="AO11" s="17">
        <v>0.21593520380096301</v>
      </c>
      <c r="AP11" s="17">
        <v>0.28399742644009501</v>
      </c>
      <c r="AQ11" s="17">
        <v>0.26095222508016402</v>
      </c>
      <c r="AR11" s="17">
        <v>0.27586100496493599</v>
      </c>
      <c r="AS11" s="17">
        <v>0.26318950630073401</v>
      </c>
      <c r="AT11" s="17">
        <v>0.20463346260305099</v>
      </c>
      <c r="AU11" s="17">
        <v>0.25729740229866999</v>
      </c>
      <c r="AV11" s="17"/>
      <c r="AW11" s="17">
        <v>0.218825083698514</v>
      </c>
      <c r="AX11" s="17">
        <v>0.26273804052854199</v>
      </c>
      <c r="AY11" s="17">
        <v>0.259306295694747</v>
      </c>
      <c r="AZ11" s="17">
        <v>0.30159989820213501</v>
      </c>
      <c r="BA11" s="17">
        <v>0.31896136343646703</v>
      </c>
      <c r="BB11" s="17">
        <v>0.27534346175914598</v>
      </c>
      <c r="BC11" s="17"/>
      <c r="BD11" s="17">
        <v>0.28613647242200801</v>
      </c>
      <c r="BE11" s="17">
        <v>0.27315252430644399</v>
      </c>
      <c r="BF11" s="17">
        <v>0.22977220228049899</v>
      </c>
      <c r="BG11" s="17">
        <v>0.24012815001358001</v>
      </c>
      <c r="BH11" s="17">
        <v>0.23900105733423199</v>
      </c>
      <c r="BI11" s="17"/>
      <c r="BJ11" s="17">
        <v>0.27795508186192502</v>
      </c>
      <c r="BK11" s="17">
        <v>0.228025208210106</v>
      </c>
      <c r="BL11" s="17"/>
      <c r="BM11" s="17">
        <v>0.27644424097766002</v>
      </c>
      <c r="BN11" s="17">
        <v>0.22132819704559201</v>
      </c>
      <c r="BO11" s="17"/>
      <c r="BP11" s="17">
        <v>0.20549535767639501</v>
      </c>
      <c r="BQ11" s="17">
        <v>0.27136752126932001</v>
      </c>
      <c r="BR11" s="17">
        <v>0.238597586857867</v>
      </c>
      <c r="BS11" s="17">
        <v>0.28050643471611703</v>
      </c>
      <c r="BT11" s="17"/>
      <c r="BU11" s="17">
        <v>0.27498981900485597</v>
      </c>
      <c r="BV11" s="17">
        <v>0.25733722441892998</v>
      </c>
      <c r="BW11" s="17"/>
      <c r="BX11" s="17">
        <v>0.23233950141001</v>
      </c>
      <c r="BY11" s="17">
        <v>0.28106039817850498</v>
      </c>
      <c r="BZ11" s="17"/>
      <c r="CA11" s="17">
        <v>0.37288812960571199</v>
      </c>
      <c r="CB11" s="17">
        <v>0.40844134457644599</v>
      </c>
      <c r="CC11" s="17">
        <v>0.159705653883464</v>
      </c>
      <c r="CD11" s="17">
        <v>0.21885134304652701</v>
      </c>
    </row>
    <row r="12" spans="2:82" ht="43.15">
      <c r="B12" s="18" t="s">
        <v>361</v>
      </c>
      <c r="C12" s="17">
        <v>0.24284902585280799</v>
      </c>
      <c r="D12" s="17">
        <v>0.23305889710514499</v>
      </c>
      <c r="E12" s="17">
        <v>0.25281185549088298</v>
      </c>
      <c r="F12" s="17"/>
      <c r="G12" s="17">
        <v>0.281871113777654</v>
      </c>
      <c r="H12" s="17">
        <v>0.27072762587725702</v>
      </c>
      <c r="I12" s="17">
        <v>0.24817820278337699</v>
      </c>
      <c r="J12" s="17">
        <v>0.21078441578448801</v>
      </c>
      <c r="K12" s="17">
        <v>0.21355834246361999</v>
      </c>
      <c r="L12" s="17">
        <v>0.23549330995767001</v>
      </c>
      <c r="M12" s="17"/>
      <c r="N12" s="17">
        <v>0.25172106004268702</v>
      </c>
      <c r="O12" s="17">
        <v>0.23889958322959701</v>
      </c>
      <c r="P12" s="17">
        <v>0.24761407189731399</v>
      </c>
      <c r="Q12" s="17">
        <v>0.2357436742308</v>
      </c>
      <c r="R12" s="17"/>
      <c r="S12" s="17">
        <v>0.26188573963228601</v>
      </c>
      <c r="T12" s="17">
        <v>0.26170785628397197</v>
      </c>
      <c r="U12" s="17">
        <v>0.222321418176778</v>
      </c>
      <c r="V12" s="17">
        <v>0.268624892341921</v>
      </c>
      <c r="W12" s="17">
        <v>0.21183749452928599</v>
      </c>
      <c r="X12" s="17">
        <v>0.29534742096255701</v>
      </c>
      <c r="Y12" s="17">
        <v>0.21201428761624599</v>
      </c>
      <c r="Z12" s="17">
        <v>0.24461936626308201</v>
      </c>
      <c r="AA12" s="17">
        <v>0.23291015633376499</v>
      </c>
      <c r="AB12" s="17">
        <v>0.19492985719224301</v>
      </c>
      <c r="AC12" s="17">
        <v>0.24700474060445299</v>
      </c>
      <c r="AD12" s="17">
        <v>0.21770490854517199</v>
      </c>
      <c r="AE12" s="17"/>
      <c r="AF12" s="17">
        <v>0.27085035486888298</v>
      </c>
      <c r="AG12" s="17">
        <v>0.239986908210538</v>
      </c>
      <c r="AH12" s="17">
        <v>0.20428822830648</v>
      </c>
      <c r="AI12" s="17">
        <v>0.19556580122823999</v>
      </c>
      <c r="AJ12" s="17">
        <v>0.25333905320852002</v>
      </c>
      <c r="AK12" s="17">
        <v>0.262406442074052</v>
      </c>
      <c r="AL12" s="17">
        <v>0.25214980211069699</v>
      </c>
      <c r="AM12" s="17">
        <v>0.20665540185718501</v>
      </c>
      <c r="AN12" s="17">
        <v>0.25185218569656798</v>
      </c>
      <c r="AO12" s="17">
        <v>0.252108017051347</v>
      </c>
      <c r="AP12" s="17">
        <v>0.25808983548985898</v>
      </c>
      <c r="AQ12" s="17">
        <v>0.22533977168442601</v>
      </c>
      <c r="AR12" s="17">
        <v>0.27223484577214901</v>
      </c>
      <c r="AS12" s="17">
        <v>0.31658879403513501</v>
      </c>
      <c r="AT12" s="17">
        <v>0.194941245238899</v>
      </c>
      <c r="AU12" s="17">
        <v>0.26115093596519201</v>
      </c>
      <c r="AV12" s="17"/>
      <c r="AW12" s="17">
        <v>0.28394373196915701</v>
      </c>
      <c r="AX12" s="17">
        <v>0.23386051942630601</v>
      </c>
      <c r="AY12" s="17">
        <v>0.208295862078479</v>
      </c>
      <c r="AZ12" s="17">
        <v>0.224499115870647</v>
      </c>
      <c r="BA12" s="17">
        <v>0.24570686568754099</v>
      </c>
      <c r="BB12" s="17">
        <v>0.25958619875436201</v>
      </c>
      <c r="BC12" s="17"/>
      <c r="BD12" s="17">
        <v>0.23192068649311201</v>
      </c>
      <c r="BE12" s="17">
        <v>0.246785844732402</v>
      </c>
      <c r="BF12" s="17">
        <v>0.24206989354372199</v>
      </c>
      <c r="BG12" s="17">
        <v>0.25965255134354898</v>
      </c>
      <c r="BH12" s="17">
        <v>0.194328381789619</v>
      </c>
      <c r="BI12" s="17"/>
      <c r="BJ12" s="17">
        <v>0.232701012290677</v>
      </c>
      <c r="BK12" s="17">
        <v>0.289140109122491</v>
      </c>
      <c r="BL12" s="17"/>
      <c r="BM12" s="17">
        <v>0.24020185050559001</v>
      </c>
      <c r="BN12" s="17">
        <v>0.25952084784718399</v>
      </c>
      <c r="BO12" s="17"/>
      <c r="BP12" s="17">
        <v>0.24014208225337999</v>
      </c>
      <c r="BQ12" s="17">
        <v>0.27342821373279602</v>
      </c>
      <c r="BR12" s="17">
        <v>0.32012374206282401</v>
      </c>
      <c r="BS12" s="17">
        <v>0.23154941975013801</v>
      </c>
      <c r="BT12" s="17"/>
      <c r="BU12" s="17">
        <v>0.26221168147895102</v>
      </c>
      <c r="BV12" s="17">
        <v>0.21820115429332099</v>
      </c>
      <c r="BW12" s="17"/>
      <c r="BX12" s="17">
        <v>0.26561485432958998</v>
      </c>
      <c r="BY12" s="17">
        <v>0.23381882822043201</v>
      </c>
      <c r="BZ12" s="17"/>
      <c r="CA12" s="17">
        <v>0.26465805826917099</v>
      </c>
      <c r="CB12" s="17">
        <v>0.23958194862513901</v>
      </c>
      <c r="CC12" s="17">
        <v>0.25126862351581197</v>
      </c>
      <c r="CD12" s="17">
        <v>0.23128619407878001</v>
      </c>
    </row>
    <row r="13" spans="2:82">
      <c r="B13" s="18" t="s">
        <v>362</v>
      </c>
      <c r="C13" s="17">
        <v>0.16445881628877099</v>
      </c>
      <c r="D13" s="17">
        <v>0.16401742743379</v>
      </c>
      <c r="E13" s="17">
        <v>0.1649990316868</v>
      </c>
      <c r="F13" s="17"/>
      <c r="G13" s="17">
        <v>0.21312420121383999</v>
      </c>
      <c r="H13" s="17">
        <v>0.195899416367455</v>
      </c>
      <c r="I13" s="17">
        <v>0.176588204262042</v>
      </c>
      <c r="J13" s="17">
        <v>0.169216956781989</v>
      </c>
      <c r="K13" s="17">
        <v>0.132210687665202</v>
      </c>
      <c r="L13" s="17">
        <v>0.11428387420271301</v>
      </c>
      <c r="M13" s="17"/>
      <c r="N13" s="17">
        <v>0.13750320163766699</v>
      </c>
      <c r="O13" s="17">
        <v>0.14999293191906399</v>
      </c>
      <c r="P13" s="17">
        <v>0.20975681467236101</v>
      </c>
      <c r="Q13" s="17">
        <v>0.17109635441677401</v>
      </c>
      <c r="R13" s="17"/>
      <c r="S13" s="17">
        <v>0.14702700367323199</v>
      </c>
      <c r="T13" s="17">
        <v>0.12958395996354299</v>
      </c>
      <c r="U13" s="17">
        <v>0.154682789794373</v>
      </c>
      <c r="V13" s="17">
        <v>0.150475816535938</v>
      </c>
      <c r="W13" s="17">
        <v>0.20329761175112401</v>
      </c>
      <c r="X13" s="17">
        <v>0.201378227522827</v>
      </c>
      <c r="Y13" s="17">
        <v>0.138884852337611</v>
      </c>
      <c r="Z13" s="17">
        <v>0.23122368502445201</v>
      </c>
      <c r="AA13" s="17">
        <v>0.175125734548819</v>
      </c>
      <c r="AB13" s="17">
        <v>0.17098389090015101</v>
      </c>
      <c r="AC13" s="17">
        <v>0.17077781566752501</v>
      </c>
      <c r="AD13" s="17">
        <v>0.17350614447355101</v>
      </c>
      <c r="AE13" s="17"/>
      <c r="AF13" s="17">
        <v>0.180005387045238</v>
      </c>
      <c r="AG13" s="17">
        <v>0.17787093210541499</v>
      </c>
      <c r="AH13" s="17">
        <v>0.19974572235321</v>
      </c>
      <c r="AI13" s="17">
        <v>0.14733232258135601</v>
      </c>
      <c r="AJ13" s="17">
        <v>0.16088288303244599</v>
      </c>
      <c r="AK13" s="17">
        <v>0.174166485813188</v>
      </c>
      <c r="AL13" s="17">
        <v>0.21409889008198499</v>
      </c>
      <c r="AM13" s="17">
        <v>0.16098907488501299</v>
      </c>
      <c r="AN13" s="17">
        <v>0.169579487049731</v>
      </c>
      <c r="AO13" s="17">
        <v>0.18160684890982201</v>
      </c>
      <c r="AP13" s="17">
        <v>0.159993877030321</v>
      </c>
      <c r="AQ13" s="17">
        <v>0.16080050656306999</v>
      </c>
      <c r="AR13" s="17">
        <v>0.148374980985955</v>
      </c>
      <c r="AS13" s="17">
        <v>0.106400813707296</v>
      </c>
      <c r="AT13" s="17">
        <v>0.101683243891353</v>
      </c>
      <c r="AU13" s="17">
        <v>9.4401495467429306E-2</v>
      </c>
      <c r="AV13" s="17"/>
      <c r="AW13" s="17">
        <v>0.16458106408485701</v>
      </c>
      <c r="AX13" s="17">
        <v>0.15719513908760099</v>
      </c>
      <c r="AY13" s="17">
        <v>0.167082873551749</v>
      </c>
      <c r="AZ13" s="17">
        <v>0.185188666860163</v>
      </c>
      <c r="BA13" s="17">
        <v>0.133923947350374</v>
      </c>
      <c r="BB13" s="17">
        <v>0.17536340322310701</v>
      </c>
      <c r="BC13" s="17"/>
      <c r="BD13" s="17">
        <v>0.18024852406212</v>
      </c>
      <c r="BE13" s="17">
        <v>0.185622900561045</v>
      </c>
      <c r="BF13" s="17">
        <v>0.15310901850445499</v>
      </c>
      <c r="BG13" s="17">
        <v>0.13817629885552701</v>
      </c>
      <c r="BH13" s="17">
        <v>0.16222342353884101</v>
      </c>
      <c r="BI13" s="17"/>
      <c r="BJ13" s="17">
        <v>0.15964645910220299</v>
      </c>
      <c r="BK13" s="17">
        <v>0.19060139567036199</v>
      </c>
      <c r="BL13" s="17"/>
      <c r="BM13" s="17">
        <v>0.167482250849178</v>
      </c>
      <c r="BN13" s="17">
        <v>0.15219189266000499</v>
      </c>
      <c r="BO13" s="17"/>
      <c r="BP13" s="17">
        <v>0.13327814725157999</v>
      </c>
      <c r="BQ13" s="17">
        <v>0.18849524886458699</v>
      </c>
      <c r="BR13" s="17">
        <v>0.18066054948059199</v>
      </c>
      <c r="BS13" s="17">
        <v>0.16363188835870099</v>
      </c>
      <c r="BT13" s="17"/>
      <c r="BU13" s="17">
        <v>0.15837918238510301</v>
      </c>
      <c r="BV13" s="17">
        <v>0.17219794249540499</v>
      </c>
      <c r="BW13" s="17"/>
      <c r="BX13" s="17">
        <v>0.156010185159313</v>
      </c>
      <c r="BY13" s="17">
        <v>0.16781001472637</v>
      </c>
      <c r="BZ13" s="17"/>
      <c r="CA13" s="17">
        <v>0.17866244588462199</v>
      </c>
      <c r="CB13" s="17">
        <v>0.22144344285022699</v>
      </c>
      <c r="CC13" s="17">
        <v>0.108091910875217</v>
      </c>
      <c r="CD13" s="17">
        <v>0.166269471194775</v>
      </c>
    </row>
    <row r="14" spans="2:82" ht="28.9">
      <c r="B14" s="18" t="s">
        <v>363</v>
      </c>
      <c r="C14" s="17">
        <v>0.1610470829299</v>
      </c>
      <c r="D14" s="17">
        <v>0.175361459714624</v>
      </c>
      <c r="E14" s="17">
        <v>0.14637762851505801</v>
      </c>
      <c r="F14" s="17"/>
      <c r="G14" s="17">
        <v>6.4162921137126197E-2</v>
      </c>
      <c r="H14" s="17">
        <v>0.12772664178859</v>
      </c>
      <c r="I14" s="17">
        <v>0.11400093139016899</v>
      </c>
      <c r="J14" s="17">
        <v>0.17856940301117399</v>
      </c>
      <c r="K14" s="17">
        <v>0.21021264164202599</v>
      </c>
      <c r="L14" s="17">
        <v>0.24390359618260701</v>
      </c>
      <c r="M14" s="17"/>
      <c r="N14" s="17">
        <v>0.20233773317432299</v>
      </c>
      <c r="O14" s="17">
        <v>0.18524983756666699</v>
      </c>
      <c r="P14" s="17">
        <v>0.111943437725136</v>
      </c>
      <c r="Q14" s="17">
        <v>0.12975162324421899</v>
      </c>
      <c r="R14" s="17"/>
      <c r="S14" s="17">
        <v>0.144116907047144</v>
      </c>
      <c r="T14" s="17">
        <v>0.19700202792639099</v>
      </c>
      <c r="U14" s="17">
        <v>0.17836209826121199</v>
      </c>
      <c r="V14" s="17">
        <v>0.11973735011962</v>
      </c>
      <c r="W14" s="17">
        <v>0.153852934971559</v>
      </c>
      <c r="X14" s="17">
        <v>0.113856028992391</v>
      </c>
      <c r="Y14" s="17">
        <v>0.18893876422991299</v>
      </c>
      <c r="Z14" s="17">
        <v>0.130206005680611</v>
      </c>
      <c r="AA14" s="17">
        <v>0.167436315865613</v>
      </c>
      <c r="AB14" s="17">
        <v>0.19894458497557499</v>
      </c>
      <c r="AC14" s="17">
        <v>0.15154955760303099</v>
      </c>
      <c r="AD14" s="17">
        <v>0.165835356675332</v>
      </c>
      <c r="AE14" s="17"/>
      <c r="AF14" s="17">
        <v>4.2081463235670101E-2</v>
      </c>
      <c r="AG14" s="17">
        <v>0.17122673910477301</v>
      </c>
      <c r="AH14" s="17">
        <v>0.17613768071906299</v>
      </c>
      <c r="AI14" s="17">
        <v>0.14962878760749301</v>
      </c>
      <c r="AJ14" s="17">
        <v>0.11286085212458501</v>
      </c>
      <c r="AK14" s="17">
        <v>0.16730137824609501</v>
      </c>
      <c r="AL14" s="17">
        <v>0.11869214461248399</v>
      </c>
      <c r="AM14" s="17">
        <v>0.18440092804602101</v>
      </c>
      <c r="AN14" s="17">
        <v>0.129491126543886</v>
      </c>
      <c r="AO14" s="17">
        <v>0.160788292460845</v>
      </c>
      <c r="AP14" s="17">
        <v>0.19447729357195701</v>
      </c>
      <c r="AQ14" s="17">
        <v>0.16975371750273799</v>
      </c>
      <c r="AR14" s="17">
        <v>0.19730011226344399</v>
      </c>
      <c r="AS14" s="17">
        <v>0.151476600109376</v>
      </c>
      <c r="AT14" s="17">
        <v>0.30117523981536798</v>
      </c>
      <c r="AU14" s="17">
        <v>0.18575439093458301</v>
      </c>
      <c r="AV14" s="17"/>
      <c r="AW14" s="17">
        <v>0.15254091346826501</v>
      </c>
      <c r="AX14" s="17">
        <v>0.17648465179999401</v>
      </c>
      <c r="AY14" s="17">
        <v>0.15170374931644501</v>
      </c>
      <c r="AZ14" s="17">
        <v>0.13863821151025699</v>
      </c>
      <c r="BA14" s="17">
        <v>0.19106350467059199</v>
      </c>
      <c r="BB14" s="17">
        <v>0.16608001145490001</v>
      </c>
      <c r="BC14" s="17"/>
      <c r="BD14" s="17">
        <v>0.13116924130153099</v>
      </c>
      <c r="BE14" s="17">
        <v>0.122313157662396</v>
      </c>
      <c r="BF14" s="17">
        <v>0.20963334515467499</v>
      </c>
      <c r="BG14" s="17">
        <v>0.17118555564653101</v>
      </c>
      <c r="BH14" s="17">
        <v>0.22264631569577101</v>
      </c>
      <c r="BI14" s="17"/>
      <c r="BJ14" s="17">
        <v>0.171803496442098</v>
      </c>
      <c r="BK14" s="17">
        <v>0.107388596792778</v>
      </c>
      <c r="BL14" s="17"/>
      <c r="BM14" s="17">
        <v>0.16012149134662201</v>
      </c>
      <c r="BN14" s="17">
        <v>0.16550340744969799</v>
      </c>
      <c r="BO14" s="17"/>
      <c r="BP14" s="17">
        <v>0.16993928791096199</v>
      </c>
      <c r="BQ14" s="17">
        <v>0.12330656258843101</v>
      </c>
      <c r="BR14" s="17">
        <v>0.13104931161459701</v>
      </c>
      <c r="BS14" s="17">
        <v>0.168202728271068</v>
      </c>
      <c r="BT14" s="17"/>
      <c r="BU14" s="17">
        <v>0.18199236546926501</v>
      </c>
      <c r="BV14" s="17">
        <v>0.13438459180392001</v>
      </c>
      <c r="BW14" s="17"/>
      <c r="BX14" s="17">
        <v>0.20289551424848401</v>
      </c>
      <c r="BY14" s="17">
        <v>0.14444766043152099</v>
      </c>
      <c r="BZ14" s="17"/>
      <c r="CA14" s="17">
        <v>0.11496279503979601</v>
      </c>
      <c r="CB14" s="17">
        <v>6.6926101055113693E-2</v>
      </c>
      <c r="CC14" s="17">
        <v>0.30431097495568199</v>
      </c>
      <c r="CD14" s="17">
        <v>0.110163537749756</v>
      </c>
    </row>
    <row r="15" spans="2:82" ht="57.6">
      <c r="B15" s="18" t="s">
        <v>364</v>
      </c>
      <c r="C15" s="17">
        <v>0.14421425579273001</v>
      </c>
      <c r="D15" s="17">
        <v>0.15487102070605199</v>
      </c>
      <c r="E15" s="17">
        <v>0.132845784348298</v>
      </c>
      <c r="F15" s="17"/>
      <c r="G15" s="17">
        <v>0.21326746488856699</v>
      </c>
      <c r="H15" s="17">
        <v>0.21119954791324499</v>
      </c>
      <c r="I15" s="17">
        <v>0.14503736064008099</v>
      </c>
      <c r="J15" s="17">
        <v>9.4250465673559894E-2</v>
      </c>
      <c r="K15" s="17">
        <v>0.120639918860414</v>
      </c>
      <c r="L15" s="17">
        <v>9.9382493696103705E-2</v>
      </c>
      <c r="M15" s="17"/>
      <c r="N15" s="17">
        <v>0.16092961808474099</v>
      </c>
      <c r="O15" s="17">
        <v>0.134888127910371</v>
      </c>
      <c r="P15" s="17">
        <v>0.13768434214272701</v>
      </c>
      <c r="Q15" s="17">
        <v>0.14444539626802899</v>
      </c>
      <c r="R15" s="17"/>
      <c r="S15" s="17">
        <v>0.20654907864469599</v>
      </c>
      <c r="T15" s="17">
        <v>0.13264091261202299</v>
      </c>
      <c r="U15" s="17">
        <v>0.12194587545056999</v>
      </c>
      <c r="V15" s="17">
        <v>0.127299903653802</v>
      </c>
      <c r="W15" s="17">
        <v>0.132277607924977</v>
      </c>
      <c r="X15" s="17">
        <v>0.14989985041003701</v>
      </c>
      <c r="Y15" s="17">
        <v>0.118173150229664</v>
      </c>
      <c r="Z15" s="17">
        <v>0.144553052480066</v>
      </c>
      <c r="AA15" s="17">
        <v>0.12564373001149101</v>
      </c>
      <c r="AB15" s="17">
        <v>0.130396758113172</v>
      </c>
      <c r="AC15" s="17">
        <v>0.16568463020079599</v>
      </c>
      <c r="AD15" s="17">
        <v>0.16714097614557299</v>
      </c>
      <c r="AE15" s="17"/>
      <c r="AF15" s="17">
        <v>0.17692872605161999</v>
      </c>
      <c r="AG15" s="17">
        <v>0.167014880847866</v>
      </c>
      <c r="AH15" s="17">
        <v>0.102271114180066</v>
      </c>
      <c r="AI15" s="17">
        <v>0.111266860297652</v>
      </c>
      <c r="AJ15" s="17">
        <v>0.16243033863430401</v>
      </c>
      <c r="AK15" s="17">
        <v>0.16105498580746599</v>
      </c>
      <c r="AL15" s="17">
        <v>0.13617343184144101</v>
      </c>
      <c r="AM15" s="17">
        <v>0.12440963295700699</v>
      </c>
      <c r="AN15" s="17">
        <v>0.16025309148820999</v>
      </c>
      <c r="AO15" s="17">
        <v>0.13532772672416399</v>
      </c>
      <c r="AP15" s="17">
        <v>0.10020569995216801</v>
      </c>
      <c r="AQ15" s="17">
        <v>0.164869359815071</v>
      </c>
      <c r="AR15" s="17">
        <v>0.118223473966327</v>
      </c>
      <c r="AS15" s="17">
        <v>0.15118364225702399</v>
      </c>
      <c r="AT15" s="17">
        <v>0.194496425881622</v>
      </c>
      <c r="AU15" s="17">
        <v>0.225953876035206</v>
      </c>
      <c r="AV15" s="17"/>
      <c r="AW15" s="17">
        <v>0.188364238824721</v>
      </c>
      <c r="AX15" s="17">
        <v>0.13783868400442301</v>
      </c>
      <c r="AY15" s="17">
        <v>0.146823537385665</v>
      </c>
      <c r="AZ15" s="17">
        <v>0.121783460698424</v>
      </c>
      <c r="BA15" s="17">
        <v>0.11247688035589599</v>
      </c>
      <c r="BB15" s="17">
        <v>0.13437640736255499</v>
      </c>
      <c r="BC15" s="17"/>
      <c r="BD15" s="17">
        <v>0.10007092543230001</v>
      </c>
      <c r="BE15" s="17">
        <v>0.141887258472468</v>
      </c>
      <c r="BF15" s="17">
        <v>0.17328373049163701</v>
      </c>
      <c r="BG15" s="17">
        <v>0.177774043459348</v>
      </c>
      <c r="BH15" s="17">
        <v>0.21397405047541199</v>
      </c>
      <c r="BI15" s="17"/>
      <c r="BJ15" s="17">
        <v>0.12663132980786601</v>
      </c>
      <c r="BK15" s="17">
        <v>0.22242467359075699</v>
      </c>
      <c r="BL15" s="17"/>
      <c r="BM15" s="17">
        <v>0.140337931062264</v>
      </c>
      <c r="BN15" s="17">
        <v>0.159343029036419</v>
      </c>
      <c r="BO15" s="17"/>
      <c r="BP15" s="17">
        <v>0.17557950530550601</v>
      </c>
      <c r="BQ15" s="17">
        <v>0.19410136656184601</v>
      </c>
      <c r="BR15" s="17">
        <v>0.23708735887830601</v>
      </c>
      <c r="BS15" s="17">
        <v>0.12643220564648899</v>
      </c>
      <c r="BT15" s="17"/>
      <c r="BU15" s="17">
        <v>0.155162615278684</v>
      </c>
      <c r="BV15" s="17">
        <v>0.13027744032654301</v>
      </c>
      <c r="BW15" s="17"/>
      <c r="BX15" s="17">
        <v>0.19111615645535299</v>
      </c>
      <c r="BY15" s="17">
        <v>0.12561034542990299</v>
      </c>
      <c r="BZ15" s="17"/>
      <c r="CA15" s="17">
        <v>0.13406458270850399</v>
      </c>
      <c r="CB15" s="17">
        <v>9.3585011922070402E-2</v>
      </c>
      <c r="CC15" s="17">
        <v>0.17715419787235301</v>
      </c>
      <c r="CD15" s="17">
        <v>0.1603413151336</v>
      </c>
    </row>
    <row r="16" spans="2:82" ht="28.9">
      <c r="B16" s="18" t="s">
        <v>365</v>
      </c>
      <c r="C16" s="17">
        <v>9.8685492046318393E-2</v>
      </c>
      <c r="D16" s="17">
        <v>0.12076051613097501</v>
      </c>
      <c r="E16" s="17">
        <v>7.7287407201967404E-2</v>
      </c>
      <c r="F16" s="17"/>
      <c r="G16" s="17">
        <v>0.12580675463438201</v>
      </c>
      <c r="H16" s="17">
        <v>0.101399934100456</v>
      </c>
      <c r="I16" s="17">
        <v>0.122868257272487</v>
      </c>
      <c r="J16" s="17">
        <v>9.2417550181455102E-2</v>
      </c>
      <c r="K16" s="17">
        <v>9.0055263629131105E-2</v>
      </c>
      <c r="L16" s="17">
        <v>6.9559266693859895E-2</v>
      </c>
      <c r="M16" s="17"/>
      <c r="N16" s="17">
        <v>8.6663363380412306E-2</v>
      </c>
      <c r="O16" s="17">
        <v>8.8148385905448504E-2</v>
      </c>
      <c r="P16" s="17">
        <v>0.11714993666930799</v>
      </c>
      <c r="Q16" s="17">
        <v>0.107962114738968</v>
      </c>
      <c r="R16" s="17"/>
      <c r="S16" s="17">
        <v>0.12794442746031601</v>
      </c>
      <c r="T16" s="17">
        <v>8.6738237809793797E-2</v>
      </c>
      <c r="U16" s="17">
        <v>5.8142731101777298E-2</v>
      </c>
      <c r="V16" s="17">
        <v>7.58288743492882E-2</v>
      </c>
      <c r="W16" s="17">
        <v>0.12249327544080001</v>
      </c>
      <c r="X16" s="17">
        <v>0.121054205018832</v>
      </c>
      <c r="Y16" s="17">
        <v>8.8929986190643101E-2</v>
      </c>
      <c r="Z16" s="17">
        <v>9.5784119123622405E-2</v>
      </c>
      <c r="AA16" s="17">
        <v>0.10176253633118</v>
      </c>
      <c r="AB16" s="17">
        <v>0.101118223489492</v>
      </c>
      <c r="AC16" s="17">
        <v>0.10870712745990201</v>
      </c>
      <c r="AD16" s="17">
        <v>6.2538281860253203E-2</v>
      </c>
      <c r="AE16" s="17"/>
      <c r="AF16" s="17">
        <v>0.157215343220655</v>
      </c>
      <c r="AG16" s="17">
        <v>8.8694103943575006E-2</v>
      </c>
      <c r="AH16" s="17">
        <v>0.109384234172101</v>
      </c>
      <c r="AI16" s="17">
        <v>0.108310286857249</v>
      </c>
      <c r="AJ16" s="17">
        <v>8.1719288945883595E-2</v>
      </c>
      <c r="AK16" s="17">
        <v>0.10505892334457299</v>
      </c>
      <c r="AL16" s="17">
        <v>8.68467411777777E-2</v>
      </c>
      <c r="AM16" s="17">
        <v>0.104160051589183</v>
      </c>
      <c r="AN16" s="17">
        <v>0.11489052952605</v>
      </c>
      <c r="AO16" s="17">
        <v>0.10660852693477101</v>
      </c>
      <c r="AP16" s="17">
        <v>0.119042140845977</v>
      </c>
      <c r="AQ16" s="17">
        <v>9.6679084534574494E-2</v>
      </c>
      <c r="AR16" s="17">
        <v>9.1107169592690995E-2</v>
      </c>
      <c r="AS16" s="17">
        <v>8.64932834031929E-2</v>
      </c>
      <c r="AT16" s="17">
        <v>9.9343810262591398E-2</v>
      </c>
      <c r="AU16" s="17">
        <v>0.100084444786116</v>
      </c>
      <c r="AV16" s="17"/>
      <c r="AW16" s="17">
        <v>0.117317342551315</v>
      </c>
      <c r="AX16" s="17">
        <v>8.9793584019527098E-2</v>
      </c>
      <c r="AY16" s="17">
        <v>0.113327772280319</v>
      </c>
      <c r="AZ16" s="17">
        <v>9.9880664134286298E-2</v>
      </c>
      <c r="BA16" s="17">
        <v>7.1254462500514301E-2</v>
      </c>
      <c r="BB16" s="17">
        <v>8.3191039220695498E-2</v>
      </c>
      <c r="BC16" s="17"/>
      <c r="BD16" s="17">
        <v>0.103325444730654</v>
      </c>
      <c r="BE16" s="17">
        <v>0.10293884862979299</v>
      </c>
      <c r="BF16" s="17">
        <v>8.7065137432210699E-2</v>
      </c>
      <c r="BG16" s="17">
        <v>0.103555151872151</v>
      </c>
      <c r="BH16" s="17">
        <v>6.3675318378520099E-2</v>
      </c>
      <c r="BI16" s="17"/>
      <c r="BJ16" s="17">
        <v>9.0693285735554199E-2</v>
      </c>
      <c r="BK16" s="17">
        <v>0.134597137091132</v>
      </c>
      <c r="BL16" s="17"/>
      <c r="BM16" s="17">
        <v>9.4924323393577995E-2</v>
      </c>
      <c r="BN16" s="17">
        <v>0.117683722428387</v>
      </c>
      <c r="BO16" s="17"/>
      <c r="BP16" s="17">
        <v>0.12598732853730199</v>
      </c>
      <c r="BQ16" s="17">
        <v>0.11801806304041799</v>
      </c>
      <c r="BR16" s="17">
        <v>9.2329187388226402E-2</v>
      </c>
      <c r="BS16" s="17">
        <v>9.13976631516209E-2</v>
      </c>
      <c r="BT16" s="17"/>
      <c r="BU16" s="17">
        <v>8.5077542411131801E-2</v>
      </c>
      <c r="BV16" s="17">
        <v>0.116007857390832</v>
      </c>
      <c r="BW16" s="17"/>
      <c r="BX16" s="17">
        <v>9.4717145107787698E-2</v>
      </c>
      <c r="BY16" s="17">
        <v>0.10025955982800799</v>
      </c>
      <c r="BZ16" s="17"/>
      <c r="CA16" s="17">
        <v>9.5022674432834298E-2</v>
      </c>
      <c r="CB16" s="17">
        <v>0.11631910174410399</v>
      </c>
      <c r="CC16" s="17">
        <v>7.5595741881626793E-2</v>
      </c>
      <c r="CD16" s="17">
        <v>0.107401377228585</v>
      </c>
    </row>
    <row r="17" spans="2:82">
      <c r="B17" s="18" t="s">
        <v>366</v>
      </c>
      <c r="C17" s="17">
        <v>9.5071896095572303E-2</v>
      </c>
      <c r="D17" s="17">
        <v>0.11216838593087999</v>
      </c>
      <c r="E17" s="17">
        <v>7.8580397847903605E-2</v>
      </c>
      <c r="F17" s="17"/>
      <c r="G17" s="17">
        <v>0.10673127544795</v>
      </c>
      <c r="H17" s="17">
        <v>0.134661406031999</v>
      </c>
      <c r="I17" s="17">
        <v>9.8137949579057498E-2</v>
      </c>
      <c r="J17" s="17">
        <v>9.01014333072645E-2</v>
      </c>
      <c r="K17" s="17">
        <v>7.1440488709009001E-2</v>
      </c>
      <c r="L17" s="17">
        <v>7.24158875016577E-2</v>
      </c>
      <c r="M17" s="17"/>
      <c r="N17" s="17">
        <v>7.9261210414989805E-2</v>
      </c>
      <c r="O17" s="17">
        <v>8.5429784211839596E-2</v>
      </c>
      <c r="P17" s="17">
        <v>0.116263809705275</v>
      </c>
      <c r="Q17" s="17">
        <v>0.104936843377936</v>
      </c>
      <c r="R17" s="17"/>
      <c r="S17" s="17">
        <v>0.115311458680905</v>
      </c>
      <c r="T17" s="17">
        <v>8.2730135601013693E-2</v>
      </c>
      <c r="U17" s="17">
        <v>0.11899412694622501</v>
      </c>
      <c r="V17" s="17">
        <v>0.120072719704175</v>
      </c>
      <c r="W17" s="17">
        <v>7.1215591497983802E-2</v>
      </c>
      <c r="X17" s="17">
        <v>9.6232478718675102E-2</v>
      </c>
      <c r="Y17" s="17">
        <v>8.6262432556482305E-2</v>
      </c>
      <c r="Z17" s="17">
        <v>9.2112759842903402E-2</v>
      </c>
      <c r="AA17" s="17">
        <v>8.59685215202311E-2</v>
      </c>
      <c r="AB17" s="17">
        <v>9.2132108480631594E-2</v>
      </c>
      <c r="AC17" s="17">
        <v>9.0939396936766004E-2</v>
      </c>
      <c r="AD17" s="17">
        <v>4.4012886601841397E-2</v>
      </c>
      <c r="AE17" s="17"/>
      <c r="AF17" s="17">
        <v>8.3342170020975798E-2</v>
      </c>
      <c r="AG17" s="17">
        <v>0.128802048788837</v>
      </c>
      <c r="AH17" s="17">
        <v>0.120303021554012</v>
      </c>
      <c r="AI17" s="17">
        <v>9.9900323907415003E-2</v>
      </c>
      <c r="AJ17" s="17">
        <v>9.6365932332214604E-2</v>
      </c>
      <c r="AK17" s="17">
        <v>9.8720598413930397E-2</v>
      </c>
      <c r="AL17" s="17">
        <v>9.6406764114637999E-2</v>
      </c>
      <c r="AM17" s="17">
        <v>0.117311853184736</v>
      </c>
      <c r="AN17" s="17">
        <v>8.5117401326220102E-2</v>
      </c>
      <c r="AO17" s="17">
        <v>0.123576768565769</v>
      </c>
      <c r="AP17" s="17">
        <v>6.5729777576994899E-2</v>
      </c>
      <c r="AQ17" s="17">
        <v>0.12503124689380199</v>
      </c>
      <c r="AR17" s="17">
        <v>8.1790028563490394E-2</v>
      </c>
      <c r="AS17" s="17">
        <v>8.8121223559168294E-2</v>
      </c>
      <c r="AT17" s="17">
        <v>6.1852489314340002E-2</v>
      </c>
      <c r="AU17" s="17">
        <v>6.6587051804184505E-2</v>
      </c>
      <c r="AV17" s="17"/>
      <c r="AW17" s="17">
        <v>0.111318046956405</v>
      </c>
      <c r="AX17" s="17">
        <v>9.9395037435602906E-2</v>
      </c>
      <c r="AY17" s="17">
        <v>9.15206228707756E-2</v>
      </c>
      <c r="AZ17" s="17">
        <v>8.4540811836939303E-2</v>
      </c>
      <c r="BA17" s="17">
        <v>6.82033622752546E-2</v>
      </c>
      <c r="BB17" s="17">
        <v>0.108037095765429</v>
      </c>
      <c r="BC17" s="17"/>
      <c r="BD17" s="17">
        <v>0.111756263730254</v>
      </c>
      <c r="BE17" s="17">
        <v>9.9975387053219206E-2</v>
      </c>
      <c r="BF17" s="17">
        <v>8.3417869252758597E-2</v>
      </c>
      <c r="BG17" s="17">
        <v>9.4323502121117606E-2</v>
      </c>
      <c r="BH17" s="17">
        <v>0.132368238003574</v>
      </c>
      <c r="BI17" s="17"/>
      <c r="BJ17" s="17">
        <v>8.7797499853130997E-2</v>
      </c>
      <c r="BK17" s="17">
        <v>0.12769493098023299</v>
      </c>
      <c r="BL17" s="17"/>
      <c r="BM17" s="17">
        <v>9.28441116701057E-2</v>
      </c>
      <c r="BN17" s="17">
        <v>0.106356319626674</v>
      </c>
      <c r="BO17" s="17"/>
      <c r="BP17" s="17">
        <v>0.114966057771013</v>
      </c>
      <c r="BQ17" s="17">
        <v>0.115566890919894</v>
      </c>
      <c r="BR17" s="17">
        <v>9.5105924796272903E-2</v>
      </c>
      <c r="BS17" s="17">
        <v>8.9215491733851099E-2</v>
      </c>
      <c r="BT17" s="17"/>
      <c r="BU17" s="17">
        <v>9.2925356066592399E-2</v>
      </c>
      <c r="BV17" s="17">
        <v>9.7804354078255204E-2</v>
      </c>
      <c r="BW17" s="17"/>
      <c r="BX17" s="17">
        <v>9.8395888688289995E-2</v>
      </c>
      <c r="BY17" s="17">
        <v>9.3753415194628695E-2</v>
      </c>
      <c r="BZ17" s="17"/>
      <c r="CA17" s="17">
        <v>0.14238796868452999</v>
      </c>
      <c r="CB17" s="17">
        <v>0.10945613819454</v>
      </c>
      <c r="CC17" s="17">
        <v>6.31357798943573E-2</v>
      </c>
      <c r="CD17" s="17">
        <v>0.103119686811368</v>
      </c>
    </row>
    <row r="18" spans="2:82">
      <c r="B18" s="18" t="s">
        <v>124</v>
      </c>
      <c r="C18" s="17">
        <v>9.3594871985821795E-2</v>
      </c>
      <c r="D18" s="17">
        <v>7.5814091498634495E-2</v>
      </c>
      <c r="E18" s="17">
        <v>0.111658149665308</v>
      </c>
      <c r="F18" s="17"/>
      <c r="G18" s="17">
        <v>6.7008487021746499E-2</v>
      </c>
      <c r="H18" s="17">
        <v>8.2519819786929599E-2</v>
      </c>
      <c r="I18" s="17">
        <v>0.10163411464471001</v>
      </c>
      <c r="J18" s="17">
        <v>0.109902239454519</v>
      </c>
      <c r="K18" s="17">
        <v>9.4541151454007405E-2</v>
      </c>
      <c r="L18" s="17">
        <v>9.9869863033569498E-2</v>
      </c>
      <c r="M18" s="17"/>
      <c r="N18" s="17">
        <v>5.9068176320037601E-2</v>
      </c>
      <c r="O18" s="17">
        <v>8.4801777873262998E-2</v>
      </c>
      <c r="P18" s="17">
        <v>9.7274418107358998E-2</v>
      </c>
      <c r="Q18" s="17">
        <v>0.13377988584395201</v>
      </c>
      <c r="R18" s="17"/>
      <c r="S18" s="17">
        <v>8.2127453049073401E-2</v>
      </c>
      <c r="T18" s="17">
        <v>8.5684416509063693E-2</v>
      </c>
      <c r="U18" s="17">
        <v>0.11115331589869901</v>
      </c>
      <c r="V18" s="17">
        <v>0.109075694212778</v>
      </c>
      <c r="W18" s="17">
        <v>8.65298311350058E-2</v>
      </c>
      <c r="X18" s="17">
        <v>7.7941076223995501E-2</v>
      </c>
      <c r="Y18" s="17">
        <v>0.11670997243225099</v>
      </c>
      <c r="Z18" s="17">
        <v>5.8074628951210502E-2</v>
      </c>
      <c r="AA18" s="17">
        <v>0.10458071308362001</v>
      </c>
      <c r="AB18" s="17">
        <v>9.0561005687881502E-2</v>
      </c>
      <c r="AC18" s="17">
        <v>9.91579600716848E-2</v>
      </c>
      <c r="AD18" s="17">
        <v>9.6836433054252102E-2</v>
      </c>
      <c r="AE18" s="17"/>
      <c r="AF18" s="17">
        <v>0.22262043833282999</v>
      </c>
      <c r="AG18" s="17">
        <v>0.11322703317887201</v>
      </c>
      <c r="AH18" s="17">
        <v>0.108442758077582</v>
      </c>
      <c r="AI18" s="17">
        <v>0.10502675598820201</v>
      </c>
      <c r="AJ18" s="17">
        <v>0.12014733906453499</v>
      </c>
      <c r="AK18" s="17">
        <v>7.4986648587200694E-2</v>
      </c>
      <c r="AL18" s="17">
        <v>9.3996589684611498E-2</v>
      </c>
      <c r="AM18" s="17">
        <v>0.104305785113295</v>
      </c>
      <c r="AN18" s="17">
        <v>0.107109869979751</v>
      </c>
      <c r="AO18" s="17">
        <v>8.1379208169551701E-2</v>
      </c>
      <c r="AP18" s="17">
        <v>5.9150795415440598E-2</v>
      </c>
      <c r="AQ18" s="17">
        <v>6.9581042513975802E-2</v>
      </c>
      <c r="AR18" s="17">
        <v>7.1241869953776904E-2</v>
      </c>
      <c r="AS18" s="17">
        <v>5.9494201392219601E-2</v>
      </c>
      <c r="AT18" s="17">
        <v>1.3001935020526999E-2</v>
      </c>
      <c r="AU18" s="17">
        <v>4.1597745923576401E-2</v>
      </c>
      <c r="AV18" s="17"/>
      <c r="AW18" s="17">
        <v>7.6341634598314098E-2</v>
      </c>
      <c r="AX18" s="17">
        <v>9.4630586117097404E-2</v>
      </c>
      <c r="AY18" s="17">
        <v>0.104705034280142</v>
      </c>
      <c r="AZ18" s="17">
        <v>0.103127689130655</v>
      </c>
      <c r="BA18" s="17">
        <v>9.0459149325034294E-2</v>
      </c>
      <c r="BB18" s="17">
        <v>0.10110599883624</v>
      </c>
      <c r="BC18" s="17"/>
      <c r="BD18" s="17">
        <v>0.14368043053686499</v>
      </c>
      <c r="BE18" s="17">
        <v>8.6032395660611299E-2</v>
      </c>
      <c r="BF18" s="17">
        <v>6.0208818976850702E-2</v>
      </c>
      <c r="BG18" s="17">
        <v>5.9992898857099498E-2</v>
      </c>
      <c r="BH18" s="17">
        <v>5.0080136326843001E-2</v>
      </c>
      <c r="BI18" s="17"/>
      <c r="BJ18" s="17">
        <v>9.8403910817354001E-2</v>
      </c>
      <c r="BK18" s="17">
        <v>6.7130337345070595E-2</v>
      </c>
      <c r="BL18" s="17"/>
      <c r="BM18" s="17">
        <v>9.4106406940155707E-2</v>
      </c>
      <c r="BN18" s="17">
        <v>9.1166603754171197E-2</v>
      </c>
      <c r="BO18" s="17"/>
      <c r="BP18" s="17">
        <v>8.1404294357899795E-2</v>
      </c>
      <c r="BQ18" s="17">
        <v>7.7412739612107803E-2</v>
      </c>
      <c r="BR18" s="17">
        <v>6.2274953700660801E-2</v>
      </c>
      <c r="BS18" s="17">
        <v>9.9556562494863401E-2</v>
      </c>
      <c r="BT18" s="17"/>
      <c r="BU18" s="17">
        <v>7.2165418692031302E-2</v>
      </c>
      <c r="BV18" s="17">
        <v>0.120873692751617</v>
      </c>
      <c r="BW18" s="17"/>
      <c r="BX18" s="17">
        <v>4.7630912087903099E-2</v>
      </c>
      <c r="BY18" s="17">
        <v>0.111826742715592</v>
      </c>
      <c r="BZ18" s="17"/>
      <c r="CA18" s="17">
        <v>4.4602053683228803E-2</v>
      </c>
      <c r="CB18" s="17">
        <v>9.5159172043265294E-2</v>
      </c>
      <c r="CC18" s="17">
        <v>5.2565158349274797E-2</v>
      </c>
      <c r="CD18" s="17">
        <v>0.14885099170204399</v>
      </c>
    </row>
    <row r="19" spans="2:82" ht="28.9">
      <c r="B19" s="18" t="s">
        <v>367</v>
      </c>
      <c r="C19" s="17">
        <v>9.1211887300046396E-2</v>
      </c>
      <c r="D19" s="17">
        <v>9.9106374105245504E-2</v>
      </c>
      <c r="E19" s="17">
        <v>8.3208473043834899E-2</v>
      </c>
      <c r="F19" s="17"/>
      <c r="G19" s="17">
        <v>0.14143024539833501</v>
      </c>
      <c r="H19" s="17">
        <v>0.12849024202449899</v>
      </c>
      <c r="I19" s="17">
        <v>0.10971119488131</v>
      </c>
      <c r="J19" s="17">
        <v>6.3554781721094397E-2</v>
      </c>
      <c r="K19" s="17">
        <v>6.2121110544872002E-2</v>
      </c>
      <c r="L19" s="17">
        <v>5.4273950641281599E-2</v>
      </c>
      <c r="M19" s="17"/>
      <c r="N19" s="17">
        <v>8.9185150066677002E-2</v>
      </c>
      <c r="O19" s="17">
        <v>9.4937223441843493E-2</v>
      </c>
      <c r="P19" s="17">
        <v>0.10607542307649299</v>
      </c>
      <c r="Q19" s="17">
        <v>7.7988688986795895E-2</v>
      </c>
      <c r="R19" s="17"/>
      <c r="S19" s="17">
        <v>0.12723583652605</v>
      </c>
      <c r="T19" s="17">
        <v>7.7448712002229206E-2</v>
      </c>
      <c r="U19" s="17">
        <v>6.2167296223699403E-2</v>
      </c>
      <c r="V19" s="17">
        <v>9.4971148297977107E-2</v>
      </c>
      <c r="W19" s="17">
        <v>0.111920904792327</v>
      </c>
      <c r="X19" s="17">
        <v>9.5737162126491707E-2</v>
      </c>
      <c r="Y19" s="17">
        <v>8.5453974195310603E-2</v>
      </c>
      <c r="Z19" s="17">
        <v>0.100155371555642</v>
      </c>
      <c r="AA19" s="17">
        <v>6.8385518927320102E-2</v>
      </c>
      <c r="AB19" s="17">
        <v>9.5771396940013701E-2</v>
      </c>
      <c r="AC19" s="17">
        <v>5.6216139656452203E-2</v>
      </c>
      <c r="AD19" s="17">
        <v>0.11879385329646799</v>
      </c>
      <c r="AE19" s="17"/>
      <c r="AF19" s="17">
        <v>0</v>
      </c>
      <c r="AG19" s="17">
        <v>8.8925756720934293E-2</v>
      </c>
      <c r="AH19" s="17">
        <v>7.3170620123489696E-2</v>
      </c>
      <c r="AI19" s="17">
        <v>8.2181424061804301E-2</v>
      </c>
      <c r="AJ19" s="17">
        <v>9.93207677994664E-2</v>
      </c>
      <c r="AK19" s="17">
        <v>8.0193152814063404E-2</v>
      </c>
      <c r="AL19" s="17">
        <v>0.10175375119035</v>
      </c>
      <c r="AM19" s="17">
        <v>8.2405996667979306E-2</v>
      </c>
      <c r="AN19" s="17">
        <v>8.3016802386297203E-2</v>
      </c>
      <c r="AO19" s="17">
        <v>0.11717815501968699</v>
      </c>
      <c r="AP19" s="17">
        <v>0.122644846740145</v>
      </c>
      <c r="AQ19" s="17">
        <v>7.2089381455812798E-2</v>
      </c>
      <c r="AR19" s="17">
        <v>7.4047689222751706E-2</v>
      </c>
      <c r="AS19" s="17">
        <v>0.11443825467028899</v>
      </c>
      <c r="AT19" s="17">
        <v>6.2871112518615005E-2</v>
      </c>
      <c r="AU19" s="17">
        <v>0.14114024797802699</v>
      </c>
      <c r="AV19" s="17"/>
      <c r="AW19" s="17">
        <v>0.13142015699214599</v>
      </c>
      <c r="AX19" s="17">
        <v>8.5302293764826204E-2</v>
      </c>
      <c r="AY19" s="17">
        <v>9.7706331140211003E-2</v>
      </c>
      <c r="AZ19" s="17">
        <v>7.5769928481693102E-2</v>
      </c>
      <c r="BA19" s="17">
        <v>6.2784488303320493E-2</v>
      </c>
      <c r="BB19" s="17">
        <v>5.48081021928239E-2</v>
      </c>
      <c r="BC19" s="17"/>
      <c r="BD19" s="17">
        <v>6.0888572942057802E-2</v>
      </c>
      <c r="BE19" s="17">
        <v>9.9002083280174194E-2</v>
      </c>
      <c r="BF19" s="17">
        <v>9.7069424527225695E-2</v>
      </c>
      <c r="BG19" s="17">
        <v>0.11689350951173</v>
      </c>
      <c r="BH19" s="17">
        <v>0.119365825352148</v>
      </c>
      <c r="BI19" s="17"/>
      <c r="BJ19" s="17">
        <v>8.0420445024693699E-2</v>
      </c>
      <c r="BK19" s="17">
        <v>0.13959099752475401</v>
      </c>
      <c r="BL19" s="17"/>
      <c r="BM19" s="17">
        <v>8.7613765145074296E-2</v>
      </c>
      <c r="BN19" s="17">
        <v>0.10764567558289199</v>
      </c>
      <c r="BO19" s="17"/>
      <c r="BP19" s="17">
        <v>0.110794157269264</v>
      </c>
      <c r="BQ19" s="17">
        <v>0.15179392929173799</v>
      </c>
      <c r="BR19" s="17">
        <v>0.13960922203527201</v>
      </c>
      <c r="BS19" s="17">
        <v>7.6630158906233106E-2</v>
      </c>
      <c r="BT19" s="17"/>
      <c r="BU19" s="17">
        <v>9.5520724118628303E-2</v>
      </c>
      <c r="BV19" s="17">
        <v>8.5726913620516501E-2</v>
      </c>
      <c r="BW19" s="17"/>
      <c r="BX19" s="17">
        <v>0.137383654905647</v>
      </c>
      <c r="BY19" s="17">
        <v>7.2897588440247602E-2</v>
      </c>
      <c r="BZ19" s="17"/>
      <c r="CA19" s="17">
        <v>8.1923752365345603E-2</v>
      </c>
      <c r="CB19" s="17">
        <v>6.1803660368302503E-2</v>
      </c>
      <c r="CC19" s="17">
        <v>0.109735770908567</v>
      </c>
      <c r="CD19" s="17">
        <v>0.102117036838378</v>
      </c>
    </row>
    <row r="20" spans="2:82" ht="43.15">
      <c r="B20" s="18" t="s">
        <v>368</v>
      </c>
      <c r="C20" s="19">
        <v>6.6183938302495304E-2</v>
      </c>
      <c r="D20" s="19">
        <v>7.46584741207061E-2</v>
      </c>
      <c r="E20" s="19">
        <v>5.8399053378045997E-2</v>
      </c>
      <c r="F20" s="19"/>
      <c r="G20" s="19">
        <v>0.12778441364665799</v>
      </c>
      <c r="H20" s="19">
        <v>0.102094993875187</v>
      </c>
      <c r="I20" s="19">
        <v>7.7045659094930094E-2</v>
      </c>
      <c r="J20" s="19">
        <v>5.2938331016452601E-2</v>
      </c>
      <c r="K20" s="19">
        <v>3.5554661562111199E-2</v>
      </c>
      <c r="L20" s="19">
        <v>1.8336764366145099E-2</v>
      </c>
      <c r="M20" s="19"/>
      <c r="N20" s="19">
        <v>5.8500288875018402E-2</v>
      </c>
      <c r="O20" s="19">
        <v>5.2140551757420002E-2</v>
      </c>
      <c r="P20" s="19">
        <v>8.6865824006392006E-2</v>
      </c>
      <c r="Q20" s="19">
        <v>7.0540535177669006E-2</v>
      </c>
      <c r="R20" s="19"/>
      <c r="S20" s="19">
        <v>8.4930136640356299E-2</v>
      </c>
      <c r="T20" s="19">
        <v>5.2839469745601601E-2</v>
      </c>
      <c r="U20" s="19">
        <v>4.74053401653977E-2</v>
      </c>
      <c r="V20" s="19">
        <v>7.1849340872224193E-2</v>
      </c>
      <c r="W20" s="19">
        <v>5.4093360124203203E-2</v>
      </c>
      <c r="X20" s="19">
        <v>9.3698082913939995E-2</v>
      </c>
      <c r="Y20" s="19">
        <v>5.7769335333373202E-2</v>
      </c>
      <c r="Z20" s="19">
        <v>4.5410749323105203E-2</v>
      </c>
      <c r="AA20" s="19">
        <v>6.6258309526904799E-2</v>
      </c>
      <c r="AB20" s="19">
        <v>6.5689136197400494E-2</v>
      </c>
      <c r="AC20" s="19">
        <v>6.5036758762041499E-2</v>
      </c>
      <c r="AD20" s="19">
        <v>6.8531277197394394E-2</v>
      </c>
      <c r="AE20" s="19"/>
      <c r="AF20" s="19">
        <v>0.121808340448296</v>
      </c>
      <c r="AG20" s="19">
        <v>0.13742576004321999</v>
      </c>
      <c r="AH20" s="19">
        <v>6.77127147673241E-2</v>
      </c>
      <c r="AI20" s="19">
        <v>6.5844513880097696E-2</v>
      </c>
      <c r="AJ20" s="19">
        <v>6.9882419015810604E-2</v>
      </c>
      <c r="AK20" s="19">
        <v>4.1325625459452002E-2</v>
      </c>
      <c r="AL20" s="19">
        <v>6.6514639634209796E-2</v>
      </c>
      <c r="AM20" s="19">
        <v>6.2576531216195094E-2</v>
      </c>
      <c r="AN20" s="19">
        <v>7.7206170513334005E-2</v>
      </c>
      <c r="AO20" s="19">
        <v>8.4755401495687901E-2</v>
      </c>
      <c r="AP20" s="19">
        <v>7.7140004511682E-2</v>
      </c>
      <c r="AQ20" s="19">
        <v>6.19049998669653E-2</v>
      </c>
      <c r="AR20" s="19">
        <v>4.7509144521077497E-2</v>
      </c>
      <c r="AS20" s="19">
        <v>7.2039784926518594E-2</v>
      </c>
      <c r="AT20" s="19">
        <v>2.0442238422793801E-2</v>
      </c>
      <c r="AU20" s="19">
        <v>5.9037905214179703E-2</v>
      </c>
      <c r="AV20" s="19"/>
      <c r="AW20" s="19">
        <v>9.4243608623641006E-2</v>
      </c>
      <c r="AX20" s="19">
        <v>5.2251452215762099E-2</v>
      </c>
      <c r="AY20" s="19">
        <v>7.4146009356137604E-2</v>
      </c>
      <c r="AZ20" s="19">
        <v>5.7732131453776397E-2</v>
      </c>
      <c r="BA20" s="19">
        <v>3.5708617527668601E-2</v>
      </c>
      <c r="BB20" s="19">
        <v>9.1103094447456498E-2</v>
      </c>
      <c r="BC20" s="19"/>
      <c r="BD20" s="19">
        <v>7.0105648280863395E-2</v>
      </c>
      <c r="BE20" s="19">
        <v>7.4484924978730896E-2</v>
      </c>
      <c r="BF20" s="19">
        <v>5.6276560225676502E-2</v>
      </c>
      <c r="BG20" s="19">
        <v>9.3676076565709795E-2</v>
      </c>
      <c r="BH20" s="19">
        <v>4.5918738567563899E-2</v>
      </c>
      <c r="BI20" s="19"/>
      <c r="BJ20" s="19">
        <v>5.5131432590807099E-2</v>
      </c>
      <c r="BK20" s="19">
        <v>0.114039171114379</v>
      </c>
      <c r="BL20" s="19"/>
      <c r="BM20" s="19">
        <v>6.0902006576072303E-2</v>
      </c>
      <c r="BN20" s="19">
        <v>9.0141742229003605E-2</v>
      </c>
      <c r="BO20" s="19"/>
      <c r="BP20" s="19">
        <v>9.9147721937674294E-2</v>
      </c>
      <c r="BQ20" s="19">
        <v>0.11354013641013699</v>
      </c>
      <c r="BR20" s="19">
        <v>8.6666848751921002E-2</v>
      </c>
      <c r="BS20" s="19">
        <v>5.1699775490240303E-2</v>
      </c>
      <c r="BT20" s="19"/>
      <c r="BU20" s="19">
        <v>6.9510527013869602E-2</v>
      </c>
      <c r="BV20" s="19">
        <v>6.1949326435593803E-2</v>
      </c>
      <c r="BW20" s="19"/>
      <c r="BX20" s="19">
        <v>9.2717151694073699E-2</v>
      </c>
      <c r="BY20" s="19">
        <v>5.5659385638298899E-2</v>
      </c>
      <c r="BZ20" s="19"/>
      <c r="CA20" s="19">
        <v>9.2904575836110101E-2</v>
      </c>
      <c r="CB20" s="19">
        <v>4.5469552498190298E-2</v>
      </c>
      <c r="CC20" s="19">
        <v>5.5332075128788398E-2</v>
      </c>
      <c r="CD20" s="19">
        <v>9.0823457620984399E-2</v>
      </c>
    </row>
    <row r="21" spans="2:82">
      <c r="B21" s="16"/>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H18"/>
  <sheetViews>
    <sheetView showGridLines="0" workbookViewId="0">
      <pane xSplit="2" topLeftCell="C1" activePane="topRight" state="frozen"/>
      <selection pane="topRight"/>
    </sheetView>
  </sheetViews>
  <sheetFormatPr defaultColWidth="10.85546875" defaultRowHeight="14.45"/>
  <cols>
    <col min="2" max="2" width="25.7109375" customWidth="1"/>
    <col min="3" max="8" width="20.7109375" customWidth="1"/>
  </cols>
  <sheetData>
    <row r="2" spans="2:8" ht="40.15" customHeight="1">
      <c r="D2" s="31" t="s">
        <v>504</v>
      </c>
      <c r="E2" s="32"/>
      <c r="F2" s="32"/>
      <c r="G2" s="32"/>
      <c r="H2" s="32"/>
    </row>
    <row r="6" spans="2:8" ht="49.9" customHeight="1">
      <c r="B6" s="20" t="s">
        <v>32</v>
      </c>
      <c r="C6" s="20" t="s">
        <v>505</v>
      </c>
      <c r="D6" s="20" t="s">
        <v>506</v>
      </c>
      <c r="E6" s="20" t="s">
        <v>507</v>
      </c>
      <c r="F6" s="20" t="s">
        <v>508</v>
      </c>
      <c r="G6" s="20" t="s">
        <v>509</v>
      </c>
    </row>
    <row r="7" spans="2:8">
      <c r="B7" s="18" t="s">
        <v>370</v>
      </c>
      <c r="C7" s="17">
        <v>0.14226692329858801</v>
      </c>
      <c r="D7" s="17">
        <v>0.22071647025181301</v>
      </c>
      <c r="E7" s="17">
        <v>9.9768487240539799E-2</v>
      </c>
      <c r="F7" s="17">
        <v>0.127665022180111</v>
      </c>
      <c r="G7" s="17">
        <v>6.4949530175336806E-2</v>
      </c>
    </row>
    <row r="8" spans="2:8">
      <c r="B8" s="18" t="s">
        <v>371</v>
      </c>
      <c r="C8" s="17">
        <v>0.39837193854378899</v>
      </c>
      <c r="D8" s="17">
        <v>0.46219473303566599</v>
      </c>
      <c r="E8" s="17">
        <v>0.41415081882912302</v>
      </c>
      <c r="F8" s="17">
        <v>0.38088557146749502</v>
      </c>
      <c r="G8" s="17">
        <v>0.27150756746207899</v>
      </c>
    </row>
    <row r="9" spans="2:8">
      <c r="B9" s="18" t="s">
        <v>372</v>
      </c>
      <c r="C9" s="17">
        <v>0.25429322444258301</v>
      </c>
      <c r="D9" s="17">
        <v>0.184929727625881</v>
      </c>
      <c r="E9" s="17">
        <v>0.28804283542401199</v>
      </c>
      <c r="F9" s="17">
        <v>0.269962705940545</v>
      </c>
      <c r="G9" s="17">
        <v>0.325547439893422</v>
      </c>
    </row>
    <row r="10" spans="2:8">
      <c r="B10" s="18" t="s">
        <v>373</v>
      </c>
      <c r="C10" s="17">
        <v>0.115333866437444</v>
      </c>
      <c r="D10" s="17">
        <v>5.4511348864893797E-2</v>
      </c>
      <c r="E10" s="17">
        <v>9.0047064405232899E-2</v>
      </c>
      <c r="F10" s="17">
        <v>0.101710331098608</v>
      </c>
      <c r="G10" s="17">
        <v>0.23305816028395099</v>
      </c>
    </row>
    <row r="11" spans="2:8">
      <c r="B11" s="18" t="s">
        <v>195</v>
      </c>
      <c r="C11" s="17">
        <v>8.9734047277597206E-2</v>
      </c>
      <c r="D11" s="17">
        <v>7.7647720221746E-2</v>
      </c>
      <c r="E11" s="17">
        <v>0.107990794101092</v>
      </c>
      <c r="F11" s="17">
        <v>0.119776369313241</v>
      </c>
      <c r="G11" s="17">
        <v>0.10493730218521199</v>
      </c>
    </row>
    <row r="12" spans="2:8">
      <c r="B12" s="16"/>
      <c r="C12" s="16"/>
      <c r="D12" s="16"/>
      <c r="E12" s="16"/>
      <c r="F12" s="16"/>
      <c r="G12" s="16"/>
    </row>
    <row r="13" spans="2:8">
      <c r="B13" t="s">
        <v>427</v>
      </c>
    </row>
    <row r="14" spans="2:8">
      <c r="B14" t="s">
        <v>428</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0.100698208061098</v>
      </c>
      <c r="D9" s="17">
        <v>0.105731448257443</v>
      </c>
      <c r="E9" s="17">
        <v>9.4132572545007204E-2</v>
      </c>
      <c r="F9" s="17"/>
      <c r="G9" s="17">
        <v>0.15905907908221001</v>
      </c>
      <c r="H9" s="17">
        <v>0.17637471962232201</v>
      </c>
      <c r="I9" s="17">
        <v>0.14469148978749</v>
      </c>
      <c r="J9" s="17">
        <v>5.7935113004120499E-2</v>
      </c>
      <c r="K9" s="17">
        <v>5.7594979950059202E-2</v>
      </c>
      <c r="L9" s="17">
        <v>2.7898685953228801E-2</v>
      </c>
      <c r="M9" s="17"/>
      <c r="N9" s="17">
        <v>0.11301672053254801</v>
      </c>
      <c r="O9" s="17">
        <v>9.0292345125415702E-2</v>
      </c>
      <c r="P9" s="17">
        <v>0.117381667906725</v>
      </c>
      <c r="Q9" s="17">
        <v>8.3249707899495595E-2</v>
      </c>
      <c r="R9" s="17"/>
      <c r="S9" s="17">
        <v>0.16200923792026001</v>
      </c>
      <c r="T9" s="17">
        <v>7.7367525462597397E-2</v>
      </c>
      <c r="U9" s="17">
        <v>5.8817223307367598E-2</v>
      </c>
      <c r="V9" s="17">
        <v>7.8335414682382004E-2</v>
      </c>
      <c r="W9" s="17">
        <v>8.8575785829005299E-2</v>
      </c>
      <c r="X9" s="17">
        <v>0.120298257382915</v>
      </c>
      <c r="Y9" s="17">
        <v>9.2792405923358801E-2</v>
      </c>
      <c r="Z9" s="17">
        <v>9.7350422512984605E-2</v>
      </c>
      <c r="AA9" s="17">
        <v>0.111426816313956</v>
      </c>
      <c r="AB9" s="17">
        <v>8.8066794226223294E-2</v>
      </c>
      <c r="AC9" s="17">
        <v>8.5311039494995605E-2</v>
      </c>
      <c r="AD9" s="17">
        <v>0.113670127372876</v>
      </c>
      <c r="AE9" s="17"/>
      <c r="AF9" s="17">
        <v>0.15596804931004701</v>
      </c>
      <c r="AG9" s="17">
        <v>7.8359294697551402E-2</v>
      </c>
      <c r="AH9" s="17">
        <v>0.123041967090516</v>
      </c>
      <c r="AI9" s="17">
        <v>7.6412420115005597E-2</v>
      </c>
      <c r="AJ9" s="17">
        <v>8.1709621569638305E-2</v>
      </c>
      <c r="AK9" s="17">
        <v>8.2057299113663801E-2</v>
      </c>
      <c r="AL9" s="17">
        <v>0.104979832392695</v>
      </c>
      <c r="AM9" s="17">
        <v>8.7325442949619997E-2</v>
      </c>
      <c r="AN9" s="17">
        <v>0.10013802207346301</v>
      </c>
      <c r="AO9" s="17">
        <v>0.117549096746957</v>
      </c>
      <c r="AP9" s="17">
        <v>0.109619700553863</v>
      </c>
      <c r="AQ9" s="17">
        <v>0.11003068529780401</v>
      </c>
      <c r="AR9" s="17">
        <v>7.0918804163850602E-2</v>
      </c>
      <c r="AS9" s="17">
        <v>8.4053969561680805E-2</v>
      </c>
      <c r="AT9" s="17">
        <v>0.16941262050473499</v>
      </c>
      <c r="AU9" s="17">
        <v>0.22945947665396799</v>
      </c>
      <c r="AV9" s="17"/>
      <c r="AW9" s="17">
        <v>0.18197442438855699</v>
      </c>
      <c r="AX9" s="17">
        <v>9.3930513209900798E-2</v>
      </c>
      <c r="AY9" s="17">
        <v>8.2422784938903607E-2</v>
      </c>
      <c r="AZ9" s="17">
        <v>7.1055407526507797E-2</v>
      </c>
      <c r="BA9" s="17">
        <v>3.9656539224145998E-2</v>
      </c>
      <c r="BB9" s="17">
        <v>7.3315649923510806E-2</v>
      </c>
      <c r="BC9" s="17"/>
      <c r="BD9" s="17">
        <v>4.81820029734897E-2</v>
      </c>
      <c r="BE9" s="17">
        <v>7.5879769215232304E-2</v>
      </c>
      <c r="BF9" s="17">
        <v>0.13053977621764001</v>
      </c>
      <c r="BG9" s="17">
        <v>0.21219061755420399</v>
      </c>
      <c r="BH9" s="17">
        <v>0.14002352526978501</v>
      </c>
      <c r="BI9" s="17"/>
      <c r="BJ9" s="17">
        <v>7.7421443016911104E-2</v>
      </c>
      <c r="BK9" s="17">
        <v>0.205043165067952</v>
      </c>
      <c r="BL9" s="17"/>
      <c r="BM9" s="17">
        <v>8.7318855274488294E-2</v>
      </c>
      <c r="BN9" s="17">
        <v>0.166913595967185</v>
      </c>
      <c r="BO9" s="17"/>
      <c r="BP9" s="17">
        <v>0.18932611820079501</v>
      </c>
      <c r="BQ9" s="17">
        <v>0.17527962224070301</v>
      </c>
      <c r="BR9" s="17">
        <v>0.14314838081817799</v>
      </c>
      <c r="BS9" s="17">
        <v>7.0000352445746997E-2</v>
      </c>
      <c r="BT9" s="17"/>
      <c r="BU9" s="17">
        <v>0.13218716577862</v>
      </c>
      <c r="BV9" s="17">
        <v>6.0614048101362103E-2</v>
      </c>
      <c r="BW9" s="17"/>
      <c r="BX9" s="17">
        <v>0.21505771656585301</v>
      </c>
      <c r="BY9" s="17">
        <v>5.53368471076622E-2</v>
      </c>
      <c r="BZ9" s="17"/>
      <c r="CA9" s="17">
        <v>0.166623166604395</v>
      </c>
      <c r="CB9" s="17">
        <v>3.7348804284346698E-2</v>
      </c>
      <c r="CC9" s="17">
        <v>0.16452902138460501</v>
      </c>
      <c r="CD9" s="17">
        <v>7.6136262925647596E-2</v>
      </c>
    </row>
    <row r="10" spans="2:82" ht="28.9">
      <c r="B10" s="18" t="s">
        <v>120</v>
      </c>
      <c r="C10" s="17">
        <v>0.13863865130636699</v>
      </c>
      <c r="D10" s="17">
        <v>0.15007791656043201</v>
      </c>
      <c r="E10" s="17">
        <v>0.126879243357048</v>
      </c>
      <c r="F10" s="17"/>
      <c r="G10" s="17">
        <v>0.233570706180632</v>
      </c>
      <c r="H10" s="17">
        <v>0.21163683885642201</v>
      </c>
      <c r="I10" s="17">
        <v>0.16817378390166601</v>
      </c>
      <c r="J10" s="17">
        <v>0.103051185558002</v>
      </c>
      <c r="K10" s="17">
        <v>7.8384846945954698E-2</v>
      </c>
      <c r="L10" s="17">
        <v>6.11457375531579E-2</v>
      </c>
      <c r="M10" s="17"/>
      <c r="N10" s="17">
        <v>0.14426100445928799</v>
      </c>
      <c r="O10" s="17">
        <v>0.13931406535121901</v>
      </c>
      <c r="P10" s="17">
        <v>0.15695059700418401</v>
      </c>
      <c r="Q10" s="17">
        <v>0.118461799033976</v>
      </c>
      <c r="R10" s="17"/>
      <c r="S10" s="17">
        <v>0.197161240188305</v>
      </c>
      <c r="T10" s="17">
        <v>0.13543868669892001</v>
      </c>
      <c r="U10" s="17">
        <v>0.12924900540872</v>
      </c>
      <c r="V10" s="17">
        <v>0.118569744922898</v>
      </c>
      <c r="W10" s="17">
        <v>0.13990880588691201</v>
      </c>
      <c r="X10" s="17">
        <v>0.13475470883512899</v>
      </c>
      <c r="Y10" s="17">
        <v>0.119248080030964</v>
      </c>
      <c r="Z10" s="17">
        <v>0.107656475515077</v>
      </c>
      <c r="AA10" s="17">
        <v>0.15423025186641701</v>
      </c>
      <c r="AB10" s="17">
        <v>0.13090285116223099</v>
      </c>
      <c r="AC10" s="17">
        <v>8.8491545867982704E-2</v>
      </c>
      <c r="AD10" s="17">
        <v>0.11596743621946499</v>
      </c>
      <c r="AE10" s="17"/>
      <c r="AF10" s="17">
        <v>8.7583278677606402E-2</v>
      </c>
      <c r="AG10" s="17">
        <v>0.12743242226087201</v>
      </c>
      <c r="AH10" s="17">
        <v>0.116615565614705</v>
      </c>
      <c r="AI10" s="17">
        <v>0.136844616881936</v>
      </c>
      <c r="AJ10" s="17">
        <v>0.14494014486458701</v>
      </c>
      <c r="AK10" s="17">
        <v>0.13288139019935599</v>
      </c>
      <c r="AL10" s="17">
        <v>0.135818552397244</v>
      </c>
      <c r="AM10" s="17">
        <v>0.10937096090034799</v>
      </c>
      <c r="AN10" s="17">
        <v>0.12910441419302399</v>
      </c>
      <c r="AO10" s="17">
        <v>0.138186041962231</v>
      </c>
      <c r="AP10" s="17">
        <v>0.20422368411092001</v>
      </c>
      <c r="AQ10" s="17">
        <v>0.17176792090968901</v>
      </c>
      <c r="AR10" s="17">
        <v>0.13414143606552101</v>
      </c>
      <c r="AS10" s="17">
        <v>0.120223125478708</v>
      </c>
      <c r="AT10" s="17">
        <v>0.168673871190303</v>
      </c>
      <c r="AU10" s="17">
        <v>0.177043804947109</v>
      </c>
      <c r="AV10" s="17"/>
      <c r="AW10" s="17">
        <v>0.17326302418304701</v>
      </c>
      <c r="AX10" s="17">
        <v>0.13720430315839899</v>
      </c>
      <c r="AY10" s="17">
        <v>0.15344172769103301</v>
      </c>
      <c r="AZ10" s="17">
        <v>0.100939491671801</v>
      </c>
      <c r="BA10" s="17">
        <v>0.10768134010471</v>
      </c>
      <c r="BB10" s="17">
        <v>0.16865760715354999</v>
      </c>
      <c r="BC10" s="17"/>
      <c r="BD10" s="17">
        <v>0.104448955186505</v>
      </c>
      <c r="BE10" s="17">
        <v>0.139081529557743</v>
      </c>
      <c r="BF10" s="17">
        <v>0.162538277296396</v>
      </c>
      <c r="BG10" s="17">
        <v>0.17441855046473301</v>
      </c>
      <c r="BH10" s="17">
        <v>0.21825418761276899</v>
      </c>
      <c r="BI10" s="17"/>
      <c r="BJ10" s="17">
        <v>0.116407534642193</v>
      </c>
      <c r="BK10" s="17">
        <v>0.238844778365812</v>
      </c>
      <c r="BL10" s="17"/>
      <c r="BM10" s="17">
        <v>0.13215970624076601</v>
      </c>
      <c r="BN10" s="17">
        <v>0.17176764923115101</v>
      </c>
      <c r="BO10" s="17"/>
      <c r="BP10" s="17">
        <v>0.18586633182197501</v>
      </c>
      <c r="BQ10" s="17">
        <v>0.211702380222166</v>
      </c>
      <c r="BR10" s="17">
        <v>0.28137702506972501</v>
      </c>
      <c r="BS10" s="17">
        <v>0.111175598102489</v>
      </c>
      <c r="BT10" s="17"/>
      <c r="BU10" s="17">
        <v>0.16634897378752</v>
      </c>
      <c r="BV10" s="17">
        <v>0.10336454001838601</v>
      </c>
      <c r="BW10" s="17"/>
      <c r="BX10" s="17">
        <v>0.236487942331333</v>
      </c>
      <c r="BY10" s="17">
        <v>9.9826163676301594E-2</v>
      </c>
      <c r="BZ10" s="17"/>
      <c r="CA10" s="17">
        <v>0.12748228239776199</v>
      </c>
      <c r="CB10" s="17">
        <v>7.5412641989308193E-2</v>
      </c>
      <c r="CC10" s="17">
        <v>0.18249618056922601</v>
      </c>
      <c r="CD10" s="17">
        <v>0.15546366624727601</v>
      </c>
    </row>
    <row r="11" spans="2:82" ht="28.9">
      <c r="B11" s="18" t="s">
        <v>121</v>
      </c>
      <c r="C11" s="17">
        <v>8.6192225309095399E-2</v>
      </c>
      <c r="D11" s="17">
        <v>9.2829462263084694E-2</v>
      </c>
      <c r="E11" s="17">
        <v>7.9893297943361599E-2</v>
      </c>
      <c r="F11" s="17"/>
      <c r="G11" s="17">
        <v>0.15113079957922401</v>
      </c>
      <c r="H11" s="17">
        <v>0.13566402092136801</v>
      </c>
      <c r="I11" s="17">
        <v>9.8351758040746501E-2</v>
      </c>
      <c r="J11" s="17">
        <v>6.5385444100707096E-2</v>
      </c>
      <c r="K11" s="17">
        <v>5.75691669785297E-2</v>
      </c>
      <c r="L11" s="17">
        <v>2.8809480291892901E-2</v>
      </c>
      <c r="M11" s="17"/>
      <c r="N11" s="17">
        <v>9.8441416931169798E-2</v>
      </c>
      <c r="O11" s="17">
        <v>8.0993146006529904E-2</v>
      </c>
      <c r="P11" s="17">
        <v>0.100394056641028</v>
      </c>
      <c r="Q11" s="17">
        <v>6.8139774185344906E-2</v>
      </c>
      <c r="R11" s="17"/>
      <c r="S11" s="17">
        <v>0.115192839352496</v>
      </c>
      <c r="T11" s="17">
        <v>6.6500704883717496E-2</v>
      </c>
      <c r="U11" s="17">
        <v>7.4642356979578994E-2</v>
      </c>
      <c r="V11" s="17">
        <v>8.21925860058417E-2</v>
      </c>
      <c r="W11" s="17">
        <v>9.2790563247116306E-2</v>
      </c>
      <c r="X11" s="17">
        <v>9.0847020827587402E-2</v>
      </c>
      <c r="Y11" s="17">
        <v>0.101208065545523</v>
      </c>
      <c r="Z11" s="17">
        <v>9.90575447673048E-2</v>
      </c>
      <c r="AA11" s="17">
        <v>7.7602689440328804E-2</v>
      </c>
      <c r="AB11" s="17">
        <v>7.1193616398537204E-2</v>
      </c>
      <c r="AC11" s="17">
        <v>7.1990256974755501E-2</v>
      </c>
      <c r="AD11" s="17">
        <v>9.2580468193657006E-2</v>
      </c>
      <c r="AE11" s="17"/>
      <c r="AF11" s="17">
        <v>5.1078861884500198E-2</v>
      </c>
      <c r="AG11" s="17">
        <v>9.6398377424862805E-2</v>
      </c>
      <c r="AH11" s="17">
        <v>5.1259501496892297E-2</v>
      </c>
      <c r="AI11" s="17">
        <v>7.7250132906839006E-2</v>
      </c>
      <c r="AJ11" s="17">
        <v>0.10994256458408801</v>
      </c>
      <c r="AK11" s="17">
        <v>7.9637352780530593E-2</v>
      </c>
      <c r="AL11" s="17">
        <v>8.88458411231446E-2</v>
      </c>
      <c r="AM11" s="17">
        <v>7.1429087766823399E-2</v>
      </c>
      <c r="AN11" s="17">
        <v>0.11273968300398</v>
      </c>
      <c r="AO11" s="17">
        <v>9.8776946914024194E-2</v>
      </c>
      <c r="AP11" s="17">
        <v>6.54784179436044E-2</v>
      </c>
      <c r="AQ11" s="17">
        <v>0.112492907743829</v>
      </c>
      <c r="AR11" s="17">
        <v>0.108617870740801</v>
      </c>
      <c r="AS11" s="17">
        <v>6.7578362621449894E-2</v>
      </c>
      <c r="AT11" s="17">
        <v>9.9667535429241505E-2</v>
      </c>
      <c r="AU11" s="17">
        <v>9.5977373268549701E-2</v>
      </c>
      <c r="AV11" s="17"/>
      <c r="AW11" s="17">
        <v>0.122136807092993</v>
      </c>
      <c r="AX11" s="17">
        <v>8.2901482437285998E-2</v>
      </c>
      <c r="AY11" s="17">
        <v>0.112344432510622</v>
      </c>
      <c r="AZ11" s="17">
        <v>5.8532942578618102E-2</v>
      </c>
      <c r="BA11" s="17">
        <v>6.3251320877787606E-2</v>
      </c>
      <c r="BB11" s="17">
        <v>4.32708328855088E-2</v>
      </c>
      <c r="BC11" s="17"/>
      <c r="BD11" s="17">
        <v>5.9133240382986597E-2</v>
      </c>
      <c r="BE11" s="17">
        <v>9.7262460158276498E-2</v>
      </c>
      <c r="BF11" s="17">
        <v>9.9520488851778194E-2</v>
      </c>
      <c r="BG11" s="17">
        <v>0.13705619169198599</v>
      </c>
      <c r="BH11" s="17">
        <v>6.4810442427495604E-2</v>
      </c>
      <c r="BI11" s="17"/>
      <c r="BJ11" s="17">
        <v>7.3401567394338105E-2</v>
      </c>
      <c r="BK11" s="17">
        <v>0.14156153897753199</v>
      </c>
      <c r="BL11" s="17"/>
      <c r="BM11" s="17">
        <v>8.0846085907528606E-2</v>
      </c>
      <c r="BN11" s="17">
        <v>0.106214815561783</v>
      </c>
      <c r="BO11" s="17"/>
      <c r="BP11" s="17">
        <v>0.13628501198413601</v>
      </c>
      <c r="BQ11" s="17">
        <v>9.4380701862808794E-2</v>
      </c>
      <c r="BR11" s="17">
        <v>0.114974428882802</v>
      </c>
      <c r="BS11" s="17">
        <v>7.4393534114075996E-2</v>
      </c>
      <c r="BT11" s="17"/>
      <c r="BU11" s="17">
        <v>7.6999325619058201E-2</v>
      </c>
      <c r="BV11" s="17">
        <v>9.7894411992277094E-2</v>
      </c>
      <c r="BW11" s="17"/>
      <c r="BX11" s="17">
        <v>9.8926014525740402E-2</v>
      </c>
      <c r="BY11" s="17">
        <v>8.1141294114010901E-2</v>
      </c>
      <c r="BZ11" s="17"/>
      <c r="CA11" s="17">
        <v>4.8456423585723198E-2</v>
      </c>
      <c r="CB11" s="17">
        <v>6.8543687594467398E-2</v>
      </c>
      <c r="CC11" s="17">
        <v>8.6660052079141597E-2</v>
      </c>
      <c r="CD11" s="17">
        <v>0.11253713649925701</v>
      </c>
    </row>
    <row r="12" spans="2:82" ht="28.9">
      <c r="B12" s="18" t="s">
        <v>122</v>
      </c>
      <c r="C12" s="17">
        <v>0.175967013542427</v>
      </c>
      <c r="D12" s="17">
        <v>0.169365645959594</v>
      </c>
      <c r="E12" s="17">
        <v>0.18283015377970599</v>
      </c>
      <c r="F12" s="17"/>
      <c r="G12" s="17">
        <v>0.24178164581022199</v>
      </c>
      <c r="H12" s="17">
        <v>0.171701353252846</v>
      </c>
      <c r="I12" s="17">
        <v>0.19818031338595099</v>
      </c>
      <c r="J12" s="17">
        <v>0.20411731846206299</v>
      </c>
      <c r="K12" s="17">
        <v>0.15359891971864401</v>
      </c>
      <c r="L12" s="17">
        <v>0.109617874654375</v>
      </c>
      <c r="M12" s="17"/>
      <c r="N12" s="17">
        <v>0.15628752759176601</v>
      </c>
      <c r="O12" s="17">
        <v>0.18795722095803999</v>
      </c>
      <c r="P12" s="17">
        <v>0.18162540049030501</v>
      </c>
      <c r="Q12" s="17">
        <v>0.179445376060344</v>
      </c>
      <c r="R12" s="17"/>
      <c r="S12" s="17">
        <v>0.171279055645709</v>
      </c>
      <c r="T12" s="17">
        <v>0.17147921185715001</v>
      </c>
      <c r="U12" s="17">
        <v>0.19623151883151699</v>
      </c>
      <c r="V12" s="17">
        <v>0.13381230215343601</v>
      </c>
      <c r="W12" s="17">
        <v>0.18061996302742001</v>
      </c>
      <c r="X12" s="17">
        <v>0.16410423786968001</v>
      </c>
      <c r="Y12" s="17">
        <v>0.21851896649096</v>
      </c>
      <c r="Z12" s="17">
        <v>0.14864289004005901</v>
      </c>
      <c r="AA12" s="17">
        <v>0.178920931345392</v>
      </c>
      <c r="AB12" s="17">
        <v>0.16932499478212901</v>
      </c>
      <c r="AC12" s="17">
        <v>0.22143707148134301</v>
      </c>
      <c r="AD12" s="17">
        <v>0.17071516947033699</v>
      </c>
      <c r="AE12" s="17"/>
      <c r="AF12" s="17">
        <v>0.13222450956614101</v>
      </c>
      <c r="AG12" s="17">
        <v>0.20075360088312</v>
      </c>
      <c r="AH12" s="17">
        <v>0.16467811523047299</v>
      </c>
      <c r="AI12" s="17">
        <v>0.16525359953056801</v>
      </c>
      <c r="AJ12" s="17">
        <v>0.190281458216771</v>
      </c>
      <c r="AK12" s="17">
        <v>0.165186227405106</v>
      </c>
      <c r="AL12" s="17">
        <v>0.177954229496112</v>
      </c>
      <c r="AM12" s="17">
        <v>0.20032615410545401</v>
      </c>
      <c r="AN12" s="17">
        <v>0.18154282682852299</v>
      </c>
      <c r="AO12" s="17">
        <v>0.17502217929668501</v>
      </c>
      <c r="AP12" s="17">
        <v>0.19075214537420199</v>
      </c>
      <c r="AQ12" s="17">
        <v>0.17698862062852999</v>
      </c>
      <c r="AR12" s="17">
        <v>0.16434700883512701</v>
      </c>
      <c r="AS12" s="17">
        <v>0.26284338704756999</v>
      </c>
      <c r="AT12" s="17">
        <v>0.17952305950135899</v>
      </c>
      <c r="AU12" s="17">
        <v>0.11955734274367</v>
      </c>
      <c r="AV12" s="17"/>
      <c r="AW12" s="17">
        <v>0.1822915910739</v>
      </c>
      <c r="AX12" s="17">
        <v>0.18767698162291399</v>
      </c>
      <c r="AY12" s="17">
        <v>0.15515434816010601</v>
      </c>
      <c r="AZ12" s="17">
        <v>0.179126423023592</v>
      </c>
      <c r="BA12" s="17">
        <v>0.165040032265651</v>
      </c>
      <c r="BB12" s="17">
        <v>0.15402662813131701</v>
      </c>
      <c r="BC12" s="17"/>
      <c r="BD12" s="17">
        <v>0.17880150199581099</v>
      </c>
      <c r="BE12" s="17">
        <v>0.21496668256863899</v>
      </c>
      <c r="BF12" s="17">
        <v>0.16039498942932701</v>
      </c>
      <c r="BG12" s="17">
        <v>0.151321185930929</v>
      </c>
      <c r="BH12" s="17">
        <v>0.15056876177881701</v>
      </c>
      <c r="BI12" s="17"/>
      <c r="BJ12" s="17">
        <v>0.174262547481325</v>
      </c>
      <c r="BK12" s="17">
        <v>0.18634758987099101</v>
      </c>
      <c r="BL12" s="17"/>
      <c r="BM12" s="17">
        <v>0.17363769153818101</v>
      </c>
      <c r="BN12" s="17">
        <v>0.191971605176741</v>
      </c>
      <c r="BO12" s="17"/>
      <c r="BP12" s="17">
        <v>0.194004449986417</v>
      </c>
      <c r="BQ12" s="17">
        <v>0.16120637465203</v>
      </c>
      <c r="BR12" s="17">
        <v>0.18269937069287601</v>
      </c>
      <c r="BS12" s="17">
        <v>0.17698756433120799</v>
      </c>
      <c r="BT12" s="17"/>
      <c r="BU12" s="17">
        <v>0.163976815105283</v>
      </c>
      <c r="BV12" s="17">
        <v>0.191230047537231</v>
      </c>
      <c r="BW12" s="17"/>
      <c r="BX12" s="17">
        <v>0.15306446137251101</v>
      </c>
      <c r="BY12" s="17">
        <v>0.18505144341903201</v>
      </c>
      <c r="BZ12" s="17"/>
      <c r="CA12" s="17">
        <v>0.16458637946680901</v>
      </c>
      <c r="CB12" s="17">
        <v>0.170363334669029</v>
      </c>
      <c r="CC12" s="17">
        <v>0.18145758774726201</v>
      </c>
      <c r="CD12" s="17">
        <v>0.17844709763458799</v>
      </c>
    </row>
    <row r="13" spans="2:82" ht="28.9">
      <c r="B13" s="18" t="s">
        <v>123</v>
      </c>
      <c r="C13" s="17">
        <v>0.462690770829567</v>
      </c>
      <c r="D13" s="17">
        <v>0.449651181209896</v>
      </c>
      <c r="E13" s="17">
        <v>0.47734050000151301</v>
      </c>
      <c r="F13" s="17"/>
      <c r="G13" s="17">
        <v>0.197547260728791</v>
      </c>
      <c r="H13" s="17">
        <v>0.27195052446164097</v>
      </c>
      <c r="I13" s="17">
        <v>0.35378413331648201</v>
      </c>
      <c r="J13" s="17">
        <v>0.526766568448646</v>
      </c>
      <c r="K13" s="17">
        <v>0.60923316340783196</v>
      </c>
      <c r="L13" s="17">
        <v>0.733259158357075</v>
      </c>
      <c r="M13" s="17"/>
      <c r="N13" s="17">
        <v>0.46120900208423399</v>
      </c>
      <c r="O13" s="17">
        <v>0.476069871555306</v>
      </c>
      <c r="P13" s="17">
        <v>0.40363805238144901</v>
      </c>
      <c r="Q13" s="17">
        <v>0.50085015751731699</v>
      </c>
      <c r="R13" s="17"/>
      <c r="S13" s="17">
        <v>0.32621184964537597</v>
      </c>
      <c r="T13" s="17">
        <v>0.50734800959289605</v>
      </c>
      <c r="U13" s="17">
        <v>0.50526609630645403</v>
      </c>
      <c r="V13" s="17">
        <v>0.54568393240215696</v>
      </c>
      <c r="W13" s="17">
        <v>0.47241452448165699</v>
      </c>
      <c r="X13" s="17">
        <v>0.44934248753081801</v>
      </c>
      <c r="Y13" s="17">
        <v>0.43380885863783197</v>
      </c>
      <c r="Z13" s="17">
        <v>0.52478318268635604</v>
      </c>
      <c r="AA13" s="17">
        <v>0.43930475735208702</v>
      </c>
      <c r="AB13" s="17">
        <v>0.49188502898819803</v>
      </c>
      <c r="AC13" s="17">
        <v>0.497495854054822</v>
      </c>
      <c r="AD13" s="17">
        <v>0.49532932883417102</v>
      </c>
      <c r="AE13" s="17"/>
      <c r="AF13" s="17">
        <v>0.48612836928300901</v>
      </c>
      <c r="AG13" s="17">
        <v>0.45804499194996801</v>
      </c>
      <c r="AH13" s="17">
        <v>0.51132015770232997</v>
      </c>
      <c r="AI13" s="17">
        <v>0.50042591346753096</v>
      </c>
      <c r="AJ13" s="17">
        <v>0.43788393835724099</v>
      </c>
      <c r="AK13" s="17">
        <v>0.50725175491466001</v>
      </c>
      <c r="AL13" s="17">
        <v>0.439173569386893</v>
      </c>
      <c r="AM13" s="17">
        <v>0.48549021610740001</v>
      </c>
      <c r="AN13" s="17">
        <v>0.45360867982924202</v>
      </c>
      <c r="AO13" s="17">
        <v>0.43824325480347598</v>
      </c>
      <c r="AP13" s="17">
        <v>0.40717867265246399</v>
      </c>
      <c r="AQ13" s="17">
        <v>0.40541533982342798</v>
      </c>
      <c r="AR13" s="17">
        <v>0.50453300491172204</v>
      </c>
      <c r="AS13" s="17">
        <v>0.44318687042142002</v>
      </c>
      <c r="AT13" s="17">
        <v>0.38272291337436198</v>
      </c>
      <c r="AU13" s="17">
        <v>0.35110184947453699</v>
      </c>
      <c r="AV13" s="17"/>
      <c r="AW13" s="17">
        <v>0.30245477057734399</v>
      </c>
      <c r="AX13" s="17">
        <v>0.46117225051858202</v>
      </c>
      <c r="AY13" s="17">
        <v>0.46360426029198298</v>
      </c>
      <c r="AZ13" s="17">
        <v>0.55747503098125495</v>
      </c>
      <c r="BA13" s="17">
        <v>0.58976319728498905</v>
      </c>
      <c r="BB13" s="17">
        <v>0.52470205062985098</v>
      </c>
      <c r="BC13" s="17"/>
      <c r="BD13" s="17">
        <v>0.55694587187549904</v>
      </c>
      <c r="BE13" s="17">
        <v>0.44600471931801799</v>
      </c>
      <c r="BF13" s="17">
        <v>0.42451582712131503</v>
      </c>
      <c r="BG13" s="17">
        <v>0.28955978468468302</v>
      </c>
      <c r="BH13" s="17">
        <v>0.41246188617955698</v>
      </c>
      <c r="BI13" s="17"/>
      <c r="BJ13" s="17">
        <v>0.52445456954944003</v>
      </c>
      <c r="BK13" s="17">
        <v>0.187904662655622</v>
      </c>
      <c r="BL13" s="17"/>
      <c r="BM13" s="17">
        <v>0.492345629605974</v>
      </c>
      <c r="BN13" s="17">
        <v>0.31989611597599799</v>
      </c>
      <c r="BO13" s="17"/>
      <c r="BP13" s="17">
        <v>0.25729090348526101</v>
      </c>
      <c r="BQ13" s="17">
        <v>0.32666428478851101</v>
      </c>
      <c r="BR13" s="17">
        <v>0.24259169664790001</v>
      </c>
      <c r="BS13" s="17">
        <v>0.53421519938135897</v>
      </c>
      <c r="BT13" s="17"/>
      <c r="BU13" s="17">
        <v>0.43552805913637299</v>
      </c>
      <c r="BV13" s="17">
        <v>0.49726779590030501</v>
      </c>
      <c r="BW13" s="17"/>
      <c r="BX13" s="17">
        <v>0.277650423046432</v>
      </c>
      <c r="BY13" s="17">
        <v>0.53608809577864203</v>
      </c>
      <c r="BZ13" s="17"/>
      <c r="CA13" s="17">
        <v>0.47101823828654699</v>
      </c>
      <c r="CB13" s="17">
        <v>0.61166484860413395</v>
      </c>
      <c r="CC13" s="17">
        <v>0.36871067474496999</v>
      </c>
      <c r="CD13" s="17">
        <v>0.41769386853696899</v>
      </c>
    </row>
    <row r="14" spans="2:82">
      <c r="B14" s="18" t="s">
        <v>124</v>
      </c>
      <c r="C14" s="19">
        <v>3.5813130951445497E-2</v>
      </c>
      <c r="D14" s="19">
        <v>3.2344345749550099E-2</v>
      </c>
      <c r="E14" s="19">
        <v>3.8924232373363697E-2</v>
      </c>
      <c r="F14" s="19"/>
      <c r="G14" s="19">
        <v>1.6910508618920701E-2</v>
      </c>
      <c r="H14" s="19">
        <v>3.2672542885401501E-2</v>
      </c>
      <c r="I14" s="19">
        <v>3.6818521567664499E-2</v>
      </c>
      <c r="J14" s="19">
        <v>4.2744370426462598E-2</v>
      </c>
      <c r="K14" s="19">
        <v>4.3618922998980701E-2</v>
      </c>
      <c r="L14" s="19">
        <v>3.9269063190270001E-2</v>
      </c>
      <c r="M14" s="19"/>
      <c r="N14" s="19">
        <v>2.6784328400994199E-2</v>
      </c>
      <c r="O14" s="19">
        <v>2.5373351003489201E-2</v>
      </c>
      <c r="P14" s="19">
        <v>4.0010225576309698E-2</v>
      </c>
      <c r="Q14" s="19">
        <v>4.9853185303522403E-2</v>
      </c>
      <c r="R14" s="19"/>
      <c r="S14" s="19">
        <v>2.8145777247853599E-2</v>
      </c>
      <c r="T14" s="19">
        <v>4.1865861504718202E-2</v>
      </c>
      <c r="U14" s="19">
        <v>3.5793799166362703E-2</v>
      </c>
      <c r="V14" s="19">
        <v>4.1406019833285602E-2</v>
      </c>
      <c r="W14" s="19">
        <v>2.56903575278895E-2</v>
      </c>
      <c r="X14" s="19">
        <v>4.0653287553869703E-2</v>
      </c>
      <c r="Y14" s="19">
        <v>3.44236233713619E-2</v>
      </c>
      <c r="Z14" s="19">
        <v>2.25094844782186E-2</v>
      </c>
      <c r="AA14" s="19">
        <v>3.8514553681819101E-2</v>
      </c>
      <c r="AB14" s="19">
        <v>4.8626714442680997E-2</v>
      </c>
      <c r="AC14" s="19">
        <v>3.5274232126101701E-2</v>
      </c>
      <c r="AD14" s="19">
        <v>1.1737469909493099E-2</v>
      </c>
      <c r="AE14" s="19"/>
      <c r="AF14" s="19">
        <v>8.7016931278696003E-2</v>
      </c>
      <c r="AG14" s="19">
        <v>3.9011312783626399E-2</v>
      </c>
      <c r="AH14" s="19">
        <v>3.3084692865084003E-2</v>
      </c>
      <c r="AI14" s="19">
        <v>4.3813317098120502E-2</v>
      </c>
      <c r="AJ14" s="19">
        <v>3.5242272407675301E-2</v>
      </c>
      <c r="AK14" s="19">
        <v>3.2985975586683203E-2</v>
      </c>
      <c r="AL14" s="19">
        <v>5.3227975203911197E-2</v>
      </c>
      <c r="AM14" s="19">
        <v>4.6058138170354097E-2</v>
      </c>
      <c r="AN14" s="19">
        <v>2.2866374071768E-2</v>
      </c>
      <c r="AO14" s="19">
        <v>3.2222480276626699E-2</v>
      </c>
      <c r="AP14" s="19">
        <v>2.2747379364945999E-2</v>
      </c>
      <c r="AQ14" s="19">
        <v>2.3304525596719802E-2</v>
      </c>
      <c r="AR14" s="19">
        <v>1.7441875282979399E-2</v>
      </c>
      <c r="AS14" s="19">
        <v>2.2114284869171399E-2</v>
      </c>
      <c r="AT14" s="19">
        <v>0</v>
      </c>
      <c r="AU14" s="19">
        <v>2.6860152912165699E-2</v>
      </c>
      <c r="AV14" s="19"/>
      <c r="AW14" s="19">
        <v>3.7879382684157803E-2</v>
      </c>
      <c r="AX14" s="19">
        <v>3.7114469052918202E-2</v>
      </c>
      <c r="AY14" s="19">
        <v>3.30324464073527E-2</v>
      </c>
      <c r="AZ14" s="19">
        <v>3.2870704218225702E-2</v>
      </c>
      <c r="BA14" s="19">
        <v>3.46075702427159E-2</v>
      </c>
      <c r="BB14" s="19">
        <v>3.6027231276263602E-2</v>
      </c>
      <c r="BC14" s="19"/>
      <c r="BD14" s="19">
        <v>5.2488427585709201E-2</v>
      </c>
      <c r="BE14" s="19">
        <v>2.6804839182092099E-2</v>
      </c>
      <c r="BF14" s="19">
        <v>2.2490641083545201E-2</v>
      </c>
      <c r="BG14" s="19">
        <v>3.5453669673465298E-2</v>
      </c>
      <c r="BH14" s="19">
        <v>1.38811967315766E-2</v>
      </c>
      <c r="BI14" s="19"/>
      <c r="BJ14" s="19">
        <v>3.4052337915792999E-2</v>
      </c>
      <c r="BK14" s="19">
        <v>4.0298265062090999E-2</v>
      </c>
      <c r="BL14" s="19"/>
      <c r="BM14" s="19">
        <v>3.3692031433062299E-2</v>
      </c>
      <c r="BN14" s="19">
        <v>4.3236218087143098E-2</v>
      </c>
      <c r="BO14" s="19"/>
      <c r="BP14" s="19">
        <v>3.7227184521415699E-2</v>
      </c>
      <c r="BQ14" s="19">
        <v>3.0766636233780901E-2</v>
      </c>
      <c r="BR14" s="19">
        <v>3.5209097888520197E-2</v>
      </c>
      <c r="BS14" s="19">
        <v>3.3227751625122003E-2</v>
      </c>
      <c r="BT14" s="19"/>
      <c r="BU14" s="19">
        <v>2.4959660573146501E-2</v>
      </c>
      <c r="BV14" s="19">
        <v>4.96291564504385E-2</v>
      </c>
      <c r="BW14" s="19"/>
      <c r="BX14" s="19">
        <v>1.8813442158131601E-2</v>
      </c>
      <c r="BY14" s="19">
        <v>4.2556155904351099E-2</v>
      </c>
      <c r="BZ14" s="19"/>
      <c r="CA14" s="19">
        <v>2.1833509658763E-2</v>
      </c>
      <c r="CB14" s="19">
        <v>3.6666682858714703E-2</v>
      </c>
      <c r="CC14" s="19">
        <v>1.6146483474794499E-2</v>
      </c>
      <c r="CD14" s="19">
        <v>5.9721968156262198E-2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369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370</v>
      </c>
      <c r="C9" s="17">
        <v>0.14226692329858801</v>
      </c>
      <c r="D9" s="17">
        <v>0.13805959946726001</v>
      </c>
      <c r="E9" s="17">
        <v>0.14556300065796501</v>
      </c>
      <c r="F9" s="17"/>
      <c r="G9" s="17">
        <v>0.214011662185976</v>
      </c>
      <c r="H9" s="17">
        <v>0.17163108152742801</v>
      </c>
      <c r="I9" s="17">
        <v>0.18006429412550601</v>
      </c>
      <c r="J9" s="17">
        <v>0.10703158477092101</v>
      </c>
      <c r="K9" s="17">
        <v>8.8070542975125093E-2</v>
      </c>
      <c r="L9" s="17">
        <v>0.10468806446631</v>
      </c>
      <c r="M9" s="17"/>
      <c r="N9" s="17">
        <v>0.15650264799813701</v>
      </c>
      <c r="O9" s="17">
        <v>0.13357766453266401</v>
      </c>
      <c r="P9" s="17">
        <v>0.14277341486636999</v>
      </c>
      <c r="Q9" s="17">
        <v>0.13446435303379101</v>
      </c>
      <c r="R9" s="17"/>
      <c r="S9" s="17">
        <v>0.179518937045162</v>
      </c>
      <c r="T9" s="17">
        <v>0.120797395661292</v>
      </c>
      <c r="U9" s="17">
        <v>0.12651434966251099</v>
      </c>
      <c r="V9" s="17">
        <v>0.125521797451941</v>
      </c>
      <c r="W9" s="17">
        <v>0.14060198066237101</v>
      </c>
      <c r="X9" s="17">
        <v>0.15187676069290501</v>
      </c>
      <c r="Y9" s="17">
        <v>0.122530477924539</v>
      </c>
      <c r="Z9" s="17">
        <v>0.12177594460826401</v>
      </c>
      <c r="AA9" s="17">
        <v>0.18258792402116999</v>
      </c>
      <c r="AB9" s="17">
        <v>0.131137943677409</v>
      </c>
      <c r="AC9" s="17">
        <v>0.122336440824808</v>
      </c>
      <c r="AD9" s="17">
        <v>0.12745478392638601</v>
      </c>
      <c r="AE9" s="17"/>
      <c r="AF9" s="17">
        <v>0.12083623861933</v>
      </c>
      <c r="AG9" s="17">
        <v>0.13763375307369999</v>
      </c>
      <c r="AH9" s="17">
        <v>0.13161778204635999</v>
      </c>
      <c r="AI9" s="17">
        <v>0.112721865236163</v>
      </c>
      <c r="AJ9" s="17">
        <v>0.160791730651627</v>
      </c>
      <c r="AK9" s="17">
        <v>0.135616381642233</v>
      </c>
      <c r="AL9" s="17">
        <v>0.15378267076966401</v>
      </c>
      <c r="AM9" s="17">
        <v>0.14657576249600399</v>
      </c>
      <c r="AN9" s="17">
        <v>0.14220513386494801</v>
      </c>
      <c r="AO9" s="17">
        <v>0.13760351538052301</v>
      </c>
      <c r="AP9" s="17">
        <v>0.14876285314905199</v>
      </c>
      <c r="AQ9" s="17">
        <v>0.120235348823256</v>
      </c>
      <c r="AR9" s="17">
        <v>9.6764669816551505E-2</v>
      </c>
      <c r="AS9" s="17">
        <v>0.14719281044417701</v>
      </c>
      <c r="AT9" s="17">
        <v>0.166869684268419</v>
      </c>
      <c r="AU9" s="17">
        <v>0.25868196452713399</v>
      </c>
      <c r="AV9" s="17"/>
      <c r="AW9" s="17">
        <v>0.196971922092298</v>
      </c>
      <c r="AX9" s="17">
        <v>0.139703589431137</v>
      </c>
      <c r="AY9" s="17">
        <v>0.14265885743273801</v>
      </c>
      <c r="AZ9" s="17">
        <v>0.115433884639289</v>
      </c>
      <c r="BA9" s="17">
        <v>0.100601317595425</v>
      </c>
      <c r="BB9" s="17">
        <v>0.112377598571142</v>
      </c>
      <c r="BC9" s="17"/>
      <c r="BD9" s="17">
        <v>0.105645237962243</v>
      </c>
      <c r="BE9" s="17">
        <v>0.133276388259194</v>
      </c>
      <c r="BF9" s="17">
        <v>0.16855398848108299</v>
      </c>
      <c r="BG9" s="17">
        <v>0.207854426026892</v>
      </c>
      <c r="BH9" s="17">
        <v>0.22909242097663499</v>
      </c>
      <c r="BI9" s="17"/>
      <c r="BJ9" s="17">
        <v>0.12801490979852601</v>
      </c>
      <c r="BK9" s="17">
        <v>0.20696358621049499</v>
      </c>
      <c r="BL9" s="17"/>
      <c r="BM9" s="17">
        <v>0.13298270907098</v>
      </c>
      <c r="BN9" s="17">
        <v>0.189393408987268</v>
      </c>
      <c r="BO9" s="17"/>
      <c r="BP9" s="17">
        <v>0.21397300489777801</v>
      </c>
      <c r="BQ9" s="17">
        <v>0.17688002400981701</v>
      </c>
      <c r="BR9" s="17">
        <v>0.143032578656627</v>
      </c>
      <c r="BS9" s="17">
        <v>0.12511710514468899</v>
      </c>
      <c r="BT9" s="17"/>
      <c r="BU9" s="17">
        <v>0.16877670054022301</v>
      </c>
      <c r="BV9" s="17">
        <v>0.10852105717678399</v>
      </c>
      <c r="BW9" s="17"/>
      <c r="BX9" s="17">
        <v>0.226098746070728</v>
      </c>
      <c r="BY9" s="17">
        <v>0.109014545583154</v>
      </c>
      <c r="BZ9" s="17"/>
      <c r="CA9" s="17">
        <v>0.18852481053713399</v>
      </c>
      <c r="CB9" s="17">
        <v>4.01388653574032E-2</v>
      </c>
      <c r="CC9" s="17">
        <v>0.247919721189543</v>
      </c>
      <c r="CD9" s="17">
        <v>0.115365280921379</v>
      </c>
    </row>
    <row r="10" spans="2:82">
      <c r="B10" s="18" t="s">
        <v>371</v>
      </c>
      <c r="C10" s="17">
        <v>0.39837193854378899</v>
      </c>
      <c r="D10" s="17">
        <v>0.39413465638300199</v>
      </c>
      <c r="E10" s="17">
        <v>0.40398170433700198</v>
      </c>
      <c r="F10" s="17"/>
      <c r="G10" s="17">
        <v>0.449365486132488</v>
      </c>
      <c r="H10" s="17">
        <v>0.43258408053166603</v>
      </c>
      <c r="I10" s="17">
        <v>0.38262507733181</v>
      </c>
      <c r="J10" s="17">
        <v>0.38086396958191299</v>
      </c>
      <c r="K10" s="17">
        <v>0.36405033154390798</v>
      </c>
      <c r="L10" s="17">
        <v>0.38662965355689899</v>
      </c>
      <c r="M10" s="17"/>
      <c r="N10" s="17">
        <v>0.41837363389610799</v>
      </c>
      <c r="O10" s="17">
        <v>0.42337753224511898</v>
      </c>
      <c r="P10" s="17">
        <v>0.387241158345704</v>
      </c>
      <c r="Q10" s="17">
        <v>0.361607452160919</v>
      </c>
      <c r="R10" s="17"/>
      <c r="S10" s="17">
        <v>0.41476743014234801</v>
      </c>
      <c r="T10" s="17">
        <v>0.41795894733067201</v>
      </c>
      <c r="U10" s="17">
        <v>0.375425575287616</v>
      </c>
      <c r="V10" s="17">
        <v>0.35738585822269803</v>
      </c>
      <c r="W10" s="17">
        <v>0.38151991700749999</v>
      </c>
      <c r="X10" s="17">
        <v>0.38678457317613602</v>
      </c>
      <c r="Y10" s="17">
        <v>0.44900606548556599</v>
      </c>
      <c r="Z10" s="17">
        <v>0.40359239396630298</v>
      </c>
      <c r="AA10" s="17">
        <v>0.39050837413912498</v>
      </c>
      <c r="AB10" s="17">
        <v>0.40578492419411699</v>
      </c>
      <c r="AC10" s="17">
        <v>0.35668771246807002</v>
      </c>
      <c r="AD10" s="17">
        <v>0.429299158512017</v>
      </c>
      <c r="AE10" s="17"/>
      <c r="AF10" s="17">
        <v>0.29471237536640699</v>
      </c>
      <c r="AG10" s="17">
        <v>0.43353845525281898</v>
      </c>
      <c r="AH10" s="17">
        <v>0.41538932757243202</v>
      </c>
      <c r="AI10" s="17">
        <v>0.32690842466458198</v>
      </c>
      <c r="AJ10" s="17">
        <v>0.38945538444363398</v>
      </c>
      <c r="AK10" s="17">
        <v>0.38478100718379199</v>
      </c>
      <c r="AL10" s="17">
        <v>0.42215730399657703</v>
      </c>
      <c r="AM10" s="17">
        <v>0.413393594956735</v>
      </c>
      <c r="AN10" s="17">
        <v>0.39942455355436501</v>
      </c>
      <c r="AO10" s="17">
        <v>0.40193503398054897</v>
      </c>
      <c r="AP10" s="17">
        <v>0.39424309588686801</v>
      </c>
      <c r="AQ10" s="17">
        <v>0.42491500045314201</v>
      </c>
      <c r="AR10" s="17">
        <v>0.40654563115968201</v>
      </c>
      <c r="AS10" s="17">
        <v>0.45482700933667403</v>
      </c>
      <c r="AT10" s="17">
        <v>0.42512508090649997</v>
      </c>
      <c r="AU10" s="17">
        <v>0.39888825110198201</v>
      </c>
      <c r="AV10" s="17"/>
      <c r="AW10" s="17">
        <v>0.41018067785125201</v>
      </c>
      <c r="AX10" s="17">
        <v>0.39348078630761701</v>
      </c>
      <c r="AY10" s="17">
        <v>0.40257300111329702</v>
      </c>
      <c r="AZ10" s="17">
        <v>0.391611742851597</v>
      </c>
      <c r="BA10" s="17">
        <v>0.39750746418970301</v>
      </c>
      <c r="BB10" s="17">
        <v>0.39385823131695502</v>
      </c>
      <c r="BC10" s="17"/>
      <c r="BD10" s="17">
        <v>0.34476416048769498</v>
      </c>
      <c r="BE10" s="17">
        <v>0.39871033076506901</v>
      </c>
      <c r="BF10" s="17">
        <v>0.43021982239803302</v>
      </c>
      <c r="BG10" s="17">
        <v>0.44428190390063499</v>
      </c>
      <c r="BH10" s="17">
        <v>0.39494883150240301</v>
      </c>
      <c r="BI10" s="17"/>
      <c r="BJ10" s="17">
        <v>0.39592061719615701</v>
      </c>
      <c r="BK10" s="17">
        <v>0.41301501786389</v>
      </c>
      <c r="BL10" s="17"/>
      <c r="BM10" s="17">
        <v>0.39265888495266998</v>
      </c>
      <c r="BN10" s="17">
        <v>0.423869627606002</v>
      </c>
      <c r="BO10" s="17"/>
      <c r="BP10" s="17">
        <v>0.43685271684311999</v>
      </c>
      <c r="BQ10" s="17">
        <v>0.39476267029143702</v>
      </c>
      <c r="BR10" s="17">
        <v>0.44902746217491402</v>
      </c>
      <c r="BS10" s="17">
        <v>0.39058093881672601</v>
      </c>
      <c r="BT10" s="17"/>
      <c r="BU10" s="17">
        <v>0.43435627947561301</v>
      </c>
      <c r="BV10" s="17">
        <v>0.35256533894477099</v>
      </c>
      <c r="BW10" s="17"/>
      <c r="BX10" s="17">
        <v>0.482610497100049</v>
      </c>
      <c r="BY10" s="17">
        <v>0.364958226725424</v>
      </c>
      <c r="BZ10" s="17"/>
      <c r="CA10" s="17">
        <v>0.411326125794579</v>
      </c>
      <c r="CB10" s="17">
        <v>0.25463735892508899</v>
      </c>
      <c r="CC10" s="17">
        <v>0.53869280732309999</v>
      </c>
      <c r="CD10" s="17">
        <v>0.38308145051029202</v>
      </c>
    </row>
    <row r="11" spans="2:82">
      <c r="B11" s="18" t="s">
        <v>372</v>
      </c>
      <c r="C11" s="17">
        <v>0.25429322444258301</v>
      </c>
      <c r="D11" s="17">
        <v>0.26182947549876701</v>
      </c>
      <c r="E11" s="17">
        <v>0.24697628163011101</v>
      </c>
      <c r="F11" s="17"/>
      <c r="G11" s="17">
        <v>0.201035070031653</v>
      </c>
      <c r="H11" s="17">
        <v>0.22420000256879799</v>
      </c>
      <c r="I11" s="17">
        <v>0.237408553157757</v>
      </c>
      <c r="J11" s="17">
        <v>0.27387915254055001</v>
      </c>
      <c r="K11" s="17">
        <v>0.28283352141449303</v>
      </c>
      <c r="L11" s="17">
        <v>0.29300822648024</v>
      </c>
      <c r="M11" s="17"/>
      <c r="N11" s="17">
        <v>0.26496768346571098</v>
      </c>
      <c r="O11" s="17">
        <v>0.24664620149705599</v>
      </c>
      <c r="P11" s="17">
        <v>0.25767431340862501</v>
      </c>
      <c r="Q11" s="17">
        <v>0.24974050175461299</v>
      </c>
      <c r="R11" s="17"/>
      <c r="S11" s="17">
        <v>0.22904882751351799</v>
      </c>
      <c r="T11" s="17">
        <v>0.26318715417472099</v>
      </c>
      <c r="U11" s="17">
        <v>0.249935874086504</v>
      </c>
      <c r="V11" s="17">
        <v>0.27672699704274101</v>
      </c>
      <c r="W11" s="17">
        <v>0.271531498531009</v>
      </c>
      <c r="X11" s="17">
        <v>0.270955218662849</v>
      </c>
      <c r="Y11" s="17">
        <v>0.232629288559143</v>
      </c>
      <c r="Z11" s="17">
        <v>0.243805460256385</v>
      </c>
      <c r="AA11" s="17">
        <v>0.24255218887418201</v>
      </c>
      <c r="AB11" s="17">
        <v>0.27258192064230402</v>
      </c>
      <c r="AC11" s="17">
        <v>0.26018804732110501</v>
      </c>
      <c r="AD11" s="17">
        <v>0.237793611398187</v>
      </c>
      <c r="AE11" s="17"/>
      <c r="AF11" s="17">
        <v>0.19249781109657699</v>
      </c>
      <c r="AG11" s="17">
        <v>0.17944389589939999</v>
      </c>
      <c r="AH11" s="17">
        <v>0.20585085467396999</v>
      </c>
      <c r="AI11" s="17">
        <v>0.28715111497729001</v>
      </c>
      <c r="AJ11" s="17">
        <v>0.26826338924288101</v>
      </c>
      <c r="AK11" s="17">
        <v>0.27855661881090499</v>
      </c>
      <c r="AL11" s="17">
        <v>0.22373122158709699</v>
      </c>
      <c r="AM11" s="17">
        <v>0.25576831577523201</v>
      </c>
      <c r="AN11" s="17">
        <v>0.27050594399691102</v>
      </c>
      <c r="AO11" s="17">
        <v>0.26757223928264101</v>
      </c>
      <c r="AP11" s="17">
        <v>0.280455638814884</v>
      </c>
      <c r="AQ11" s="17">
        <v>0.29259497678561402</v>
      </c>
      <c r="AR11" s="17">
        <v>0.26650244622038499</v>
      </c>
      <c r="AS11" s="17">
        <v>0.23695430974612999</v>
      </c>
      <c r="AT11" s="17">
        <v>0.310491815622154</v>
      </c>
      <c r="AU11" s="17">
        <v>0.18129120045053099</v>
      </c>
      <c r="AV11" s="17"/>
      <c r="AW11" s="17">
        <v>0.21647734799274099</v>
      </c>
      <c r="AX11" s="17">
        <v>0.275886302362434</v>
      </c>
      <c r="AY11" s="17">
        <v>0.24894175781281799</v>
      </c>
      <c r="AZ11" s="17">
        <v>0.240741647526094</v>
      </c>
      <c r="BA11" s="17">
        <v>0.28680325815105301</v>
      </c>
      <c r="BB11" s="17">
        <v>0.30279641803419199</v>
      </c>
      <c r="BC11" s="17"/>
      <c r="BD11" s="17">
        <v>0.27191528015272898</v>
      </c>
      <c r="BE11" s="17">
        <v>0.25022201229902402</v>
      </c>
      <c r="BF11" s="17">
        <v>0.24393871119381</v>
      </c>
      <c r="BG11" s="17">
        <v>0.22034887810433099</v>
      </c>
      <c r="BH11" s="17">
        <v>0.29481613301599802</v>
      </c>
      <c r="BI11" s="17"/>
      <c r="BJ11" s="17">
        <v>0.26040851458852998</v>
      </c>
      <c r="BK11" s="17">
        <v>0.23026829623303299</v>
      </c>
      <c r="BL11" s="17"/>
      <c r="BM11" s="17">
        <v>0.26021575895300397</v>
      </c>
      <c r="BN11" s="17">
        <v>0.22845122203429299</v>
      </c>
      <c r="BO11" s="17"/>
      <c r="BP11" s="17">
        <v>0.22894913692354099</v>
      </c>
      <c r="BQ11" s="17">
        <v>0.23957336851185801</v>
      </c>
      <c r="BR11" s="17">
        <v>0.24432895841590499</v>
      </c>
      <c r="BS11" s="17">
        <v>0.26548249821223202</v>
      </c>
      <c r="BT11" s="17"/>
      <c r="BU11" s="17">
        <v>0.24804452791607701</v>
      </c>
      <c r="BV11" s="17">
        <v>0.262247560478574</v>
      </c>
      <c r="BW11" s="17"/>
      <c r="BX11" s="17">
        <v>0.21019943492840301</v>
      </c>
      <c r="BY11" s="17">
        <v>0.271783281265224</v>
      </c>
      <c r="BZ11" s="17"/>
      <c r="CA11" s="17">
        <v>0.26742025443901701</v>
      </c>
      <c r="CB11" s="17">
        <v>0.31680744465173799</v>
      </c>
      <c r="CC11" s="17">
        <v>0.164844640358769</v>
      </c>
      <c r="CD11" s="17">
        <v>0.28652731632462097</v>
      </c>
    </row>
    <row r="12" spans="2:82">
      <c r="B12" s="18" t="s">
        <v>373</v>
      </c>
      <c r="C12" s="17">
        <v>0.115333866437444</v>
      </c>
      <c r="D12" s="17">
        <v>0.145105316913726</v>
      </c>
      <c r="E12" s="17">
        <v>8.5929694845852694E-2</v>
      </c>
      <c r="F12" s="17"/>
      <c r="G12" s="17">
        <v>5.8890679137422401E-2</v>
      </c>
      <c r="H12" s="17">
        <v>8.4325556143932806E-2</v>
      </c>
      <c r="I12" s="17">
        <v>0.115937104165168</v>
      </c>
      <c r="J12" s="17">
        <v>0.121596177597805</v>
      </c>
      <c r="K12" s="17">
        <v>0.17474827818027999</v>
      </c>
      <c r="L12" s="17">
        <v>0.13277225638926199</v>
      </c>
      <c r="M12" s="17"/>
      <c r="N12" s="17">
        <v>0.108141254482418</v>
      </c>
      <c r="O12" s="17">
        <v>0.10889767360437</v>
      </c>
      <c r="P12" s="17">
        <v>0.121894446686639</v>
      </c>
      <c r="Q12" s="17">
        <v>0.123576896446247</v>
      </c>
      <c r="R12" s="17"/>
      <c r="S12" s="17">
        <v>9.7548656507568401E-2</v>
      </c>
      <c r="T12" s="17">
        <v>0.114437978905072</v>
      </c>
      <c r="U12" s="17">
        <v>0.14510740810547099</v>
      </c>
      <c r="V12" s="17">
        <v>0.11968448851126801</v>
      </c>
      <c r="W12" s="17">
        <v>0.123424297665853</v>
      </c>
      <c r="X12" s="17">
        <v>9.3762097398897404E-2</v>
      </c>
      <c r="Y12" s="17">
        <v>0.113538467416347</v>
      </c>
      <c r="Z12" s="17">
        <v>0.130001001541004</v>
      </c>
      <c r="AA12" s="17">
        <v>0.11982023019648</v>
      </c>
      <c r="AB12" s="17">
        <v>0.121054083398748</v>
      </c>
      <c r="AC12" s="17">
        <v>0.130134787739387</v>
      </c>
      <c r="AD12" s="17">
        <v>8.2558731595718304E-2</v>
      </c>
      <c r="AE12" s="17"/>
      <c r="AF12" s="17">
        <v>0.15748039450672099</v>
      </c>
      <c r="AG12" s="17">
        <v>0.12616301736997601</v>
      </c>
      <c r="AH12" s="17">
        <v>0.121540843184855</v>
      </c>
      <c r="AI12" s="17">
        <v>0.12737715370951899</v>
      </c>
      <c r="AJ12" s="17">
        <v>9.4882865580960596E-2</v>
      </c>
      <c r="AK12" s="17">
        <v>0.12817183573722299</v>
      </c>
      <c r="AL12" s="17">
        <v>0.12618742335445199</v>
      </c>
      <c r="AM12" s="17">
        <v>8.8265734327185694E-2</v>
      </c>
      <c r="AN12" s="17">
        <v>0.115856140115996</v>
      </c>
      <c r="AO12" s="17">
        <v>0.107804173481013</v>
      </c>
      <c r="AP12" s="17">
        <v>0.128358069023674</v>
      </c>
      <c r="AQ12" s="17">
        <v>9.5562562052840694E-2</v>
      </c>
      <c r="AR12" s="17">
        <v>0.15204235745425099</v>
      </c>
      <c r="AS12" s="17">
        <v>0.10328826991843799</v>
      </c>
      <c r="AT12" s="17">
        <v>7.4120266658405501E-2</v>
      </c>
      <c r="AU12" s="17">
        <v>0.10143253260456001</v>
      </c>
      <c r="AV12" s="17"/>
      <c r="AW12" s="17">
        <v>9.2324434601906702E-2</v>
      </c>
      <c r="AX12" s="17">
        <v>0.10633078504554901</v>
      </c>
      <c r="AY12" s="17">
        <v>0.110566827052846</v>
      </c>
      <c r="AZ12" s="17">
        <v>0.15115494165475599</v>
      </c>
      <c r="BA12" s="17">
        <v>0.11720022295558601</v>
      </c>
      <c r="BB12" s="17">
        <v>0.12181709792121199</v>
      </c>
      <c r="BC12" s="17"/>
      <c r="BD12" s="17">
        <v>0.135947682888298</v>
      </c>
      <c r="BE12" s="17">
        <v>0.120063995061976</v>
      </c>
      <c r="BF12" s="17">
        <v>9.0372522955502493E-2</v>
      </c>
      <c r="BG12" s="17">
        <v>7.8635087305429494E-2</v>
      </c>
      <c r="BH12" s="17">
        <v>4.7644535214107997E-2</v>
      </c>
      <c r="BI12" s="17"/>
      <c r="BJ12" s="17">
        <v>0.12583604079077099</v>
      </c>
      <c r="BK12" s="17">
        <v>6.3524567808934299E-2</v>
      </c>
      <c r="BL12" s="17"/>
      <c r="BM12" s="17">
        <v>0.122503750856726</v>
      </c>
      <c r="BN12" s="17">
        <v>7.8632437322483595E-2</v>
      </c>
      <c r="BO12" s="17"/>
      <c r="BP12" s="17">
        <v>5.36783707213472E-2</v>
      </c>
      <c r="BQ12" s="17">
        <v>9.8042437583301806E-2</v>
      </c>
      <c r="BR12" s="17">
        <v>8.3291169375809299E-2</v>
      </c>
      <c r="BS12" s="17">
        <v>0.12685350639100099</v>
      </c>
      <c r="BT12" s="17"/>
      <c r="BU12" s="17">
        <v>8.7088148674040605E-2</v>
      </c>
      <c r="BV12" s="17">
        <v>0.151289514101697</v>
      </c>
      <c r="BW12" s="17"/>
      <c r="BX12" s="17">
        <v>3.8652752756074403E-2</v>
      </c>
      <c r="BY12" s="17">
        <v>0.145749874004207</v>
      </c>
      <c r="BZ12" s="17"/>
      <c r="CA12" s="17">
        <v>0.11175297270175601</v>
      </c>
      <c r="CB12" s="17">
        <v>0.26974580193185699</v>
      </c>
      <c r="CC12" s="17">
        <v>2.12698111885334E-2</v>
      </c>
      <c r="CD12" s="17">
        <v>6.82888438739256E-2</v>
      </c>
    </row>
    <row r="13" spans="2:82">
      <c r="B13" s="18" t="s">
        <v>195</v>
      </c>
      <c r="C13" s="19">
        <v>8.9734047277597206E-2</v>
      </c>
      <c r="D13" s="19">
        <v>6.0870951737244897E-2</v>
      </c>
      <c r="E13" s="19">
        <v>0.11754931852907</v>
      </c>
      <c r="F13" s="19"/>
      <c r="G13" s="19">
        <v>7.6697102512460105E-2</v>
      </c>
      <c r="H13" s="19">
        <v>8.7259279228175099E-2</v>
      </c>
      <c r="I13" s="19">
        <v>8.3964971219758294E-2</v>
      </c>
      <c r="J13" s="19">
        <v>0.116629115508811</v>
      </c>
      <c r="K13" s="19">
        <v>9.0297325886193602E-2</v>
      </c>
      <c r="L13" s="19">
        <v>8.2901799107288995E-2</v>
      </c>
      <c r="M13" s="19"/>
      <c r="N13" s="19">
        <v>5.2014780157626103E-2</v>
      </c>
      <c r="O13" s="19">
        <v>8.75009281207898E-2</v>
      </c>
      <c r="P13" s="19">
        <v>9.0416666692661601E-2</v>
      </c>
      <c r="Q13" s="19">
        <v>0.13061079660443001</v>
      </c>
      <c r="R13" s="19"/>
      <c r="S13" s="19">
        <v>7.9116148791403496E-2</v>
      </c>
      <c r="T13" s="19">
        <v>8.3618523928242802E-2</v>
      </c>
      <c r="U13" s="19">
        <v>0.103016792857898</v>
      </c>
      <c r="V13" s="19">
        <v>0.120680858771352</v>
      </c>
      <c r="W13" s="19">
        <v>8.2922306133267495E-2</v>
      </c>
      <c r="X13" s="19">
        <v>9.6621350069211798E-2</v>
      </c>
      <c r="Y13" s="19">
        <v>8.2295700614405498E-2</v>
      </c>
      <c r="Z13" s="19">
        <v>0.100825199628043</v>
      </c>
      <c r="AA13" s="19">
        <v>6.4531282769043005E-2</v>
      </c>
      <c r="AB13" s="19">
        <v>6.9441128087422394E-2</v>
      </c>
      <c r="AC13" s="19">
        <v>0.13065301164663001</v>
      </c>
      <c r="AD13" s="19">
        <v>0.12289371456769201</v>
      </c>
      <c r="AE13" s="19"/>
      <c r="AF13" s="19">
        <v>0.23447318041096499</v>
      </c>
      <c r="AG13" s="19">
        <v>0.12322087840410501</v>
      </c>
      <c r="AH13" s="19">
        <v>0.125601192522383</v>
      </c>
      <c r="AI13" s="19">
        <v>0.14584144141244601</v>
      </c>
      <c r="AJ13" s="19">
        <v>8.6606630080896696E-2</v>
      </c>
      <c r="AK13" s="19">
        <v>7.2874156625847106E-2</v>
      </c>
      <c r="AL13" s="19">
        <v>7.4141380292210596E-2</v>
      </c>
      <c r="AM13" s="19">
        <v>9.5996592444844306E-2</v>
      </c>
      <c r="AN13" s="19">
        <v>7.2008228467779795E-2</v>
      </c>
      <c r="AO13" s="19">
        <v>8.5085037875274494E-2</v>
      </c>
      <c r="AP13" s="19">
        <v>4.8180343125521802E-2</v>
      </c>
      <c r="AQ13" s="19">
        <v>6.6692111885146704E-2</v>
      </c>
      <c r="AR13" s="19">
        <v>7.8144895349130702E-2</v>
      </c>
      <c r="AS13" s="19">
        <v>5.7737600554580798E-2</v>
      </c>
      <c r="AT13" s="19">
        <v>2.3393152544521699E-2</v>
      </c>
      <c r="AU13" s="19">
        <v>5.9706051315791799E-2</v>
      </c>
      <c r="AV13" s="19"/>
      <c r="AW13" s="19">
        <v>8.4045617461802002E-2</v>
      </c>
      <c r="AX13" s="19">
        <v>8.4598536853263101E-2</v>
      </c>
      <c r="AY13" s="19">
        <v>9.5259556588301597E-2</v>
      </c>
      <c r="AZ13" s="19">
        <v>0.101057783328264</v>
      </c>
      <c r="BA13" s="19">
        <v>9.7887737108232495E-2</v>
      </c>
      <c r="BB13" s="19">
        <v>6.9150654156499597E-2</v>
      </c>
      <c r="BC13" s="19"/>
      <c r="BD13" s="19">
        <v>0.141727638509035</v>
      </c>
      <c r="BE13" s="19">
        <v>9.7727273614737403E-2</v>
      </c>
      <c r="BF13" s="19">
        <v>6.6914954971571405E-2</v>
      </c>
      <c r="BG13" s="19">
        <v>4.8879704662712298E-2</v>
      </c>
      <c r="BH13" s="19">
        <v>3.3498079290856499E-2</v>
      </c>
      <c r="BI13" s="19"/>
      <c r="BJ13" s="19">
        <v>8.98199176260151E-2</v>
      </c>
      <c r="BK13" s="19">
        <v>8.6228531883647194E-2</v>
      </c>
      <c r="BL13" s="19"/>
      <c r="BM13" s="19">
        <v>9.1638896166619896E-2</v>
      </c>
      <c r="BN13" s="19">
        <v>7.9653304049953105E-2</v>
      </c>
      <c r="BO13" s="19"/>
      <c r="BP13" s="19">
        <v>6.6546770614213699E-2</v>
      </c>
      <c r="BQ13" s="19">
        <v>9.0741499603586503E-2</v>
      </c>
      <c r="BR13" s="19">
        <v>8.0319831376744699E-2</v>
      </c>
      <c r="BS13" s="19">
        <v>9.19659514353523E-2</v>
      </c>
      <c r="BT13" s="19"/>
      <c r="BU13" s="19">
        <v>6.1734343394047299E-2</v>
      </c>
      <c r="BV13" s="19">
        <v>0.125376529298173</v>
      </c>
      <c r="BW13" s="19"/>
      <c r="BX13" s="19">
        <v>4.2438569144744802E-2</v>
      </c>
      <c r="BY13" s="19">
        <v>0.10849407242199</v>
      </c>
      <c r="BZ13" s="19"/>
      <c r="CA13" s="19">
        <v>2.09758365275136E-2</v>
      </c>
      <c r="CB13" s="19">
        <v>0.118670529133914</v>
      </c>
      <c r="CC13" s="19">
        <v>2.7273019940054901E-2</v>
      </c>
      <c r="CD13" s="19">
        <v>0.14673710836978199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374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370</v>
      </c>
      <c r="C9" s="17">
        <v>0.22071647025181301</v>
      </c>
      <c r="D9" s="17">
        <v>0.224201970875369</v>
      </c>
      <c r="E9" s="17">
        <v>0.21692721752910801</v>
      </c>
      <c r="F9" s="17"/>
      <c r="G9" s="17">
        <v>0.214658198598457</v>
      </c>
      <c r="H9" s="17">
        <v>0.230348428056351</v>
      </c>
      <c r="I9" s="17">
        <v>0.22278873855175699</v>
      </c>
      <c r="J9" s="17">
        <v>0.19275636296137899</v>
      </c>
      <c r="K9" s="17">
        <v>0.19768372369620801</v>
      </c>
      <c r="L9" s="17">
        <v>0.25337063740365801</v>
      </c>
      <c r="M9" s="17"/>
      <c r="N9" s="17">
        <v>0.25246640923778702</v>
      </c>
      <c r="O9" s="17">
        <v>0.21956548006775001</v>
      </c>
      <c r="P9" s="17">
        <v>0.221383094459666</v>
      </c>
      <c r="Q9" s="17">
        <v>0.18653742450897801</v>
      </c>
      <c r="R9" s="17"/>
      <c r="S9" s="17">
        <v>0.210441013120724</v>
      </c>
      <c r="T9" s="17">
        <v>0.209710130102404</v>
      </c>
      <c r="U9" s="17">
        <v>0.229448467645023</v>
      </c>
      <c r="V9" s="17">
        <v>0.221198903859573</v>
      </c>
      <c r="W9" s="17">
        <v>0.23671710626203901</v>
      </c>
      <c r="X9" s="17">
        <v>0.179567856839287</v>
      </c>
      <c r="Y9" s="17">
        <v>0.19549366366253601</v>
      </c>
      <c r="Z9" s="17">
        <v>0.20844916616970699</v>
      </c>
      <c r="AA9" s="17">
        <v>0.26208393626637599</v>
      </c>
      <c r="AB9" s="17">
        <v>0.238386714274571</v>
      </c>
      <c r="AC9" s="17">
        <v>0.264595210398891</v>
      </c>
      <c r="AD9" s="17">
        <v>0.183538380230197</v>
      </c>
      <c r="AE9" s="17"/>
      <c r="AF9" s="17">
        <v>0.125325602025606</v>
      </c>
      <c r="AG9" s="17">
        <v>0.215681179325591</v>
      </c>
      <c r="AH9" s="17">
        <v>0.187978318122138</v>
      </c>
      <c r="AI9" s="17">
        <v>0.181270524044055</v>
      </c>
      <c r="AJ9" s="17">
        <v>0.23824853593280099</v>
      </c>
      <c r="AK9" s="17">
        <v>0.1928205892963</v>
      </c>
      <c r="AL9" s="17">
        <v>0.24300435779627499</v>
      </c>
      <c r="AM9" s="17">
        <v>0.27677361800698902</v>
      </c>
      <c r="AN9" s="17">
        <v>0.17130425459300899</v>
      </c>
      <c r="AO9" s="17">
        <v>0.22669825795472501</v>
      </c>
      <c r="AP9" s="17">
        <v>0.27130947942147998</v>
      </c>
      <c r="AQ9" s="17">
        <v>0.207194989752015</v>
      </c>
      <c r="AR9" s="17">
        <v>0.20197568593337401</v>
      </c>
      <c r="AS9" s="17">
        <v>0.21862155283866</v>
      </c>
      <c r="AT9" s="17">
        <v>0.25159952091617999</v>
      </c>
      <c r="AU9" s="17">
        <v>0.327058915326568</v>
      </c>
      <c r="AV9" s="17"/>
      <c r="AW9" s="17">
        <v>0.251336080647031</v>
      </c>
      <c r="AX9" s="17">
        <v>0.21191197382604399</v>
      </c>
      <c r="AY9" s="17">
        <v>0.210054412385796</v>
      </c>
      <c r="AZ9" s="17">
        <v>0.21216906051217099</v>
      </c>
      <c r="BA9" s="17">
        <v>0.211195392384116</v>
      </c>
      <c r="BB9" s="17">
        <v>0.21427634955227801</v>
      </c>
      <c r="BC9" s="17"/>
      <c r="BD9" s="17">
        <v>0.199288351303545</v>
      </c>
      <c r="BE9" s="17">
        <v>0.183229142338904</v>
      </c>
      <c r="BF9" s="17">
        <v>0.248086724623969</v>
      </c>
      <c r="BG9" s="17">
        <v>0.28500176289249901</v>
      </c>
      <c r="BH9" s="17">
        <v>0.32699802262085198</v>
      </c>
      <c r="BI9" s="17"/>
      <c r="BJ9" s="17">
        <v>0.21486936420410499</v>
      </c>
      <c r="BK9" s="17">
        <v>0.24983402218167899</v>
      </c>
      <c r="BL9" s="17"/>
      <c r="BM9" s="17">
        <v>0.21377139192528399</v>
      </c>
      <c r="BN9" s="17">
        <v>0.25512115229975402</v>
      </c>
      <c r="BO9" s="17"/>
      <c r="BP9" s="17">
        <v>0.25742804684196802</v>
      </c>
      <c r="BQ9" s="17">
        <v>0.197940099470337</v>
      </c>
      <c r="BR9" s="17">
        <v>0.23938706764732701</v>
      </c>
      <c r="BS9" s="17">
        <v>0.21403039804328</v>
      </c>
      <c r="BT9" s="17"/>
      <c r="BU9" s="17">
        <v>0.26294353353802402</v>
      </c>
      <c r="BV9" s="17">
        <v>0.16696313949445801</v>
      </c>
      <c r="BW9" s="17"/>
      <c r="BX9" s="17">
        <v>0.28476993896074798</v>
      </c>
      <c r="BY9" s="17">
        <v>0.19530929115131301</v>
      </c>
      <c r="BZ9" s="17"/>
      <c r="CA9" s="17">
        <v>0.32407835293055398</v>
      </c>
      <c r="CB9" s="17">
        <v>0.12740780580959701</v>
      </c>
      <c r="CC9" s="17">
        <v>0.34402149137700699</v>
      </c>
      <c r="CD9" s="17">
        <v>0.151502990193883</v>
      </c>
    </row>
    <row r="10" spans="2:82">
      <c r="B10" s="18" t="s">
        <v>371</v>
      </c>
      <c r="C10" s="17">
        <v>0.46219473303566599</v>
      </c>
      <c r="D10" s="17">
        <v>0.47446902006984598</v>
      </c>
      <c r="E10" s="17">
        <v>0.45128778720185703</v>
      </c>
      <c r="F10" s="17"/>
      <c r="G10" s="17">
        <v>0.44855770445224102</v>
      </c>
      <c r="H10" s="17">
        <v>0.44643129499359901</v>
      </c>
      <c r="I10" s="17">
        <v>0.43277300080296099</v>
      </c>
      <c r="J10" s="17">
        <v>0.45876989861740503</v>
      </c>
      <c r="K10" s="17">
        <v>0.45575866877354898</v>
      </c>
      <c r="L10" s="17">
        <v>0.51523691626156698</v>
      </c>
      <c r="M10" s="17"/>
      <c r="N10" s="17">
        <v>0.50009086114291501</v>
      </c>
      <c r="O10" s="17">
        <v>0.484272440866514</v>
      </c>
      <c r="P10" s="17">
        <v>0.455816424726186</v>
      </c>
      <c r="Q10" s="17">
        <v>0.40515950849216797</v>
      </c>
      <c r="R10" s="17"/>
      <c r="S10" s="17">
        <v>0.46938253011774</v>
      </c>
      <c r="T10" s="17">
        <v>0.52476313864463597</v>
      </c>
      <c r="U10" s="17">
        <v>0.427003646885041</v>
      </c>
      <c r="V10" s="17">
        <v>0.42774030942118402</v>
      </c>
      <c r="W10" s="17">
        <v>0.44757715409763998</v>
      </c>
      <c r="X10" s="17">
        <v>0.48559238315658199</v>
      </c>
      <c r="Y10" s="17">
        <v>0.48847457196385202</v>
      </c>
      <c r="Z10" s="17">
        <v>0.467723336237645</v>
      </c>
      <c r="AA10" s="17">
        <v>0.44261627070218401</v>
      </c>
      <c r="AB10" s="17">
        <v>0.46754886489618502</v>
      </c>
      <c r="AC10" s="17">
        <v>0.40308908039553698</v>
      </c>
      <c r="AD10" s="17">
        <v>0.39544425260591498</v>
      </c>
      <c r="AE10" s="17"/>
      <c r="AF10" s="17">
        <v>0.37374747473259901</v>
      </c>
      <c r="AG10" s="17">
        <v>0.38374685586405</v>
      </c>
      <c r="AH10" s="17">
        <v>0.42917860011651898</v>
      </c>
      <c r="AI10" s="17">
        <v>0.42275779212817299</v>
      </c>
      <c r="AJ10" s="17">
        <v>0.44294042315015902</v>
      </c>
      <c r="AK10" s="17">
        <v>0.472617752956286</v>
      </c>
      <c r="AL10" s="17">
        <v>0.46938068167243202</v>
      </c>
      <c r="AM10" s="17">
        <v>0.41547510360842099</v>
      </c>
      <c r="AN10" s="17">
        <v>0.52940143106778204</v>
      </c>
      <c r="AO10" s="17">
        <v>0.48375451620675403</v>
      </c>
      <c r="AP10" s="17">
        <v>0.46144886278938302</v>
      </c>
      <c r="AQ10" s="17">
        <v>0.51329798868319099</v>
      </c>
      <c r="AR10" s="17">
        <v>0.429792239189837</v>
      </c>
      <c r="AS10" s="17">
        <v>0.5083170809441</v>
      </c>
      <c r="AT10" s="17">
        <v>0.56859710183402001</v>
      </c>
      <c r="AU10" s="17">
        <v>0.49614235492339698</v>
      </c>
      <c r="AV10" s="17"/>
      <c r="AW10" s="17">
        <v>0.45185155189249998</v>
      </c>
      <c r="AX10" s="17">
        <v>0.47862404843349998</v>
      </c>
      <c r="AY10" s="17">
        <v>0.44732390105204101</v>
      </c>
      <c r="AZ10" s="17">
        <v>0.45961999768088002</v>
      </c>
      <c r="BA10" s="17">
        <v>0.480006617321248</v>
      </c>
      <c r="BB10" s="17">
        <v>0.433767224342399</v>
      </c>
      <c r="BC10" s="17"/>
      <c r="BD10" s="17">
        <v>0.40862389292728402</v>
      </c>
      <c r="BE10" s="17">
        <v>0.47248287000342098</v>
      </c>
      <c r="BF10" s="17">
        <v>0.48195505721160198</v>
      </c>
      <c r="BG10" s="17">
        <v>0.47164131148800398</v>
      </c>
      <c r="BH10" s="17">
        <v>0.54601226904147204</v>
      </c>
      <c r="BI10" s="17"/>
      <c r="BJ10" s="17">
        <v>0.46761586098531299</v>
      </c>
      <c r="BK10" s="17">
        <v>0.43742072334285298</v>
      </c>
      <c r="BL10" s="17"/>
      <c r="BM10" s="17">
        <v>0.46336756499083198</v>
      </c>
      <c r="BN10" s="17">
        <v>0.46043025683304201</v>
      </c>
      <c r="BO10" s="17"/>
      <c r="BP10" s="17">
        <v>0.47824516947697898</v>
      </c>
      <c r="BQ10" s="17">
        <v>0.47605587555020401</v>
      </c>
      <c r="BR10" s="17">
        <v>0.483024393852443</v>
      </c>
      <c r="BS10" s="17">
        <v>0.46351067826929698</v>
      </c>
      <c r="BT10" s="17"/>
      <c r="BU10" s="17">
        <v>0.485423620650481</v>
      </c>
      <c r="BV10" s="17">
        <v>0.432625305708421</v>
      </c>
      <c r="BW10" s="17"/>
      <c r="BX10" s="17">
        <v>0.49495586036433398</v>
      </c>
      <c r="BY10" s="17">
        <v>0.44919984226158299</v>
      </c>
      <c r="BZ10" s="17"/>
      <c r="CA10" s="17">
        <v>0.495327875407647</v>
      </c>
      <c r="CB10" s="17">
        <v>0.41705405040447902</v>
      </c>
      <c r="CC10" s="17">
        <v>0.52791563998805402</v>
      </c>
      <c r="CD10" s="17">
        <v>0.42660037642032</v>
      </c>
    </row>
    <row r="11" spans="2:82">
      <c r="B11" s="18" t="s">
        <v>372</v>
      </c>
      <c r="C11" s="17">
        <v>0.184929727625881</v>
      </c>
      <c r="D11" s="17">
        <v>0.18458197911076599</v>
      </c>
      <c r="E11" s="17">
        <v>0.185204070653919</v>
      </c>
      <c r="F11" s="17"/>
      <c r="G11" s="17">
        <v>0.195974011744875</v>
      </c>
      <c r="H11" s="17">
        <v>0.184992020686819</v>
      </c>
      <c r="I11" s="17">
        <v>0.20346706319238</v>
      </c>
      <c r="J11" s="17">
        <v>0.20205586958973801</v>
      </c>
      <c r="K11" s="17">
        <v>0.20869784388909501</v>
      </c>
      <c r="L11" s="17">
        <v>0.13254316551084899</v>
      </c>
      <c r="M11" s="17"/>
      <c r="N11" s="17">
        <v>0.16388943071001399</v>
      </c>
      <c r="O11" s="17">
        <v>0.17434096023927201</v>
      </c>
      <c r="P11" s="17">
        <v>0.18314238804410601</v>
      </c>
      <c r="Q11" s="17">
        <v>0.22128837274324401</v>
      </c>
      <c r="R11" s="17"/>
      <c r="S11" s="17">
        <v>0.185988275653098</v>
      </c>
      <c r="T11" s="17">
        <v>0.14365011204539599</v>
      </c>
      <c r="U11" s="17">
        <v>0.18068084589898001</v>
      </c>
      <c r="V11" s="17">
        <v>0.20553380992975101</v>
      </c>
      <c r="W11" s="17">
        <v>0.19557991765555599</v>
      </c>
      <c r="X11" s="17">
        <v>0.181683992560044</v>
      </c>
      <c r="Y11" s="17">
        <v>0.204837553668936</v>
      </c>
      <c r="Z11" s="17">
        <v>0.20586185914553201</v>
      </c>
      <c r="AA11" s="17">
        <v>0.17148099571667599</v>
      </c>
      <c r="AB11" s="17">
        <v>0.18956959043456501</v>
      </c>
      <c r="AC11" s="17">
        <v>0.187154169293369</v>
      </c>
      <c r="AD11" s="17">
        <v>0.24394913795052001</v>
      </c>
      <c r="AE11" s="17"/>
      <c r="AF11" s="17">
        <v>0.143890055301828</v>
      </c>
      <c r="AG11" s="17">
        <v>0.17689766531189499</v>
      </c>
      <c r="AH11" s="17">
        <v>0.22247827225828701</v>
      </c>
      <c r="AI11" s="17">
        <v>0.203900991076958</v>
      </c>
      <c r="AJ11" s="17">
        <v>0.19610054518334999</v>
      </c>
      <c r="AK11" s="17">
        <v>0.215196775793359</v>
      </c>
      <c r="AL11" s="17">
        <v>0.16923291168935001</v>
      </c>
      <c r="AM11" s="17">
        <v>0.19233425856502701</v>
      </c>
      <c r="AN11" s="17">
        <v>0.18591556658907499</v>
      </c>
      <c r="AO11" s="17">
        <v>0.19391826569026499</v>
      </c>
      <c r="AP11" s="17">
        <v>0.16060560854749001</v>
      </c>
      <c r="AQ11" s="17">
        <v>0.17069047903394099</v>
      </c>
      <c r="AR11" s="17">
        <v>0.23486401596568399</v>
      </c>
      <c r="AS11" s="17">
        <v>0.17523632296608199</v>
      </c>
      <c r="AT11" s="17">
        <v>0.10469668820431501</v>
      </c>
      <c r="AU11" s="17">
        <v>0.111160669906434</v>
      </c>
      <c r="AV11" s="17"/>
      <c r="AW11" s="17">
        <v>0.17821758764745699</v>
      </c>
      <c r="AX11" s="17">
        <v>0.188436645729889</v>
      </c>
      <c r="AY11" s="17">
        <v>0.195379716926809</v>
      </c>
      <c r="AZ11" s="17">
        <v>0.17258077491996601</v>
      </c>
      <c r="BA11" s="17">
        <v>0.18295428870383201</v>
      </c>
      <c r="BB11" s="17">
        <v>0.21700323406416899</v>
      </c>
      <c r="BC11" s="17"/>
      <c r="BD11" s="17">
        <v>0.198859647351386</v>
      </c>
      <c r="BE11" s="17">
        <v>0.19867926499491001</v>
      </c>
      <c r="BF11" s="17">
        <v>0.169804452657253</v>
      </c>
      <c r="BG11" s="17">
        <v>0.175487427715661</v>
      </c>
      <c r="BH11" s="17">
        <v>0.115878211682996</v>
      </c>
      <c r="BI11" s="17"/>
      <c r="BJ11" s="17">
        <v>0.185715402522141</v>
      </c>
      <c r="BK11" s="17">
        <v>0.18288900760081001</v>
      </c>
      <c r="BL11" s="17"/>
      <c r="BM11" s="17">
        <v>0.18657361143822601</v>
      </c>
      <c r="BN11" s="17">
        <v>0.176313473526227</v>
      </c>
      <c r="BO11" s="17"/>
      <c r="BP11" s="17">
        <v>0.17328224658268099</v>
      </c>
      <c r="BQ11" s="17">
        <v>0.18999124683691099</v>
      </c>
      <c r="BR11" s="17">
        <v>0.179254654347234</v>
      </c>
      <c r="BS11" s="17">
        <v>0.186498133375124</v>
      </c>
      <c r="BT11" s="17"/>
      <c r="BU11" s="17">
        <v>0.163179673415973</v>
      </c>
      <c r="BV11" s="17">
        <v>0.212616660293002</v>
      </c>
      <c r="BW11" s="17"/>
      <c r="BX11" s="17">
        <v>0.14306676382389899</v>
      </c>
      <c r="BY11" s="17">
        <v>0.201534914517912</v>
      </c>
      <c r="BZ11" s="17"/>
      <c r="CA11" s="17">
        <v>0.14085064151886201</v>
      </c>
      <c r="CB11" s="17">
        <v>0.24697281482556799</v>
      </c>
      <c r="CC11" s="17">
        <v>8.7006269821283094E-2</v>
      </c>
      <c r="CD11" s="17">
        <v>0.241614434137469</v>
      </c>
    </row>
    <row r="12" spans="2:82">
      <c r="B12" s="18" t="s">
        <v>373</v>
      </c>
      <c r="C12" s="17">
        <v>5.4511348864893797E-2</v>
      </c>
      <c r="D12" s="17">
        <v>6.6271226831614793E-2</v>
      </c>
      <c r="E12" s="17">
        <v>4.3430744100718101E-2</v>
      </c>
      <c r="F12" s="17"/>
      <c r="G12" s="17">
        <v>6.4289461162032893E-2</v>
      </c>
      <c r="H12" s="17">
        <v>6.4814788195026396E-2</v>
      </c>
      <c r="I12" s="17">
        <v>6.8178840063023397E-2</v>
      </c>
      <c r="J12" s="17">
        <v>4.7852628055122803E-2</v>
      </c>
      <c r="K12" s="17">
        <v>5.8763295733798002E-2</v>
      </c>
      <c r="L12" s="17">
        <v>3.1008345216294701E-2</v>
      </c>
      <c r="M12" s="17"/>
      <c r="N12" s="17">
        <v>3.8968928030950603E-2</v>
      </c>
      <c r="O12" s="17">
        <v>4.8357008976682901E-2</v>
      </c>
      <c r="P12" s="17">
        <v>5.7042370842975497E-2</v>
      </c>
      <c r="Q12" s="17">
        <v>7.5999734080847994E-2</v>
      </c>
      <c r="R12" s="17"/>
      <c r="S12" s="17">
        <v>5.75099584021748E-2</v>
      </c>
      <c r="T12" s="17">
        <v>4.9761760500720599E-2</v>
      </c>
      <c r="U12" s="17">
        <v>6.7147291951601198E-2</v>
      </c>
      <c r="V12" s="17">
        <v>5.0142068274099297E-2</v>
      </c>
      <c r="W12" s="17">
        <v>3.9366480459249301E-2</v>
      </c>
      <c r="X12" s="17">
        <v>4.9838271769485097E-2</v>
      </c>
      <c r="Y12" s="17">
        <v>5.5014633320857799E-2</v>
      </c>
      <c r="Z12" s="17">
        <v>4.3349782448078897E-2</v>
      </c>
      <c r="AA12" s="17">
        <v>6.93586115967883E-2</v>
      </c>
      <c r="AB12" s="17">
        <v>4.3201314983559502E-2</v>
      </c>
      <c r="AC12" s="17">
        <v>4.3154176745675399E-2</v>
      </c>
      <c r="AD12" s="17">
        <v>0.10181926710245</v>
      </c>
      <c r="AE12" s="17"/>
      <c r="AF12" s="17">
        <v>0.11962501237989</v>
      </c>
      <c r="AG12" s="17">
        <v>0.10954839316427301</v>
      </c>
      <c r="AH12" s="17">
        <v>5.9973062258085498E-2</v>
      </c>
      <c r="AI12" s="17">
        <v>8.0214871301012097E-2</v>
      </c>
      <c r="AJ12" s="17">
        <v>3.6537325466963901E-2</v>
      </c>
      <c r="AK12" s="17">
        <v>5.3551330950093602E-2</v>
      </c>
      <c r="AL12" s="17">
        <v>5.8193008428686299E-2</v>
      </c>
      <c r="AM12" s="17">
        <v>4.3159972465073498E-2</v>
      </c>
      <c r="AN12" s="17">
        <v>5.7434110540065399E-2</v>
      </c>
      <c r="AO12" s="17">
        <v>3.9901825925413303E-2</v>
      </c>
      <c r="AP12" s="17">
        <v>6.4370111713358505E-2</v>
      </c>
      <c r="AQ12" s="17">
        <v>4.5558077723628999E-2</v>
      </c>
      <c r="AR12" s="17">
        <v>5.2990320064865599E-2</v>
      </c>
      <c r="AS12" s="17">
        <v>3.0830245716784301E-2</v>
      </c>
      <c r="AT12" s="17">
        <v>4.3927980434918697E-2</v>
      </c>
      <c r="AU12" s="17">
        <v>3.5118377015698601E-2</v>
      </c>
      <c r="AV12" s="17"/>
      <c r="AW12" s="17">
        <v>5.1676648964306203E-2</v>
      </c>
      <c r="AX12" s="17">
        <v>4.8093450577486797E-2</v>
      </c>
      <c r="AY12" s="17">
        <v>5.45200945463932E-2</v>
      </c>
      <c r="AZ12" s="17">
        <v>6.8240813428371197E-2</v>
      </c>
      <c r="BA12" s="17">
        <v>5.1649192715441598E-2</v>
      </c>
      <c r="BB12" s="17">
        <v>5.3258763643049399E-2</v>
      </c>
      <c r="BC12" s="17"/>
      <c r="BD12" s="17">
        <v>6.45681578469606E-2</v>
      </c>
      <c r="BE12" s="17">
        <v>6.2452067561465603E-2</v>
      </c>
      <c r="BF12" s="17">
        <v>4.3056319361771497E-2</v>
      </c>
      <c r="BG12" s="17">
        <v>2.6349156708982201E-2</v>
      </c>
      <c r="BH12" s="17">
        <v>0</v>
      </c>
      <c r="BI12" s="17"/>
      <c r="BJ12" s="17">
        <v>5.4708810159682299E-2</v>
      </c>
      <c r="BK12" s="17">
        <v>5.4367702009065801E-2</v>
      </c>
      <c r="BL12" s="17"/>
      <c r="BM12" s="17">
        <v>5.7878230561257203E-2</v>
      </c>
      <c r="BN12" s="17">
        <v>3.7425201130635799E-2</v>
      </c>
      <c r="BO12" s="17"/>
      <c r="BP12" s="17">
        <v>3.8826620348749001E-2</v>
      </c>
      <c r="BQ12" s="17">
        <v>5.5977204855692998E-2</v>
      </c>
      <c r="BR12" s="17">
        <v>4.30792648533306E-2</v>
      </c>
      <c r="BS12" s="17">
        <v>5.6333162593527802E-2</v>
      </c>
      <c r="BT12" s="17"/>
      <c r="BU12" s="17">
        <v>3.7485683006327201E-2</v>
      </c>
      <c r="BV12" s="17">
        <v>7.6184327685531003E-2</v>
      </c>
      <c r="BW12" s="17"/>
      <c r="BX12" s="17">
        <v>3.9099731000893499E-2</v>
      </c>
      <c r="BY12" s="17">
        <v>6.06244562920411E-2</v>
      </c>
      <c r="BZ12" s="17"/>
      <c r="CA12" s="17">
        <v>2.52689398769575E-2</v>
      </c>
      <c r="CB12" s="17">
        <v>0.102797782661553</v>
      </c>
      <c r="CC12" s="17">
        <v>1.9339950155705301E-2</v>
      </c>
      <c r="CD12" s="17">
        <v>5.3301667002873997E-2</v>
      </c>
    </row>
    <row r="13" spans="2:82">
      <c r="B13" s="18" t="s">
        <v>195</v>
      </c>
      <c r="C13" s="19">
        <v>7.7647720221746E-2</v>
      </c>
      <c r="D13" s="19">
        <v>5.0475803112403898E-2</v>
      </c>
      <c r="E13" s="19">
        <v>0.103150180514398</v>
      </c>
      <c r="F13" s="19"/>
      <c r="G13" s="19">
        <v>7.6520624042393695E-2</v>
      </c>
      <c r="H13" s="19">
        <v>7.3413468068205298E-2</v>
      </c>
      <c r="I13" s="19">
        <v>7.2792357389878798E-2</v>
      </c>
      <c r="J13" s="19">
        <v>9.8565240776355798E-2</v>
      </c>
      <c r="K13" s="19">
        <v>7.9096467907349005E-2</v>
      </c>
      <c r="L13" s="19">
        <v>6.7840935607631395E-2</v>
      </c>
      <c r="M13" s="19"/>
      <c r="N13" s="19">
        <v>4.4584370878334001E-2</v>
      </c>
      <c r="O13" s="19">
        <v>7.3464109849782105E-2</v>
      </c>
      <c r="P13" s="19">
        <v>8.2615721927066205E-2</v>
      </c>
      <c r="Q13" s="19">
        <v>0.11101496017476201</v>
      </c>
      <c r="R13" s="19"/>
      <c r="S13" s="19">
        <v>7.6678222706264093E-2</v>
      </c>
      <c r="T13" s="19">
        <v>7.2114858706843199E-2</v>
      </c>
      <c r="U13" s="19">
        <v>9.5719747619353604E-2</v>
      </c>
      <c r="V13" s="19">
        <v>9.53849085153919E-2</v>
      </c>
      <c r="W13" s="19">
        <v>8.0759341525515699E-2</v>
      </c>
      <c r="X13" s="19">
        <v>0.10331749567460199</v>
      </c>
      <c r="Y13" s="19">
        <v>5.6179577383817299E-2</v>
      </c>
      <c r="Z13" s="19">
        <v>7.4615855999037403E-2</v>
      </c>
      <c r="AA13" s="19">
        <v>5.4460185717975902E-2</v>
      </c>
      <c r="AB13" s="19">
        <v>6.1293515411118597E-2</v>
      </c>
      <c r="AC13" s="19">
        <v>0.102007363166528</v>
      </c>
      <c r="AD13" s="19">
        <v>7.5248962110918097E-2</v>
      </c>
      <c r="AE13" s="19"/>
      <c r="AF13" s="19">
        <v>0.23741185556007699</v>
      </c>
      <c r="AG13" s="19">
        <v>0.11412590633418999</v>
      </c>
      <c r="AH13" s="19">
        <v>0.10039174724497001</v>
      </c>
      <c r="AI13" s="19">
        <v>0.111855821449802</v>
      </c>
      <c r="AJ13" s="19">
        <v>8.6173170266725899E-2</v>
      </c>
      <c r="AK13" s="19">
        <v>6.5813551003961607E-2</v>
      </c>
      <c r="AL13" s="19">
        <v>6.0189040413256102E-2</v>
      </c>
      <c r="AM13" s="19">
        <v>7.2257047354489207E-2</v>
      </c>
      <c r="AN13" s="19">
        <v>5.59446372100698E-2</v>
      </c>
      <c r="AO13" s="19">
        <v>5.5727134222841999E-2</v>
      </c>
      <c r="AP13" s="19">
        <v>4.2265937528288201E-2</v>
      </c>
      <c r="AQ13" s="19">
        <v>6.3258464807224898E-2</v>
      </c>
      <c r="AR13" s="19">
        <v>8.0377738846239596E-2</v>
      </c>
      <c r="AS13" s="19">
        <v>6.6994797534374498E-2</v>
      </c>
      <c r="AT13" s="19">
        <v>3.1178708610566801E-2</v>
      </c>
      <c r="AU13" s="19">
        <v>3.05196828279021E-2</v>
      </c>
      <c r="AV13" s="19"/>
      <c r="AW13" s="19">
        <v>6.6918130848705695E-2</v>
      </c>
      <c r="AX13" s="19">
        <v>7.2933881433080203E-2</v>
      </c>
      <c r="AY13" s="19">
        <v>9.2721875088960098E-2</v>
      </c>
      <c r="AZ13" s="19">
        <v>8.7389353458611096E-2</v>
      </c>
      <c r="BA13" s="19">
        <v>7.4194508875361803E-2</v>
      </c>
      <c r="BB13" s="19">
        <v>8.1694428398103799E-2</v>
      </c>
      <c r="BC13" s="19"/>
      <c r="BD13" s="19">
        <v>0.12865995057082399</v>
      </c>
      <c r="BE13" s="19">
        <v>8.3156655101300103E-2</v>
      </c>
      <c r="BF13" s="19">
        <v>5.7097446145404199E-2</v>
      </c>
      <c r="BG13" s="19">
        <v>4.15203411948534E-2</v>
      </c>
      <c r="BH13" s="19">
        <v>1.1111496654679901E-2</v>
      </c>
      <c r="BI13" s="19"/>
      <c r="BJ13" s="19">
        <v>7.7090562128759005E-2</v>
      </c>
      <c r="BK13" s="19">
        <v>7.5488544865592103E-2</v>
      </c>
      <c r="BL13" s="19"/>
      <c r="BM13" s="19">
        <v>7.8409201084400498E-2</v>
      </c>
      <c r="BN13" s="19">
        <v>7.0709916210342103E-2</v>
      </c>
      <c r="BO13" s="19"/>
      <c r="BP13" s="19">
        <v>5.22179167496232E-2</v>
      </c>
      <c r="BQ13" s="19">
        <v>8.00355732868544E-2</v>
      </c>
      <c r="BR13" s="19">
        <v>5.5254619299664798E-2</v>
      </c>
      <c r="BS13" s="19">
        <v>7.9627627718771701E-2</v>
      </c>
      <c r="BT13" s="19"/>
      <c r="BU13" s="19">
        <v>5.0967489389195098E-2</v>
      </c>
      <c r="BV13" s="19">
        <v>0.111610566818588</v>
      </c>
      <c r="BW13" s="19"/>
      <c r="BX13" s="19">
        <v>3.8107705850125698E-2</v>
      </c>
      <c r="BY13" s="19">
        <v>9.3331495777151705E-2</v>
      </c>
      <c r="BZ13" s="19"/>
      <c r="CA13" s="19">
        <v>1.44741902659797E-2</v>
      </c>
      <c r="CB13" s="19">
        <v>0.105767546298802</v>
      </c>
      <c r="CC13" s="19">
        <v>2.1716648657950099E-2</v>
      </c>
      <c r="CD13" s="19">
        <v>0.126980532245454</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375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370</v>
      </c>
      <c r="C9" s="17">
        <v>9.9768487240539799E-2</v>
      </c>
      <c r="D9" s="17">
        <v>0.109466042874866</v>
      </c>
      <c r="E9" s="17">
        <v>9.0143461417947296E-2</v>
      </c>
      <c r="F9" s="17"/>
      <c r="G9" s="17">
        <v>0.124053752491529</v>
      </c>
      <c r="H9" s="17">
        <v>0.14485951170044101</v>
      </c>
      <c r="I9" s="17">
        <v>0.146475328170312</v>
      </c>
      <c r="J9" s="17">
        <v>7.4727774237852401E-2</v>
      </c>
      <c r="K9" s="17">
        <v>5.41203354533559E-2</v>
      </c>
      <c r="L9" s="17">
        <v>5.9671610205208399E-2</v>
      </c>
      <c r="M9" s="17"/>
      <c r="N9" s="17">
        <v>0.12753582005500499</v>
      </c>
      <c r="O9" s="17">
        <v>8.4440781198555706E-2</v>
      </c>
      <c r="P9" s="17">
        <v>0.10443163183555</v>
      </c>
      <c r="Q9" s="17">
        <v>7.9196060931822507E-2</v>
      </c>
      <c r="R9" s="17"/>
      <c r="S9" s="17">
        <v>0.157610871587781</v>
      </c>
      <c r="T9" s="17">
        <v>8.2480788351314699E-2</v>
      </c>
      <c r="U9" s="17">
        <v>9.3276731057739606E-2</v>
      </c>
      <c r="V9" s="17">
        <v>7.6387797214245295E-2</v>
      </c>
      <c r="W9" s="17">
        <v>8.8903533293907794E-2</v>
      </c>
      <c r="X9" s="17">
        <v>9.8313173407537396E-2</v>
      </c>
      <c r="Y9" s="17">
        <v>0.104333093671601</v>
      </c>
      <c r="Z9" s="17">
        <v>6.1579095430019902E-2</v>
      </c>
      <c r="AA9" s="17">
        <v>0.108929227266368</v>
      </c>
      <c r="AB9" s="17">
        <v>8.2695624001192999E-2</v>
      </c>
      <c r="AC9" s="17">
        <v>0.10347344234289001</v>
      </c>
      <c r="AD9" s="17">
        <v>7.2116564323829402E-2</v>
      </c>
      <c r="AE9" s="17"/>
      <c r="AF9" s="17">
        <v>9.47083389940854E-2</v>
      </c>
      <c r="AG9" s="17">
        <v>8.0757249683976406E-2</v>
      </c>
      <c r="AH9" s="17">
        <v>9.1642778071093306E-2</v>
      </c>
      <c r="AI9" s="17">
        <v>6.9309454084540506E-2</v>
      </c>
      <c r="AJ9" s="17">
        <v>9.3914418336767502E-2</v>
      </c>
      <c r="AK9" s="17">
        <v>8.4956502807427198E-2</v>
      </c>
      <c r="AL9" s="17">
        <v>0.10687065957971</v>
      </c>
      <c r="AM9" s="17">
        <v>0.10708305631829799</v>
      </c>
      <c r="AN9" s="17">
        <v>0.111690218960857</v>
      </c>
      <c r="AO9" s="17">
        <v>0.11254252660524</v>
      </c>
      <c r="AP9" s="17">
        <v>0.106064398331095</v>
      </c>
      <c r="AQ9" s="17">
        <v>7.8029360207087797E-2</v>
      </c>
      <c r="AR9" s="17">
        <v>7.3276402331180407E-2</v>
      </c>
      <c r="AS9" s="17">
        <v>6.0384468430497898E-2</v>
      </c>
      <c r="AT9" s="17">
        <v>0.148766731113982</v>
      </c>
      <c r="AU9" s="17">
        <v>0.22702790512451801</v>
      </c>
      <c r="AV9" s="17"/>
      <c r="AW9" s="17">
        <v>0.15338630439419501</v>
      </c>
      <c r="AX9" s="17">
        <v>8.7088691571185706E-2</v>
      </c>
      <c r="AY9" s="17">
        <v>0.10249893476499</v>
      </c>
      <c r="AZ9" s="17">
        <v>7.8051774061168894E-2</v>
      </c>
      <c r="BA9" s="17">
        <v>6.0893992546215699E-2</v>
      </c>
      <c r="BB9" s="17">
        <v>9.2320442199608901E-2</v>
      </c>
      <c r="BC9" s="17"/>
      <c r="BD9" s="17">
        <v>6.7300488410719894E-2</v>
      </c>
      <c r="BE9" s="17">
        <v>7.9022064575283796E-2</v>
      </c>
      <c r="BF9" s="17">
        <v>0.116865220093714</v>
      </c>
      <c r="BG9" s="17">
        <v>0.18919595802634001</v>
      </c>
      <c r="BH9" s="17">
        <v>0.14229615336934801</v>
      </c>
      <c r="BI9" s="17"/>
      <c r="BJ9" s="17">
        <v>8.7587139380834594E-2</v>
      </c>
      <c r="BK9" s="17">
        <v>0.15626877599364</v>
      </c>
      <c r="BL9" s="17"/>
      <c r="BM9" s="17">
        <v>8.9286269912487407E-2</v>
      </c>
      <c r="BN9" s="17">
        <v>0.15035874035309499</v>
      </c>
      <c r="BO9" s="17"/>
      <c r="BP9" s="17">
        <v>0.16219018378206601</v>
      </c>
      <c r="BQ9" s="17">
        <v>0.13617284938305901</v>
      </c>
      <c r="BR9" s="17">
        <v>0.10897512835037799</v>
      </c>
      <c r="BS9" s="17">
        <v>8.2164130321566498E-2</v>
      </c>
      <c r="BT9" s="17"/>
      <c r="BU9" s="17">
        <v>0.119306021501598</v>
      </c>
      <c r="BV9" s="17">
        <v>7.4898002305330003E-2</v>
      </c>
      <c r="BW9" s="17"/>
      <c r="BX9" s="17">
        <v>0.15420862045348899</v>
      </c>
      <c r="BY9" s="17">
        <v>7.8174493305850898E-2</v>
      </c>
      <c r="BZ9" s="17"/>
      <c r="CA9" s="17">
        <v>0.13923471860595599</v>
      </c>
      <c r="CB9" s="17">
        <v>2.7057533360137501E-2</v>
      </c>
      <c r="CC9" s="17">
        <v>0.17857445891933099</v>
      </c>
      <c r="CD9" s="17">
        <v>7.5068400610568103E-2</v>
      </c>
    </row>
    <row r="10" spans="2:82">
      <c r="B10" s="18" t="s">
        <v>371</v>
      </c>
      <c r="C10" s="17">
        <v>0.41415081882912302</v>
      </c>
      <c r="D10" s="17">
        <v>0.41783463423004702</v>
      </c>
      <c r="E10" s="17">
        <v>0.41067860388120198</v>
      </c>
      <c r="F10" s="17"/>
      <c r="G10" s="17">
        <v>0.46141889309645301</v>
      </c>
      <c r="H10" s="17">
        <v>0.43411213750564798</v>
      </c>
      <c r="I10" s="17">
        <v>0.39019998751541701</v>
      </c>
      <c r="J10" s="17">
        <v>0.38667445943704298</v>
      </c>
      <c r="K10" s="17">
        <v>0.39035571558184501</v>
      </c>
      <c r="L10" s="17">
        <v>0.42424783214455603</v>
      </c>
      <c r="M10" s="17"/>
      <c r="N10" s="17">
        <v>0.44746450266391702</v>
      </c>
      <c r="O10" s="17">
        <v>0.45997772125902697</v>
      </c>
      <c r="P10" s="17">
        <v>0.39447669945334102</v>
      </c>
      <c r="Q10" s="17">
        <v>0.35050718680926002</v>
      </c>
      <c r="R10" s="17"/>
      <c r="S10" s="17">
        <v>0.428356137078445</v>
      </c>
      <c r="T10" s="17">
        <v>0.45895398336247301</v>
      </c>
      <c r="U10" s="17">
        <v>0.369361033967606</v>
      </c>
      <c r="V10" s="17">
        <v>0.41179979635078801</v>
      </c>
      <c r="W10" s="17">
        <v>0.39451726195339398</v>
      </c>
      <c r="X10" s="17">
        <v>0.40336366081225999</v>
      </c>
      <c r="Y10" s="17">
        <v>0.41455819697832602</v>
      </c>
      <c r="Z10" s="17">
        <v>0.39739967036718399</v>
      </c>
      <c r="AA10" s="17">
        <v>0.432522922758864</v>
      </c>
      <c r="AB10" s="17">
        <v>0.43733966003069102</v>
      </c>
      <c r="AC10" s="17">
        <v>0.34326977817436999</v>
      </c>
      <c r="AD10" s="17">
        <v>0.36084873686396401</v>
      </c>
      <c r="AE10" s="17"/>
      <c r="AF10" s="17">
        <v>0.30394344345000002</v>
      </c>
      <c r="AG10" s="17">
        <v>0.40824473175947501</v>
      </c>
      <c r="AH10" s="17">
        <v>0.36115530486255598</v>
      </c>
      <c r="AI10" s="17">
        <v>0.31462220595900398</v>
      </c>
      <c r="AJ10" s="17">
        <v>0.432560665273308</v>
      </c>
      <c r="AK10" s="17">
        <v>0.41262075014713101</v>
      </c>
      <c r="AL10" s="17">
        <v>0.40355683138447701</v>
      </c>
      <c r="AM10" s="17">
        <v>0.43321970384947101</v>
      </c>
      <c r="AN10" s="17">
        <v>0.433556105715942</v>
      </c>
      <c r="AO10" s="17">
        <v>0.45085583822684999</v>
      </c>
      <c r="AP10" s="17">
        <v>0.41889204636093802</v>
      </c>
      <c r="AQ10" s="17">
        <v>0.44906230753020399</v>
      </c>
      <c r="AR10" s="17">
        <v>0.39110656334646399</v>
      </c>
      <c r="AS10" s="17">
        <v>0.56035205267733101</v>
      </c>
      <c r="AT10" s="17">
        <v>0.55517554570976002</v>
      </c>
      <c r="AU10" s="17">
        <v>0.42782607576617598</v>
      </c>
      <c r="AV10" s="17"/>
      <c r="AW10" s="17">
        <v>0.431054755953793</v>
      </c>
      <c r="AX10" s="17">
        <v>0.438252229557832</v>
      </c>
      <c r="AY10" s="17">
        <v>0.40001856138129899</v>
      </c>
      <c r="AZ10" s="17">
        <v>0.39337528160409702</v>
      </c>
      <c r="BA10" s="17">
        <v>0.39548050933367601</v>
      </c>
      <c r="BB10" s="17">
        <v>0.37896509071696399</v>
      </c>
      <c r="BC10" s="17"/>
      <c r="BD10" s="17">
        <v>0.35684529357952399</v>
      </c>
      <c r="BE10" s="17">
        <v>0.39529056509309501</v>
      </c>
      <c r="BF10" s="17">
        <v>0.47385365086626002</v>
      </c>
      <c r="BG10" s="17">
        <v>0.46689497128117502</v>
      </c>
      <c r="BH10" s="17">
        <v>0.60971869202266105</v>
      </c>
      <c r="BI10" s="17"/>
      <c r="BJ10" s="17">
        <v>0.40799772504422399</v>
      </c>
      <c r="BK10" s="17">
        <v>0.44584917072699998</v>
      </c>
      <c r="BL10" s="17"/>
      <c r="BM10" s="17">
        <v>0.404483007498527</v>
      </c>
      <c r="BN10" s="17">
        <v>0.46478013240655502</v>
      </c>
      <c r="BO10" s="17"/>
      <c r="BP10" s="17">
        <v>0.46619685679024497</v>
      </c>
      <c r="BQ10" s="17">
        <v>0.42836718005011498</v>
      </c>
      <c r="BR10" s="17">
        <v>0.48581714203594101</v>
      </c>
      <c r="BS10" s="17">
        <v>0.39975585941039499</v>
      </c>
      <c r="BT10" s="17"/>
      <c r="BU10" s="17">
        <v>0.45621946468970398</v>
      </c>
      <c r="BV10" s="17">
        <v>0.36059914699888401</v>
      </c>
      <c r="BW10" s="17"/>
      <c r="BX10" s="17">
        <v>0.50183665721405801</v>
      </c>
      <c r="BY10" s="17">
        <v>0.37936972351409498</v>
      </c>
      <c r="BZ10" s="17"/>
      <c r="CA10" s="17">
        <v>0.465324125238195</v>
      </c>
      <c r="CB10" s="17">
        <v>0.247919491716864</v>
      </c>
      <c r="CC10" s="17">
        <v>0.59917219390836296</v>
      </c>
      <c r="CD10" s="17">
        <v>0.36265324176106201</v>
      </c>
    </row>
    <row r="11" spans="2:82">
      <c r="B11" s="18" t="s">
        <v>372</v>
      </c>
      <c r="C11" s="17">
        <v>0.28804283542401199</v>
      </c>
      <c r="D11" s="17">
        <v>0.29240532905074901</v>
      </c>
      <c r="E11" s="17">
        <v>0.28395053172520202</v>
      </c>
      <c r="F11" s="17"/>
      <c r="G11" s="17">
        <v>0.25147798555633399</v>
      </c>
      <c r="H11" s="17">
        <v>0.247046347258432</v>
      </c>
      <c r="I11" s="17">
        <v>0.26193253180066001</v>
      </c>
      <c r="J11" s="17">
        <v>0.316620588795272</v>
      </c>
      <c r="K11" s="17">
        <v>0.31578083050637401</v>
      </c>
      <c r="L11" s="17">
        <v>0.32529463355363297</v>
      </c>
      <c r="M11" s="17"/>
      <c r="N11" s="17">
        <v>0.29171372160160702</v>
      </c>
      <c r="O11" s="17">
        <v>0.26061272421880899</v>
      </c>
      <c r="P11" s="17">
        <v>0.28988991004493803</v>
      </c>
      <c r="Q11" s="17">
        <v>0.31185603188026501</v>
      </c>
      <c r="R11" s="17"/>
      <c r="S11" s="17">
        <v>0.25105444825798501</v>
      </c>
      <c r="T11" s="17">
        <v>0.29557841164776999</v>
      </c>
      <c r="U11" s="17">
        <v>0.287760781852339</v>
      </c>
      <c r="V11" s="17">
        <v>0.30415961112393403</v>
      </c>
      <c r="W11" s="17">
        <v>0.31602904580215602</v>
      </c>
      <c r="X11" s="17">
        <v>0.30173974697462702</v>
      </c>
      <c r="Y11" s="17">
        <v>0.29459187365253697</v>
      </c>
      <c r="Z11" s="17">
        <v>0.310790368988071</v>
      </c>
      <c r="AA11" s="17">
        <v>0.28114974495314299</v>
      </c>
      <c r="AB11" s="17">
        <v>0.28372258868382899</v>
      </c>
      <c r="AC11" s="17">
        <v>0.30236656299095599</v>
      </c>
      <c r="AD11" s="17">
        <v>0.24058270427969899</v>
      </c>
      <c r="AE11" s="17"/>
      <c r="AF11" s="17">
        <v>0.197376029142462</v>
      </c>
      <c r="AG11" s="17">
        <v>0.24243162984520999</v>
      </c>
      <c r="AH11" s="17">
        <v>0.28326307955676</v>
      </c>
      <c r="AI11" s="17">
        <v>0.33965105794073303</v>
      </c>
      <c r="AJ11" s="17">
        <v>0.26422970258484602</v>
      </c>
      <c r="AK11" s="17">
        <v>0.298403624802484</v>
      </c>
      <c r="AL11" s="17">
        <v>0.301927787656118</v>
      </c>
      <c r="AM11" s="17">
        <v>0.29694840597139699</v>
      </c>
      <c r="AN11" s="17">
        <v>0.29686939441742299</v>
      </c>
      <c r="AO11" s="17">
        <v>0.32254616926214702</v>
      </c>
      <c r="AP11" s="17">
        <v>0.28930728691221003</v>
      </c>
      <c r="AQ11" s="17">
        <v>0.31111987626105198</v>
      </c>
      <c r="AR11" s="17">
        <v>0.32024403010963498</v>
      </c>
      <c r="AS11" s="17">
        <v>0.243618442271235</v>
      </c>
      <c r="AT11" s="17">
        <v>0.23581972087685599</v>
      </c>
      <c r="AU11" s="17">
        <v>0.225212561241903</v>
      </c>
      <c r="AV11" s="17"/>
      <c r="AW11" s="17">
        <v>0.23929209541365201</v>
      </c>
      <c r="AX11" s="17">
        <v>0.29319254391606497</v>
      </c>
      <c r="AY11" s="17">
        <v>0.29779434730450999</v>
      </c>
      <c r="AZ11" s="17">
        <v>0.29594364998970102</v>
      </c>
      <c r="BA11" s="17">
        <v>0.320594901704994</v>
      </c>
      <c r="BB11" s="17">
        <v>0.343771495457942</v>
      </c>
      <c r="BC11" s="17"/>
      <c r="BD11" s="17">
        <v>0.314884079253622</v>
      </c>
      <c r="BE11" s="17">
        <v>0.29578520001092101</v>
      </c>
      <c r="BF11" s="17">
        <v>0.26945085091481202</v>
      </c>
      <c r="BG11" s="17">
        <v>0.24647564598798999</v>
      </c>
      <c r="BH11" s="17">
        <v>0.18225986133645899</v>
      </c>
      <c r="BI11" s="17"/>
      <c r="BJ11" s="17">
        <v>0.29666944005415902</v>
      </c>
      <c r="BK11" s="17">
        <v>0.25236114693567302</v>
      </c>
      <c r="BL11" s="17"/>
      <c r="BM11" s="17">
        <v>0.29582133396767402</v>
      </c>
      <c r="BN11" s="17">
        <v>0.25264723611925999</v>
      </c>
      <c r="BO11" s="17"/>
      <c r="BP11" s="17">
        <v>0.26632072241494698</v>
      </c>
      <c r="BQ11" s="17">
        <v>0.248853716166233</v>
      </c>
      <c r="BR11" s="17">
        <v>0.24165488897371601</v>
      </c>
      <c r="BS11" s="17">
        <v>0.303661216205528</v>
      </c>
      <c r="BT11" s="17"/>
      <c r="BU11" s="17">
        <v>0.28143435673883699</v>
      </c>
      <c r="BV11" s="17">
        <v>0.29645515948641499</v>
      </c>
      <c r="BW11" s="17"/>
      <c r="BX11" s="17">
        <v>0.24432893686434701</v>
      </c>
      <c r="BY11" s="17">
        <v>0.30538220630076301</v>
      </c>
      <c r="BZ11" s="17"/>
      <c r="CA11" s="17">
        <v>0.32663836503578197</v>
      </c>
      <c r="CB11" s="17">
        <v>0.37892477387576901</v>
      </c>
      <c r="CC11" s="17">
        <v>0.16974976294020799</v>
      </c>
      <c r="CD11" s="17">
        <v>0.31722446662792703</v>
      </c>
    </row>
    <row r="12" spans="2:82">
      <c r="B12" s="18" t="s">
        <v>373</v>
      </c>
      <c r="C12" s="17">
        <v>9.0047064405232899E-2</v>
      </c>
      <c r="D12" s="17">
        <v>0.100391570124077</v>
      </c>
      <c r="E12" s="17">
        <v>8.0613274009597002E-2</v>
      </c>
      <c r="F12" s="17"/>
      <c r="G12" s="17">
        <v>6.8158316249275999E-2</v>
      </c>
      <c r="H12" s="17">
        <v>7.3623289791327901E-2</v>
      </c>
      <c r="I12" s="17">
        <v>9.6568347352364595E-2</v>
      </c>
      <c r="J12" s="17">
        <v>0.105336175582043</v>
      </c>
      <c r="K12" s="17">
        <v>0.11667537077090399</v>
      </c>
      <c r="L12" s="17">
        <v>8.2405955689148699E-2</v>
      </c>
      <c r="M12" s="17"/>
      <c r="N12" s="17">
        <v>7.2311608552919696E-2</v>
      </c>
      <c r="O12" s="17">
        <v>8.4037991618769306E-2</v>
      </c>
      <c r="P12" s="17">
        <v>9.8952020520704398E-2</v>
      </c>
      <c r="Q12" s="17">
        <v>0.108006596419291</v>
      </c>
      <c r="R12" s="17"/>
      <c r="S12" s="17">
        <v>6.6821572068773594E-2</v>
      </c>
      <c r="T12" s="17">
        <v>7.4040874250978106E-2</v>
      </c>
      <c r="U12" s="17">
        <v>9.9110210945779306E-2</v>
      </c>
      <c r="V12" s="17">
        <v>8.2344274293782396E-2</v>
      </c>
      <c r="W12" s="17">
        <v>0.100479455053333</v>
      </c>
      <c r="X12" s="17">
        <v>0.101206808256567</v>
      </c>
      <c r="Y12" s="17">
        <v>8.0832451804658395E-2</v>
      </c>
      <c r="Z12" s="17">
        <v>0.11386125656158801</v>
      </c>
      <c r="AA12" s="17">
        <v>9.1641826635418394E-2</v>
      </c>
      <c r="AB12" s="17">
        <v>8.3399616191306203E-2</v>
      </c>
      <c r="AC12" s="17">
        <v>0.10183535740036501</v>
      </c>
      <c r="AD12" s="17">
        <v>0.19616498256499601</v>
      </c>
      <c r="AE12" s="17"/>
      <c r="AF12" s="17">
        <v>0.12680855000127</v>
      </c>
      <c r="AG12" s="17">
        <v>0.13161453503664999</v>
      </c>
      <c r="AH12" s="17">
        <v>0.104869769550217</v>
      </c>
      <c r="AI12" s="17">
        <v>0.100853372082882</v>
      </c>
      <c r="AJ12" s="17">
        <v>8.6422268383428202E-2</v>
      </c>
      <c r="AK12" s="17">
        <v>0.115499519772753</v>
      </c>
      <c r="AL12" s="17">
        <v>9.91016068367324E-2</v>
      </c>
      <c r="AM12" s="17">
        <v>7.0644168581076403E-2</v>
      </c>
      <c r="AN12" s="17">
        <v>7.1017476066165902E-2</v>
      </c>
      <c r="AO12" s="17">
        <v>6.1205677759333603E-2</v>
      </c>
      <c r="AP12" s="17">
        <v>0.10090616996568599</v>
      </c>
      <c r="AQ12" s="17">
        <v>8.1095277315126807E-2</v>
      </c>
      <c r="AR12" s="17">
        <v>0.118329192238564</v>
      </c>
      <c r="AS12" s="17">
        <v>4.8851815668844001E-2</v>
      </c>
      <c r="AT12" s="17">
        <v>3.6844849754880699E-2</v>
      </c>
      <c r="AU12" s="17">
        <v>5.7902199702087001E-2</v>
      </c>
      <c r="AV12" s="17"/>
      <c r="AW12" s="17">
        <v>7.5885044232243307E-2</v>
      </c>
      <c r="AX12" s="17">
        <v>8.1797365280747797E-2</v>
      </c>
      <c r="AY12" s="17">
        <v>8.0289985871916894E-2</v>
      </c>
      <c r="AZ12" s="17">
        <v>0.11389025634321399</v>
      </c>
      <c r="BA12" s="17">
        <v>0.102517864819698</v>
      </c>
      <c r="BB12" s="17">
        <v>9.4380656298840904E-2</v>
      </c>
      <c r="BC12" s="17"/>
      <c r="BD12" s="17">
        <v>9.5212739407438601E-2</v>
      </c>
      <c r="BE12" s="17">
        <v>0.112373219199526</v>
      </c>
      <c r="BF12" s="17">
        <v>6.4500157958566895E-2</v>
      </c>
      <c r="BG12" s="17">
        <v>4.1941089654258801E-2</v>
      </c>
      <c r="BH12" s="17">
        <v>1.1111496654679901E-2</v>
      </c>
      <c r="BI12" s="17"/>
      <c r="BJ12" s="17">
        <v>9.6609483767383195E-2</v>
      </c>
      <c r="BK12" s="17">
        <v>6.0183347184004803E-2</v>
      </c>
      <c r="BL12" s="17"/>
      <c r="BM12" s="17">
        <v>9.7973149909111004E-2</v>
      </c>
      <c r="BN12" s="17">
        <v>4.8713635266278602E-2</v>
      </c>
      <c r="BO12" s="17"/>
      <c r="BP12" s="17">
        <v>4.2169387303587803E-2</v>
      </c>
      <c r="BQ12" s="17">
        <v>8.6168251266386206E-2</v>
      </c>
      <c r="BR12" s="17">
        <v>6.7152433909999906E-2</v>
      </c>
      <c r="BS12" s="17">
        <v>9.9775090098415301E-2</v>
      </c>
      <c r="BT12" s="17"/>
      <c r="BU12" s="17">
        <v>6.7898343760139701E-2</v>
      </c>
      <c r="BV12" s="17">
        <v>0.118241483198186</v>
      </c>
      <c r="BW12" s="17"/>
      <c r="BX12" s="17">
        <v>4.6178356527820201E-2</v>
      </c>
      <c r="BY12" s="17">
        <v>0.10744784129389399</v>
      </c>
      <c r="BZ12" s="17"/>
      <c r="CA12" s="17">
        <v>5.4328600854087097E-2</v>
      </c>
      <c r="CB12" s="17">
        <v>0.19785216772404399</v>
      </c>
      <c r="CC12" s="17">
        <v>1.7970106329490899E-2</v>
      </c>
      <c r="CD12" s="17">
        <v>7.2726823740721397E-2</v>
      </c>
    </row>
    <row r="13" spans="2:82">
      <c r="B13" s="18" t="s">
        <v>195</v>
      </c>
      <c r="C13" s="19">
        <v>0.107990794101092</v>
      </c>
      <c r="D13" s="19">
        <v>7.9902423720261406E-2</v>
      </c>
      <c r="E13" s="19">
        <v>0.13461412896605099</v>
      </c>
      <c r="F13" s="19"/>
      <c r="G13" s="19">
        <v>9.4891052606408302E-2</v>
      </c>
      <c r="H13" s="19">
        <v>0.10035871374415101</v>
      </c>
      <c r="I13" s="19">
        <v>0.10482380516124599</v>
      </c>
      <c r="J13" s="19">
        <v>0.11664100194778899</v>
      </c>
      <c r="K13" s="19">
        <v>0.123067747687522</v>
      </c>
      <c r="L13" s="19">
        <v>0.10837996840745399</v>
      </c>
      <c r="M13" s="19"/>
      <c r="N13" s="19">
        <v>6.0974347126550803E-2</v>
      </c>
      <c r="O13" s="19">
        <v>0.110930781704839</v>
      </c>
      <c r="P13" s="19">
        <v>0.112249738145466</v>
      </c>
      <c r="Q13" s="19">
        <v>0.15043412395936101</v>
      </c>
      <c r="R13" s="19"/>
      <c r="S13" s="19">
        <v>9.6156971007015701E-2</v>
      </c>
      <c r="T13" s="19">
        <v>8.8945942387464505E-2</v>
      </c>
      <c r="U13" s="19">
        <v>0.15049124217653601</v>
      </c>
      <c r="V13" s="19">
        <v>0.12530852101724901</v>
      </c>
      <c r="W13" s="19">
        <v>0.100070703897209</v>
      </c>
      <c r="X13" s="19">
        <v>9.5376610549009103E-2</v>
      </c>
      <c r="Y13" s="19">
        <v>0.105684383892877</v>
      </c>
      <c r="Z13" s="19">
        <v>0.116369608653137</v>
      </c>
      <c r="AA13" s="19">
        <v>8.5756278386206905E-2</v>
      </c>
      <c r="AB13" s="19">
        <v>0.11284251109298001</v>
      </c>
      <c r="AC13" s="19">
        <v>0.149054859091419</v>
      </c>
      <c r="AD13" s="19">
        <v>0.130287011967512</v>
      </c>
      <c r="AE13" s="19"/>
      <c r="AF13" s="19">
        <v>0.277163638412183</v>
      </c>
      <c r="AG13" s="19">
        <v>0.13695185367468801</v>
      </c>
      <c r="AH13" s="19">
        <v>0.15906906795937301</v>
      </c>
      <c r="AI13" s="19">
        <v>0.17556390993284099</v>
      </c>
      <c r="AJ13" s="19">
        <v>0.122872945421651</v>
      </c>
      <c r="AK13" s="19">
        <v>8.8519602470204101E-2</v>
      </c>
      <c r="AL13" s="19">
        <v>8.8543114542961196E-2</v>
      </c>
      <c r="AM13" s="19">
        <v>9.2104665279757497E-2</v>
      </c>
      <c r="AN13" s="19">
        <v>8.6866804839612094E-2</v>
      </c>
      <c r="AO13" s="19">
        <v>5.2849788146429003E-2</v>
      </c>
      <c r="AP13" s="19">
        <v>8.4830098430071305E-2</v>
      </c>
      <c r="AQ13" s="19">
        <v>8.0693178686529199E-2</v>
      </c>
      <c r="AR13" s="19">
        <v>9.7043811974156999E-2</v>
      </c>
      <c r="AS13" s="19">
        <v>8.6793220952091604E-2</v>
      </c>
      <c r="AT13" s="19">
        <v>2.3393152544521699E-2</v>
      </c>
      <c r="AU13" s="19">
        <v>6.2031258165315899E-2</v>
      </c>
      <c r="AV13" s="19"/>
      <c r="AW13" s="19">
        <v>0.100381800006117</v>
      </c>
      <c r="AX13" s="19">
        <v>9.9669169674169805E-2</v>
      </c>
      <c r="AY13" s="19">
        <v>0.119398170677285</v>
      </c>
      <c r="AZ13" s="19">
        <v>0.11873903800181899</v>
      </c>
      <c r="BA13" s="19">
        <v>0.12051273159541601</v>
      </c>
      <c r="BB13" s="19">
        <v>9.05623153266438E-2</v>
      </c>
      <c r="BC13" s="19"/>
      <c r="BD13" s="19">
        <v>0.16575739934869499</v>
      </c>
      <c r="BE13" s="19">
        <v>0.11752895112117399</v>
      </c>
      <c r="BF13" s="19">
        <v>7.5330120166647405E-2</v>
      </c>
      <c r="BG13" s="19">
        <v>5.5492335050235299E-2</v>
      </c>
      <c r="BH13" s="19">
        <v>5.4613796616850799E-2</v>
      </c>
      <c r="BI13" s="19"/>
      <c r="BJ13" s="19">
        <v>0.11113621175339899</v>
      </c>
      <c r="BK13" s="19">
        <v>8.5337559159682094E-2</v>
      </c>
      <c r="BL13" s="19"/>
      <c r="BM13" s="19">
        <v>0.112436238712201</v>
      </c>
      <c r="BN13" s="19">
        <v>8.3500255854812203E-2</v>
      </c>
      <c r="BO13" s="19"/>
      <c r="BP13" s="19">
        <v>6.3122849709154799E-2</v>
      </c>
      <c r="BQ13" s="19">
        <v>0.100438003134207</v>
      </c>
      <c r="BR13" s="19">
        <v>9.6400406729966401E-2</v>
      </c>
      <c r="BS13" s="19">
        <v>0.114643703964095</v>
      </c>
      <c r="BT13" s="19"/>
      <c r="BU13" s="19">
        <v>7.5141813309721098E-2</v>
      </c>
      <c r="BV13" s="19">
        <v>0.14980620801118499</v>
      </c>
      <c r="BW13" s="19"/>
      <c r="BX13" s="19">
        <v>5.3447428940285299E-2</v>
      </c>
      <c r="BY13" s="19">
        <v>0.129625735585398</v>
      </c>
      <c r="BZ13" s="19"/>
      <c r="CA13" s="19">
        <v>1.44741902659797E-2</v>
      </c>
      <c r="CB13" s="19">
        <v>0.14824603332318501</v>
      </c>
      <c r="CC13" s="19">
        <v>3.4533477902607801E-2</v>
      </c>
      <c r="CD13" s="19">
        <v>0.17232706725972199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376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370</v>
      </c>
      <c r="C9" s="17">
        <v>0.127665022180111</v>
      </c>
      <c r="D9" s="17">
        <v>0.13051490066525201</v>
      </c>
      <c r="E9" s="17">
        <v>0.123351901318702</v>
      </c>
      <c r="F9" s="17"/>
      <c r="G9" s="17">
        <v>0.25049604603595799</v>
      </c>
      <c r="H9" s="17">
        <v>0.18468629290477701</v>
      </c>
      <c r="I9" s="17">
        <v>0.16627901867336001</v>
      </c>
      <c r="J9" s="17">
        <v>6.1133244887350197E-2</v>
      </c>
      <c r="K9" s="17">
        <v>7.7608244241158197E-2</v>
      </c>
      <c r="L9" s="17">
        <v>5.5529465043411698E-2</v>
      </c>
      <c r="M9" s="17"/>
      <c r="N9" s="17">
        <v>0.13633047401280299</v>
      </c>
      <c r="O9" s="17">
        <v>0.118205674419174</v>
      </c>
      <c r="P9" s="17">
        <v>0.134358892358974</v>
      </c>
      <c r="Q9" s="17">
        <v>0.120658169021872</v>
      </c>
      <c r="R9" s="17"/>
      <c r="S9" s="17">
        <v>0.19336372359906201</v>
      </c>
      <c r="T9" s="17">
        <v>0.101919980841765</v>
      </c>
      <c r="U9" s="17">
        <v>9.0435112742433293E-2</v>
      </c>
      <c r="V9" s="17">
        <v>0.138134530598821</v>
      </c>
      <c r="W9" s="17">
        <v>0.128756023880847</v>
      </c>
      <c r="X9" s="17">
        <v>0.13892191441344101</v>
      </c>
      <c r="Y9" s="17">
        <v>0.13535186292712201</v>
      </c>
      <c r="Z9" s="17">
        <v>9.5828930063581896E-2</v>
      </c>
      <c r="AA9" s="17">
        <v>0.126083084490653</v>
      </c>
      <c r="AB9" s="17">
        <v>9.6498407321805799E-2</v>
      </c>
      <c r="AC9" s="17">
        <v>0.101105718619718</v>
      </c>
      <c r="AD9" s="17">
        <v>0.129695595774376</v>
      </c>
      <c r="AE9" s="17"/>
      <c r="AF9" s="17">
        <v>8.1696124916021101E-2</v>
      </c>
      <c r="AG9" s="17">
        <v>0.128031184515701</v>
      </c>
      <c r="AH9" s="17">
        <v>0.131061453943673</v>
      </c>
      <c r="AI9" s="17">
        <v>0.12571258461293999</v>
      </c>
      <c r="AJ9" s="17">
        <v>0.153635998960576</v>
      </c>
      <c r="AK9" s="17">
        <v>0.121064004830709</v>
      </c>
      <c r="AL9" s="17">
        <v>0.121278892514101</v>
      </c>
      <c r="AM9" s="17">
        <v>0.100352602808836</v>
      </c>
      <c r="AN9" s="17">
        <v>0.120481251889893</v>
      </c>
      <c r="AO9" s="17">
        <v>9.2321983883366904E-2</v>
      </c>
      <c r="AP9" s="17">
        <v>0.131089863447897</v>
      </c>
      <c r="AQ9" s="17">
        <v>9.1596849007736597E-2</v>
      </c>
      <c r="AR9" s="17">
        <v>0.118130898666112</v>
      </c>
      <c r="AS9" s="17">
        <v>0.155481070602457</v>
      </c>
      <c r="AT9" s="17">
        <v>0.18353869060499201</v>
      </c>
      <c r="AU9" s="17">
        <v>0.24863354766119899</v>
      </c>
      <c r="AV9" s="17"/>
      <c r="AW9" s="17">
        <v>0.185272956234424</v>
      </c>
      <c r="AX9" s="17">
        <v>0.123944459674592</v>
      </c>
      <c r="AY9" s="17">
        <v>0.154616850399631</v>
      </c>
      <c r="AZ9" s="17">
        <v>8.5858583852438705E-2</v>
      </c>
      <c r="BA9" s="17">
        <v>8.0041800335293206E-2</v>
      </c>
      <c r="BB9" s="17">
        <v>9.6758225510253107E-2</v>
      </c>
      <c r="BC9" s="17"/>
      <c r="BD9" s="17">
        <v>8.9120241041925397E-2</v>
      </c>
      <c r="BE9" s="17">
        <v>0.124319162805877</v>
      </c>
      <c r="BF9" s="17">
        <v>0.157956109623099</v>
      </c>
      <c r="BG9" s="17">
        <v>0.19578863186512899</v>
      </c>
      <c r="BH9" s="17">
        <v>0.134915036808928</v>
      </c>
      <c r="BI9" s="17"/>
      <c r="BJ9" s="17">
        <v>0.10569212196320101</v>
      </c>
      <c r="BK9" s="17">
        <v>0.23002047166265599</v>
      </c>
      <c r="BL9" s="17"/>
      <c r="BM9" s="17">
        <v>0.115367723559771</v>
      </c>
      <c r="BN9" s="17">
        <v>0.18940333604348999</v>
      </c>
      <c r="BO9" s="17"/>
      <c r="BP9" s="17">
        <v>0.21275469492686699</v>
      </c>
      <c r="BQ9" s="17">
        <v>0.17379744956933799</v>
      </c>
      <c r="BR9" s="17">
        <v>0.18652702468143201</v>
      </c>
      <c r="BS9" s="17">
        <v>0.102811680572394</v>
      </c>
      <c r="BT9" s="17"/>
      <c r="BU9" s="17">
        <v>0.15013400262538301</v>
      </c>
      <c r="BV9" s="17">
        <v>9.9062925712518998E-2</v>
      </c>
      <c r="BW9" s="17"/>
      <c r="BX9" s="17">
        <v>0.20746252253035599</v>
      </c>
      <c r="BY9" s="17">
        <v>9.6012881803704E-2</v>
      </c>
      <c r="BZ9" s="17"/>
      <c r="CA9" s="17">
        <v>0.18149450280195301</v>
      </c>
      <c r="CB9" s="17">
        <v>4.0600202684279302E-2</v>
      </c>
      <c r="CC9" s="17">
        <v>0.23260771884940301</v>
      </c>
      <c r="CD9" s="17">
        <v>8.5031659162360995E-2</v>
      </c>
    </row>
    <row r="10" spans="2:82">
      <c r="B10" s="18" t="s">
        <v>371</v>
      </c>
      <c r="C10" s="17">
        <v>0.38088557146749502</v>
      </c>
      <c r="D10" s="17">
        <v>0.38169791415947302</v>
      </c>
      <c r="E10" s="17">
        <v>0.38094178840447601</v>
      </c>
      <c r="F10" s="17"/>
      <c r="G10" s="17">
        <v>0.40195928295688399</v>
      </c>
      <c r="H10" s="17">
        <v>0.41569812991757499</v>
      </c>
      <c r="I10" s="17">
        <v>0.38890879786714599</v>
      </c>
      <c r="J10" s="17">
        <v>0.386019300663628</v>
      </c>
      <c r="K10" s="17">
        <v>0.30296607249894603</v>
      </c>
      <c r="L10" s="17">
        <v>0.37999071679032098</v>
      </c>
      <c r="M10" s="17"/>
      <c r="N10" s="17">
        <v>0.41552243345817402</v>
      </c>
      <c r="O10" s="17">
        <v>0.40131225991729103</v>
      </c>
      <c r="P10" s="17">
        <v>0.36202873734094498</v>
      </c>
      <c r="Q10" s="17">
        <v>0.34456142414642899</v>
      </c>
      <c r="R10" s="17"/>
      <c r="S10" s="17">
        <v>0.39417347087341598</v>
      </c>
      <c r="T10" s="17">
        <v>0.38374481517582898</v>
      </c>
      <c r="U10" s="17">
        <v>0.38402877948669101</v>
      </c>
      <c r="V10" s="17">
        <v>0.29922132232499499</v>
      </c>
      <c r="W10" s="17">
        <v>0.34894648026434599</v>
      </c>
      <c r="X10" s="17">
        <v>0.35085679923803398</v>
      </c>
      <c r="Y10" s="17">
        <v>0.428965369587538</v>
      </c>
      <c r="Z10" s="17">
        <v>0.37832767009795398</v>
      </c>
      <c r="AA10" s="17">
        <v>0.43147338790392598</v>
      </c>
      <c r="AB10" s="17">
        <v>0.419514215271099</v>
      </c>
      <c r="AC10" s="17">
        <v>0.34475435857550402</v>
      </c>
      <c r="AD10" s="17">
        <v>0.34173896954968602</v>
      </c>
      <c r="AE10" s="17"/>
      <c r="AF10" s="17">
        <v>0.43417500402785703</v>
      </c>
      <c r="AG10" s="17">
        <v>0.37329068614286898</v>
      </c>
      <c r="AH10" s="17">
        <v>0.33289776573666402</v>
      </c>
      <c r="AI10" s="17">
        <v>0.281544211923975</v>
      </c>
      <c r="AJ10" s="17">
        <v>0.35008580980772402</v>
      </c>
      <c r="AK10" s="17">
        <v>0.427852921681245</v>
      </c>
      <c r="AL10" s="17">
        <v>0.383987599035581</v>
      </c>
      <c r="AM10" s="17">
        <v>0.41645601276555899</v>
      </c>
      <c r="AN10" s="17">
        <v>0.40974363072067699</v>
      </c>
      <c r="AO10" s="17">
        <v>0.44391082465032999</v>
      </c>
      <c r="AP10" s="17">
        <v>0.36609027281893097</v>
      </c>
      <c r="AQ10" s="17">
        <v>0.46284971220728599</v>
      </c>
      <c r="AR10" s="17">
        <v>0.37480235952181301</v>
      </c>
      <c r="AS10" s="17">
        <v>0.42960521542033703</v>
      </c>
      <c r="AT10" s="17">
        <v>0.42919400562940202</v>
      </c>
      <c r="AU10" s="17">
        <v>0.37366124063086298</v>
      </c>
      <c r="AV10" s="17"/>
      <c r="AW10" s="17">
        <v>0.41444110246798199</v>
      </c>
      <c r="AX10" s="17">
        <v>0.37453045642066402</v>
      </c>
      <c r="AY10" s="17">
        <v>0.38511437277634403</v>
      </c>
      <c r="AZ10" s="17">
        <v>0.35976924273688698</v>
      </c>
      <c r="BA10" s="17">
        <v>0.38075014426784798</v>
      </c>
      <c r="BB10" s="17">
        <v>0.345909183875036</v>
      </c>
      <c r="BC10" s="17"/>
      <c r="BD10" s="17">
        <v>0.323925694118817</v>
      </c>
      <c r="BE10" s="17">
        <v>0.36011531913692502</v>
      </c>
      <c r="BF10" s="17">
        <v>0.41249115429808803</v>
      </c>
      <c r="BG10" s="17">
        <v>0.46863394099142902</v>
      </c>
      <c r="BH10" s="17">
        <v>0.46964519476844602</v>
      </c>
      <c r="BI10" s="17"/>
      <c r="BJ10" s="17">
        <v>0.37691518231371401</v>
      </c>
      <c r="BK10" s="17">
        <v>0.40039869577722498</v>
      </c>
      <c r="BL10" s="17"/>
      <c r="BM10" s="17">
        <v>0.37145601287707902</v>
      </c>
      <c r="BN10" s="17">
        <v>0.42747863686330501</v>
      </c>
      <c r="BO10" s="17"/>
      <c r="BP10" s="17">
        <v>0.44880247237151999</v>
      </c>
      <c r="BQ10" s="17">
        <v>0.37110930429836297</v>
      </c>
      <c r="BR10" s="17">
        <v>0.40751831188902399</v>
      </c>
      <c r="BS10" s="17">
        <v>0.36865487373547701</v>
      </c>
      <c r="BT10" s="17"/>
      <c r="BU10" s="17">
        <v>0.41985920249147601</v>
      </c>
      <c r="BV10" s="17">
        <v>0.33127372739849598</v>
      </c>
      <c r="BW10" s="17"/>
      <c r="BX10" s="17">
        <v>0.46553654160210201</v>
      </c>
      <c r="BY10" s="17">
        <v>0.347308274209569</v>
      </c>
      <c r="BZ10" s="17"/>
      <c r="CA10" s="17">
        <v>0.413674403696634</v>
      </c>
      <c r="CB10" s="17">
        <v>0.224804282708083</v>
      </c>
      <c r="CC10" s="17">
        <v>0.52126744659289503</v>
      </c>
      <c r="CD10" s="17">
        <v>0.37226169843169898</v>
      </c>
    </row>
    <row r="11" spans="2:82">
      <c r="B11" s="18" t="s">
        <v>372</v>
      </c>
      <c r="C11" s="17">
        <v>0.269962705940545</v>
      </c>
      <c r="D11" s="17">
        <v>0.284573971594556</v>
      </c>
      <c r="E11" s="17">
        <v>0.256338311368982</v>
      </c>
      <c r="F11" s="17"/>
      <c r="G11" s="17">
        <v>0.21158495766847099</v>
      </c>
      <c r="H11" s="17">
        <v>0.22612532866833801</v>
      </c>
      <c r="I11" s="17">
        <v>0.23826124888175901</v>
      </c>
      <c r="J11" s="17">
        <v>0.30812722189644998</v>
      </c>
      <c r="K11" s="17">
        <v>0.31973536376020001</v>
      </c>
      <c r="L11" s="17">
        <v>0.306051240867867</v>
      </c>
      <c r="M11" s="17"/>
      <c r="N11" s="17">
        <v>0.27980769192930299</v>
      </c>
      <c r="O11" s="17">
        <v>0.26893026461029201</v>
      </c>
      <c r="P11" s="17">
        <v>0.26711457029864599</v>
      </c>
      <c r="Q11" s="17">
        <v>0.26213074162595501</v>
      </c>
      <c r="R11" s="17"/>
      <c r="S11" s="17">
        <v>0.242498429109194</v>
      </c>
      <c r="T11" s="17">
        <v>0.29685870609305598</v>
      </c>
      <c r="U11" s="17">
        <v>0.27423094632261302</v>
      </c>
      <c r="V11" s="17">
        <v>0.30858028439354901</v>
      </c>
      <c r="W11" s="17">
        <v>0.30142003875750101</v>
      </c>
      <c r="X11" s="17">
        <v>0.27835347694829998</v>
      </c>
      <c r="Y11" s="17">
        <v>0.22477953907057699</v>
      </c>
      <c r="Z11" s="17">
        <v>0.29461462328631899</v>
      </c>
      <c r="AA11" s="17">
        <v>0.23286956040353701</v>
      </c>
      <c r="AB11" s="17">
        <v>0.28398277705934499</v>
      </c>
      <c r="AC11" s="17">
        <v>0.263621731564671</v>
      </c>
      <c r="AD11" s="17">
        <v>0.24793003725471999</v>
      </c>
      <c r="AE11" s="17"/>
      <c r="AF11" s="17">
        <v>0.13307006657175099</v>
      </c>
      <c r="AG11" s="17">
        <v>0.22756561923528601</v>
      </c>
      <c r="AH11" s="17">
        <v>0.25170252903857099</v>
      </c>
      <c r="AI11" s="17">
        <v>0.28686905279691</v>
      </c>
      <c r="AJ11" s="17">
        <v>0.29234497433678902</v>
      </c>
      <c r="AK11" s="17">
        <v>0.237741911996668</v>
      </c>
      <c r="AL11" s="17">
        <v>0.25781195173469701</v>
      </c>
      <c r="AM11" s="17">
        <v>0.28993926839170903</v>
      </c>
      <c r="AN11" s="17">
        <v>0.27250528350564501</v>
      </c>
      <c r="AO11" s="17">
        <v>0.289706865533497</v>
      </c>
      <c r="AP11" s="17">
        <v>0.30479687756582102</v>
      </c>
      <c r="AQ11" s="17">
        <v>0.28933867484759002</v>
      </c>
      <c r="AR11" s="17">
        <v>0.272513312134816</v>
      </c>
      <c r="AS11" s="17">
        <v>0.25124156486073801</v>
      </c>
      <c r="AT11" s="17">
        <v>0.23574292721973</v>
      </c>
      <c r="AU11" s="17">
        <v>0.24100917715522499</v>
      </c>
      <c r="AV11" s="17"/>
      <c r="AW11" s="17">
        <v>0.22463812212603401</v>
      </c>
      <c r="AX11" s="17">
        <v>0.299068830959692</v>
      </c>
      <c r="AY11" s="17">
        <v>0.24929422955913999</v>
      </c>
      <c r="AZ11" s="17">
        <v>0.291816857963967</v>
      </c>
      <c r="BA11" s="17">
        <v>0.26682533584962298</v>
      </c>
      <c r="BB11" s="17">
        <v>0.29146126516973597</v>
      </c>
      <c r="BC11" s="17"/>
      <c r="BD11" s="17">
        <v>0.27333435710186499</v>
      </c>
      <c r="BE11" s="17">
        <v>0.28589941543373198</v>
      </c>
      <c r="BF11" s="17">
        <v>0.254941842582115</v>
      </c>
      <c r="BG11" s="17">
        <v>0.22104225635830599</v>
      </c>
      <c r="BH11" s="17">
        <v>0.308784925569003</v>
      </c>
      <c r="BI11" s="17"/>
      <c r="BJ11" s="17">
        <v>0.28008858958147598</v>
      </c>
      <c r="BK11" s="17">
        <v>0.22443773185262</v>
      </c>
      <c r="BL11" s="17"/>
      <c r="BM11" s="17">
        <v>0.28033095822742499</v>
      </c>
      <c r="BN11" s="17">
        <v>0.22078912586305299</v>
      </c>
      <c r="BO11" s="17"/>
      <c r="BP11" s="17">
        <v>0.210952375161025</v>
      </c>
      <c r="BQ11" s="17">
        <v>0.25155407609388802</v>
      </c>
      <c r="BR11" s="17">
        <v>0.284558603587801</v>
      </c>
      <c r="BS11" s="17">
        <v>0.28390654924803499</v>
      </c>
      <c r="BT11" s="17"/>
      <c r="BU11" s="17">
        <v>0.25794522863136599</v>
      </c>
      <c r="BV11" s="17">
        <v>0.28526046482779999</v>
      </c>
      <c r="BW11" s="17"/>
      <c r="BX11" s="17">
        <v>0.21830567464574199</v>
      </c>
      <c r="BY11" s="17">
        <v>0.29045276639099799</v>
      </c>
      <c r="BZ11" s="17"/>
      <c r="CA11" s="17">
        <v>0.29393271893157902</v>
      </c>
      <c r="CB11" s="17">
        <v>0.336343252720403</v>
      </c>
      <c r="CC11" s="17">
        <v>0.185731708761389</v>
      </c>
      <c r="CD11" s="17">
        <v>0.29004931887522201</v>
      </c>
    </row>
    <row r="12" spans="2:82">
      <c r="B12" s="18" t="s">
        <v>373</v>
      </c>
      <c r="C12" s="17">
        <v>0.101710331098608</v>
      </c>
      <c r="D12" s="17">
        <v>0.11610829478166899</v>
      </c>
      <c r="E12" s="17">
        <v>8.8404201038869396E-2</v>
      </c>
      <c r="F12" s="17"/>
      <c r="G12" s="17">
        <v>4.3915239307584002E-2</v>
      </c>
      <c r="H12" s="17">
        <v>7.7469068308617106E-2</v>
      </c>
      <c r="I12" s="17">
        <v>9.2560360446808404E-2</v>
      </c>
      <c r="J12" s="17">
        <v>0.105737429001403</v>
      </c>
      <c r="K12" s="17">
        <v>0.149793601579359</v>
      </c>
      <c r="L12" s="17">
        <v>0.13190601692569601</v>
      </c>
      <c r="M12" s="17"/>
      <c r="N12" s="17">
        <v>9.1681818630917594E-2</v>
      </c>
      <c r="O12" s="17">
        <v>9.0815821667521807E-2</v>
      </c>
      <c r="P12" s="17">
        <v>0.11087441080062201</v>
      </c>
      <c r="Q12" s="17">
        <v>0.115457311027196</v>
      </c>
      <c r="R12" s="17"/>
      <c r="S12" s="17">
        <v>7.0567116998627805E-2</v>
      </c>
      <c r="T12" s="17">
        <v>0.101239634815733</v>
      </c>
      <c r="U12" s="17">
        <v>9.2783393316432095E-2</v>
      </c>
      <c r="V12" s="17">
        <v>0.10636505099823799</v>
      </c>
      <c r="W12" s="17">
        <v>0.116030194524451</v>
      </c>
      <c r="X12" s="17">
        <v>0.11065098856825099</v>
      </c>
      <c r="Y12" s="17">
        <v>9.4823795915514902E-2</v>
      </c>
      <c r="Z12" s="17">
        <v>0.121580623444579</v>
      </c>
      <c r="AA12" s="17">
        <v>0.107239222118987</v>
      </c>
      <c r="AB12" s="17">
        <v>9.9394781271517504E-2</v>
      </c>
      <c r="AC12" s="17">
        <v>0.13712796148595799</v>
      </c>
      <c r="AD12" s="17">
        <v>0.11820317273891399</v>
      </c>
      <c r="AE12" s="17"/>
      <c r="AF12" s="17">
        <v>0.127973895020215</v>
      </c>
      <c r="AG12" s="17">
        <v>0.11611270363453099</v>
      </c>
      <c r="AH12" s="17">
        <v>0.118359386281877</v>
      </c>
      <c r="AI12" s="17">
        <v>0.122798897791958</v>
      </c>
      <c r="AJ12" s="17">
        <v>0.103189201261894</v>
      </c>
      <c r="AK12" s="17">
        <v>0.12434565761924</v>
      </c>
      <c r="AL12" s="17">
        <v>0.10851828699317299</v>
      </c>
      <c r="AM12" s="17">
        <v>5.9802186536279098E-2</v>
      </c>
      <c r="AN12" s="17">
        <v>0.104332569711486</v>
      </c>
      <c r="AO12" s="17">
        <v>9.0165190968706205E-2</v>
      </c>
      <c r="AP12" s="17">
        <v>0.11014601040061001</v>
      </c>
      <c r="AQ12" s="17">
        <v>6.5456437591996805E-2</v>
      </c>
      <c r="AR12" s="17">
        <v>0.130261788317207</v>
      </c>
      <c r="AS12" s="17">
        <v>9.8817507390031395E-2</v>
      </c>
      <c r="AT12" s="17">
        <v>0.12813122400135499</v>
      </c>
      <c r="AU12" s="17">
        <v>4.7319279230610398E-2</v>
      </c>
      <c r="AV12" s="17"/>
      <c r="AW12" s="17">
        <v>7.2797837106709798E-2</v>
      </c>
      <c r="AX12" s="17">
        <v>8.8191705366798503E-2</v>
      </c>
      <c r="AY12" s="17">
        <v>8.8161942621705194E-2</v>
      </c>
      <c r="AZ12" s="17">
        <v>0.126407099960369</v>
      </c>
      <c r="BA12" s="17">
        <v>0.12984484481543501</v>
      </c>
      <c r="BB12" s="17">
        <v>0.16518796493125101</v>
      </c>
      <c r="BC12" s="17"/>
      <c r="BD12" s="17">
        <v>0.126890306251246</v>
      </c>
      <c r="BE12" s="17">
        <v>0.100245695192202</v>
      </c>
      <c r="BF12" s="17">
        <v>8.9909010651652493E-2</v>
      </c>
      <c r="BG12" s="17">
        <v>5.6323807833690301E-2</v>
      </c>
      <c r="BH12" s="17">
        <v>1.32259913461658E-2</v>
      </c>
      <c r="BI12" s="17"/>
      <c r="BJ12" s="17">
        <v>0.112403654622993</v>
      </c>
      <c r="BK12" s="17">
        <v>5.6620904274499201E-2</v>
      </c>
      <c r="BL12" s="17"/>
      <c r="BM12" s="17">
        <v>0.109857569518144</v>
      </c>
      <c r="BN12" s="17">
        <v>6.23950737390222E-2</v>
      </c>
      <c r="BO12" s="17"/>
      <c r="BP12" s="17">
        <v>4.8732287280540403E-2</v>
      </c>
      <c r="BQ12" s="17">
        <v>9.3816686836962093E-2</v>
      </c>
      <c r="BR12" s="17">
        <v>5.1217195913704397E-2</v>
      </c>
      <c r="BS12" s="17">
        <v>0.114869984294055</v>
      </c>
      <c r="BT12" s="17"/>
      <c r="BU12" s="17">
        <v>8.3033519265156799E-2</v>
      </c>
      <c r="BV12" s="17">
        <v>0.125485151458997</v>
      </c>
      <c r="BW12" s="17"/>
      <c r="BX12" s="17">
        <v>5.0798713402638002E-2</v>
      </c>
      <c r="BY12" s="17">
        <v>0.121904718930681</v>
      </c>
      <c r="BZ12" s="17"/>
      <c r="CA12" s="17">
        <v>8.6782688847090006E-2</v>
      </c>
      <c r="CB12" s="17">
        <v>0.232119626785007</v>
      </c>
      <c r="CC12" s="17">
        <v>1.7977196649526201E-2</v>
      </c>
      <c r="CD12" s="17">
        <v>6.9681572742402997E-2</v>
      </c>
    </row>
    <row r="13" spans="2:82">
      <c r="B13" s="18" t="s">
        <v>195</v>
      </c>
      <c r="C13" s="19">
        <v>0.119776369313241</v>
      </c>
      <c r="D13" s="19">
        <v>8.7104918799050204E-2</v>
      </c>
      <c r="E13" s="19">
        <v>0.15096379786897099</v>
      </c>
      <c r="F13" s="19"/>
      <c r="G13" s="19">
        <v>9.2044474031102899E-2</v>
      </c>
      <c r="H13" s="19">
        <v>9.6021180200692405E-2</v>
      </c>
      <c r="I13" s="19">
        <v>0.113990574130926</v>
      </c>
      <c r="J13" s="19">
        <v>0.13898280355116799</v>
      </c>
      <c r="K13" s="19">
        <v>0.14989671792033701</v>
      </c>
      <c r="L13" s="19">
        <v>0.12652256037270501</v>
      </c>
      <c r="M13" s="19"/>
      <c r="N13" s="19">
        <v>7.6657581968803706E-2</v>
      </c>
      <c r="O13" s="19">
        <v>0.120735979385721</v>
      </c>
      <c r="P13" s="19">
        <v>0.12562338920081201</v>
      </c>
      <c r="Q13" s="19">
        <v>0.15719235417854799</v>
      </c>
      <c r="R13" s="19"/>
      <c r="S13" s="19">
        <v>9.9397259419700207E-2</v>
      </c>
      <c r="T13" s="19">
        <v>0.116236863073615</v>
      </c>
      <c r="U13" s="19">
        <v>0.158521768131831</v>
      </c>
      <c r="V13" s="19">
        <v>0.147698811684397</v>
      </c>
      <c r="W13" s="19">
        <v>0.104847262572855</v>
      </c>
      <c r="X13" s="19">
        <v>0.12121682083197401</v>
      </c>
      <c r="Y13" s="19">
        <v>0.116079432499248</v>
      </c>
      <c r="Z13" s="19">
        <v>0.109648153107566</v>
      </c>
      <c r="AA13" s="19">
        <v>0.102334745082897</v>
      </c>
      <c r="AB13" s="19">
        <v>0.100609819076233</v>
      </c>
      <c r="AC13" s="19">
        <v>0.15339022975414901</v>
      </c>
      <c r="AD13" s="19">
        <v>0.16243222468230401</v>
      </c>
      <c r="AE13" s="19"/>
      <c r="AF13" s="19">
        <v>0.22308490946415499</v>
      </c>
      <c r="AG13" s="19">
        <v>0.15499980647161199</v>
      </c>
      <c r="AH13" s="19">
        <v>0.16597886499921499</v>
      </c>
      <c r="AI13" s="19">
        <v>0.183075252874218</v>
      </c>
      <c r="AJ13" s="19">
        <v>0.10074401563301601</v>
      </c>
      <c r="AK13" s="19">
        <v>8.8995503872138004E-2</v>
      </c>
      <c r="AL13" s="19">
        <v>0.128403269722448</v>
      </c>
      <c r="AM13" s="19">
        <v>0.133449929497617</v>
      </c>
      <c r="AN13" s="19">
        <v>9.2937264172299097E-2</v>
      </c>
      <c r="AO13" s="19">
        <v>8.3895134964099199E-2</v>
      </c>
      <c r="AP13" s="19">
        <v>8.7876975766740403E-2</v>
      </c>
      <c r="AQ13" s="19">
        <v>9.0758326345390702E-2</v>
      </c>
      <c r="AR13" s="19">
        <v>0.10429164136005099</v>
      </c>
      <c r="AS13" s="19">
        <v>6.4854641726436693E-2</v>
      </c>
      <c r="AT13" s="19">
        <v>2.3393152544521699E-2</v>
      </c>
      <c r="AU13" s="19">
        <v>8.9376755322102E-2</v>
      </c>
      <c r="AV13" s="19"/>
      <c r="AW13" s="19">
        <v>0.10284998206485001</v>
      </c>
      <c r="AX13" s="19">
        <v>0.11426454757825399</v>
      </c>
      <c r="AY13" s="19">
        <v>0.122812604643179</v>
      </c>
      <c r="AZ13" s="19">
        <v>0.13614821548633799</v>
      </c>
      <c r="BA13" s="19">
        <v>0.14253787473180099</v>
      </c>
      <c r="BB13" s="19">
        <v>0.10068336051372501</v>
      </c>
      <c r="BC13" s="19"/>
      <c r="BD13" s="19">
        <v>0.186729401486147</v>
      </c>
      <c r="BE13" s="19">
        <v>0.12942040743126301</v>
      </c>
      <c r="BF13" s="19">
        <v>8.4701882845045706E-2</v>
      </c>
      <c r="BG13" s="19">
        <v>5.8211362951445099E-2</v>
      </c>
      <c r="BH13" s="19">
        <v>7.3428851507457399E-2</v>
      </c>
      <c r="BI13" s="19"/>
      <c r="BJ13" s="19">
        <v>0.12490045151861701</v>
      </c>
      <c r="BK13" s="19">
        <v>8.8522196432999301E-2</v>
      </c>
      <c r="BL13" s="19"/>
      <c r="BM13" s="19">
        <v>0.122987735817581</v>
      </c>
      <c r="BN13" s="19">
        <v>9.9933827491130597E-2</v>
      </c>
      <c r="BO13" s="19"/>
      <c r="BP13" s="19">
        <v>7.87581702600475E-2</v>
      </c>
      <c r="BQ13" s="19">
        <v>0.10972248320144901</v>
      </c>
      <c r="BR13" s="19">
        <v>7.0178863928038598E-2</v>
      </c>
      <c r="BS13" s="19">
        <v>0.12975691215004001</v>
      </c>
      <c r="BT13" s="19"/>
      <c r="BU13" s="19">
        <v>8.9028046986617607E-2</v>
      </c>
      <c r="BV13" s="19">
        <v>0.158917730602187</v>
      </c>
      <c r="BW13" s="19"/>
      <c r="BX13" s="19">
        <v>5.7896547819162397E-2</v>
      </c>
      <c r="BY13" s="19">
        <v>0.144321358665048</v>
      </c>
      <c r="BZ13" s="19"/>
      <c r="CA13" s="19">
        <v>2.41156857227443E-2</v>
      </c>
      <c r="CB13" s="19">
        <v>0.166132635102228</v>
      </c>
      <c r="CC13" s="19">
        <v>4.2415929146787802E-2</v>
      </c>
      <c r="CD13" s="19">
        <v>0.18297575078831499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370</v>
      </c>
      <c r="C9" s="17">
        <v>6.4949530175336806E-2</v>
      </c>
      <c r="D9" s="17">
        <v>7.6500710776588099E-2</v>
      </c>
      <c r="E9" s="17">
        <v>5.3692985701362203E-2</v>
      </c>
      <c r="F9" s="17"/>
      <c r="G9" s="17">
        <v>0.107965903609631</v>
      </c>
      <c r="H9" s="17">
        <v>0.11511462070313799</v>
      </c>
      <c r="I9" s="17">
        <v>9.79544629374616E-2</v>
      </c>
      <c r="J9" s="17">
        <v>2.9165894980022901E-2</v>
      </c>
      <c r="K9" s="17">
        <v>2.62022572923419E-2</v>
      </c>
      <c r="L9" s="17">
        <v>2.3537884265141699E-2</v>
      </c>
      <c r="M9" s="17"/>
      <c r="N9" s="17">
        <v>6.9492660743541698E-2</v>
      </c>
      <c r="O9" s="17">
        <v>5.5064664503926997E-2</v>
      </c>
      <c r="P9" s="17">
        <v>8.1737170314174407E-2</v>
      </c>
      <c r="Q9" s="17">
        <v>5.6048061366812597E-2</v>
      </c>
      <c r="R9" s="17"/>
      <c r="S9" s="17">
        <v>0.109396109447723</v>
      </c>
      <c r="T9" s="17">
        <v>5.3506373680509201E-2</v>
      </c>
      <c r="U9" s="17">
        <v>4.1769197155877E-2</v>
      </c>
      <c r="V9" s="17">
        <v>3.3654654642722298E-2</v>
      </c>
      <c r="W9" s="17">
        <v>7.8869241483975894E-2</v>
      </c>
      <c r="X9" s="17">
        <v>7.37007840049861E-2</v>
      </c>
      <c r="Y9" s="17">
        <v>4.59098248646512E-2</v>
      </c>
      <c r="Z9" s="17">
        <v>7.8295121583004404E-2</v>
      </c>
      <c r="AA9" s="17">
        <v>8.6656018113612607E-2</v>
      </c>
      <c r="AB9" s="17">
        <v>3.9749841255527101E-2</v>
      </c>
      <c r="AC9" s="17">
        <v>5.3532531892871202E-2</v>
      </c>
      <c r="AD9" s="17">
        <v>5.2089043515622303E-2</v>
      </c>
      <c r="AE9" s="17"/>
      <c r="AF9" s="17">
        <v>0</v>
      </c>
      <c r="AG9" s="17">
        <v>8.5234976616534106E-2</v>
      </c>
      <c r="AH9" s="17">
        <v>6.5669897333757998E-2</v>
      </c>
      <c r="AI9" s="17">
        <v>5.4702945735919703E-2</v>
      </c>
      <c r="AJ9" s="17">
        <v>3.9174072658776898E-2</v>
      </c>
      <c r="AK9" s="17">
        <v>5.777522200732E-2</v>
      </c>
      <c r="AL9" s="17">
        <v>7.8394684156861294E-2</v>
      </c>
      <c r="AM9" s="17">
        <v>6.6990664408229303E-2</v>
      </c>
      <c r="AN9" s="17">
        <v>6.0821855616392299E-2</v>
      </c>
      <c r="AO9" s="17">
        <v>6.9354086851367597E-2</v>
      </c>
      <c r="AP9" s="17">
        <v>6.11095017182147E-2</v>
      </c>
      <c r="AQ9" s="17">
        <v>6.0600291561556198E-2</v>
      </c>
      <c r="AR9" s="17">
        <v>4.53505242680739E-2</v>
      </c>
      <c r="AS9" s="17">
        <v>8.0794003805910106E-2</v>
      </c>
      <c r="AT9" s="17">
        <v>9.1694083134874704E-2</v>
      </c>
      <c r="AU9" s="17">
        <v>0.14875579114458001</v>
      </c>
      <c r="AV9" s="17"/>
      <c r="AW9" s="17">
        <v>0.12835234013874</v>
      </c>
      <c r="AX9" s="17">
        <v>5.1796195840100902E-2</v>
      </c>
      <c r="AY9" s="17">
        <v>6.39664918652844E-2</v>
      </c>
      <c r="AZ9" s="17">
        <v>3.43873980313745E-2</v>
      </c>
      <c r="BA9" s="17">
        <v>3.0806229051305999E-2</v>
      </c>
      <c r="BB9" s="17">
        <v>5.0882602262957002E-2</v>
      </c>
      <c r="BC9" s="17"/>
      <c r="BD9" s="17">
        <v>4.9041362262437299E-2</v>
      </c>
      <c r="BE9" s="17">
        <v>4.65525755471944E-2</v>
      </c>
      <c r="BF9" s="17">
        <v>7.6398438844517094E-2</v>
      </c>
      <c r="BG9" s="17">
        <v>0.12167969418848799</v>
      </c>
      <c r="BH9" s="17">
        <v>0.131834910955238</v>
      </c>
      <c r="BI9" s="17"/>
      <c r="BJ9" s="17">
        <v>4.5795089851709901E-2</v>
      </c>
      <c r="BK9" s="17">
        <v>0.15248529355591001</v>
      </c>
      <c r="BL9" s="17"/>
      <c r="BM9" s="17">
        <v>5.3010226325509897E-2</v>
      </c>
      <c r="BN9" s="17">
        <v>0.12333112136242599</v>
      </c>
      <c r="BO9" s="17"/>
      <c r="BP9" s="17">
        <v>0.13499101895577101</v>
      </c>
      <c r="BQ9" s="17">
        <v>0.100254770399166</v>
      </c>
      <c r="BR9" s="17">
        <v>7.3341643549522301E-2</v>
      </c>
      <c r="BS9" s="17">
        <v>4.5363420814730597E-2</v>
      </c>
      <c r="BT9" s="17"/>
      <c r="BU9" s="17">
        <v>8.3296070197537597E-2</v>
      </c>
      <c r="BV9" s="17">
        <v>4.1595132371678202E-2</v>
      </c>
      <c r="BW9" s="17"/>
      <c r="BX9" s="17">
        <v>0.117537129467922</v>
      </c>
      <c r="BY9" s="17">
        <v>4.40903545424998E-2</v>
      </c>
      <c r="BZ9" s="17"/>
      <c r="CA9" s="17">
        <v>0.118648476308659</v>
      </c>
      <c r="CB9" s="17">
        <v>2.1441425893037901E-2</v>
      </c>
      <c r="CC9" s="17">
        <v>0.100265574188208</v>
      </c>
      <c r="CD9" s="17">
        <v>5.5024315945564499E-2</v>
      </c>
    </row>
    <row r="10" spans="2:82">
      <c r="B10" s="18" t="s">
        <v>371</v>
      </c>
      <c r="C10" s="17">
        <v>0.27150756746207899</v>
      </c>
      <c r="D10" s="17">
        <v>0.27976930054327998</v>
      </c>
      <c r="E10" s="17">
        <v>0.26448180612702799</v>
      </c>
      <c r="F10" s="17"/>
      <c r="G10" s="17">
        <v>0.33222526480268</v>
      </c>
      <c r="H10" s="17">
        <v>0.32453414133724401</v>
      </c>
      <c r="I10" s="17">
        <v>0.25257526470031599</v>
      </c>
      <c r="J10" s="17">
        <v>0.260437006534955</v>
      </c>
      <c r="K10" s="17">
        <v>0.215044952863403</v>
      </c>
      <c r="L10" s="17">
        <v>0.25016532866046998</v>
      </c>
      <c r="M10" s="17"/>
      <c r="N10" s="17">
        <v>0.32100529452916798</v>
      </c>
      <c r="O10" s="17">
        <v>0.27568495176082802</v>
      </c>
      <c r="P10" s="17">
        <v>0.26698119061345199</v>
      </c>
      <c r="Q10" s="17">
        <v>0.22190315715037001</v>
      </c>
      <c r="R10" s="17"/>
      <c r="S10" s="17">
        <v>0.31367642354680803</v>
      </c>
      <c r="T10" s="17">
        <v>0.27168211435827</v>
      </c>
      <c r="U10" s="17">
        <v>0.21782149120623401</v>
      </c>
      <c r="V10" s="17">
        <v>0.25673449687274003</v>
      </c>
      <c r="W10" s="17">
        <v>0.25122843401615702</v>
      </c>
      <c r="X10" s="17">
        <v>0.27990842344065198</v>
      </c>
      <c r="Y10" s="17">
        <v>0.28904908851358302</v>
      </c>
      <c r="Z10" s="17">
        <v>0.18766152430156399</v>
      </c>
      <c r="AA10" s="17">
        <v>0.27224763140659097</v>
      </c>
      <c r="AB10" s="17">
        <v>0.30658513433803303</v>
      </c>
      <c r="AC10" s="17">
        <v>0.283159614795711</v>
      </c>
      <c r="AD10" s="17">
        <v>0.221222892051612</v>
      </c>
      <c r="AE10" s="17"/>
      <c r="AF10" s="17">
        <v>0.173971576088848</v>
      </c>
      <c r="AG10" s="17">
        <v>0.26518212418807002</v>
      </c>
      <c r="AH10" s="17">
        <v>0.25317906127145301</v>
      </c>
      <c r="AI10" s="17">
        <v>0.21743208184207499</v>
      </c>
      <c r="AJ10" s="17">
        <v>0.26689014536799399</v>
      </c>
      <c r="AK10" s="17">
        <v>0.24972610767075901</v>
      </c>
      <c r="AL10" s="17">
        <v>0.27360530726070997</v>
      </c>
      <c r="AM10" s="17">
        <v>0.27423794471356799</v>
      </c>
      <c r="AN10" s="17">
        <v>0.25594792260366001</v>
      </c>
      <c r="AO10" s="17">
        <v>0.30704107022307697</v>
      </c>
      <c r="AP10" s="17">
        <v>0.30539838285166299</v>
      </c>
      <c r="AQ10" s="17">
        <v>0.33208801575062302</v>
      </c>
      <c r="AR10" s="17">
        <v>0.26175777967890101</v>
      </c>
      <c r="AS10" s="17">
        <v>0.315684853128891</v>
      </c>
      <c r="AT10" s="17">
        <v>0.298961128044964</v>
      </c>
      <c r="AU10" s="17">
        <v>0.35903852888385102</v>
      </c>
      <c r="AV10" s="17"/>
      <c r="AW10" s="17">
        <v>0.31393610004842698</v>
      </c>
      <c r="AX10" s="17">
        <v>0.26880911897210602</v>
      </c>
      <c r="AY10" s="17">
        <v>0.28169216693055399</v>
      </c>
      <c r="AZ10" s="17">
        <v>0.271136030717823</v>
      </c>
      <c r="BA10" s="17">
        <v>0.20855358653126099</v>
      </c>
      <c r="BB10" s="17">
        <v>0.21817611710263601</v>
      </c>
      <c r="BC10" s="17"/>
      <c r="BD10" s="17">
        <v>0.222466246100325</v>
      </c>
      <c r="BE10" s="17">
        <v>0.25163477434405301</v>
      </c>
      <c r="BF10" s="17">
        <v>0.30443397180110399</v>
      </c>
      <c r="BG10" s="17">
        <v>0.37930632378070001</v>
      </c>
      <c r="BH10" s="17">
        <v>0.36092820145986598</v>
      </c>
      <c r="BI10" s="17"/>
      <c r="BJ10" s="17">
        <v>0.25018159663457501</v>
      </c>
      <c r="BK10" s="17">
        <v>0.36772715668011302</v>
      </c>
      <c r="BL10" s="17"/>
      <c r="BM10" s="17">
        <v>0.25604475436243401</v>
      </c>
      <c r="BN10" s="17">
        <v>0.34764251775549998</v>
      </c>
      <c r="BO10" s="17"/>
      <c r="BP10" s="17">
        <v>0.37364842195399001</v>
      </c>
      <c r="BQ10" s="17">
        <v>0.30364856620587399</v>
      </c>
      <c r="BR10" s="17">
        <v>0.32334833589216999</v>
      </c>
      <c r="BS10" s="17">
        <v>0.24532857523089099</v>
      </c>
      <c r="BT10" s="17"/>
      <c r="BU10" s="17">
        <v>0.29122209790105003</v>
      </c>
      <c r="BV10" s="17">
        <v>0.246411773605204</v>
      </c>
      <c r="BW10" s="17"/>
      <c r="BX10" s="17">
        <v>0.36217460815784103</v>
      </c>
      <c r="BY10" s="17">
        <v>0.23554396099546601</v>
      </c>
      <c r="BZ10" s="17"/>
      <c r="CA10" s="17">
        <v>0.28387753716657899</v>
      </c>
      <c r="CB10" s="17">
        <v>0.128585597168487</v>
      </c>
      <c r="CC10" s="17">
        <v>0.42507971735373601</v>
      </c>
      <c r="CD10" s="17">
        <v>0.24137689742148499</v>
      </c>
    </row>
    <row r="11" spans="2:82">
      <c r="B11" s="18" t="s">
        <v>372</v>
      </c>
      <c r="C11" s="17">
        <v>0.325547439893422</v>
      </c>
      <c r="D11" s="17">
        <v>0.32401216029708502</v>
      </c>
      <c r="E11" s="17">
        <v>0.32565437841252998</v>
      </c>
      <c r="F11" s="17"/>
      <c r="G11" s="17">
        <v>0.30921918355691402</v>
      </c>
      <c r="H11" s="17">
        <v>0.29965481375996</v>
      </c>
      <c r="I11" s="17">
        <v>0.315200743717583</v>
      </c>
      <c r="J11" s="17">
        <v>0.32938091316721202</v>
      </c>
      <c r="K11" s="17">
        <v>0.35179204530125302</v>
      </c>
      <c r="L11" s="17">
        <v>0.34526090080792798</v>
      </c>
      <c r="M11" s="17"/>
      <c r="N11" s="17">
        <v>0.32899692974779798</v>
      </c>
      <c r="O11" s="17">
        <v>0.33083380238857002</v>
      </c>
      <c r="P11" s="17">
        <v>0.31346727941353902</v>
      </c>
      <c r="Q11" s="17">
        <v>0.32584612848530897</v>
      </c>
      <c r="R11" s="17"/>
      <c r="S11" s="17">
        <v>0.30603057263390399</v>
      </c>
      <c r="T11" s="17">
        <v>0.35620216630568802</v>
      </c>
      <c r="U11" s="17">
        <v>0.34240193782384898</v>
      </c>
      <c r="V11" s="17">
        <v>0.30244088707712302</v>
      </c>
      <c r="W11" s="17">
        <v>0.31783771935682997</v>
      </c>
      <c r="X11" s="17">
        <v>0.31298870817760499</v>
      </c>
      <c r="Y11" s="17">
        <v>0.33274381649789803</v>
      </c>
      <c r="Z11" s="17">
        <v>0.34800173001854401</v>
      </c>
      <c r="AA11" s="17">
        <v>0.33227557180317702</v>
      </c>
      <c r="AB11" s="17">
        <v>0.35448372409492102</v>
      </c>
      <c r="AC11" s="17">
        <v>0.27230167030243702</v>
      </c>
      <c r="AD11" s="17">
        <v>0.29197211848764099</v>
      </c>
      <c r="AE11" s="17"/>
      <c r="AF11" s="17">
        <v>0.42444123477666201</v>
      </c>
      <c r="AG11" s="17">
        <v>0.30523736556549802</v>
      </c>
      <c r="AH11" s="17">
        <v>0.31785175826720602</v>
      </c>
      <c r="AI11" s="17">
        <v>0.27832142894752698</v>
      </c>
      <c r="AJ11" s="17">
        <v>0.35305817035889397</v>
      </c>
      <c r="AK11" s="17">
        <v>0.33186403563569999</v>
      </c>
      <c r="AL11" s="17">
        <v>0.30144082555943202</v>
      </c>
      <c r="AM11" s="17">
        <v>0.342943631530021</v>
      </c>
      <c r="AN11" s="17">
        <v>0.38561497438813003</v>
      </c>
      <c r="AO11" s="17">
        <v>0.320835012469113</v>
      </c>
      <c r="AP11" s="17">
        <v>0.31996950977989702</v>
      </c>
      <c r="AQ11" s="17">
        <v>0.30625156181716501</v>
      </c>
      <c r="AR11" s="17">
        <v>0.34580226400626402</v>
      </c>
      <c r="AS11" s="17">
        <v>0.30342423668574697</v>
      </c>
      <c r="AT11" s="17">
        <v>0.407112134537787</v>
      </c>
      <c r="AU11" s="17">
        <v>0.29124098365134099</v>
      </c>
      <c r="AV11" s="17"/>
      <c r="AW11" s="17">
        <v>0.29524082880663099</v>
      </c>
      <c r="AX11" s="17">
        <v>0.33022964151394202</v>
      </c>
      <c r="AY11" s="17">
        <v>0.31020272736504201</v>
      </c>
      <c r="AZ11" s="17">
        <v>0.33009716260713101</v>
      </c>
      <c r="BA11" s="17">
        <v>0.366591005043644</v>
      </c>
      <c r="BB11" s="17">
        <v>0.361803670277978</v>
      </c>
      <c r="BC11" s="17"/>
      <c r="BD11" s="17">
        <v>0.30088611689790601</v>
      </c>
      <c r="BE11" s="17">
        <v>0.32440457129992201</v>
      </c>
      <c r="BF11" s="17">
        <v>0.34388893883838501</v>
      </c>
      <c r="BG11" s="17">
        <v>0.30157431835509901</v>
      </c>
      <c r="BH11" s="17">
        <v>0.35036533480283399</v>
      </c>
      <c r="BI11" s="17"/>
      <c r="BJ11" s="17">
        <v>0.34355448298875102</v>
      </c>
      <c r="BK11" s="17">
        <v>0.24449224140086101</v>
      </c>
      <c r="BL11" s="17"/>
      <c r="BM11" s="17">
        <v>0.33645957202280902</v>
      </c>
      <c r="BN11" s="17">
        <v>0.27645580638110301</v>
      </c>
      <c r="BO11" s="17"/>
      <c r="BP11" s="17">
        <v>0.28654889364830299</v>
      </c>
      <c r="BQ11" s="17">
        <v>0.29672762236357603</v>
      </c>
      <c r="BR11" s="17">
        <v>0.33482189570474402</v>
      </c>
      <c r="BS11" s="17">
        <v>0.34186244062231202</v>
      </c>
      <c r="BT11" s="17"/>
      <c r="BU11" s="17">
        <v>0.337068555687212</v>
      </c>
      <c r="BV11" s="17">
        <v>0.310881528987901</v>
      </c>
      <c r="BW11" s="17"/>
      <c r="BX11" s="17">
        <v>0.314527684917979</v>
      </c>
      <c r="BY11" s="17">
        <v>0.32991848948601998</v>
      </c>
      <c r="BZ11" s="17"/>
      <c r="CA11" s="17">
        <v>0.33291410279203798</v>
      </c>
      <c r="CB11" s="17">
        <v>0.309959528091243</v>
      </c>
      <c r="CC11" s="17">
        <v>0.308233900517002</v>
      </c>
      <c r="CD11" s="17">
        <v>0.357218185979855</v>
      </c>
    </row>
    <row r="12" spans="2:82">
      <c r="B12" s="18" t="s">
        <v>373</v>
      </c>
      <c r="C12" s="17">
        <v>0.23305816028395099</v>
      </c>
      <c r="D12" s="17">
        <v>0.25800057896363299</v>
      </c>
      <c r="E12" s="17">
        <v>0.20928234427862699</v>
      </c>
      <c r="F12" s="17"/>
      <c r="G12" s="17">
        <v>0.162269247449323</v>
      </c>
      <c r="H12" s="17">
        <v>0.172830407555191</v>
      </c>
      <c r="I12" s="17">
        <v>0.23156217495137199</v>
      </c>
      <c r="J12" s="17">
        <v>0.242792115735528</v>
      </c>
      <c r="K12" s="17">
        <v>0.29543073042754903</v>
      </c>
      <c r="L12" s="17">
        <v>0.28077442717686202</v>
      </c>
      <c r="M12" s="17"/>
      <c r="N12" s="17">
        <v>0.21382124048192899</v>
      </c>
      <c r="O12" s="17">
        <v>0.226820328402773</v>
      </c>
      <c r="P12" s="17">
        <v>0.24048584330445399</v>
      </c>
      <c r="Q12" s="17">
        <v>0.25288302972161097</v>
      </c>
      <c r="R12" s="17"/>
      <c r="S12" s="17">
        <v>0.18695381626311999</v>
      </c>
      <c r="T12" s="17">
        <v>0.22635013678965801</v>
      </c>
      <c r="U12" s="17">
        <v>0.24664221023384</v>
      </c>
      <c r="V12" s="17">
        <v>0.25539072277032898</v>
      </c>
      <c r="W12" s="17">
        <v>0.26610070596701801</v>
      </c>
      <c r="X12" s="17">
        <v>0.21492379409138301</v>
      </c>
      <c r="Y12" s="17">
        <v>0.23845086928386</v>
      </c>
      <c r="Z12" s="17">
        <v>0.26627400526240302</v>
      </c>
      <c r="AA12" s="17">
        <v>0.23096995492640199</v>
      </c>
      <c r="AB12" s="17">
        <v>0.20936124870703501</v>
      </c>
      <c r="AC12" s="17">
        <v>0.25936986366996101</v>
      </c>
      <c r="AD12" s="17">
        <v>0.32758249944004503</v>
      </c>
      <c r="AE12" s="17"/>
      <c r="AF12" s="17">
        <v>0.25678518146020302</v>
      </c>
      <c r="AG12" s="17">
        <v>0.22968631684670601</v>
      </c>
      <c r="AH12" s="17">
        <v>0.23296459196218</v>
      </c>
      <c r="AI12" s="17">
        <v>0.29155859816312202</v>
      </c>
      <c r="AJ12" s="17">
        <v>0.25089823223563501</v>
      </c>
      <c r="AK12" s="17">
        <v>0.27224516956359901</v>
      </c>
      <c r="AL12" s="17">
        <v>0.242434086165848</v>
      </c>
      <c r="AM12" s="17">
        <v>0.20475116295833801</v>
      </c>
      <c r="AN12" s="17">
        <v>0.20493491962141</v>
      </c>
      <c r="AO12" s="17">
        <v>0.21405208085327801</v>
      </c>
      <c r="AP12" s="17">
        <v>0.23357541557601599</v>
      </c>
      <c r="AQ12" s="17">
        <v>0.22076159689455499</v>
      </c>
      <c r="AR12" s="17">
        <v>0.27453653728180299</v>
      </c>
      <c r="AS12" s="17">
        <v>0.24989110641381901</v>
      </c>
      <c r="AT12" s="17">
        <v>0.17883950173785201</v>
      </c>
      <c r="AU12" s="17">
        <v>0.11996489581424701</v>
      </c>
      <c r="AV12" s="17"/>
      <c r="AW12" s="17">
        <v>0.17453457178902401</v>
      </c>
      <c r="AX12" s="17">
        <v>0.24046947115328501</v>
      </c>
      <c r="AY12" s="17">
        <v>0.23925769439244701</v>
      </c>
      <c r="AZ12" s="17">
        <v>0.245051633576227</v>
      </c>
      <c r="BA12" s="17">
        <v>0.28785366352792602</v>
      </c>
      <c r="BB12" s="17">
        <v>0.27102840803172601</v>
      </c>
      <c r="BC12" s="17"/>
      <c r="BD12" s="17">
        <v>0.27761941490919301</v>
      </c>
      <c r="BE12" s="17">
        <v>0.26049219715749899</v>
      </c>
      <c r="BF12" s="17">
        <v>0.19125509153852799</v>
      </c>
      <c r="BG12" s="17">
        <v>0.142690363234064</v>
      </c>
      <c r="BH12" s="17">
        <v>0.116469252201384</v>
      </c>
      <c r="BI12" s="17"/>
      <c r="BJ12" s="17">
        <v>0.25177054108397601</v>
      </c>
      <c r="BK12" s="17">
        <v>0.15223204128280701</v>
      </c>
      <c r="BL12" s="17"/>
      <c r="BM12" s="17">
        <v>0.24641345618656799</v>
      </c>
      <c r="BN12" s="17">
        <v>0.16568438871374699</v>
      </c>
      <c r="BO12" s="17"/>
      <c r="BP12" s="17">
        <v>0.13712578183351901</v>
      </c>
      <c r="BQ12" s="17">
        <v>0.20325020445360101</v>
      </c>
      <c r="BR12" s="17">
        <v>0.20156633839794499</v>
      </c>
      <c r="BS12" s="17">
        <v>0.25468780241002897</v>
      </c>
      <c r="BT12" s="17"/>
      <c r="BU12" s="17">
        <v>0.20888461679936199</v>
      </c>
      <c r="BV12" s="17">
        <v>0.26383009603750301</v>
      </c>
      <c r="BW12" s="17"/>
      <c r="BX12" s="17">
        <v>0.15217373387996599</v>
      </c>
      <c r="BY12" s="17">
        <v>0.26514143617062702</v>
      </c>
      <c r="BZ12" s="17"/>
      <c r="CA12" s="17">
        <v>0.23383277201934799</v>
      </c>
      <c r="CB12" s="17">
        <v>0.41008480557551502</v>
      </c>
      <c r="CC12" s="17">
        <v>0.1215083754592</v>
      </c>
      <c r="CD12" s="17">
        <v>0.18182877768183001</v>
      </c>
    </row>
    <row r="13" spans="2:82">
      <c r="B13" s="18" t="s">
        <v>195</v>
      </c>
      <c r="C13" s="19">
        <v>0.10493730218521199</v>
      </c>
      <c r="D13" s="19">
        <v>6.1717249419413901E-2</v>
      </c>
      <c r="E13" s="19">
        <v>0.146888485480452</v>
      </c>
      <c r="F13" s="19"/>
      <c r="G13" s="19">
        <v>8.8320400581452199E-2</v>
      </c>
      <c r="H13" s="19">
        <v>8.7866016644467804E-2</v>
      </c>
      <c r="I13" s="19">
        <v>0.102707353693268</v>
      </c>
      <c r="J13" s="19">
        <v>0.13822406958228201</v>
      </c>
      <c r="K13" s="19">
        <v>0.11153001411545301</v>
      </c>
      <c r="L13" s="19">
        <v>0.10026145908959801</v>
      </c>
      <c r="M13" s="19"/>
      <c r="N13" s="19">
        <v>6.66838744975633E-2</v>
      </c>
      <c r="O13" s="19">
        <v>0.111596252943903</v>
      </c>
      <c r="P13" s="19">
        <v>9.7328516354380307E-2</v>
      </c>
      <c r="Q13" s="19">
        <v>0.14331962327589801</v>
      </c>
      <c r="R13" s="19"/>
      <c r="S13" s="19">
        <v>8.3943078108445104E-2</v>
      </c>
      <c r="T13" s="19">
        <v>9.2259208865874104E-2</v>
      </c>
      <c r="U13" s="19">
        <v>0.1513651635802</v>
      </c>
      <c r="V13" s="19">
        <v>0.15177923863708601</v>
      </c>
      <c r="W13" s="19">
        <v>8.5963899176018793E-2</v>
      </c>
      <c r="X13" s="19">
        <v>0.118478290285374</v>
      </c>
      <c r="Y13" s="19">
        <v>9.3846400840007504E-2</v>
      </c>
      <c r="Z13" s="19">
        <v>0.119767618834484</v>
      </c>
      <c r="AA13" s="19">
        <v>7.7850823750216805E-2</v>
      </c>
      <c r="AB13" s="19">
        <v>8.9820051604484502E-2</v>
      </c>
      <c r="AC13" s="19">
        <v>0.13163631933902001</v>
      </c>
      <c r="AD13" s="19">
        <v>0.107133446505079</v>
      </c>
      <c r="AE13" s="19"/>
      <c r="AF13" s="19">
        <v>0.144802007674287</v>
      </c>
      <c r="AG13" s="19">
        <v>0.11465921678319101</v>
      </c>
      <c r="AH13" s="19">
        <v>0.130334691165402</v>
      </c>
      <c r="AI13" s="19">
        <v>0.15798494531135701</v>
      </c>
      <c r="AJ13" s="19">
        <v>8.9979379378699806E-2</v>
      </c>
      <c r="AK13" s="19">
        <v>8.8389465122621497E-2</v>
      </c>
      <c r="AL13" s="19">
        <v>0.10412509685714801</v>
      </c>
      <c r="AM13" s="19">
        <v>0.111076596389843</v>
      </c>
      <c r="AN13" s="19">
        <v>9.26803277704078E-2</v>
      </c>
      <c r="AO13" s="19">
        <v>8.8717749603164503E-2</v>
      </c>
      <c r="AP13" s="19">
        <v>7.9947190074209806E-2</v>
      </c>
      <c r="AQ13" s="19">
        <v>8.0298533976101094E-2</v>
      </c>
      <c r="AR13" s="19">
        <v>7.2552894764959006E-2</v>
      </c>
      <c r="AS13" s="19">
        <v>5.0205799965633201E-2</v>
      </c>
      <c r="AT13" s="19">
        <v>2.3393152544521699E-2</v>
      </c>
      <c r="AU13" s="19">
        <v>8.0999800505980601E-2</v>
      </c>
      <c r="AV13" s="19"/>
      <c r="AW13" s="19">
        <v>8.7936159217177803E-2</v>
      </c>
      <c r="AX13" s="19">
        <v>0.108695572520566</v>
      </c>
      <c r="AY13" s="19">
        <v>0.10488091944667199</v>
      </c>
      <c r="AZ13" s="19">
        <v>0.119327775067445</v>
      </c>
      <c r="BA13" s="19">
        <v>0.10619551584586299</v>
      </c>
      <c r="BB13" s="19">
        <v>9.8109202324702299E-2</v>
      </c>
      <c r="BC13" s="19"/>
      <c r="BD13" s="19">
        <v>0.14998685983013901</v>
      </c>
      <c r="BE13" s="19">
        <v>0.116915881651331</v>
      </c>
      <c r="BF13" s="19">
        <v>8.4023558977466203E-2</v>
      </c>
      <c r="BG13" s="19">
        <v>5.4749300441648101E-2</v>
      </c>
      <c r="BH13" s="19">
        <v>4.0402300580677002E-2</v>
      </c>
      <c r="BI13" s="19"/>
      <c r="BJ13" s="19">
        <v>0.108698289440988</v>
      </c>
      <c r="BK13" s="19">
        <v>8.3063267080310199E-2</v>
      </c>
      <c r="BL13" s="19"/>
      <c r="BM13" s="19">
        <v>0.108071991102679</v>
      </c>
      <c r="BN13" s="19">
        <v>8.6886165787223593E-2</v>
      </c>
      <c r="BO13" s="19"/>
      <c r="BP13" s="19">
        <v>6.7685883608416902E-2</v>
      </c>
      <c r="BQ13" s="19">
        <v>9.6118836577782807E-2</v>
      </c>
      <c r="BR13" s="19">
        <v>6.69217864556194E-2</v>
      </c>
      <c r="BS13" s="19">
        <v>0.112757760922037</v>
      </c>
      <c r="BT13" s="19"/>
      <c r="BU13" s="19">
        <v>7.9528659414839595E-2</v>
      </c>
      <c r="BV13" s="19">
        <v>0.13728146899771501</v>
      </c>
      <c r="BW13" s="19"/>
      <c r="BX13" s="19">
        <v>5.3586843576291301E-2</v>
      </c>
      <c r="BY13" s="19">
        <v>0.125305758805387</v>
      </c>
      <c r="BZ13" s="19"/>
      <c r="CA13" s="19">
        <v>3.0727111713376699E-2</v>
      </c>
      <c r="CB13" s="19">
        <v>0.12992864327171599</v>
      </c>
      <c r="CC13" s="19">
        <v>4.4912432481854399E-2</v>
      </c>
      <c r="CD13" s="19">
        <v>0.164551822971266</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CD16"/>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378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86.45">
      <c r="B9" s="18" t="s">
        <v>379</v>
      </c>
      <c r="C9" s="17">
        <v>0.58548755159753596</v>
      </c>
      <c r="D9" s="17">
        <v>0.63021411208873401</v>
      </c>
      <c r="E9" s="17">
        <v>0.53974486452809101</v>
      </c>
      <c r="F9" s="17"/>
      <c r="G9" s="17">
        <v>0.50549841186955102</v>
      </c>
      <c r="H9" s="17">
        <v>0.56699379028348795</v>
      </c>
      <c r="I9" s="17">
        <v>0.58388115347180203</v>
      </c>
      <c r="J9" s="17">
        <v>0.58385253027719597</v>
      </c>
      <c r="K9" s="17">
        <v>0.59634247399311402</v>
      </c>
      <c r="L9" s="17">
        <v>0.64917182746968205</v>
      </c>
      <c r="M9" s="17"/>
      <c r="N9" s="17">
        <v>0.64822919010504998</v>
      </c>
      <c r="O9" s="17">
        <v>0.57319200184129304</v>
      </c>
      <c r="P9" s="17">
        <v>0.55893299939336705</v>
      </c>
      <c r="Q9" s="17">
        <v>0.55416827009454706</v>
      </c>
      <c r="R9" s="17"/>
      <c r="S9" s="17">
        <v>0.56384932205735705</v>
      </c>
      <c r="T9" s="17">
        <v>0.62662971289108105</v>
      </c>
      <c r="U9" s="17">
        <v>0.55414372025943404</v>
      </c>
      <c r="V9" s="17">
        <v>0.55079688576435204</v>
      </c>
      <c r="W9" s="17">
        <v>0.59963131607989995</v>
      </c>
      <c r="X9" s="17">
        <v>0.58075586420714498</v>
      </c>
      <c r="Y9" s="17">
        <v>0.58515277244736896</v>
      </c>
      <c r="Z9" s="17">
        <v>0.62962946980687695</v>
      </c>
      <c r="AA9" s="17">
        <v>0.54958829902148298</v>
      </c>
      <c r="AB9" s="17">
        <v>0.62783744887689596</v>
      </c>
      <c r="AC9" s="17">
        <v>0.58346037689163699</v>
      </c>
      <c r="AD9" s="17">
        <v>0.62704776944818297</v>
      </c>
      <c r="AE9" s="17"/>
      <c r="AF9" s="17">
        <v>0.46736996895553801</v>
      </c>
      <c r="AG9" s="17">
        <v>0.52555162877957695</v>
      </c>
      <c r="AH9" s="17">
        <v>0.547604991200353</v>
      </c>
      <c r="AI9" s="17">
        <v>0.56851003189279503</v>
      </c>
      <c r="AJ9" s="17">
        <v>0.57087297461877695</v>
      </c>
      <c r="AK9" s="17">
        <v>0.59940143050811001</v>
      </c>
      <c r="AL9" s="17">
        <v>0.53521397362802303</v>
      </c>
      <c r="AM9" s="17">
        <v>0.56712757270931002</v>
      </c>
      <c r="AN9" s="17">
        <v>0.57296329760081199</v>
      </c>
      <c r="AO9" s="17">
        <v>0.63225522166744097</v>
      </c>
      <c r="AP9" s="17">
        <v>0.60316775956478796</v>
      </c>
      <c r="AQ9" s="17">
        <v>0.59963502328919904</v>
      </c>
      <c r="AR9" s="17">
        <v>0.60731977090136902</v>
      </c>
      <c r="AS9" s="17">
        <v>0.67518641438280202</v>
      </c>
      <c r="AT9" s="17">
        <v>0.776040307298276</v>
      </c>
      <c r="AU9" s="17">
        <v>0.71186170708230501</v>
      </c>
      <c r="AV9" s="17"/>
      <c r="AW9" s="17">
        <v>0.56232490580144101</v>
      </c>
      <c r="AX9" s="17">
        <v>0.58891715525878197</v>
      </c>
      <c r="AY9" s="17">
        <v>0.56710328601785098</v>
      </c>
      <c r="AZ9" s="17">
        <v>0.590187232575208</v>
      </c>
      <c r="BA9" s="17">
        <v>0.64014095339608001</v>
      </c>
      <c r="BB9" s="17">
        <v>0.585345594250964</v>
      </c>
      <c r="BC9" s="17"/>
      <c r="BD9" s="17">
        <v>0.55013813317461302</v>
      </c>
      <c r="BE9" s="17">
        <v>0.53735175671225299</v>
      </c>
      <c r="BF9" s="17">
        <v>0.62269794142019597</v>
      </c>
      <c r="BG9" s="17">
        <v>0.63218121962554596</v>
      </c>
      <c r="BH9" s="17">
        <v>0.62296560699753101</v>
      </c>
      <c r="BI9" s="17"/>
      <c r="BJ9" s="17">
        <v>0.592839579863219</v>
      </c>
      <c r="BK9" s="17">
        <v>0.55746716835394805</v>
      </c>
      <c r="BL9" s="17"/>
      <c r="BM9" s="17">
        <v>0.57923225134596801</v>
      </c>
      <c r="BN9" s="17">
        <v>0.61917886829194502</v>
      </c>
      <c r="BO9" s="17"/>
      <c r="BP9" s="17">
        <v>0.61357479187716801</v>
      </c>
      <c r="BQ9" s="17">
        <v>0.55185611718576799</v>
      </c>
      <c r="BR9" s="17">
        <v>0.592029989212845</v>
      </c>
      <c r="BS9" s="17">
        <v>0.58779135545315897</v>
      </c>
      <c r="BT9" s="17"/>
      <c r="BU9" s="17">
        <v>0.62446962006088103</v>
      </c>
      <c r="BV9" s="17">
        <v>0.53586496701206399</v>
      </c>
      <c r="BW9" s="17"/>
      <c r="BX9" s="17">
        <v>0.61591110031380603</v>
      </c>
      <c r="BY9" s="17">
        <v>0.57341987490980595</v>
      </c>
      <c r="BZ9" s="17"/>
      <c r="CA9" s="17">
        <v>0.66952986920403301</v>
      </c>
      <c r="CB9" s="17">
        <v>0.52128880920956699</v>
      </c>
      <c r="CC9" s="17">
        <v>0.71147044107845303</v>
      </c>
      <c r="CD9" s="17">
        <v>0.49037786363118302</v>
      </c>
    </row>
    <row r="10" spans="2:82" ht="100.9">
      <c r="B10" s="18" t="s">
        <v>380</v>
      </c>
      <c r="C10" s="17">
        <v>0.242865069205558</v>
      </c>
      <c r="D10" s="17">
        <v>0.24679877418638099</v>
      </c>
      <c r="E10" s="17">
        <v>0.23980300247684699</v>
      </c>
      <c r="F10" s="17"/>
      <c r="G10" s="17">
        <v>0.348007904274098</v>
      </c>
      <c r="H10" s="17">
        <v>0.28548564313290797</v>
      </c>
      <c r="I10" s="17">
        <v>0.25696608609039001</v>
      </c>
      <c r="J10" s="17">
        <v>0.21322948250944501</v>
      </c>
      <c r="K10" s="17">
        <v>0.20050788559858301</v>
      </c>
      <c r="L10" s="17">
        <v>0.179103233881417</v>
      </c>
      <c r="M10" s="17"/>
      <c r="N10" s="17">
        <v>0.22052474169692499</v>
      </c>
      <c r="O10" s="17">
        <v>0.232824236346342</v>
      </c>
      <c r="P10" s="17">
        <v>0.280727483661181</v>
      </c>
      <c r="Q10" s="17">
        <v>0.24675219543631699</v>
      </c>
      <c r="R10" s="17"/>
      <c r="S10" s="17">
        <v>0.28410739638208499</v>
      </c>
      <c r="T10" s="17">
        <v>0.21782319167046599</v>
      </c>
      <c r="U10" s="17">
        <v>0.206367616546936</v>
      </c>
      <c r="V10" s="17">
        <v>0.230343368560436</v>
      </c>
      <c r="W10" s="17">
        <v>0.23618585169799799</v>
      </c>
      <c r="X10" s="17">
        <v>0.25380500281412999</v>
      </c>
      <c r="Y10" s="17">
        <v>0.24048318546997499</v>
      </c>
      <c r="Z10" s="17">
        <v>0.25545510270191701</v>
      </c>
      <c r="AA10" s="17">
        <v>0.27940819858904198</v>
      </c>
      <c r="AB10" s="17">
        <v>0.21563803831185399</v>
      </c>
      <c r="AC10" s="17">
        <v>0.25544862049057099</v>
      </c>
      <c r="AD10" s="17">
        <v>0.192837382349591</v>
      </c>
      <c r="AE10" s="17"/>
      <c r="AF10" s="17">
        <v>0.165705233146349</v>
      </c>
      <c r="AG10" s="17">
        <v>0.29728032020609801</v>
      </c>
      <c r="AH10" s="17">
        <v>0.25579861075595101</v>
      </c>
      <c r="AI10" s="17">
        <v>0.21504170797939201</v>
      </c>
      <c r="AJ10" s="17">
        <v>0.24194428211809099</v>
      </c>
      <c r="AK10" s="17">
        <v>0.26823790117062102</v>
      </c>
      <c r="AL10" s="17">
        <v>0.277752025133577</v>
      </c>
      <c r="AM10" s="17">
        <v>0.23700309987873799</v>
      </c>
      <c r="AN10" s="17">
        <v>0.25963904329466098</v>
      </c>
      <c r="AO10" s="17">
        <v>0.216432885274186</v>
      </c>
      <c r="AP10" s="17">
        <v>0.24779690045074099</v>
      </c>
      <c r="AQ10" s="17">
        <v>0.240078932644786</v>
      </c>
      <c r="AR10" s="17">
        <v>0.26142430781279402</v>
      </c>
      <c r="AS10" s="17">
        <v>0.26640269574167003</v>
      </c>
      <c r="AT10" s="17">
        <v>0.15558209061921099</v>
      </c>
      <c r="AU10" s="17">
        <v>0.198979229886735</v>
      </c>
      <c r="AV10" s="17"/>
      <c r="AW10" s="17">
        <v>0.288796095848528</v>
      </c>
      <c r="AX10" s="17">
        <v>0.22920495503757099</v>
      </c>
      <c r="AY10" s="17">
        <v>0.27519885002048899</v>
      </c>
      <c r="AZ10" s="17">
        <v>0.22038855210279101</v>
      </c>
      <c r="BA10" s="17">
        <v>0.193109575457977</v>
      </c>
      <c r="BB10" s="17">
        <v>0.22577537979107501</v>
      </c>
      <c r="BC10" s="17"/>
      <c r="BD10" s="17">
        <v>0.23710447268083301</v>
      </c>
      <c r="BE10" s="17">
        <v>0.275962727977277</v>
      </c>
      <c r="BF10" s="17">
        <v>0.23005054256167801</v>
      </c>
      <c r="BG10" s="17">
        <v>0.24981897194677799</v>
      </c>
      <c r="BH10" s="17">
        <v>0.243855403298782</v>
      </c>
      <c r="BI10" s="17"/>
      <c r="BJ10" s="17">
        <v>0.23076864280565501</v>
      </c>
      <c r="BK10" s="17">
        <v>0.30229234228561602</v>
      </c>
      <c r="BL10" s="17"/>
      <c r="BM10" s="17">
        <v>0.246823482591598</v>
      </c>
      <c r="BN10" s="17">
        <v>0.22399484700164099</v>
      </c>
      <c r="BO10" s="17"/>
      <c r="BP10" s="17">
        <v>0.25159744831608699</v>
      </c>
      <c r="BQ10" s="17">
        <v>0.30221974602817397</v>
      </c>
      <c r="BR10" s="17">
        <v>0.27043284099057502</v>
      </c>
      <c r="BS10" s="17">
        <v>0.23090967389693601</v>
      </c>
      <c r="BT10" s="17"/>
      <c r="BU10" s="17">
        <v>0.225667357220496</v>
      </c>
      <c r="BV10" s="17">
        <v>0.264757055734128</v>
      </c>
      <c r="BW10" s="17"/>
      <c r="BX10" s="17">
        <v>0.24777667911239801</v>
      </c>
      <c r="BY10" s="17">
        <v>0.24091685070794699</v>
      </c>
      <c r="BZ10" s="17"/>
      <c r="CA10" s="17">
        <v>0.26899328313668402</v>
      </c>
      <c r="CB10" s="17">
        <v>0.30904022160967398</v>
      </c>
      <c r="CC10" s="17">
        <v>0.16953517299217399</v>
      </c>
      <c r="CD10" s="17">
        <v>0.250898116218016</v>
      </c>
    </row>
    <row r="11" spans="2:82">
      <c r="B11" s="18" t="s">
        <v>195</v>
      </c>
      <c r="C11" s="19">
        <v>0.17164737919690501</v>
      </c>
      <c r="D11" s="19">
        <v>0.12298711372488499</v>
      </c>
      <c r="E11" s="19">
        <v>0.220452132995062</v>
      </c>
      <c r="F11" s="19"/>
      <c r="G11" s="19">
        <v>0.14649368385635</v>
      </c>
      <c r="H11" s="19">
        <v>0.14752056658360399</v>
      </c>
      <c r="I11" s="19">
        <v>0.15915276043780799</v>
      </c>
      <c r="J11" s="19">
        <v>0.20291798721335799</v>
      </c>
      <c r="K11" s="19">
        <v>0.20314964040830299</v>
      </c>
      <c r="L11" s="19">
        <v>0.17172493864890201</v>
      </c>
      <c r="M11" s="19"/>
      <c r="N11" s="19">
        <v>0.13124606819802501</v>
      </c>
      <c r="O11" s="19">
        <v>0.19398376181236501</v>
      </c>
      <c r="P11" s="19">
        <v>0.16033951694545201</v>
      </c>
      <c r="Q11" s="19">
        <v>0.19907953446913601</v>
      </c>
      <c r="R11" s="19"/>
      <c r="S11" s="19">
        <v>0.15204328156055799</v>
      </c>
      <c r="T11" s="19">
        <v>0.15554709543845299</v>
      </c>
      <c r="U11" s="19">
        <v>0.23948866319362999</v>
      </c>
      <c r="V11" s="19">
        <v>0.21885974567521199</v>
      </c>
      <c r="W11" s="19">
        <v>0.164182832222103</v>
      </c>
      <c r="X11" s="19">
        <v>0.16543913297872501</v>
      </c>
      <c r="Y11" s="19">
        <v>0.17436404208265699</v>
      </c>
      <c r="Z11" s="19">
        <v>0.11491542749120599</v>
      </c>
      <c r="AA11" s="19">
        <v>0.17100350238947401</v>
      </c>
      <c r="AB11" s="19">
        <v>0.15652451281124999</v>
      </c>
      <c r="AC11" s="19">
        <v>0.161091002617792</v>
      </c>
      <c r="AD11" s="19">
        <v>0.18011484820222601</v>
      </c>
      <c r="AE11" s="19"/>
      <c r="AF11" s="19">
        <v>0.366924797898114</v>
      </c>
      <c r="AG11" s="19">
        <v>0.17716805101432501</v>
      </c>
      <c r="AH11" s="19">
        <v>0.196596398043696</v>
      </c>
      <c r="AI11" s="19">
        <v>0.21644826012781301</v>
      </c>
      <c r="AJ11" s="19">
        <v>0.187182743263131</v>
      </c>
      <c r="AK11" s="19">
        <v>0.132360668321269</v>
      </c>
      <c r="AL11" s="19">
        <v>0.1870340012384</v>
      </c>
      <c r="AM11" s="19">
        <v>0.19586932741195201</v>
      </c>
      <c r="AN11" s="19">
        <v>0.167397659104527</v>
      </c>
      <c r="AO11" s="19">
        <v>0.151311893058372</v>
      </c>
      <c r="AP11" s="19">
        <v>0.14903533998446999</v>
      </c>
      <c r="AQ11" s="19">
        <v>0.16028604406601499</v>
      </c>
      <c r="AR11" s="19">
        <v>0.13125592128583699</v>
      </c>
      <c r="AS11" s="19">
        <v>5.8410889875528699E-2</v>
      </c>
      <c r="AT11" s="19">
        <v>6.8377602082512798E-2</v>
      </c>
      <c r="AU11" s="19">
        <v>8.91590630309608E-2</v>
      </c>
      <c r="AV11" s="19"/>
      <c r="AW11" s="19">
        <v>0.14887899835003099</v>
      </c>
      <c r="AX11" s="19">
        <v>0.18187788970364699</v>
      </c>
      <c r="AY11" s="19">
        <v>0.157697863961659</v>
      </c>
      <c r="AZ11" s="19">
        <v>0.18942421532200099</v>
      </c>
      <c r="BA11" s="19">
        <v>0.16674947114594299</v>
      </c>
      <c r="BB11" s="19">
        <v>0.18887902595796099</v>
      </c>
      <c r="BC11" s="19"/>
      <c r="BD11" s="19">
        <v>0.212757394144553</v>
      </c>
      <c r="BE11" s="19">
        <v>0.18668551531047001</v>
      </c>
      <c r="BF11" s="19">
        <v>0.147251516018126</v>
      </c>
      <c r="BG11" s="19">
        <v>0.117999808427676</v>
      </c>
      <c r="BH11" s="19">
        <v>0.133178989703687</v>
      </c>
      <c r="BI11" s="19"/>
      <c r="BJ11" s="19">
        <v>0.17639177733112599</v>
      </c>
      <c r="BK11" s="19">
        <v>0.14024048936043601</v>
      </c>
      <c r="BL11" s="19"/>
      <c r="BM11" s="19">
        <v>0.17394426606243399</v>
      </c>
      <c r="BN11" s="19">
        <v>0.15682628470641399</v>
      </c>
      <c r="BO11" s="19"/>
      <c r="BP11" s="19">
        <v>0.134827759806745</v>
      </c>
      <c r="BQ11" s="19">
        <v>0.14592413678605801</v>
      </c>
      <c r="BR11" s="19">
        <v>0.13753716979657901</v>
      </c>
      <c r="BS11" s="19">
        <v>0.18129897064990499</v>
      </c>
      <c r="BT11" s="19"/>
      <c r="BU11" s="19">
        <v>0.14986302271862301</v>
      </c>
      <c r="BV11" s="19">
        <v>0.19937797725380799</v>
      </c>
      <c r="BW11" s="19"/>
      <c r="BX11" s="19">
        <v>0.13631222057379599</v>
      </c>
      <c r="BY11" s="19">
        <v>0.185663274382246</v>
      </c>
      <c r="BZ11" s="19"/>
      <c r="CA11" s="19">
        <v>6.1476847659282199E-2</v>
      </c>
      <c r="CB11" s="19">
        <v>0.169670969180759</v>
      </c>
      <c r="CC11" s="19">
        <v>0.118994385929373</v>
      </c>
      <c r="CD11" s="19">
        <v>0.25872402015080098</v>
      </c>
    </row>
    <row r="12" spans="2:82">
      <c r="B12" s="16"/>
    </row>
    <row r="13" spans="2:82">
      <c r="B13" t="s">
        <v>427</v>
      </c>
    </row>
    <row r="14" spans="2:82">
      <c r="B14" t="s">
        <v>428</v>
      </c>
    </row>
    <row r="16" spans="2:82">
      <c r="B16"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2023</v>
      </c>
      <c r="D7" s="10">
        <v>996</v>
      </c>
      <c r="E7" s="10">
        <v>1020</v>
      </c>
      <c r="F7" s="10"/>
      <c r="G7" s="10">
        <v>252</v>
      </c>
      <c r="H7" s="10">
        <v>340</v>
      </c>
      <c r="I7" s="10">
        <v>345</v>
      </c>
      <c r="J7" s="10">
        <v>352</v>
      </c>
      <c r="K7" s="10">
        <v>298</v>
      </c>
      <c r="L7" s="10">
        <v>436</v>
      </c>
      <c r="M7" s="10"/>
      <c r="N7" s="10">
        <v>611</v>
      </c>
      <c r="O7" s="10">
        <v>536</v>
      </c>
      <c r="P7" s="10">
        <v>390</v>
      </c>
      <c r="Q7" s="10">
        <v>477</v>
      </c>
      <c r="R7" s="10"/>
      <c r="S7" s="10">
        <v>312</v>
      </c>
      <c r="T7" s="10">
        <v>279</v>
      </c>
      <c r="U7" s="10">
        <v>160</v>
      </c>
      <c r="V7" s="10">
        <v>161</v>
      </c>
      <c r="W7" s="10">
        <v>155</v>
      </c>
      <c r="X7" s="10">
        <v>165</v>
      </c>
      <c r="Y7" s="10">
        <v>177</v>
      </c>
      <c r="Z7" s="10">
        <v>92</v>
      </c>
      <c r="AA7" s="10">
        <v>222</v>
      </c>
      <c r="AB7" s="10">
        <v>151</v>
      </c>
      <c r="AC7" s="10">
        <v>100</v>
      </c>
      <c r="AD7" s="10">
        <v>49</v>
      </c>
      <c r="AE7" s="10"/>
      <c r="AF7" s="10">
        <v>13</v>
      </c>
      <c r="AG7" s="10">
        <v>102</v>
      </c>
      <c r="AH7" s="10">
        <v>140</v>
      </c>
      <c r="AI7" s="10">
        <v>148</v>
      </c>
      <c r="AJ7" s="10">
        <v>192</v>
      </c>
      <c r="AK7" s="10">
        <v>203</v>
      </c>
      <c r="AL7" s="10">
        <v>213</v>
      </c>
      <c r="AM7" s="10">
        <v>126</v>
      </c>
      <c r="AN7" s="10">
        <v>141</v>
      </c>
      <c r="AO7" s="10">
        <v>121</v>
      </c>
      <c r="AP7" s="10">
        <v>133</v>
      </c>
      <c r="AQ7" s="10">
        <v>124</v>
      </c>
      <c r="AR7" s="10">
        <v>80</v>
      </c>
      <c r="AS7" s="10">
        <v>46</v>
      </c>
      <c r="AT7" s="10">
        <v>46</v>
      </c>
      <c r="AU7" s="10">
        <v>109</v>
      </c>
      <c r="AV7" s="10"/>
      <c r="AW7" s="10">
        <v>476</v>
      </c>
      <c r="AX7" s="10">
        <v>543</v>
      </c>
      <c r="AY7" s="10">
        <v>251</v>
      </c>
      <c r="AZ7" s="10">
        <v>423</v>
      </c>
      <c r="BA7" s="10">
        <v>217</v>
      </c>
      <c r="BB7" s="10">
        <v>112</v>
      </c>
      <c r="BC7" s="10"/>
      <c r="BD7" s="10">
        <v>468</v>
      </c>
      <c r="BE7" s="10">
        <v>429</v>
      </c>
      <c r="BF7" s="10">
        <v>553</v>
      </c>
      <c r="BG7" s="10">
        <v>250</v>
      </c>
      <c r="BH7" s="10">
        <v>29</v>
      </c>
      <c r="BI7" s="10"/>
      <c r="BJ7" s="10">
        <v>1647</v>
      </c>
      <c r="BK7" s="10">
        <v>361</v>
      </c>
      <c r="BL7" s="10"/>
      <c r="BM7" s="10">
        <v>1691</v>
      </c>
      <c r="BN7" s="10">
        <v>324</v>
      </c>
      <c r="BO7" s="10"/>
      <c r="BP7" s="10">
        <v>238</v>
      </c>
      <c r="BQ7" s="10">
        <v>226</v>
      </c>
      <c r="BR7" s="10">
        <v>85</v>
      </c>
      <c r="BS7" s="10">
        <v>1394</v>
      </c>
      <c r="BT7" s="10"/>
      <c r="BU7" s="10">
        <v>1157</v>
      </c>
      <c r="BV7" s="10">
        <v>866</v>
      </c>
      <c r="BW7" s="10"/>
      <c r="BX7" s="10">
        <v>591</v>
      </c>
      <c r="BY7" s="10">
        <v>1432</v>
      </c>
      <c r="BZ7" s="10"/>
      <c r="CA7" s="10">
        <v>159</v>
      </c>
      <c r="CB7" s="10">
        <v>605</v>
      </c>
      <c r="CC7" s="10">
        <v>661</v>
      </c>
      <c r="CD7" s="10">
        <v>598</v>
      </c>
    </row>
    <row r="8" spans="2:82" ht="30" customHeight="1">
      <c r="B8" s="11" t="s">
        <v>99</v>
      </c>
      <c r="C8" s="11">
        <v>2027</v>
      </c>
      <c r="D8" s="11">
        <v>1013</v>
      </c>
      <c r="E8" s="11">
        <v>1007</v>
      </c>
      <c r="F8" s="11"/>
      <c r="G8" s="11">
        <v>282</v>
      </c>
      <c r="H8" s="11">
        <v>345</v>
      </c>
      <c r="I8" s="11">
        <v>343</v>
      </c>
      <c r="J8" s="11">
        <v>345</v>
      </c>
      <c r="K8" s="11">
        <v>287</v>
      </c>
      <c r="L8" s="11">
        <v>425</v>
      </c>
      <c r="M8" s="11"/>
      <c r="N8" s="11">
        <v>558</v>
      </c>
      <c r="O8" s="11">
        <v>497</v>
      </c>
      <c r="P8" s="11">
        <v>440</v>
      </c>
      <c r="Q8" s="11">
        <v>524</v>
      </c>
      <c r="R8" s="11"/>
      <c r="S8" s="11">
        <v>303</v>
      </c>
      <c r="T8" s="11">
        <v>261</v>
      </c>
      <c r="U8" s="11">
        <v>170</v>
      </c>
      <c r="V8" s="11">
        <v>175</v>
      </c>
      <c r="W8" s="11">
        <v>143</v>
      </c>
      <c r="X8" s="11">
        <v>168</v>
      </c>
      <c r="Y8" s="11">
        <v>159</v>
      </c>
      <c r="Z8" s="11">
        <v>85</v>
      </c>
      <c r="AA8" s="11">
        <v>211</v>
      </c>
      <c r="AB8" s="11">
        <v>182</v>
      </c>
      <c r="AC8" s="11">
        <v>107</v>
      </c>
      <c r="AD8" s="11">
        <v>63</v>
      </c>
      <c r="AE8" s="11"/>
      <c r="AF8" s="11">
        <v>13</v>
      </c>
      <c r="AG8" s="11">
        <v>109</v>
      </c>
      <c r="AH8" s="11">
        <v>144</v>
      </c>
      <c r="AI8" s="11">
        <v>152</v>
      </c>
      <c r="AJ8" s="11">
        <v>200</v>
      </c>
      <c r="AK8" s="11">
        <v>209</v>
      </c>
      <c r="AL8" s="11">
        <v>217</v>
      </c>
      <c r="AM8" s="11">
        <v>127</v>
      </c>
      <c r="AN8" s="11">
        <v>140</v>
      </c>
      <c r="AO8" s="11">
        <v>119</v>
      </c>
      <c r="AP8" s="11">
        <v>128</v>
      </c>
      <c r="AQ8" s="11">
        <v>120</v>
      </c>
      <c r="AR8" s="11">
        <v>78</v>
      </c>
      <c r="AS8" s="11">
        <v>45</v>
      </c>
      <c r="AT8" s="11">
        <v>43</v>
      </c>
      <c r="AU8" s="11">
        <v>97</v>
      </c>
      <c r="AV8" s="11"/>
      <c r="AW8" s="11">
        <v>478</v>
      </c>
      <c r="AX8" s="11">
        <v>538</v>
      </c>
      <c r="AY8" s="11">
        <v>255</v>
      </c>
      <c r="AZ8" s="11">
        <v>425</v>
      </c>
      <c r="BA8" s="11">
        <v>216</v>
      </c>
      <c r="BB8" s="11">
        <v>114</v>
      </c>
      <c r="BC8" s="11"/>
      <c r="BD8" s="11">
        <v>484</v>
      </c>
      <c r="BE8" s="11">
        <v>441</v>
      </c>
      <c r="BF8" s="11">
        <v>534</v>
      </c>
      <c r="BG8" s="11">
        <v>237</v>
      </c>
      <c r="BH8" s="11">
        <v>28</v>
      </c>
      <c r="BI8" s="11"/>
      <c r="BJ8" s="11">
        <v>1650</v>
      </c>
      <c r="BK8" s="11">
        <v>362</v>
      </c>
      <c r="BL8" s="11"/>
      <c r="BM8" s="11">
        <v>1693</v>
      </c>
      <c r="BN8" s="11">
        <v>326</v>
      </c>
      <c r="BO8" s="11"/>
      <c r="BP8" s="11">
        <v>238</v>
      </c>
      <c r="BQ8" s="11">
        <v>226</v>
      </c>
      <c r="BR8" s="11">
        <v>87</v>
      </c>
      <c r="BS8" s="11">
        <v>1395</v>
      </c>
      <c r="BT8" s="11"/>
      <c r="BU8" s="11">
        <v>1145</v>
      </c>
      <c r="BV8" s="11">
        <v>883</v>
      </c>
      <c r="BW8" s="11"/>
      <c r="BX8" s="11">
        <v>592</v>
      </c>
      <c r="BY8" s="11">
        <v>1436</v>
      </c>
      <c r="BZ8" s="11"/>
      <c r="CA8" s="11">
        <v>157</v>
      </c>
      <c r="CB8" s="11">
        <v>614</v>
      </c>
      <c r="CC8" s="11">
        <v>646</v>
      </c>
      <c r="CD8" s="11">
        <v>611</v>
      </c>
    </row>
    <row r="9" spans="2:82">
      <c r="B9" s="18" t="s">
        <v>382</v>
      </c>
      <c r="C9" s="17">
        <v>0.33400878151983998</v>
      </c>
      <c r="D9" s="17">
        <v>0.33881826685465699</v>
      </c>
      <c r="E9" s="17">
        <v>0.32767397172625101</v>
      </c>
      <c r="F9" s="17"/>
      <c r="G9" s="17">
        <v>0.24960049271600099</v>
      </c>
      <c r="H9" s="17">
        <v>0.33002084300748902</v>
      </c>
      <c r="I9" s="17">
        <v>0.35462117446098801</v>
      </c>
      <c r="J9" s="17">
        <v>0.30431480445486497</v>
      </c>
      <c r="K9" s="17">
        <v>0.31201777555783</v>
      </c>
      <c r="L9" s="17">
        <v>0.41544814159715099</v>
      </c>
      <c r="M9" s="17"/>
      <c r="N9" s="17">
        <v>0.38812135281115201</v>
      </c>
      <c r="O9" s="17">
        <v>0.336921761968207</v>
      </c>
      <c r="P9" s="17">
        <v>0.29822812777050101</v>
      </c>
      <c r="Q9" s="17">
        <v>0.30354819414027601</v>
      </c>
      <c r="R9" s="17"/>
      <c r="S9" s="17">
        <v>0.33869935865452999</v>
      </c>
      <c r="T9" s="17">
        <v>0.339984756871899</v>
      </c>
      <c r="U9" s="17">
        <v>0.29433975844300903</v>
      </c>
      <c r="V9" s="17">
        <v>0.29515514452591002</v>
      </c>
      <c r="W9" s="17">
        <v>0.27901989822581602</v>
      </c>
      <c r="X9" s="17">
        <v>0.33483910668338102</v>
      </c>
      <c r="Y9" s="17">
        <v>0.35941812876256901</v>
      </c>
      <c r="Z9" s="17">
        <v>0.29700224968439498</v>
      </c>
      <c r="AA9" s="17">
        <v>0.31862752165758101</v>
      </c>
      <c r="AB9" s="17">
        <v>0.37854280767854198</v>
      </c>
      <c r="AC9" s="17">
        <v>0.42917676323899601</v>
      </c>
      <c r="AD9" s="17">
        <v>0.37145751759357798</v>
      </c>
      <c r="AE9" s="17"/>
      <c r="AF9" s="17">
        <v>0.224634043926978</v>
      </c>
      <c r="AG9" s="17">
        <v>0.31693722815255898</v>
      </c>
      <c r="AH9" s="17">
        <v>0.332805609389489</v>
      </c>
      <c r="AI9" s="17">
        <v>0.33392082113780602</v>
      </c>
      <c r="AJ9" s="17">
        <v>0.313393457251879</v>
      </c>
      <c r="AK9" s="17">
        <v>0.29478682089611902</v>
      </c>
      <c r="AL9" s="17">
        <v>0.34964836022339102</v>
      </c>
      <c r="AM9" s="17">
        <v>0.29202812010838702</v>
      </c>
      <c r="AN9" s="17">
        <v>0.31120748232526901</v>
      </c>
      <c r="AO9" s="17">
        <v>0.32939434437263598</v>
      </c>
      <c r="AP9" s="17">
        <v>0.415282615002458</v>
      </c>
      <c r="AQ9" s="17">
        <v>0.33818328771164002</v>
      </c>
      <c r="AR9" s="17">
        <v>0.25115784016398501</v>
      </c>
      <c r="AS9" s="17">
        <v>0.4562547361389</v>
      </c>
      <c r="AT9" s="17">
        <v>0.37412913979763501</v>
      </c>
      <c r="AU9" s="17">
        <v>0.47101776757111302</v>
      </c>
      <c r="AV9" s="17"/>
      <c r="AW9" s="17">
        <v>0.33323488291293102</v>
      </c>
      <c r="AX9" s="17">
        <v>0.30909713302873298</v>
      </c>
      <c r="AY9" s="17">
        <v>0.33910668536000799</v>
      </c>
      <c r="AZ9" s="17">
        <v>0.35310253745423098</v>
      </c>
      <c r="BA9" s="17">
        <v>0.336846974967346</v>
      </c>
      <c r="BB9" s="17">
        <v>0.36949750339899301</v>
      </c>
      <c r="BC9" s="17"/>
      <c r="BD9" s="17">
        <v>0.309624853506478</v>
      </c>
      <c r="BE9" s="17">
        <v>0.29678301328066797</v>
      </c>
      <c r="BF9" s="17">
        <v>0.386599073144061</v>
      </c>
      <c r="BG9" s="17">
        <v>0.373752780439082</v>
      </c>
      <c r="BH9" s="17">
        <v>0.36862428268832398</v>
      </c>
      <c r="BI9" s="17"/>
      <c r="BJ9" s="17">
        <v>0.33662924501604502</v>
      </c>
      <c r="BK9" s="17">
        <v>0.31484605344618899</v>
      </c>
      <c r="BL9" s="17"/>
      <c r="BM9" s="17">
        <v>0.33083597866113501</v>
      </c>
      <c r="BN9" s="17">
        <v>0.35361923320848498</v>
      </c>
      <c r="BO9" s="17"/>
      <c r="BP9" s="17">
        <v>0.37199568425401902</v>
      </c>
      <c r="BQ9" s="17">
        <v>0.320679793793471</v>
      </c>
      <c r="BR9" s="17">
        <v>0.367921984751231</v>
      </c>
      <c r="BS9" s="17">
        <v>0.33164393367387002</v>
      </c>
      <c r="BT9" s="17"/>
      <c r="BU9" s="17">
        <v>0.39375730670071601</v>
      </c>
      <c r="BV9" s="17">
        <v>0.25651843931184898</v>
      </c>
      <c r="BW9" s="17"/>
      <c r="BX9" s="17">
        <v>0.408313474437905</v>
      </c>
      <c r="BY9" s="17">
        <v>0.30338192689327098</v>
      </c>
      <c r="BZ9" s="17"/>
      <c r="CA9" s="17">
        <v>0.40847745123401902</v>
      </c>
      <c r="CB9" s="17">
        <v>0.22628869942171601</v>
      </c>
      <c r="CC9" s="17">
        <v>0.52886516556005603</v>
      </c>
      <c r="CD9" s="17">
        <v>0.21727266258046599</v>
      </c>
    </row>
    <row r="10" spans="2:82">
      <c r="B10" s="18" t="s">
        <v>383</v>
      </c>
      <c r="C10" s="17">
        <v>0.40418234337015202</v>
      </c>
      <c r="D10" s="17">
        <v>0.40670654600341799</v>
      </c>
      <c r="E10" s="17">
        <v>0.40336633813042899</v>
      </c>
      <c r="F10" s="17"/>
      <c r="G10" s="17">
        <v>0.45422650239993601</v>
      </c>
      <c r="H10" s="17">
        <v>0.414028136906472</v>
      </c>
      <c r="I10" s="17">
        <v>0.353526543553359</v>
      </c>
      <c r="J10" s="17">
        <v>0.40973969438949198</v>
      </c>
      <c r="K10" s="17">
        <v>0.422702256601517</v>
      </c>
      <c r="L10" s="17">
        <v>0.38687934489155601</v>
      </c>
      <c r="M10" s="17"/>
      <c r="N10" s="17">
        <v>0.44527484721881599</v>
      </c>
      <c r="O10" s="17">
        <v>0.412389808801639</v>
      </c>
      <c r="P10" s="17">
        <v>0.39987349217724799</v>
      </c>
      <c r="Q10" s="17">
        <v>0.359973994786431</v>
      </c>
      <c r="R10" s="17"/>
      <c r="S10" s="17">
        <v>0.42982854652389102</v>
      </c>
      <c r="T10" s="17">
        <v>0.42261358635812302</v>
      </c>
      <c r="U10" s="17">
        <v>0.40828934939644701</v>
      </c>
      <c r="V10" s="17">
        <v>0.39138109383141101</v>
      </c>
      <c r="W10" s="17">
        <v>0.36309895348764598</v>
      </c>
      <c r="X10" s="17">
        <v>0.38759573857812302</v>
      </c>
      <c r="Y10" s="17">
        <v>0.38336063529640302</v>
      </c>
      <c r="Z10" s="17">
        <v>0.47871991290390498</v>
      </c>
      <c r="AA10" s="17">
        <v>0.42749678066984498</v>
      </c>
      <c r="AB10" s="17">
        <v>0.41686282379605</v>
      </c>
      <c r="AC10" s="17">
        <v>0.33493596585159102</v>
      </c>
      <c r="AD10" s="17">
        <v>0.32122233528400301</v>
      </c>
      <c r="AE10" s="17"/>
      <c r="AF10" s="17">
        <v>0.24782320680546899</v>
      </c>
      <c r="AG10" s="17">
        <v>0.36233578825167301</v>
      </c>
      <c r="AH10" s="17">
        <v>0.343173301978834</v>
      </c>
      <c r="AI10" s="17">
        <v>0.38249009861063299</v>
      </c>
      <c r="AJ10" s="17">
        <v>0.44310709552533101</v>
      </c>
      <c r="AK10" s="17">
        <v>0.39956364205939998</v>
      </c>
      <c r="AL10" s="17">
        <v>0.39064709212994497</v>
      </c>
      <c r="AM10" s="17">
        <v>0.44439605352294498</v>
      </c>
      <c r="AN10" s="17">
        <v>0.47276986665866599</v>
      </c>
      <c r="AO10" s="17">
        <v>0.45755766062832998</v>
      </c>
      <c r="AP10" s="17">
        <v>0.30772687568885798</v>
      </c>
      <c r="AQ10" s="17">
        <v>0.382411832690496</v>
      </c>
      <c r="AR10" s="17">
        <v>0.52121606464145398</v>
      </c>
      <c r="AS10" s="17">
        <v>0.36757499305333702</v>
      </c>
      <c r="AT10" s="17">
        <v>0.51604138166008495</v>
      </c>
      <c r="AU10" s="17">
        <v>0.40401442290901302</v>
      </c>
      <c r="AV10" s="17"/>
      <c r="AW10" s="17">
        <v>0.41461736862384002</v>
      </c>
      <c r="AX10" s="17">
        <v>0.45641450525272098</v>
      </c>
      <c r="AY10" s="17">
        <v>0.38168644257554202</v>
      </c>
      <c r="AZ10" s="17">
        <v>0.34685727010658701</v>
      </c>
      <c r="BA10" s="17">
        <v>0.42442676934682999</v>
      </c>
      <c r="BB10" s="17">
        <v>0.34260119006742101</v>
      </c>
      <c r="BC10" s="17"/>
      <c r="BD10" s="17">
        <v>0.36590949633791697</v>
      </c>
      <c r="BE10" s="17">
        <v>0.41689839493609299</v>
      </c>
      <c r="BF10" s="17">
        <v>0.41418523020187198</v>
      </c>
      <c r="BG10" s="17">
        <v>0.45455527002243201</v>
      </c>
      <c r="BH10" s="17">
        <v>0.401360856915145</v>
      </c>
      <c r="BI10" s="17"/>
      <c r="BJ10" s="17">
        <v>0.40382190324730899</v>
      </c>
      <c r="BK10" s="17">
        <v>0.40602188529577499</v>
      </c>
      <c r="BL10" s="17"/>
      <c r="BM10" s="17">
        <v>0.40170073803556</v>
      </c>
      <c r="BN10" s="17">
        <v>0.41511872421576201</v>
      </c>
      <c r="BO10" s="17"/>
      <c r="BP10" s="17">
        <v>0.41021262341563902</v>
      </c>
      <c r="BQ10" s="17">
        <v>0.39737985233651602</v>
      </c>
      <c r="BR10" s="17">
        <v>0.410363265844855</v>
      </c>
      <c r="BS10" s="17">
        <v>0.40848676549789897</v>
      </c>
      <c r="BT10" s="17"/>
      <c r="BU10" s="17">
        <v>0.40545732406850599</v>
      </c>
      <c r="BV10" s="17">
        <v>0.40252876798356402</v>
      </c>
      <c r="BW10" s="17"/>
      <c r="BX10" s="17">
        <v>0.421106662384377</v>
      </c>
      <c r="BY10" s="17">
        <v>0.39720648979016399</v>
      </c>
      <c r="BZ10" s="17"/>
      <c r="CA10" s="17">
        <v>0.48032631608656401</v>
      </c>
      <c r="CB10" s="17">
        <v>0.38358526107468999</v>
      </c>
      <c r="CC10" s="17">
        <v>0.41498702042340302</v>
      </c>
      <c r="CD10" s="17">
        <v>0.39395921730738798</v>
      </c>
    </row>
    <row r="11" spans="2:82">
      <c r="B11" s="18" t="s">
        <v>384</v>
      </c>
      <c r="C11" s="17">
        <v>0.18175043006215</v>
      </c>
      <c r="D11" s="17">
        <v>0.16889301848858401</v>
      </c>
      <c r="E11" s="17">
        <v>0.194879900344402</v>
      </c>
      <c r="F11" s="17"/>
      <c r="G11" s="17">
        <v>0.20280049601113601</v>
      </c>
      <c r="H11" s="17">
        <v>0.16566899613481001</v>
      </c>
      <c r="I11" s="17">
        <v>0.19198942495402399</v>
      </c>
      <c r="J11" s="17">
        <v>0.20314261190147001</v>
      </c>
      <c r="K11" s="17">
        <v>0.17565948439340201</v>
      </c>
      <c r="L11" s="17">
        <v>0.159375902616568</v>
      </c>
      <c r="M11" s="17"/>
      <c r="N11" s="17">
        <v>0.12773627427616399</v>
      </c>
      <c r="O11" s="17">
        <v>0.17637561509972399</v>
      </c>
      <c r="P11" s="17">
        <v>0.20715203871420901</v>
      </c>
      <c r="Q11" s="17">
        <v>0.22457877123362199</v>
      </c>
      <c r="R11" s="17"/>
      <c r="S11" s="17">
        <v>0.18163020517673001</v>
      </c>
      <c r="T11" s="17">
        <v>0.190091783278344</v>
      </c>
      <c r="U11" s="17">
        <v>0.18809363127067399</v>
      </c>
      <c r="V11" s="17">
        <v>0.208884386130575</v>
      </c>
      <c r="W11" s="17">
        <v>0.246949110637562</v>
      </c>
      <c r="X11" s="17">
        <v>0.20442528171516899</v>
      </c>
      <c r="Y11" s="17">
        <v>0.16030432197379599</v>
      </c>
      <c r="Z11" s="17">
        <v>0.130659156258708</v>
      </c>
      <c r="AA11" s="17">
        <v>0.164306080801841</v>
      </c>
      <c r="AB11" s="17">
        <v>0.13822244704928499</v>
      </c>
      <c r="AC11" s="17">
        <v>0.16271986043699499</v>
      </c>
      <c r="AD11" s="17">
        <v>0.18622656583312899</v>
      </c>
      <c r="AE11" s="17"/>
      <c r="AF11" s="17">
        <v>0.14345230883837101</v>
      </c>
      <c r="AG11" s="17">
        <v>0.189614582370284</v>
      </c>
      <c r="AH11" s="17">
        <v>0.20968323964233301</v>
      </c>
      <c r="AI11" s="17">
        <v>0.15892171313584499</v>
      </c>
      <c r="AJ11" s="17">
        <v>0.18710001446935701</v>
      </c>
      <c r="AK11" s="17">
        <v>0.22050758733880901</v>
      </c>
      <c r="AL11" s="17">
        <v>0.20431503998706499</v>
      </c>
      <c r="AM11" s="17">
        <v>0.21153317346998901</v>
      </c>
      <c r="AN11" s="17">
        <v>0.140715961125703</v>
      </c>
      <c r="AO11" s="17">
        <v>0.15605824276379601</v>
      </c>
      <c r="AP11" s="17">
        <v>0.199503370658838</v>
      </c>
      <c r="AQ11" s="17">
        <v>0.22164546633430199</v>
      </c>
      <c r="AR11" s="17">
        <v>0.17128951391408601</v>
      </c>
      <c r="AS11" s="17">
        <v>0.17617027080776301</v>
      </c>
      <c r="AT11" s="17">
        <v>7.0017796290444995E-2</v>
      </c>
      <c r="AU11" s="17">
        <v>6.2943189775584801E-2</v>
      </c>
      <c r="AV11" s="17"/>
      <c r="AW11" s="17">
        <v>0.165311030558462</v>
      </c>
      <c r="AX11" s="17">
        <v>0.17791947518885501</v>
      </c>
      <c r="AY11" s="17">
        <v>0.20131594778855999</v>
      </c>
      <c r="AZ11" s="17">
        <v>0.18840984144971301</v>
      </c>
      <c r="BA11" s="17">
        <v>0.18227184983144001</v>
      </c>
      <c r="BB11" s="17">
        <v>0.192750266677926</v>
      </c>
      <c r="BC11" s="17"/>
      <c r="BD11" s="17">
        <v>0.21870396495761801</v>
      </c>
      <c r="BE11" s="17">
        <v>0.18260881488021</v>
      </c>
      <c r="BF11" s="17">
        <v>0.14811696803951299</v>
      </c>
      <c r="BG11" s="17">
        <v>0.131160286492258</v>
      </c>
      <c r="BH11" s="17">
        <v>0.18245025554903899</v>
      </c>
      <c r="BI11" s="17"/>
      <c r="BJ11" s="17">
        <v>0.178181966988848</v>
      </c>
      <c r="BK11" s="17">
        <v>0.20573847968595499</v>
      </c>
      <c r="BL11" s="17"/>
      <c r="BM11" s="17">
        <v>0.18425011899322599</v>
      </c>
      <c r="BN11" s="17">
        <v>0.17355402261894901</v>
      </c>
      <c r="BO11" s="17"/>
      <c r="BP11" s="17">
        <v>0.145881025107618</v>
      </c>
      <c r="BQ11" s="17">
        <v>0.21774706243083999</v>
      </c>
      <c r="BR11" s="17">
        <v>0.14533299613648901</v>
      </c>
      <c r="BS11" s="17">
        <v>0.17832498863773699</v>
      </c>
      <c r="BT11" s="17"/>
      <c r="BU11" s="17">
        <v>0.14309324434207499</v>
      </c>
      <c r="BV11" s="17">
        <v>0.23188653871383599</v>
      </c>
      <c r="BW11" s="17"/>
      <c r="BX11" s="17">
        <v>0.12179304611123699</v>
      </c>
      <c r="BY11" s="17">
        <v>0.206463621247514</v>
      </c>
      <c r="BZ11" s="17"/>
      <c r="CA11" s="17">
        <v>7.9972760322198994E-2</v>
      </c>
      <c r="CB11" s="17">
        <v>0.24159172262306899</v>
      </c>
      <c r="CC11" s="17">
        <v>4.5624872706371201E-2</v>
      </c>
      <c r="CD11" s="17">
        <v>0.29154872782227598</v>
      </c>
    </row>
    <row r="12" spans="2:82">
      <c r="B12" s="18" t="s">
        <v>385</v>
      </c>
      <c r="C12" s="17">
        <v>2.9578042539743901E-2</v>
      </c>
      <c r="D12" s="17">
        <v>3.6241132527090499E-2</v>
      </c>
      <c r="E12" s="17">
        <v>2.3085354006005001E-2</v>
      </c>
      <c r="F12" s="17"/>
      <c r="G12" s="17">
        <v>4.7349301421596497E-2</v>
      </c>
      <c r="H12" s="17">
        <v>3.6786901798856797E-2</v>
      </c>
      <c r="I12" s="17">
        <v>3.3878565127581597E-2</v>
      </c>
      <c r="J12" s="17">
        <v>2.0509769631322301E-2</v>
      </c>
      <c r="K12" s="17">
        <v>3.2775322915761997E-2</v>
      </c>
      <c r="L12" s="17">
        <v>1.3672820114563101E-2</v>
      </c>
      <c r="M12" s="17"/>
      <c r="N12" s="17">
        <v>9.1200281866268499E-3</v>
      </c>
      <c r="O12" s="17">
        <v>3.5133021050954102E-2</v>
      </c>
      <c r="P12" s="17">
        <v>3.9525356942824601E-2</v>
      </c>
      <c r="Q12" s="17">
        <v>3.6205314841792902E-2</v>
      </c>
      <c r="R12" s="17"/>
      <c r="S12" s="17">
        <v>2.5060430256115301E-2</v>
      </c>
      <c r="T12" s="17">
        <v>1.46492902738236E-2</v>
      </c>
      <c r="U12" s="17">
        <v>6.6815883181152502E-2</v>
      </c>
      <c r="V12" s="17">
        <v>1.8769976587514101E-2</v>
      </c>
      <c r="W12" s="17">
        <v>5.1291183297152099E-2</v>
      </c>
      <c r="X12" s="17">
        <v>4.91548371743721E-2</v>
      </c>
      <c r="Y12" s="17">
        <v>3.6006096705082501E-2</v>
      </c>
      <c r="Z12" s="17">
        <v>1.2921454323183699E-2</v>
      </c>
      <c r="AA12" s="17">
        <v>2.9028703122505099E-2</v>
      </c>
      <c r="AB12" s="17">
        <v>2.1269977274328299E-2</v>
      </c>
      <c r="AC12" s="17">
        <v>0</v>
      </c>
      <c r="AD12" s="17">
        <v>2.36833952036598E-2</v>
      </c>
      <c r="AE12" s="17"/>
      <c r="AF12" s="17">
        <v>0</v>
      </c>
      <c r="AG12" s="17">
        <v>6.4916698058269204E-2</v>
      </c>
      <c r="AH12" s="17">
        <v>3.6805246447825603E-2</v>
      </c>
      <c r="AI12" s="17">
        <v>4.9599340342887203E-2</v>
      </c>
      <c r="AJ12" s="17">
        <v>1.9527312863506001E-2</v>
      </c>
      <c r="AK12" s="17">
        <v>5.8398786936378601E-2</v>
      </c>
      <c r="AL12" s="17">
        <v>1.77629571660382E-2</v>
      </c>
      <c r="AM12" s="17">
        <v>0</v>
      </c>
      <c r="AN12" s="17">
        <v>3.85084722506445E-2</v>
      </c>
      <c r="AO12" s="17">
        <v>2.5403717290010699E-2</v>
      </c>
      <c r="AP12" s="17">
        <v>2.9391422386153301E-2</v>
      </c>
      <c r="AQ12" s="17">
        <v>2.22135080073371E-2</v>
      </c>
      <c r="AR12" s="17">
        <v>2.4396426613531402E-2</v>
      </c>
      <c r="AS12" s="17">
        <v>0</v>
      </c>
      <c r="AT12" s="17">
        <v>1.97098369831567E-2</v>
      </c>
      <c r="AU12" s="17">
        <v>9.0068077837790299E-3</v>
      </c>
      <c r="AV12" s="17"/>
      <c r="AW12" s="17">
        <v>4.4148926093353899E-2</v>
      </c>
      <c r="AX12" s="17">
        <v>1.8455025317184601E-2</v>
      </c>
      <c r="AY12" s="17">
        <v>1.46044195035629E-2</v>
      </c>
      <c r="AZ12" s="17">
        <v>3.8754795847287797E-2</v>
      </c>
      <c r="BA12" s="17">
        <v>2.1196337466096601E-2</v>
      </c>
      <c r="BB12" s="17">
        <v>3.6477193782845398E-2</v>
      </c>
      <c r="BC12" s="17"/>
      <c r="BD12" s="17">
        <v>4.4814299843144299E-2</v>
      </c>
      <c r="BE12" s="17">
        <v>3.1847697495174798E-2</v>
      </c>
      <c r="BF12" s="17">
        <v>2.6429361638111701E-2</v>
      </c>
      <c r="BG12" s="17">
        <v>1.2234024186546301E-2</v>
      </c>
      <c r="BH12" s="17">
        <v>0</v>
      </c>
      <c r="BI12" s="17"/>
      <c r="BJ12" s="17">
        <v>3.0377419153662599E-2</v>
      </c>
      <c r="BK12" s="17">
        <v>2.7199893008303999E-2</v>
      </c>
      <c r="BL12" s="17"/>
      <c r="BM12" s="17">
        <v>3.0837341997635E-2</v>
      </c>
      <c r="BN12" s="17">
        <v>2.38229734539732E-2</v>
      </c>
      <c r="BO12" s="17"/>
      <c r="BP12" s="17">
        <v>3.0536301135329898E-2</v>
      </c>
      <c r="BQ12" s="17">
        <v>2.0416005127530501E-2</v>
      </c>
      <c r="BR12" s="17">
        <v>1.09756040435392E-2</v>
      </c>
      <c r="BS12" s="17">
        <v>3.23927140720194E-2</v>
      </c>
      <c r="BT12" s="17"/>
      <c r="BU12" s="17">
        <v>2.31976362900514E-2</v>
      </c>
      <c r="BV12" s="17">
        <v>3.7853056227829501E-2</v>
      </c>
      <c r="BW12" s="17"/>
      <c r="BX12" s="17">
        <v>2.4790170548273101E-2</v>
      </c>
      <c r="BY12" s="17">
        <v>3.1551504156967697E-2</v>
      </c>
      <c r="BZ12" s="17"/>
      <c r="CA12" s="17">
        <v>2.43732368627438E-2</v>
      </c>
      <c r="CB12" s="17">
        <v>4.67959705619031E-2</v>
      </c>
      <c r="CC12" s="17">
        <v>4.6348054243603703E-3</v>
      </c>
      <c r="CD12" s="17">
        <v>3.99643180764786E-2</v>
      </c>
    </row>
    <row r="13" spans="2:82">
      <c r="B13" s="18" t="s">
        <v>386</v>
      </c>
      <c r="C13" s="17">
        <v>1.7641251584082501E-2</v>
      </c>
      <c r="D13" s="17">
        <v>2.2723818829739E-2</v>
      </c>
      <c r="E13" s="17">
        <v>1.2652720541482899E-2</v>
      </c>
      <c r="F13" s="17"/>
      <c r="G13" s="17">
        <v>4.5838893252041499E-3</v>
      </c>
      <c r="H13" s="17">
        <v>1.4023072522438699E-2</v>
      </c>
      <c r="I13" s="17">
        <v>2.0365473957008599E-2</v>
      </c>
      <c r="J13" s="17">
        <v>2.5640492554998E-2</v>
      </c>
      <c r="K13" s="17">
        <v>3.7307525667311402E-2</v>
      </c>
      <c r="L13" s="17">
        <v>7.2961783176738104E-3</v>
      </c>
      <c r="M13" s="17"/>
      <c r="N13" s="17">
        <v>1.2228590932864099E-2</v>
      </c>
      <c r="O13" s="17">
        <v>1.41837900684541E-2</v>
      </c>
      <c r="P13" s="17">
        <v>2.3434574448301201E-2</v>
      </c>
      <c r="Q13" s="17">
        <v>2.0499986177174599E-2</v>
      </c>
      <c r="R13" s="17"/>
      <c r="S13" s="17">
        <v>1.52678258295335E-2</v>
      </c>
      <c r="T13" s="17">
        <v>1.26420534406676E-2</v>
      </c>
      <c r="U13" s="17">
        <v>5.5605310028989004E-3</v>
      </c>
      <c r="V13" s="17">
        <v>1.9723694809428701E-2</v>
      </c>
      <c r="W13" s="17">
        <v>1.9982491922826098E-2</v>
      </c>
      <c r="X13" s="17">
        <v>0</v>
      </c>
      <c r="Y13" s="17">
        <v>1.9676722991894699E-2</v>
      </c>
      <c r="Z13" s="17">
        <v>4.9255257898372401E-2</v>
      </c>
      <c r="AA13" s="17">
        <v>3.1083001483302099E-2</v>
      </c>
      <c r="AB13" s="17">
        <v>1.22481965161149E-2</v>
      </c>
      <c r="AC13" s="17">
        <v>4.1877996645704803E-2</v>
      </c>
      <c r="AD13" s="17">
        <v>0</v>
      </c>
      <c r="AE13" s="17"/>
      <c r="AF13" s="17">
        <v>6.7253659371787095E-2</v>
      </c>
      <c r="AG13" s="17">
        <v>3.6235175528911798E-2</v>
      </c>
      <c r="AH13" s="17">
        <v>2.0296662976198601E-2</v>
      </c>
      <c r="AI13" s="17">
        <v>1.6269567725903499E-2</v>
      </c>
      <c r="AJ13" s="17">
        <v>7.9883440868661997E-3</v>
      </c>
      <c r="AK13" s="17">
        <v>1.50317634630916E-2</v>
      </c>
      <c r="AL13" s="17">
        <v>2.31226795973552E-2</v>
      </c>
      <c r="AM13" s="17">
        <v>9.4266944439482993E-3</v>
      </c>
      <c r="AN13" s="17">
        <v>6.3374901033272004E-3</v>
      </c>
      <c r="AO13" s="17">
        <v>2.3703083783687798E-2</v>
      </c>
      <c r="AP13" s="17">
        <v>2.4864287809842098E-2</v>
      </c>
      <c r="AQ13" s="17">
        <v>6.9246702759321998E-3</v>
      </c>
      <c r="AR13" s="17">
        <v>9.9038293636816294E-3</v>
      </c>
      <c r="AS13" s="17">
        <v>0</v>
      </c>
      <c r="AT13" s="17">
        <v>2.0101845268678999E-2</v>
      </c>
      <c r="AU13" s="17">
        <v>2.23542144218534E-2</v>
      </c>
      <c r="AV13" s="17"/>
      <c r="AW13" s="17">
        <v>1.12959097431012E-2</v>
      </c>
      <c r="AX13" s="17">
        <v>8.6414810139026996E-3</v>
      </c>
      <c r="AY13" s="17">
        <v>2.4934164245823998E-2</v>
      </c>
      <c r="AZ13" s="17">
        <v>2.7131997162929002E-2</v>
      </c>
      <c r="BA13" s="17">
        <v>1.5479751075897099E-2</v>
      </c>
      <c r="BB13" s="17">
        <v>3.9256621186110403E-2</v>
      </c>
      <c r="BC13" s="17"/>
      <c r="BD13" s="17">
        <v>2.0689376466886299E-2</v>
      </c>
      <c r="BE13" s="17">
        <v>2.62159534955556E-2</v>
      </c>
      <c r="BF13" s="17">
        <v>6.6716540573985702E-3</v>
      </c>
      <c r="BG13" s="17">
        <v>1.0253763851620201E-2</v>
      </c>
      <c r="BH13" s="17">
        <v>0</v>
      </c>
      <c r="BI13" s="17"/>
      <c r="BJ13" s="17">
        <v>1.8297601783399502E-2</v>
      </c>
      <c r="BK13" s="17">
        <v>1.5405451244930601E-2</v>
      </c>
      <c r="BL13" s="17"/>
      <c r="BM13" s="17">
        <v>1.94681985861236E-2</v>
      </c>
      <c r="BN13" s="17">
        <v>8.6291794922873002E-3</v>
      </c>
      <c r="BO13" s="17"/>
      <c r="BP13" s="17">
        <v>1.6109403266485502E-2</v>
      </c>
      <c r="BQ13" s="17">
        <v>2.8085879090444701E-2</v>
      </c>
      <c r="BR13" s="17">
        <v>0</v>
      </c>
      <c r="BS13" s="17">
        <v>1.7466682801813401E-2</v>
      </c>
      <c r="BT13" s="17"/>
      <c r="BU13" s="17">
        <v>1.1197421070434E-2</v>
      </c>
      <c r="BV13" s="17">
        <v>2.5998522832557401E-2</v>
      </c>
      <c r="BW13" s="17"/>
      <c r="BX13" s="17">
        <v>6.1160462166538598E-3</v>
      </c>
      <c r="BY13" s="17">
        <v>2.2391702403101701E-2</v>
      </c>
      <c r="BZ13" s="17"/>
      <c r="CA13" s="17">
        <v>6.8502354944743197E-3</v>
      </c>
      <c r="CB13" s="17">
        <v>5.19562211198921E-2</v>
      </c>
      <c r="CC13" s="17">
        <v>1.2060445022521601E-3</v>
      </c>
      <c r="CD13" s="17">
        <v>3.2742465237067201E-3</v>
      </c>
    </row>
    <row r="14" spans="2:82">
      <c r="B14" s="18" t="s">
        <v>124</v>
      </c>
      <c r="C14" s="17">
        <v>3.2839150924032501E-2</v>
      </c>
      <c r="D14" s="17">
        <v>2.66172172965113E-2</v>
      </c>
      <c r="E14" s="17">
        <v>3.8341715251430097E-2</v>
      </c>
      <c r="F14" s="17"/>
      <c r="G14" s="17">
        <v>4.1439318126126501E-2</v>
      </c>
      <c r="H14" s="17">
        <v>3.9472049629933899E-2</v>
      </c>
      <c r="I14" s="17">
        <v>4.5618817947039099E-2</v>
      </c>
      <c r="J14" s="17">
        <v>3.6652627067853299E-2</v>
      </c>
      <c r="K14" s="17">
        <v>1.9537634864178002E-2</v>
      </c>
      <c r="L14" s="17">
        <v>1.7327612462487499E-2</v>
      </c>
      <c r="M14" s="17"/>
      <c r="N14" s="17">
        <v>1.75189065743768E-2</v>
      </c>
      <c r="O14" s="17">
        <v>2.49960030110222E-2</v>
      </c>
      <c r="P14" s="17">
        <v>3.1786409946916699E-2</v>
      </c>
      <c r="Q14" s="17">
        <v>5.5193738820703699E-2</v>
      </c>
      <c r="R14" s="17"/>
      <c r="S14" s="17">
        <v>9.5136335592002803E-3</v>
      </c>
      <c r="T14" s="17">
        <v>2.00185297771436E-2</v>
      </c>
      <c r="U14" s="17">
        <v>3.6900846705818197E-2</v>
      </c>
      <c r="V14" s="17">
        <v>6.6085704115161001E-2</v>
      </c>
      <c r="W14" s="17">
        <v>3.9658362428997701E-2</v>
      </c>
      <c r="X14" s="17">
        <v>2.39850358489552E-2</v>
      </c>
      <c r="Y14" s="17">
        <v>4.1234094270255102E-2</v>
      </c>
      <c r="Z14" s="17">
        <v>3.14419689314362E-2</v>
      </c>
      <c r="AA14" s="17">
        <v>2.9457912264926101E-2</v>
      </c>
      <c r="AB14" s="17">
        <v>3.2853747685679197E-2</v>
      </c>
      <c r="AC14" s="17">
        <v>3.1289413826713498E-2</v>
      </c>
      <c r="AD14" s="17">
        <v>9.7410186085630901E-2</v>
      </c>
      <c r="AE14" s="17"/>
      <c r="AF14" s="17">
        <v>0.31683678105739499</v>
      </c>
      <c r="AG14" s="17">
        <v>2.9960527638304299E-2</v>
      </c>
      <c r="AH14" s="17">
        <v>5.7235939565319902E-2</v>
      </c>
      <c r="AI14" s="17">
        <v>5.8798459046925801E-2</v>
      </c>
      <c r="AJ14" s="17">
        <v>2.8883775803061E-2</v>
      </c>
      <c r="AK14" s="17">
        <v>1.17113993062022E-2</v>
      </c>
      <c r="AL14" s="17">
        <v>1.4503870896206099E-2</v>
      </c>
      <c r="AM14" s="17">
        <v>4.26159584547307E-2</v>
      </c>
      <c r="AN14" s="17">
        <v>3.04607275363891E-2</v>
      </c>
      <c r="AO14" s="17">
        <v>7.8829511615399993E-3</v>
      </c>
      <c r="AP14" s="17">
        <v>2.32314284538503E-2</v>
      </c>
      <c r="AQ14" s="17">
        <v>2.8621234980292801E-2</v>
      </c>
      <c r="AR14" s="17">
        <v>2.2036325303261502E-2</v>
      </c>
      <c r="AS14" s="17">
        <v>0</v>
      </c>
      <c r="AT14" s="17">
        <v>0</v>
      </c>
      <c r="AU14" s="17">
        <v>3.0663597538656402E-2</v>
      </c>
      <c r="AV14" s="17"/>
      <c r="AW14" s="17">
        <v>3.1391882068312303E-2</v>
      </c>
      <c r="AX14" s="17">
        <v>2.9472380198602599E-2</v>
      </c>
      <c r="AY14" s="17">
        <v>3.8352340526503603E-2</v>
      </c>
      <c r="AZ14" s="17">
        <v>4.5743557979252003E-2</v>
      </c>
      <c r="BA14" s="17">
        <v>1.9778317312389999E-2</v>
      </c>
      <c r="BB14" s="17">
        <v>1.9417224886704599E-2</v>
      </c>
      <c r="BC14" s="17"/>
      <c r="BD14" s="17">
        <v>4.0258008887956102E-2</v>
      </c>
      <c r="BE14" s="17">
        <v>4.5646125912298698E-2</v>
      </c>
      <c r="BF14" s="17">
        <v>1.7997712919043798E-2</v>
      </c>
      <c r="BG14" s="17">
        <v>1.8043875008062201E-2</v>
      </c>
      <c r="BH14" s="17">
        <v>4.7564604847492101E-2</v>
      </c>
      <c r="BI14" s="17"/>
      <c r="BJ14" s="17">
        <v>3.26918638107353E-2</v>
      </c>
      <c r="BK14" s="17">
        <v>3.0788237318847101E-2</v>
      </c>
      <c r="BL14" s="17"/>
      <c r="BM14" s="17">
        <v>3.2907623726319599E-2</v>
      </c>
      <c r="BN14" s="17">
        <v>2.52558670105432E-2</v>
      </c>
      <c r="BO14" s="17"/>
      <c r="BP14" s="17">
        <v>2.5264962820908201E-2</v>
      </c>
      <c r="BQ14" s="17">
        <v>1.56914072211982E-2</v>
      </c>
      <c r="BR14" s="17">
        <v>6.5406149223885796E-2</v>
      </c>
      <c r="BS14" s="17">
        <v>3.1684915316661399E-2</v>
      </c>
      <c r="BT14" s="17"/>
      <c r="BU14" s="17">
        <v>2.3297067528217901E-2</v>
      </c>
      <c r="BV14" s="17">
        <v>4.5214674930364303E-2</v>
      </c>
      <c r="BW14" s="17"/>
      <c r="BX14" s="17">
        <v>1.7880600301553601E-2</v>
      </c>
      <c r="BY14" s="17">
        <v>3.90047555089812E-2</v>
      </c>
      <c r="BZ14" s="17"/>
      <c r="CA14" s="17">
        <v>0</v>
      </c>
      <c r="CB14" s="17">
        <v>4.97821251987293E-2</v>
      </c>
      <c r="CC14" s="17">
        <v>4.6820913835569902E-3</v>
      </c>
      <c r="CD14" s="17">
        <v>5.3980827689683902E-2</v>
      </c>
    </row>
    <row r="15" spans="2:82">
      <c r="B15" s="18" t="s">
        <v>387</v>
      </c>
      <c r="C15" s="21">
        <v>0.73819112488999195</v>
      </c>
      <c r="D15" s="21">
        <v>0.74552481285807504</v>
      </c>
      <c r="E15" s="21">
        <v>0.73104030985668</v>
      </c>
      <c r="F15" s="21"/>
      <c r="G15" s="21">
        <v>0.70382699511593705</v>
      </c>
      <c r="H15" s="21">
        <v>0.74404897991396102</v>
      </c>
      <c r="I15" s="21">
        <v>0.70814771801434595</v>
      </c>
      <c r="J15" s="21">
        <v>0.71405449884435601</v>
      </c>
      <c r="K15" s="21">
        <v>0.734720032159347</v>
      </c>
      <c r="L15" s="21">
        <v>0.802327486488708</v>
      </c>
      <c r="M15" s="21"/>
      <c r="N15" s="21">
        <v>0.83339620002996795</v>
      </c>
      <c r="O15" s="21">
        <v>0.749311570769846</v>
      </c>
      <c r="P15" s="21">
        <v>0.698101619947749</v>
      </c>
      <c r="Q15" s="21">
        <v>0.663522188926707</v>
      </c>
      <c r="R15" s="21"/>
      <c r="S15" s="21">
        <v>0.76852790517842096</v>
      </c>
      <c r="T15" s="21">
        <v>0.76259834323002196</v>
      </c>
      <c r="U15" s="21">
        <v>0.70262910783945598</v>
      </c>
      <c r="V15" s="21">
        <v>0.68653623835732103</v>
      </c>
      <c r="W15" s="21">
        <v>0.64211885171346195</v>
      </c>
      <c r="X15" s="21">
        <v>0.72243484526150403</v>
      </c>
      <c r="Y15" s="21">
        <v>0.74277876405897203</v>
      </c>
      <c r="Z15" s="21">
        <v>0.77572216258829996</v>
      </c>
      <c r="AA15" s="21">
        <v>0.74612430232742599</v>
      </c>
      <c r="AB15" s="21">
        <v>0.79540563147459298</v>
      </c>
      <c r="AC15" s="21">
        <v>0.76411272909058603</v>
      </c>
      <c r="AD15" s="21">
        <v>0.69267985287758005</v>
      </c>
      <c r="AE15" s="21"/>
      <c r="AF15" s="21">
        <v>0.47245725073244699</v>
      </c>
      <c r="AG15" s="21">
        <v>0.67927301640423099</v>
      </c>
      <c r="AH15" s="21">
        <v>0.675978911368323</v>
      </c>
      <c r="AI15" s="21">
        <v>0.71641091974843796</v>
      </c>
      <c r="AJ15" s="21">
        <v>0.75650055277720996</v>
      </c>
      <c r="AK15" s="21">
        <v>0.69435046295551905</v>
      </c>
      <c r="AL15" s="21">
        <v>0.74029545235333605</v>
      </c>
      <c r="AM15" s="21">
        <v>0.73642417363133195</v>
      </c>
      <c r="AN15" s="21">
        <v>0.78397734898393601</v>
      </c>
      <c r="AO15" s="21">
        <v>0.78695200500096596</v>
      </c>
      <c r="AP15" s="21">
        <v>0.72300949069131604</v>
      </c>
      <c r="AQ15" s="21">
        <v>0.72059512040213602</v>
      </c>
      <c r="AR15" s="21">
        <v>0.77237390480543899</v>
      </c>
      <c r="AS15" s="21">
        <v>0.82382972919223696</v>
      </c>
      <c r="AT15" s="21">
        <v>0.89017052145771902</v>
      </c>
      <c r="AU15" s="21">
        <v>0.87503219048012604</v>
      </c>
      <c r="AV15" s="21"/>
      <c r="AW15" s="21">
        <v>0.74785225153677004</v>
      </c>
      <c r="AX15" s="21">
        <v>0.76551163828145496</v>
      </c>
      <c r="AY15" s="21">
        <v>0.72079312793554995</v>
      </c>
      <c r="AZ15" s="21">
        <v>0.69995980756081799</v>
      </c>
      <c r="BA15" s="21">
        <v>0.76127374431417605</v>
      </c>
      <c r="BB15" s="21">
        <v>0.71209869346641397</v>
      </c>
      <c r="BC15" s="21"/>
      <c r="BD15" s="21">
        <v>0.67553434984439498</v>
      </c>
      <c r="BE15" s="21">
        <v>0.71368140821676096</v>
      </c>
      <c r="BF15" s="21">
        <v>0.80078430334593298</v>
      </c>
      <c r="BG15" s="21">
        <v>0.82830805046151301</v>
      </c>
      <c r="BH15" s="21">
        <v>0.76998513960346904</v>
      </c>
      <c r="BI15" s="21"/>
      <c r="BJ15" s="21">
        <v>0.74045114826335401</v>
      </c>
      <c r="BK15" s="21">
        <v>0.72086793874196398</v>
      </c>
      <c r="BL15" s="21"/>
      <c r="BM15" s="21">
        <v>0.73253671669669596</v>
      </c>
      <c r="BN15" s="21">
        <v>0.768737957424247</v>
      </c>
      <c r="BO15" s="21"/>
      <c r="BP15" s="21">
        <v>0.78220830766965799</v>
      </c>
      <c r="BQ15" s="21">
        <v>0.71805964612998696</v>
      </c>
      <c r="BR15" s="21">
        <v>0.778285250596086</v>
      </c>
      <c r="BS15" s="21">
        <v>0.74013069917176899</v>
      </c>
      <c r="BT15" s="21"/>
      <c r="BU15" s="21">
        <v>0.79921463076922095</v>
      </c>
      <c r="BV15" s="21">
        <v>0.659047207295413</v>
      </c>
      <c r="BW15" s="21"/>
      <c r="BX15" s="21">
        <v>0.82942013682228199</v>
      </c>
      <c r="BY15" s="21">
        <v>0.70058841668343497</v>
      </c>
      <c r="BZ15" s="21"/>
      <c r="CA15" s="21">
        <v>0.88880376732058297</v>
      </c>
      <c r="CB15" s="21">
        <v>0.60987396049640696</v>
      </c>
      <c r="CC15" s="21">
        <v>0.94385218598345899</v>
      </c>
      <c r="CD15" s="21">
        <v>0.61123187988785399</v>
      </c>
    </row>
    <row r="16" spans="2:82">
      <c r="B16" s="18" t="s">
        <v>388</v>
      </c>
      <c r="C16" s="21">
        <v>4.72192941238265E-2</v>
      </c>
      <c r="D16" s="21">
        <v>5.8964951356829498E-2</v>
      </c>
      <c r="E16" s="21">
        <v>3.5738074547487897E-2</v>
      </c>
      <c r="F16" s="21"/>
      <c r="G16" s="21">
        <v>5.1933190746800702E-2</v>
      </c>
      <c r="H16" s="21">
        <v>5.0809974321295498E-2</v>
      </c>
      <c r="I16" s="21">
        <v>5.4244039084590197E-2</v>
      </c>
      <c r="J16" s="21">
        <v>4.61502621863202E-2</v>
      </c>
      <c r="K16" s="21">
        <v>7.0082848583073398E-2</v>
      </c>
      <c r="L16" s="21">
        <v>2.0968998432236902E-2</v>
      </c>
      <c r="M16" s="21"/>
      <c r="N16" s="21">
        <v>2.1348619119491E-2</v>
      </c>
      <c r="O16" s="21">
        <v>4.9316811119408201E-2</v>
      </c>
      <c r="P16" s="21">
        <v>6.2959931391125698E-2</v>
      </c>
      <c r="Q16" s="21">
        <v>5.6705301018967501E-2</v>
      </c>
      <c r="R16" s="21"/>
      <c r="S16" s="21">
        <v>4.03282560856488E-2</v>
      </c>
      <c r="T16" s="21">
        <v>2.7291343714491101E-2</v>
      </c>
      <c r="U16" s="21">
        <v>7.2376414184051399E-2</v>
      </c>
      <c r="V16" s="21">
        <v>3.8493671396942798E-2</v>
      </c>
      <c r="W16" s="21">
        <v>7.1273675219978294E-2</v>
      </c>
      <c r="X16" s="21">
        <v>4.91548371743721E-2</v>
      </c>
      <c r="Y16" s="21">
        <v>5.56828196969772E-2</v>
      </c>
      <c r="Z16" s="21">
        <v>6.2176712221556102E-2</v>
      </c>
      <c r="AA16" s="21">
        <v>6.0111704605807198E-2</v>
      </c>
      <c r="AB16" s="21">
        <v>3.3518173790443202E-2</v>
      </c>
      <c r="AC16" s="21">
        <v>4.1877996645704803E-2</v>
      </c>
      <c r="AD16" s="21">
        <v>2.36833952036598E-2</v>
      </c>
      <c r="AE16" s="21"/>
      <c r="AF16" s="21">
        <v>6.7253659371787095E-2</v>
      </c>
      <c r="AG16" s="21">
        <v>0.101151873587181</v>
      </c>
      <c r="AH16" s="21">
        <v>5.7101909424024197E-2</v>
      </c>
      <c r="AI16" s="21">
        <v>6.5868908068790699E-2</v>
      </c>
      <c r="AJ16" s="21">
        <v>2.7515656950372201E-2</v>
      </c>
      <c r="AK16" s="21">
        <v>7.3430550399470204E-2</v>
      </c>
      <c r="AL16" s="21">
        <v>4.0885636763393303E-2</v>
      </c>
      <c r="AM16" s="21">
        <v>9.4266944439482993E-3</v>
      </c>
      <c r="AN16" s="21">
        <v>4.4845962353971702E-2</v>
      </c>
      <c r="AO16" s="21">
        <v>4.91068010736984E-2</v>
      </c>
      <c r="AP16" s="21">
        <v>5.4255710195995399E-2</v>
      </c>
      <c r="AQ16" s="21">
        <v>2.9138178283269301E-2</v>
      </c>
      <c r="AR16" s="21">
        <v>3.4300255977213E-2</v>
      </c>
      <c r="AS16" s="21">
        <v>0</v>
      </c>
      <c r="AT16" s="21">
        <v>3.9811682251835699E-2</v>
      </c>
      <c r="AU16" s="21">
        <v>3.1361022205632499E-2</v>
      </c>
      <c r="AV16" s="21"/>
      <c r="AW16" s="21">
        <v>5.5444835836455097E-2</v>
      </c>
      <c r="AX16" s="21">
        <v>2.7096506331087299E-2</v>
      </c>
      <c r="AY16" s="21">
        <v>3.9538583749386902E-2</v>
      </c>
      <c r="AZ16" s="21">
        <v>6.5886793010216799E-2</v>
      </c>
      <c r="BA16" s="21">
        <v>3.66760885419938E-2</v>
      </c>
      <c r="BB16" s="21">
        <v>7.5733814968955801E-2</v>
      </c>
      <c r="BC16" s="21"/>
      <c r="BD16" s="21">
        <v>6.5503676310030595E-2</v>
      </c>
      <c r="BE16" s="21">
        <v>5.8063650990730402E-2</v>
      </c>
      <c r="BF16" s="21">
        <v>3.31010156955103E-2</v>
      </c>
      <c r="BG16" s="21">
        <v>2.2487788038166499E-2</v>
      </c>
      <c r="BH16" s="21">
        <v>0</v>
      </c>
      <c r="BI16" s="21"/>
      <c r="BJ16" s="21">
        <v>4.8675020937062198E-2</v>
      </c>
      <c r="BK16" s="21">
        <v>4.2605344253234603E-2</v>
      </c>
      <c r="BL16" s="21"/>
      <c r="BM16" s="21">
        <v>5.03055405837586E-2</v>
      </c>
      <c r="BN16" s="21">
        <v>3.2452152946260499E-2</v>
      </c>
      <c r="BO16" s="21"/>
      <c r="BP16" s="21">
        <v>4.6645704401815397E-2</v>
      </c>
      <c r="BQ16" s="21">
        <v>4.8501884217975202E-2</v>
      </c>
      <c r="BR16" s="21">
        <v>1.09756040435392E-2</v>
      </c>
      <c r="BS16" s="21">
        <v>4.9859396873832798E-2</v>
      </c>
      <c r="BT16" s="21"/>
      <c r="BU16" s="21">
        <v>3.4395057360485502E-2</v>
      </c>
      <c r="BV16" s="21">
        <v>6.3851579060387006E-2</v>
      </c>
      <c r="BW16" s="21"/>
      <c r="BX16" s="21">
        <v>3.09062167649269E-2</v>
      </c>
      <c r="BY16" s="21">
        <v>5.3943206560069401E-2</v>
      </c>
      <c r="BZ16" s="21"/>
      <c r="CA16" s="21">
        <v>3.1223472357218202E-2</v>
      </c>
      <c r="CB16" s="21">
        <v>9.8752191681795207E-2</v>
      </c>
      <c r="CC16" s="21">
        <v>5.8408499266125301E-3</v>
      </c>
      <c r="CD16" s="21">
        <v>4.3238564600185402E-2</v>
      </c>
    </row>
    <row r="17" spans="2:82">
      <c r="B17" s="18" t="s">
        <v>230</v>
      </c>
      <c r="C17" s="22">
        <v>0.69097183076616497</v>
      </c>
      <c r="D17" s="22">
        <v>0.68655986150124604</v>
      </c>
      <c r="E17" s="22">
        <v>0.695302235309192</v>
      </c>
      <c r="F17" s="22"/>
      <c r="G17" s="22">
        <v>0.65189380436913602</v>
      </c>
      <c r="H17" s="22">
        <v>0.69323900559266605</v>
      </c>
      <c r="I17" s="22">
        <v>0.65390367892975598</v>
      </c>
      <c r="J17" s="22">
        <v>0.667904236658036</v>
      </c>
      <c r="K17" s="22">
        <v>0.66463718357627299</v>
      </c>
      <c r="L17" s="22">
        <v>0.78135848805647101</v>
      </c>
      <c r="M17" s="22"/>
      <c r="N17" s="22">
        <v>0.81204758091047702</v>
      </c>
      <c r="O17" s="22">
        <v>0.699994759650438</v>
      </c>
      <c r="P17" s="22">
        <v>0.63514168855662301</v>
      </c>
      <c r="Q17" s="22">
        <v>0.60681688790774002</v>
      </c>
      <c r="R17" s="22"/>
      <c r="S17" s="22">
        <v>0.72819964909277202</v>
      </c>
      <c r="T17" s="22">
        <v>0.73530699951553002</v>
      </c>
      <c r="U17" s="22">
        <v>0.63025269365540504</v>
      </c>
      <c r="V17" s="22">
        <v>0.64804256696037799</v>
      </c>
      <c r="W17" s="22">
        <v>0.57084517649348399</v>
      </c>
      <c r="X17" s="22">
        <v>0.67328000808713195</v>
      </c>
      <c r="Y17" s="22">
        <v>0.68709594436199395</v>
      </c>
      <c r="Z17" s="22">
        <v>0.71354545036674399</v>
      </c>
      <c r="AA17" s="22">
        <v>0.68601259772161904</v>
      </c>
      <c r="AB17" s="22">
        <v>0.76188745768414901</v>
      </c>
      <c r="AC17" s="22">
        <v>0.72223473244488201</v>
      </c>
      <c r="AD17" s="22">
        <v>0.66899645767392102</v>
      </c>
      <c r="AE17" s="22"/>
      <c r="AF17" s="22">
        <v>0.40520359136065998</v>
      </c>
      <c r="AG17" s="22">
        <v>0.57812114281704996</v>
      </c>
      <c r="AH17" s="22">
        <v>0.61887700194429796</v>
      </c>
      <c r="AI17" s="22">
        <v>0.65054201167964798</v>
      </c>
      <c r="AJ17" s="22">
        <v>0.72898489582683701</v>
      </c>
      <c r="AK17" s="22">
        <v>0.62091991255604795</v>
      </c>
      <c r="AL17" s="22">
        <v>0.69940981558994297</v>
      </c>
      <c r="AM17" s="22">
        <v>0.726997479187383</v>
      </c>
      <c r="AN17" s="22">
        <v>0.73913138662996403</v>
      </c>
      <c r="AO17" s="22">
        <v>0.73784520392726705</v>
      </c>
      <c r="AP17" s="22">
        <v>0.66875378049532097</v>
      </c>
      <c r="AQ17" s="22">
        <v>0.69145694211886699</v>
      </c>
      <c r="AR17" s="22">
        <v>0.73807364882822601</v>
      </c>
      <c r="AS17" s="22">
        <v>0.82382972919223696</v>
      </c>
      <c r="AT17" s="22">
        <v>0.85035883920588395</v>
      </c>
      <c r="AU17" s="22">
        <v>0.84367116827449395</v>
      </c>
      <c r="AV17" s="22"/>
      <c r="AW17" s="22">
        <v>0.69240741570031505</v>
      </c>
      <c r="AX17" s="22">
        <v>0.73841513195036701</v>
      </c>
      <c r="AY17" s="22">
        <v>0.68125454418616305</v>
      </c>
      <c r="AZ17" s="22">
        <v>0.63407301455060205</v>
      </c>
      <c r="BA17" s="22">
        <v>0.72459765577218205</v>
      </c>
      <c r="BB17" s="22">
        <v>0.63636487849745804</v>
      </c>
      <c r="BC17" s="22"/>
      <c r="BD17" s="22">
        <v>0.61003067353436502</v>
      </c>
      <c r="BE17" s="22">
        <v>0.65561775722603</v>
      </c>
      <c r="BF17" s="22">
        <v>0.76768328765042304</v>
      </c>
      <c r="BG17" s="22">
        <v>0.80582026242334703</v>
      </c>
      <c r="BH17" s="22">
        <v>0.76998513960346904</v>
      </c>
      <c r="BI17" s="22"/>
      <c r="BJ17" s="22">
        <v>0.69177612732629201</v>
      </c>
      <c r="BK17" s="22">
        <v>0.67826259448872905</v>
      </c>
      <c r="BL17" s="22"/>
      <c r="BM17" s="22">
        <v>0.68223117611293704</v>
      </c>
      <c r="BN17" s="22">
        <v>0.73628580447798697</v>
      </c>
      <c r="BO17" s="22"/>
      <c r="BP17" s="22">
        <v>0.73556260326784295</v>
      </c>
      <c r="BQ17" s="22">
        <v>0.66955776191201199</v>
      </c>
      <c r="BR17" s="22">
        <v>0.76730964655254696</v>
      </c>
      <c r="BS17" s="22">
        <v>0.69027130229793598</v>
      </c>
      <c r="BT17" s="22"/>
      <c r="BU17" s="22">
        <v>0.76481957340873596</v>
      </c>
      <c r="BV17" s="22">
        <v>0.59519562823502603</v>
      </c>
      <c r="BW17" s="22"/>
      <c r="BX17" s="22">
        <v>0.798513920057355</v>
      </c>
      <c r="BY17" s="22">
        <v>0.64664521012336595</v>
      </c>
      <c r="BZ17" s="22"/>
      <c r="CA17" s="22">
        <v>0.85758029496336496</v>
      </c>
      <c r="CB17" s="22">
        <v>0.51112176881461202</v>
      </c>
      <c r="CC17" s="22">
        <v>0.93801133605684694</v>
      </c>
      <c r="CD17" s="22">
        <v>0.56799331528766905</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1977</v>
      </c>
      <c r="D7" s="10">
        <v>943</v>
      </c>
      <c r="E7" s="10">
        <v>1026</v>
      </c>
      <c r="F7" s="10"/>
      <c r="G7" s="10">
        <v>255</v>
      </c>
      <c r="H7" s="10">
        <v>333</v>
      </c>
      <c r="I7" s="10">
        <v>334</v>
      </c>
      <c r="J7" s="10">
        <v>342</v>
      </c>
      <c r="K7" s="10">
        <v>285</v>
      </c>
      <c r="L7" s="10">
        <v>428</v>
      </c>
      <c r="M7" s="10"/>
      <c r="N7" s="10">
        <v>565</v>
      </c>
      <c r="O7" s="10">
        <v>578</v>
      </c>
      <c r="P7" s="10">
        <v>386</v>
      </c>
      <c r="Q7" s="10">
        <v>431</v>
      </c>
      <c r="R7" s="10"/>
      <c r="S7" s="10">
        <v>262</v>
      </c>
      <c r="T7" s="10">
        <v>281</v>
      </c>
      <c r="U7" s="10">
        <v>145</v>
      </c>
      <c r="V7" s="10">
        <v>169</v>
      </c>
      <c r="W7" s="10">
        <v>149</v>
      </c>
      <c r="X7" s="10">
        <v>190</v>
      </c>
      <c r="Y7" s="10">
        <v>181</v>
      </c>
      <c r="Z7" s="10">
        <v>80</v>
      </c>
      <c r="AA7" s="10">
        <v>240</v>
      </c>
      <c r="AB7" s="10">
        <v>150</v>
      </c>
      <c r="AC7" s="10">
        <v>87</v>
      </c>
      <c r="AD7" s="10">
        <v>43</v>
      </c>
      <c r="AE7" s="10"/>
      <c r="AF7" s="10">
        <v>9</v>
      </c>
      <c r="AG7" s="10">
        <v>66</v>
      </c>
      <c r="AH7" s="10">
        <v>135</v>
      </c>
      <c r="AI7" s="10">
        <v>134</v>
      </c>
      <c r="AJ7" s="10">
        <v>185</v>
      </c>
      <c r="AK7" s="10">
        <v>215</v>
      </c>
      <c r="AL7" s="10">
        <v>171</v>
      </c>
      <c r="AM7" s="10">
        <v>162</v>
      </c>
      <c r="AN7" s="10">
        <v>144</v>
      </c>
      <c r="AO7" s="10">
        <v>116</v>
      </c>
      <c r="AP7" s="10">
        <v>154</v>
      </c>
      <c r="AQ7" s="10">
        <v>104</v>
      </c>
      <c r="AR7" s="10">
        <v>82</v>
      </c>
      <c r="AS7" s="10">
        <v>50</v>
      </c>
      <c r="AT7" s="10">
        <v>48</v>
      </c>
      <c r="AU7" s="10">
        <v>101</v>
      </c>
      <c r="AV7" s="10"/>
      <c r="AW7" s="10">
        <v>432</v>
      </c>
      <c r="AX7" s="10">
        <v>551</v>
      </c>
      <c r="AY7" s="10">
        <v>254</v>
      </c>
      <c r="AZ7" s="10">
        <v>391</v>
      </c>
      <c r="BA7" s="10">
        <v>234</v>
      </c>
      <c r="BB7" s="10">
        <v>114</v>
      </c>
      <c r="BC7" s="10"/>
      <c r="BD7" s="10">
        <v>417</v>
      </c>
      <c r="BE7" s="10">
        <v>436</v>
      </c>
      <c r="BF7" s="10">
        <v>552</v>
      </c>
      <c r="BG7" s="10">
        <v>255</v>
      </c>
      <c r="BH7" s="10">
        <v>37</v>
      </c>
      <c r="BI7" s="10"/>
      <c r="BJ7" s="10">
        <v>1601</v>
      </c>
      <c r="BK7" s="10">
        <v>364</v>
      </c>
      <c r="BL7" s="10"/>
      <c r="BM7" s="10">
        <v>1631</v>
      </c>
      <c r="BN7" s="10">
        <v>338</v>
      </c>
      <c r="BO7" s="10"/>
      <c r="BP7" s="10">
        <v>231</v>
      </c>
      <c r="BQ7" s="10">
        <v>211</v>
      </c>
      <c r="BR7" s="10">
        <v>99</v>
      </c>
      <c r="BS7" s="10">
        <v>1350</v>
      </c>
      <c r="BT7" s="10"/>
      <c r="BU7" s="10">
        <v>1104</v>
      </c>
      <c r="BV7" s="10">
        <v>873</v>
      </c>
      <c r="BW7" s="10"/>
      <c r="BX7" s="10">
        <v>545</v>
      </c>
      <c r="BY7" s="10">
        <v>1432</v>
      </c>
      <c r="BZ7" s="10"/>
      <c r="CA7" s="10">
        <v>159</v>
      </c>
      <c r="CB7" s="10">
        <v>552</v>
      </c>
      <c r="CC7" s="10">
        <v>669</v>
      </c>
      <c r="CD7" s="10">
        <v>597</v>
      </c>
    </row>
    <row r="8" spans="2:82" ht="30" customHeight="1">
      <c r="B8" s="11" t="s">
        <v>99</v>
      </c>
      <c r="C8" s="11">
        <v>1973</v>
      </c>
      <c r="D8" s="11">
        <v>956</v>
      </c>
      <c r="E8" s="11">
        <v>1009</v>
      </c>
      <c r="F8" s="11"/>
      <c r="G8" s="11">
        <v>275</v>
      </c>
      <c r="H8" s="11">
        <v>337</v>
      </c>
      <c r="I8" s="11">
        <v>340</v>
      </c>
      <c r="J8" s="11">
        <v>335</v>
      </c>
      <c r="K8" s="11">
        <v>274</v>
      </c>
      <c r="L8" s="11">
        <v>411</v>
      </c>
      <c r="M8" s="11"/>
      <c r="N8" s="11">
        <v>515</v>
      </c>
      <c r="O8" s="11">
        <v>536</v>
      </c>
      <c r="P8" s="11">
        <v>434</v>
      </c>
      <c r="Q8" s="11">
        <v>470</v>
      </c>
      <c r="R8" s="11"/>
      <c r="S8" s="11">
        <v>257</v>
      </c>
      <c r="T8" s="11">
        <v>259</v>
      </c>
      <c r="U8" s="11">
        <v>150</v>
      </c>
      <c r="V8" s="11">
        <v>185</v>
      </c>
      <c r="W8" s="11">
        <v>137</v>
      </c>
      <c r="X8" s="11">
        <v>192</v>
      </c>
      <c r="Y8" s="11">
        <v>161</v>
      </c>
      <c r="Z8" s="11">
        <v>75</v>
      </c>
      <c r="AA8" s="11">
        <v>229</v>
      </c>
      <c r="AB8" s="11">
        <v>178</v>
      </c>
      <c r="AC8" s="11">
        <v>93</v>
      </c>
      <c r="AD8" s="11">
        <v>57</v>
      </c>
      <c r="AE8" s="11"/>
      <c r="AF8" s="11">
        <v>9</v>
      </c>
      <c r="AG8" s="11">
        <v>68</v>
      </c>
      <c r="AH8" s="11">
        <v>136</v>
      </c>
      <c r="AI8" s="11">
        <v>136</v>
      </c>
      <c r="AJ8" s="11">
        <v>194</v>
      </c>
      <c r="AK8" s="11">
        <v>220</v>
      </c>
      <c r="AL8" s="11">
        <v>173</v>
      </c>
      <c r="AM8" s="11">
        <v>163</v>
      </c>
      <c r="AN8" s="11">
        <v>140</v>
      </c>
      <c r="AO8" s="11">
        <v>114</v>
      </c>
      <c r="AP8" s="11">
        <v>154</v>
      </c>
      <c r="AQ8" s="11">
        <v>103</v>
      </c>
      <c r="AR8" s="11">
        <v>79</v>
      </c>
      <c r="AS8" s="11">
        <v>48</v>
      </c>
      <c r="AT8" s="11">
        <v>45</v>
      </c>
      <c r="AU8" s="11">
        <v>93</v>
      </c>
      <c r="AV8" s="11"/>
      <c r="AW8" s="11">
        <v>439</v>
      </c>
      <c r="AX8" s="11">
        <v>538</v>
      </c>
      <c r="AY8" s="11">
        <v>258</v>
      </c>
      <c r="AZ8" s="11">
        <v>389</v>
      </c>
      <c r="BA8" s="11">
        <v>229</v>
      </c>
      <c r="BB8" s="11">
        <v>117</v>
      </c>
      <c r="BC8" s="11"/>
      <c r="BD8" s="11">
        <v>429</v>
      </c>
      <c r="BE8" s="11">
        <v>449</v>
      </c>
      <c r="BF8" s="11">
        <v>538</v>
      </c>
      <c r="BG8" s="11">
        <v>244</v>
      </c>
      <c r="BH8" s="11">
        <v>34</v>
      </c>
      <c r="BI8" s="11"/>
      <c r="BJ8" s="11">
        <v>1594</v>
      </c>
      <c r="BK8" s="11">
        <v>367</v>
      </c>
      <c r="BL8" s="11"/>
      <c r="BM8" s="11">
        <v>1624</v>
      </c>
      <c r="BN8" s="11">
        <v>341</v>
      </c>
      <c r="BO8" s="11"/>
      <c r="BP8" s="11">
        <v>233</v>
      </c>
      <c r="BQ8" s="11">
        <v>211</v>
      </c>
      <c r="BR8" s="11">
        <v>98</v>
      </c>
      <c r="BS8" s="11">
        <v>1343</v>
      </c>
      <c r="BT8" s="11"/>
      <c r="BU8" s="11">
        <v>1095</v>
      </c>
      <c r="BV8" s="11">
        <v>877</v>
      </c>
      <c r="BW8" s="11"/>
      <c r="BX8" s="11">
        <v>544</v>
      </c>
      <c r="BY8" s="11">
        <v>1428</v>
      </c>
      <c r="BZ8" s="11"/>
      <c r="CA8" s="11">
        <v>160</v>
      </c>
      <c r="CB8" s="11">
        <v>555</v>
      </c>
      <c r="CC8" s="11">
        <v>655</v>
      </c>
      <c r="CD8" s="11">
        <v>602</v>
      </c>
    </row>
    <row r="9" spans="2:82">
      <c r="B9" s="18" t="s">
        <v>382</v>
      </c>
      <c r="C9" s="17">
        <v>0.21316706107559399</v>
      </c>
      <c r="D9" s="17">
        <v>0.214616203716953</v>
      </c>
      <c r="E9" s="17">
        <v>0.20952615034841501</v>
      </c>
      <c r="F9" s="17"/>
      <c r="G9" s="17">
        <v>0.178325359635848</v>
      </c>
      <c r="H9" s="17">
        <v>0.24648025138551899</v>
      </c>
      <c r="I9" s="17">
        <v>0.23963200253934999</v>
      </c>
      <c r="J9" s="17">
        <v>0.14183470201217099</v>
      </c>
      <c r="K9" s="17">
        <v>0.20239728661431899</v>
      </c>
      <c r="L9" s="17">
        <v>0.25265951924290703</v>
      </c>
      <c r="M9" s="17"/>
      <c r="N9" s="17">
        <v>0.287079647684025</v>
      </c>
      <c r="O9" s="17">
        <v>0.23107094457013899</v>
      </c>
      <c r="P9" s="17">
        <v>0.14188618304311701</v>
      </c>
      <c r="Q9" s="17">
        <v>0.17625958724060301</v>
      </c>
      <c r="R9" s="17"/>
      <c r="S9" s="17">
        <v>0.27707010412919197</v>
      </c>
      <c r="T9" s="17">
        <v>0.21080401256594899</v>
      </c>
      <c r="U9" s="17">
        <v>0.18048639689062801</v>
      </c>
      <c r="V9" s="17">
        <v>0.233164395873038</v>
      </c>
      <c r="W9" s="17">
        <v>0.16241883201179899</v>
      </c>
      <c r="X9" s="17">
        <v>0.174067148386684</v>
      </c>
      <c r="Y9" s="17">
        <v>0.20053182721844701</v>
      </c>
      <c r="Z9" s="17">
        <v>0.129894818715724</v>
      </c>
      <c r="AA9" s="17">
        <v>0.23097112883366</v>
      </c>
      <c r="AB9" s="17">
        <v>0.24606899854415901</v>
      </c>
      <c r="AC9" s="17">
        <v>0.19512318331901801</v>
      </c>
      <c r="AD9" s="17">
        <v>0.21039635728786801</v>
      </c>
      <c r="AE9" s="17"/>
      <c r="AF9" s="17">
        <v>0.10096357691072599</v>
      </c>
      <c r="AG9" s="17">
        <v>0.22618868741422299</v>
      </c>
      <c r="AH9" s="17">
        <v>0.18286338468343399</v>
      </c>
      <c r="AI9" s="17">
        <v>0.17749437448924299</v>
      </c>
      <c r="AJ9" s="17">
        <v>0.185255730927605</v>
      </c>
      <c r="AK9" s="17">
        <v>0.22514226031083101</v>
      </c>
      <c r="AL9" s="17">
        <v>0.17116991373766499</v>
      </c>
      <c r="AM9" s="17">
        <v>0.19337149010387999</v>
      </c>
      <c r="AN9" s="17">
        <v>0.195632738498108</v>
      </c>
      <c r="AO9" s="17">
        <v>0.191182538166041</v>
      </c>
      <c r="AP9" s="17">
        <v>0.235776883657486</v>
      </c>
      <c r="AQ9" s="17">
        <v>0.26132263450229798</v>
      </c>
      <c r="AR9" s="17">
        <v>0.216521975778283</v>
      </c>
      <c r="AS9" s="17">
        <v>0.31965983068624299</v>
      </c>
      <c r="AT9" s="17">
        <v>0.22580110907735401</v>
      </c>
      <c r="AU9" s="17">
        <v>0.36715834867574598</v>
      </c>
      <c r="AV9" s="17"/>
      <c r="AW9" s="17">
        <v>0.26098583823071603</v>
      </c>
      <c r="AX9" s="17">
        <v>0.22471857558516001</v>
      </c>
      <c r="AY9" s="17">
        <v>0.18142226143710699</v>
      </c>
      <c r="AZ9" s="17">
        <v>0.17214679735150301</v>
      </c>
      <c r="BA9" s="17">
        <v>0.21136642444950299</v>
      </c>
      <c r="BB9" s="17">
        <v>0.19262993550278601</v>
      </c>
      <c r="BC9" s="17"/>
      <c r="BD9" s="17">
        <v>0.13661935324760699</v>
      </c>
      <c r="BE9" s="17">
        <v>0.18909817065566401</v>
      </c>
      <c r="BF9" s="17">
        <v>0.24556201836959801</v>
      </c>
      <c r="BG9" s="17">
        <v>0.30297211246095801</v>
      </c>
      <c r="BH9" s="17">
        <v>0.435506192060507</v>
      </c>
      <c r="BI9" s="17"/>
      <c r="BJ9" s="17">
        <v>0.20112687024847001</v>
      </c>
      <c r="BK9" s="17">
        <v>0.26477643085222202</v>
      </c>
      <c r="BL9" s="17"/>
      <c r="BM9" s="17">
        <v>0.205014591227038</v>
      </c>
      <c r="BN9" s="17">
        <v>0.24453570573050801</v>
      </c>
      <c r="BO9" s="17"/>
      <c r="BP9" s="17">
        <v>0.25537849968009502</v>
      </c>
      <c r="BQ9" s="17">
        <v>0.26291339896932198</v>
      </c>
      <c r="BR9" s="17">
        <v>0.23351128299504201</v>
      </c>
      <c r="BS9" s="17">
        <v>0.19345318261723601</v>
      </c>
      <c r="BT9" s="17"/>
      <c r="BU9" s="17">
        <v>0.269200121861283</v>
      </c>
      <c r="BV9" s="17">
        <v>0.143191526423116</v>
      </c>
      <c r="BW9" s="17"/>
      <c r="BX9" s="17">
        <v>0.33833988309833202</v>
      </c>
      <c r="BY9" s="17">
        <v>0.16546971619498699</v>
      </c>
      <c r="BZ9" s="17"/>
      <c r="CA9" s="17">
        <v>0.31357271630328298</v>
      </c>
      <c r="CB9" s="17">
        <v>5.1387675619260199E-2</v>
      </c>
      <c r="CC9" s="17">
        <v>0.42216236054512801</v>
      </c>
      <c r="CD9" s="17">
        <v>0.108337295069796</v>
      </c>
    </row>
    <row r="10" spans="2:82">
      <c r="B10" s="18" t="s">
        <v>383</v>
      </c>
      <c r="C10" s="17">
        <v>0.46130348241934399</v>
      </c>
      <c r="D10" s="17">
        <v>0.47149449350758998</v>
      </c>
      <c r="E10" s="17">
        <v>0.45328299094024099</v>
      </c>
      <c r="F10" s="17"/>
      <c r="G10" s="17">
        <v>0.489836331849416</v>
      </c>
      <c r="H10" s="17">
        <v>0.46579795221251402</v>
      </c>
      <c r="I10" s="17">
        <v>0.44506438024040301</v>
      </c>
      <c r="J10" s="17">
        <v>0.478302700723927</v>
      </c>
      <c r="K10" s="17">
        <v>0.440646485114282</v>
      </c>
      <c r="L10" s="17">
        <v>0.45187392340600502</v>
      </c>
      <c r="M10" s="17"/>
      <c r="N10" s="17">
        <v>0.48668330863973602</v>
      </c>
      <c r="O10" s="17">
        <v>0.46637667938870497</v>
      </c>
      <c r="P10" s="17">
        <v>0.45024371163476401</v>
      </c>
      <c r="Q10" s="17">
        <v>0.43808814944638202</v>
      </c>
      <c r="R10" s="17"/>
      <c r="S10" s="17">
        <v>0.42751406588209501</v>
      </c>
      <c r="T10" s="17">
        <v>0.49868895925710099</v>
      </c>
      <c r="U10" s="17">
        <v>0.46254389520188899</v>
      </c>
      <c r="V10" s="17">
        <v>0.464038128455521</v>
      </c>
      <c r="W10" s="17">
        <v>0.494055663241668</v>
      </c>
      <c r="X10" s="17">
        <v>0.47573182139148901</v>
      </c>
      <c r="Y10" s="17">
        <v>0.47313429000499801</v>
      </c>
      <c r="Z10" s="17">
        <v>0.48637348970961503</v>
      </c>
      <c r="AA10" s="17">
        <v>0.44473941352504798</v>
      </c>
      <c r="AB10" s="17">
        <v>0.46687059727781399</v>
      </c>
      <c r="AC10" s="17">
        <v>0.38537145222761399</v>
      </c>
      <c r="AD10" s="17">
        <v>0.41116254630465499</v>
      </c>
      <c r="AE10" s="17"/>
      <c r="AF10" s="17">
        <v>0.63630987921076798</v>
      </c>
      <c r="AG10" s="17">
        <v>0.43740063082504199</v>
      </c>
      <c r="AH10" s="17">
        <v>0.483310817039521</v>
      </c>
      <c r="AI10" s="17">
        <v>0.41135616900884803</v>
      </c>
      <c r="AJ10" s="17">
        <v>0.47080247813600501</v>
      </c>
      <c r="AK10" s="17">
        <v>0.46023623364711103</v>
      </c>
      <c r="AL10" s="17">
        <v>0.47921871525221399</v>
      </c>
      <c r="AM10" s="17">
        <v>0.50984837740959699</v>
      </c>
      <c r="AN10" s="17">
        <v>0.438500351791345</v>
      </c>
      <c r="AO10" s="17">
        <v>0.45187729973290902</v>
      </c>
      <c r="AP10" s="17">
        <v>0.50169996649831905</v>
      </c>
      <c r="AQ10" s="17">
        <v>0.48572468542597802</v>
      </c>
      <c r="AR10" s="17">
        <v>0.469067803213922</v>
      </c>
      <c r="AS10" s="17">
        <v>0.40284743827025099</v>
      </c>
      <c r="AT10" s="17">
        <v>0.63388798183290695</v>
      </c>
      <c r="AU10" s="17">
        <v>0.40011459135649702</v>
      </c>
      <c r="AV10" s="17"/>
      <c r="AW10" s="17">
        <v>0.44531294980694203</v>
      </c>
      <c r="AX10" s="17">
        <v>0.47701701873394198</v>
      </c>
      <c r="AY10" s="17">
        <v>0.464221382219902</v>
      </c>
      <c r="AZ10" s="17">
        <v>0.48833005223369802</v>
      </c>
      <c r="BA10" s="17">
        <v>0.44599061755707597</v>
      </c>
      <c r="BB10" s="17">
        <v>0.38718949268359498</v>
      </c>
      <c r="BC10" s="17"/>
      <c r="BD10" s="17">
        <v>0.44591902190911298</v>
      </c>
      <c r="BE10" s="17">
        <v>0.42305530379456702</v>
      </c>
      <c r="BF10" s="17">
        <v>0.50409458231196302</v>
      </c>
      <c r="BG10" s="17">
        <v>0.48716934568770698</v>
      </c>
      <c r="BH10" s="17">
        <v>0.43123934896474803</v>
      </c>
      <c r="BI10" s="17"/>
      <c r="BJ10" s="17">
        <v>0.461597248711138</v>
      </c>
      <c r="BK10" s="17">
        <v>0.47163505308630799</v>
      </c>
      <c r="BL10" s="17"/>
      <c r="BM10" s="17">
        <v>0.45968571488332199</v>
      </c>
      <c r="BN10" s="17">
        <v>0.47133385592595001</v>
      </c>
      <c r="BO10" s="17"/>
      <c r="BP10" s="17">
        <v>0.49775043950127301</v>
      </c>
      <c r="BQ10" s="17">
        <v>0.48352327979785498</v>
      </c>
      <c r="BR10" s="17">
        <v>0.490438605483139</v>
      </c>
      <c r="BS10" s="17">
        <v>0.45723609600023402</v>
      </c>
      <c r="BT10" s="17"/>
      <c r="BU10" s="17">
        <v>0.48101357609162099</v>
      </c>
      <c r="BV10" s="17">
        <v>0.436689007974638</v>
      </c>
      <c r="BW10" s="17"/>
      <c r="BX10" s="17">
        <v>0.47598910365803598</v>
      </c>
      <c r="BY10" s="17">
        <v>0.45570749816582501</v>
      </c>
      <c r="BZ10" s="17"/>
      <c r="CA10" s="17">
        <v>0.55507370059268402</v>
      </c>
      <c r="CB10" s="17">
        <v>0.348406086425464</v>
      </c>
      <c r="CC10" s="17">
        <v>0.51747169771413004</v>
      </c>
      <c r="CD10" s="17">
        <v>0.47941520988875702</v>
      </c>
    </row>
    <row r="11" spans="2:82">
      <c r="B11" s="18" t="s">
        <v>384</v>
      </c>
      <c r="C11" s="17">
        <v>0.21962662014614401</v>
      </c>
      <c r="D11" s="17">
        <v>0.209006460232292</v>
      </c>
      <c r="E11" s="17">
        <v>0.22952022977706699</v>
      </c>
      <c r="F11" s="17"/>
      <c r="G11" s="17">
        <v>0.21219499967598901</v>
      </c>
      <c r="H11" s="17">
        <v>0.18669457303649201</v>
      </c>
      <c r="I11" s="17">
        <v>0.20407956495158799</v>
      </c>
      <c r="J11" s="17">
        <v>0.238207389406208</v>
      </c>
      <c r="K11" s="17">
        <v>0.259980267191737</v>
      </c>
      <c r="L11" s="17">
        <v>0.222361502577028</v>
      </c>
      <c r="M11" s="17"/>
      <c r="N11" s="17">
        <v>0.15544253399316599</v>
      </c>
      <c r="O11" s="17">
        <v>0.20438668980856201</v>
      </c>
      <c r="P11" s="17">
        <v>0.28268703758640201</v>
      </c>
      <c r="Q11" s="17">
        <v>0.24645602586037499</v>
      </c>
      <c r="R11" s="17"/>
      <c r="S11" s="17">
        <v>0.21415055514963199</v>
      </c>
      <c r="T11" s="17">
        <v>0.199542194172663</v>
      </c>
      <c r="U11" s="17">
        <v>0.25447859151249502</v>
      </c>
      <c r="V11" s="17">
        <v>0.18893339879551699</v>
      </c>
      <c r="W11" s="17">
        <v>0.26194570042367499</v>
      </c>
      <c r="X11" s="17">
        <v>0.24215066704173999</v>
      </c>
      <c r="Y11" s="17">
        <v>0.18618130334586699</v>
      </c>
      <c r="Z11" s="17">
        <v>0.291759312584216</v>
      </c>
      <c r="AA11" s="17">
        <v>0.19492526445626701</v>
      </c>
      <c r="AB11" s="17">
        <v>0.19945372245072199</v>
      </c>
      <c r="AC11" s="17">
        <v>0.298381186604465</v>
      </c>
      <c r="AD11" s="17">
        <v>0.19959454249522901</v>
      </c>
      <c r="AE11" s="17"/>
      <c r="AF11" s="17">
        <v>0</v>
      </c>
      <c r="AG11" s="17">
        <v>0.21936309123459</v>
      </c>
      <c r="AH11" s="17">
        <v>0.22547770435886699</v>
      </c>
      <c r="AI11" s="17">
        <v>0.25173027696418698</v>
      </c>
      <c r="AJ11" s="17">
        <v>0.24955513846314001</v>
      </c>
      <c r="AK11" s="17">
        <v>0.22807468748344301</v>
      </c>
      <c r="AL11" s="17">
        <v>0.22654010433169</v>
      </c>
      <c r="AM11" s="17">
        <v>0.20309412612858099</v>
      </c>
      <c r="AN11" s="17">
        <v>0.26623081305562002</v>
      </c>
      <c r="AO11" s="17">
        <v>0.23083709818735401</v>
      </c>
      <c r="AP11" s="17">
        <v>0.199687839001677</v>
      </c>
      <c r="AQ11" s="17">
        <v>0.15289732352709201</v>
      </c>
      <c r="AR11" s="17">
        <v>0.21331619455552001</v>
      </c>
      <c r="AS11" s="17">
        <v>0.22370816486202</v>
      </c>
      <c r="AT11" s="17">
        <v>7.2262687900041395E-2</v>
      </c>
      <c r="AU11" s="17">
        <v>0.15477117699488399</v>
      </c>
      <c r="AV11" s="17"/>
      <c r="AW11" s="17">
        <v>0.201515219016491</v>
      </c>
      <c r="AX11" s="17">
        <v>0.18621327112502301</v>
      </c>
      <c r="AY11" s="17">
        <v>0.24604221034464299</v>
      </c>
      <c r="AZ11" s="17">
        <v>0.227001386567242</v>
      </c>
      <c r="BA11" s="17">
        <v>0.23606660103823099</v>
      </c>
      <c r="BB11" s="17">
        <v>0.31875022288329202</v>
      </c>
      <c r="BC11" s="17"/>
      <c r="BD11" s="17">
        <v>0.27344660499145401</v>
      </c>
      <c r="BE11" s="17">
        <v>0.249986579203377</v>
      </c>
      <c r="BF11" s="17">
        <v>0.171446465771149</v>
      </c>
      <c r="BG11" s="17">
        <v>0.154123625242993</v>
      </c>
      <c r="BH11" s="17">
        <v>0.133254458974744</v>
      </c>
      <c r="BI11" s="17"/>
      <c r="BJ11" s="17">
        <v>0.22367862675354999</v>
      </c>
      <c r="BK11" s="17">
        <v>0.19881491999231299</v>
      </c>
      <c r="BL11" s="17"/>
      <c r="BM11" s="17">
        <v>0.225206242329621</v>
      </c>
      <c r="BN11" s="17">
        <v>0.19564518258298599</v>
      </c>
      <c r="BO11" s="17"/>
      <c r="BP11" s="17">
        <v>0.18623145854494599</v>
      </c>
      <c r="BQ11" s="17">
        <v>0.15913557891505201</v>
      </c>
      <c r="BR11" s="17">
        <v>0.19812070469757601</v>
      </c>
      <c r="BS11" s="17">
        <v>0.23568288704746099</v>
      </c>
      <c r="BT11" s="17"/>
      <c r="BU11" s="17">
        <v>0.16700014045369799</v>
      </c>
      <c r="BV11" s="17">
        <v>0.28534792827602601</v>
      </c>
      <c r="BW11" s="17"/>
      <c r="BX11" s="17">
        <v>0.13250282720204301</v>
      </c>
      <c r="BY11" s="17">
        <v>0.25282530922424501</v>
      </c>
      <c r="BZ11" s="17"/>
      <c r="CA11" s="17">
        <v>9.0773911131519794E-2</v>
      </c>
      <c r="CB11" s="17">
        <v>0.36404425866627499</v>
      </c>
      <c r="CC11" s="17">
        <v>4.5618189406527503E-2</v>
      </c>
      <c r="CD11" s="17">
        <v>0.309941316997911</v>
      </c>
    </row>
    <row r="12" spans="2:82">
      <c r="B12" s="18" t="s">
        <v>385</v>
      </c>
      <c r="C12" s="17">
        <v>5.2590493095403201E-2</v>
      </c>
      <c r="D12" s="17">
        <v>5.4297463962005903E-2</v>
      </c>
      <c r="E12" s="17">
        <v>5.1372897180067198E-2</v>
      </c>
      <c r="F12" s="17"/>
      <c r="G12" s="17">
        <v>6.8219657083158802E-2</v>
      </c>
      <c r="H12" s="17">
        <v>6.4511982326510106E-2</v>
      </c>
      <c r="I12" s="17">
        <v>2.6858539258776501E-2</v>
      </c>
      <c r="J12" s="17">
        <v>7.5560916939179504E-2</v>
      </c>
      <c r="K12" s="17">
        <v>5.7024436817768399E-2</v>
      </c>
      <c r="L12" s="17">
        <v>3.1967110434157502E-2</v>
      </c>
      <c r="M12" s="17"/>
      <c r="N12" s="17">
        <v>4.1805076478639597E-2</v>
      </c>
      <c r="O12" s="17">
        <v>4.5323650274701997E-2</v>
      </c>
      <c r="P12" s="17">
        <v>6.6751936166258005E-2</v>
      </c>
      <c r="Q12" s="17">
        <v>6.1509010636479698E-2</v>
      </c>
      <c r="R12" s="17"/>
      <c r="S12" s="17">
        <v>2.99744901325333E-2</v>
      </c>
      <c r="T12" s="17">
        <v>6.2887904561691604E-2</v>
      </c>
      <c r="U12" s="17">
        <v>4.2872032736877903E-2</v>
      </c>
      <c r="V12" s="17">
        <v>5.6241981208825002E-2</v>
      </c>
      <c r="W12" s="17">
        <v>5.4940769334327302E-2</v>
      </c>
      <c r="X12" s="17">
        <v>3.0685965816848002E-2</v>
      </c>
      <c r="Y12" s="17">
        <v>7.4444675420257997E-2</v>
      </c>
      <c r="Z12" s="17">
        <v>6.4729552509969299E-2</v>
      </c>
      <c r="AA12" s="17">
        <v>6.7607658901883402E-2</v>
      </c>
      <c r="AB12" s="17">
        <v>5.6304823309443003E-2</v>
      </c>
      <c r="AC12" s="17">
        <v>4.8009884778219901E-2</v>
      </c>
      <c r="AD12" s="17">
        <v>4.7285881109267701E-2</v>
      </c>
      <c r="AE12" s="17"/>
      <c r="AF12" s="17">
        <v>0.12860401647353101</v>
      </c>
      <c r="AG12" s="17">
        <v>2.9427847353487201E-2</v>
      </c>
      <c r="AH12" s="17">
        <v>3.1283633363199899E-2</v>
      </c>
      <c r="AI12" s="17">
        <v>6.9021110011995901E-2</v>
      </c>
      <c r="AJ12" s="17">
        <v>5.74693440099616E-2</v>
      </c>
      <c r="AK12" s="17">
        <v>4.3462957340339101E-2</v>
      </c>
      <c r="AL12" s="17">
        <v>6.8888519798515596E-2</v>
      </c>
      <c r="AM12" s="17">
        <v>4.4223479930652301E-2</v>
      </c>
      <c r="AN12" s="17">
        <v>7.6117887897230396E-2</v>
      </c>
      <c r="AO12" s="17">
        <v>5.2392133969615097E-2</v>
      </c>
      <c r="AP12" s="17">
        <v>3.3596896586151399E-2</v>
      </c>
      <c r="AQ12" s="17">
        <v>8.0100041182627799E-2</v>
      </c>
      <c r="AR12" s="17">
        <v>7.16504688501228E-2</v>
      </c>
      <c r="AS12" s="17">
        <v>1.6967518033410098E-2</v>
      </c>
      <c r="AT12" s="17">
        <v>2.26914895643433E-2</v>
      </c>
      <c r="AU12" s="17">
        <v>4.4394194519911903E-2</v>
      </c>
      <c r="AV12" s="17"/>
      <c r="AW12" s="17">
        <v>6.0968561381626797E-2</v>
      </c>
      <c r="AX12" s="17">
        <v>4.9567003008439803E-2</v>
      </c>
      <c r="AY12" s="17">
        <v>4.8453473094239301E-2</v>
      </c>
      <c r="AZ12" s="17">
        <v>4.8626142691651997E-2</v>
      </c>
      <c r="BA12" s="17">
        <v>5.7031026294406401E-2</v>
      </c>
      <c r="BB12" s="17">
        <v>4.9173102855211002E-2</v>
      </c>
      <c r="BC12" s="17"/>
      <c r="BD12" s="17">
        <v>6.0788985960634402E-2</v>
      </c>
      <c r="BE12" s="17">
        <v>8.3145808662212606E-2</v>
      </c>
      <c r="BF12" s="17">
        <v>4.2993138449173803E-2</v>
      </c>
      <c r="BG12" s="17">
        <v>2.74120236567525E-2</v>
      </c>
      <c r="BH12" s="17">
        <v>0</v>
      </c>
      <c r="BI12" s="17"/>
      <c r="BJ12" s="17">
        <v>5.7404132347411901E-2</v>
      </c>
      <c r="BK12" s="17">
        <v>3.3289169046654798E-2</v>
      </c>
      <c r="BL12" s="17"/>
      <c r="BM12" s="17">
        <v>5.6320453113045697E-2</v>
      </c>
      <c r="BN12" s="17">
        <v>3.6082998477745397E-2</v>
      </c>
      <c r="BO12" s="17"/>
      <c r="BP12" s="17">
        <v>1.25852672015083E-2</v>
      </c>
      <c r="BQ12" s="17">
        <v>4.9944990535744499E-2</v>
      </c>
      <c r="BR12" s="17">
        <v>4.9029704617571501E-2</v>
      </c>
      <c r="BS12" s="17">
        <v>5.6792276744309297E-2</v>
      </c>
      <c r="BT12" s="17"/>
      <c r="BU12" s="17">
        <v>4.7637490109575097E-2</v>
      </c>
      <c r="BV12" s="17">
        <v>5.8775931249393398E-2</v>
      </c>
      <c r="BW12" s="17"/>
      <c r="BX12" s="17">
        <v>3.0459258933303798E-2</v>
      </c>
      <c r="BY12" s="17">
        <v>6.1023642491614599E-2</v>
      </c>
      <c r="BZ12" s="17"/>
      <c r="CA12" s="17">
        <v>1.4844594891159701E-2</v>
      </c>
      <c r="CB12" s="17">
        <v>0.12738900857320001</v>
      </c>
      <c r="CC12" s="17">
        <v>9.8732143217304495E-3</v>
      </c>
      <c r="CD12" s="17">
        <v>4.0116211088875302E-2</v>
      </c>
    </row>
    <row r="13" spans="2:82">
      <c r="B13" s="18" t="s">
        <v>386</v>
      </c>
      <c r="C13" s="17">
        <v>2.0032004380616301E-2</v>
      </c>
      <c r="D13" s="17">
        <v>2.2715620672107101E-2</v>
      </c>
      <c r="E13" s="17">
        <v>1.7643216412965901E-2</v>
      </c>
      <c r="F13" s="17"/>
      <c r="G13" s="17">
        <v>1.44260042060467E-2</v>
      </c>
      <c r="H13" s="17">
        <v>6.69038221465219E-3</v>
      </c>
      <c r="I13" s="17">
        <v>4.3731973645122602E-2</v>
      </c>
      <c r="J13" s="17">
        <v>2.9824441187967E-2</v>
      </c>
      <c r="K13" s="17">
        <v>1.7505036287945499E-2</v>
      </c>
      <c r="L13" s="17">
        <v>8.8106271332655996E-3</v>
      </c>
      <c r="M13" s="17"/>
      <c r="N13" s="17">
        <v>1.2890007718037E-2</v>
      </c>
      <c r="O13" s="17">
        <v>2.12149514137055E-2</v>
      </c>
      <c r="P13" s="17">
        <v>2.1417651229980201E-2</v>
      </c>
      <c r="Q13" s="17">
        <v>2.59458956453224E-2</v>
      </c>
      <c r="R13" s="17"/>
      <c r="S13" s="17">
        <v>1.9223613921042201E-2</v>
      </c>
      <c r="T13" s="17">
        <v>6.7027706481679302E-3</v>
      </c>
      <c r="U13" s="17">
        <v>1.2842611872260301E-2</v>
      </c>
      <c r="V13" s="17">
        <v>2.1878885810431001E-2</v>
      </c>
      <c r="W13" s="17">
        <v>1.34736133057703E-2</v>
      </c>
      <c r="X13" s="17">
        <v>3.3378977713816302E-2</v>
      </c>
      <c r="Y13" s="17">
        <v>3.4184496668634899E-2</v>
      </c>
      <c r="Z13" s="17">
        <v>1.3621413240238E-2</v>
      </c>
      <c r="AA13" s="17">
        <v>7.9112800037520106E-3</v>
      </c>
      <c r="AB13" s="17">
        <v>2.49602545773451E-2</v>
      </c>
      <c r="AC13" s="17">
        <v>1.4098246964798999E-2</v>
      </c>
      <c r="AD13" s="17">
        <v>7.9725839408513605E-2</v>
      </c>
      <c r="AE13" s="17"/>
      <c r="AF13" s="17">
        <v>0</v>
      </c>
      <c r="AG13" s="17">
        <v>3.1943680962480597E-2</v>
      </c>
      <c r="AH13" s="17">
        <v>4.0541979704317999E-2</v>
      </c>
      <c r="AI13" s="17">
        <v>7.1550826289021197E-3</v>
      </c>
      <c r="AJ13" s="17">
        <v>2.75838385428505E-2</v>
      </c>
      <c r="AK13" s="17">
        <v>1.7891554297582799E-2</v>
      </c>
      <c r="AL13" s="17">
        <v>2.0571816355974201E-2</v>
      </c>
      <c r="AM13" s="17">
        <v>1.2258974129404699E-2</v>
      </c>
      <c r="AN13" s="17">
        <v>1.6225845852663501E-2</v>
      </c>
      <c r="AO13" s="17">
        <v>1.7889881114483201E-2</v>
      </c>
      <c r="AP13" s="17">
        <v>1.49428434698938E-2</v>
      </c>
      <c r="AQ13" s="17">
        <v>1.9955315362004299E-2</v>
      </c>
      <c r="AR13" s="17">
        <v>1.2857059572681699E-2</v>
      </c>
      <c r="AS13" s="17">
        <v>3.68170481480758E-2</v>
      </c>
      <c r="AT13" s="17">
        <v>1.9871205977784901E-2</v>
      </c>
      <c r="AU13" s="17">
        <v>2.0666870820585301E-2</v>
      </c>
      <c r="AV13" s="17"/>
      <c r="AW13" s="17">
        <v>1.40088555289363E-2</v>
      </c>
      <c r="AX13" s="17">
        <v>1.7087413713427702E-2</v>
      </c>
      <c r="AY13" s="17">
        <v>3.2012716655239602E-2</v>
      </c>
      <c r="AZ13" s="17">
        <v>3.02621967593362E-2</v>
      </c>
      <c r="BA13" s="17">
        <v>8.0402864892988608E-3</v>
      </c>
      <c r="BB13" s="17">
        <v>1.9404818623855499E-2</v>
      </c>
      <c r="BC13" s="17"/>
      <c r="BD13" s="17">
        <v>2.3430466189079201E-2</v>
      </c>
      <c r="BE13" s="17">
        <v>2.3714800463614301E-2</v>
      </c>
      <c r="BF13" s="17">
        <v>1.3358564441532E-2</v>
      </c>
      <c r="BG13" s="17">
        <v>1.30347046784869E-2</v>
      </c>
      <c r="BH13" s="17">
        <v>0</v>
      </c>
      <c r="BI13" s="17"/>
      <c r="BJ13" s="17">
        <v>2.1618850634867601E-2</v>
      </c>
      <c r="BK13" s="17">
        <v>1.1258707520742499E-2</v>
      </c>
      <c r="BL13" s="17"/>
      <c r="BM13" s="17">
        <v>2.06834876357706E-2</v>
      </c>
      <c r="BN13" s="17">
        <v>1.7410239789346301E-2</v>
      </c>
      <c r="BO13" s="17"/>
      <c r="BP13" s="17">
        <v>1.723440739469E-2</v>
      </c>
      <c r="BQ13" s="17">
        <v>8.9561244887796203E-3</v>
      </c>
      <c r="BR13" s="17">
        <v>2.0272095448899501E-2</v>
      </c>
      <c r="BS13" s="17">
        <v>2.2851133682073501E-2</v>
      </c>
      <c r="BT13" s="17"/>
      <c r="BU13" s="17">
        <v>1.29348474862735E-2</v>
      </c>
      <c r="BV13" s="17">
        <v>2.8895117357678499E-2</v>
      </c>
      <c r="BW13" s="17"/>
      <c r="BX13" s="17">
        <v>6.4499325845845E-3</v>
      </c>
      <c r="BY13" s="17">
        <v>2.5207478993873898E-2</v>
      </c>
      <c r="BZ13" s="17"/>
      <c r="CA13" s="17">
        <v>7.2440448327277199E-3</v>
      </c>
      <c r="CB13" s="17">
        <v>5.7970623533473903E-2</v>
      </c>
      <c r="CC13" s="17">
        <v>1.51861145486262E-3</v>
      </c>
      <c r="CD13" s="17">
        <v>8.5900696499770293E-3</v>
      </c>
    </row>
    <row r="14" spans="2:82">
      <c r="B14" s="18" t="s">
        <v>124</v>
      </c>
      <c r="C14" s="17">
        <v>3.3280338882898497E-2</v>
      </c>
      <c r="D14" s="17">
        <v>2.7869757909051201E-2</v>
      </c>
      <c r="E14" s="17">
        <v>3.8654515341243E-2</v>
      </c>
      <c r="F14" s="17"/>
      <c r="G14" s="17">
        <v>3.6997647549541698E-2</v>
      </c>
      <c r="H14" s="17">
        <v>2.98248588243131E-2</v>
      </c>
      <c r="I14" s="17">
        <v>4.0633539364759497E-2</v>
      </c>
      <c r="J14" s="17">
        <v>3.6269849730547699E-2</v>
      </c>
      <c r="K14" s="17">
        <v>2.24464879739491E-2</v>
      </c>
      <c r="L14" s="17">
        <v>3.2327317206637299E-2</v>
      </c>
      <c r="M14" s="17"/>
      <c r="N14" s="17">
        <v>1.6099425486396101E-2</v>
      </c>
      <c r="O14" s="17">
        <v>3.1627084544186598E-2</v>
      </c>
      <c r="P14" s="17">
        <v>3.7013480339478898E-2</v>
      </c>
      <c r="Q14" s="17">
        <v>5.1741331170838699E-2</v>
      </c>
      <c r="R14" s="17"/>
      <c r="S14" s="17">
        <v>3.2067170785505403E-2</v>
      </c>
      <c r="T14" s="17">
        <v>2.1374158794426699E-2</v>
      </c>
      <c r="U14" s="17">
        <v>4.6776471785850801E-2</v>
      </c>
      <c r="V14" s="17">
        <v>3.5743209856667402E-2</v>
      </c>
      <c r="W14" s="17">
        <v>1.31654216827598E-2</v>
      </c>
      <c r="X14" s="17">
        <v>4.3985419649422403E-2</v>
      </c>
      <c r="Y14" s="17">
        <v>3.1523407341794298E-2</v>
      </c>
      <c r="Z14" s="17">
        <v>1.3621413240238E-2</v>
      </c>
      <c r="AA14" s="17">
        <v>5.3845254279390201E-2</v>
      </c>
      <c r="AB14" s="17">
        <v>6.3416038405169897E-3</v>
      </c>
      <c r="AC14" s="17">
        <v>5.90160461058837E-2</v>
      </c>
      <c r="AD14" s="17">
        <v>5.1834833394466803E-2</v>
      </c>
      <c r="AE14" s="17"/>
      <c r="AF14" s="17">
        <v>0.13412252740497499</v>
      </c>
      <c r="AG14" s="17">
        <v>5.56760622101772E-2</v>
      </c>
      <c r="AH14" s="17">
        <v>3.6522480850660698E-2</v>
      </c>
      <c r="AI14" s="17">
        <v>8.3242986896824606E-2</v>
      </c>
      <c r="AJ14" s="17">
        <v>9.3334699204378896E-3</v>
      </c>
      <c r="AK14" s="17">
        <v>2.51923069206932E-2</v>
      </c>
      <c r="AL14" s="17">
        <v>3.36109305239412E-2</v>
      </c>
      <c r="AM14" s="17">
        <v>3.7203552297884697E-2</v>
      </c>
      <c r="AN14" s="17">
        <v>7.2923629050327104E-3</v>
      </c>
      <c r="AO14" s="17">
        <v>5.58210488295975E-2</v>
      </c>
      <c r="AP14" s="17">
        <v>1.4295570786473101E-2</v>
      </c>
      <c r="AQ14" s="17">
        <v>0</v>
      </c>
      <c r="AR14" s="17">
        <v>1.6586498029471101E-2</v>
      </c>
      <c r="AS14" s="17">
        <v>0</v>
      </c>
      <c r="AT14" s="17">
        <v>2.5485525647569399E-2</v>
      </c>
      <c r="AU14" s="17">
        <v>1.2894817632377001E-2</v>
      </c>
      <c r="AV14" s="17"/>
      <c r="AW14" s="17">
        <v>1.7208576035286999E-2</v>
      </c>
      <c r="AX14" s="17">
        <v>4.5396717834007401E-2</v>
      </c>
      <c r="AY14" s="17">
        <v>2.7847956248868301E-2</v>
      </c>
      <c r="AZ14" s="17">
        <v>3.3633424396569099E-2</v>
      </c>
      <c r="BA14" s="17">
        <v>4.1505044171485303E-2</v>
      </c>
      <c r="BB14" s="17">
        <v>3.2852427451260199E-2</v>
      </c>
      <c r="BC14" s="17"/>
      <c r="BD14" s="17">
        <v>5.97955677021123E-2</v>
      </c>
      <c r="BE14" s="17">
        <v>3.0999337220565401E-2</v>
      </c>
      <c r="BF14" s="17">
        <v>2.2545230656583998E-2</v>
      </c>
      <c r="BG14" s="17">
        <v>1.52881882731031E-2</v>
      </c>
      <c r="BH14" s="17">
        <v>0</v>
      </c>
      <c r="BI14" s="17"/>
      <c r="BJ14" s="17">
        <v>3.4574271304563101E-2</v>
      </c>
      <c r="BK14" s="17">
        <v>2.02257195017593E-2</v>
      </c>
      <c r="BL14" s="17"/>
      <c r="BM14" s="17">
        <v>3.30895108112031E-2</v>
      </c>
      <c r="BN14" s="17">
        <v>3.49920174934642E-2</v>
      </c>
      <c r="BO14" s="17"/>
      <c r="BP14" s="17">
        <v>3.0819927677488101E-2</v>
      </c>
      <c r="BQ14" s="17">
        <v>3.5526627293247397E-2</v>
      </c>
      <c r="BR14" s="17">
        <v>8.6276067577721396E-3</v>
      </c>
      <c r="BS14" s="17">
        <v>3.3984423908686702E-2</v>
      </c>
      <c r="BT14" s="17"/>
      <c r="BU14" s="17">
        <v>2.2213823997549498E-2</v>
      </c>
      <c r="BV14" s="17">
        <v>4.7100488719148098E-2</v>
      </c>
      <c r="BW14" s="17"/>
      <c r="BX14" s="17">
        <v>1.6258994523700599E-2</v>
      </c>
      <c r="BY14" s="17">
        <v>3.9766354929455003E-2</v>
      </c>
      <c r="BZ14" s="17"/>
      <c r="CA14" s="17">
        <v>1.84910322486255E-2</v>
      </c>
      <c r="CB14" s="17">
        <v>5.0802347182326499E-2</v>
      </c>
      <c r="CC14" s="17">
        <v>3.3559265576219399E-3</v>
      </c>
      <c r="CD14" s="17">
        <v>5.3599897304684098E-2</v>
      </c>
    </row>
    <row r="15" spans="2:82">
      <c r="B15" s="18" t="s">
        <v>387</v>
      </c>
      <c r="C15" s="21">
        <v>0.67447054349493796</v>
      </c>
      <c r="D15" s="21">
        <v>0.68611069722454299</v>
      </c>
      <c r="E15" s="21">
        <v>0.66280914128865698</v>
      </c>
      <c r="F15" s="21"/>
      <c r="G15" s="21">
        <v>0.66816169148526405</v>
      </c>
      <c r="H15" s="21">
        <v>0.71227820359803296</v>
      </c>
      <c r="I15" s="21">
        <v>0.68469638277975298</v>
      </c>
      <c r="J15" s="21">
        <v>0.62013740273609796</v>
      </c>
      <c r="K15" s="21">
        <v>0.64304377172860006</v>
      </c>
      <c r="L15" s="21">
        <v>0.70453344264891204</v>
      </c>
      <c r="M15" s="21"/>
      <c r="N15" s="21">
        <v>0.77376295632376102</v>
      </c>
      <c r="O15" s="21">
        <v>0.69744762395884397</v>
      </c>
      <c r="P15" s="21">
        <v>0.59212989467788002</v>
      </c>
      <c r="Q15" s="21">
        <v>0.61434773668698395</v>
      </c>
      <c r="R15" s="21"/>
      <c r="S15" s="21">
        <v>0.70458417001128704</v>
      </c>
      <c r="T15" s="21">
        <v>0.70949297182305004</v>
      </c>
      <c r="U15" s="21">
        <v>0.64303029209251605</v>
      </c>
      <c r="V15" s="21">
        <v>0.697202524328559</v>
      </c>
      <c r="W15" s="21">
        <v>0.65647449525346702</v>
      </c>
      <c r="X15" s="21">
        <v>0.64979896977817297</v>
      </c>
      <c r="Y15" s="21">
        <v>0.67366611722344505</v>
      </c>
      <c r="Z15" s="21">
        <v>0.61626830842533797</v>
      </c>
      <c r="AA15" s="21">
        <v>0.67571054235870798</v>
      </c>
      <c r="AB15" s="21">
        <v>0.71293959582197297</v>
      </c>
      <c r="AC15" s="21">
        <v>0.58049463554663205</v>
      </c>
      <c r="AD15" s="21">
        <v>0.62155890359252297</v>
      </c>
      <c r="AE15" s="21"/>
      <c r="AF15" s="21">
        <v>0.73727345612149398</v>
      </c>
      <c r="AG15" s="21">
        <v>0.66358931823926504</v>
      </c>
      <c r="AH15" s="21">
        <v>0.66617420172295405</v>
      </c>
      <c r="AI15" s="21">
        <v>0.58885054349808996</v>
      </c>
      <c r="AJ15" s="21">
        <v>0.65605820906361001</v>
      </c>
      <c r="AK15" s="21">
        <v>0.68537849395794204</v>
      </c>
      <c r="AL15" s="21">
        <v>0.65038862898987904</v>
      </c>
      <c r="AM15" s="21">
        <v>0.70321986751347698</v>
      </c>
      <c r="AN15" s="21">
        <v>0.63413309028945297</v>
      </c>
      <c r="AO15" s="21">
        <v>0.64305983789895005</v>
      </c>
      <c r="AP15" s="21">
        <v>0.737476850155805</v>
      </c>
      <c r="AQ15" s="21">
        <v>0.747047319928276</v>
      </c>
      <c r="AR15" s="21">
        <v>0.68558977899220397</v>
      </c>
      <c r="AS15" s="21">
        <v>0.72250726895649398</v>
      </c>
      <c r="AT15" s="21">
        <v>0.85968909091026102</v>
      </c>
      <c r="AU15" s="21">
        <v>0.767272940032242</v>
      </c>
      <c r="AV15" s="21"/>
      <c r="AW15" s="21">
        <v>0.706298788037658</v>
      </c>
      <c r="AX15" s="21">
        <v>0.70173559431910204</v>
      </c>
      <c r="AY15" s="21">
        <v>0.64564364365700999</v>
      </c>
      <c r="AZ15" s="21">
        <v>0.66047684958520103</v>
      </c>
      <c r="BA15" s="21">
        <v>0.65735704200657896</v>
      </c>
      <c r="BB15" s="21">
        <v>0.57981942818638099</v>
      </c>
      <c r="BC15" s="21"/>
      <c r="BD15" s="21">
        <v>0.58253837515672002</v>
      </c>
      <c r="BE15" s="21">
        <v>0.61215347445023105</v>
      </c>
      <c r="BF15" s="21">
        <v>0.74965660068156104</v>
      </c>
      <c r="BG15" s="21">
        <v>0.79014145814866499</v>
      </c>
      <c r="BH15" s="21">
        <v>0.86674554102525603</v>
      </c>
      <c r="BI15" s="21"/>
      <c r="BJ15" s="21">
        <v>0.66272411895960703</v>
      </c>
      <c r="BK15" s="21">
        <v>0.73641148393852995</v>
      </c>
      <c r="BL15" s="21"/>
      <c r="BM15" s="21">
        <v>0.66470030611035902</v>
      </c>
      <c r="BN15" s="21">
        <v>0.71586956165645899</v>
      </c>
      <c r="BO15" s="21"/>
      <c r="BP15" s="21">
        <v>0.75312893918136803</v>
      </c>
      <c r="BQ15" s="21">
        <v>0.74643667876717701</v>
      </c>
      <c r="BR15" s="21">
        <v>0.72394988847818098</v>
      </c>
      <c r="BS15" s="21">
        <v>0.65068927861746895</v>
      </c>
      <c r="BT15" s="21"/>
      <c r="BU15" s="21">
        <v>0.75021369795290405</v>
      </c>
      <c r="BV15" s="21">
        <v>0.579880534397754</v>
      </c>
      <c r="BW15" s="21"/>
      <c r="BX15" s="21">
        <v>0.814328986756368</v>
      </c>
      <c r="BY15" s="21">
        <v>0.62117721436081197</v>
      </c>
      <c r="BZ15" s="21"/>
      <c r="CA15" s="21">
        <v>0.868646416895967</v>
      </c>
      <c r="CB15" s="21">
        <v>0.399793762044724</v>
      </c>
      <c r="CC15" s="21">
        <v>0.93963405825925705</v>
      </c>
      <c r="CD15" s="21">
        <v>0.58775250495855202</v>
      </c>
    </row>
    <row r="16" spans="2:82">
      <c r="B16" s="18" t="s">
        <v>388</v>
      </c>
      <c r="C16" s="21">
        <v>7.2622497476019496E-2</v>
      </c>
      <c r="D16" s="21">
        <v>7.7013084634112994E-2</v>
      </c>
      <c r="E16" s="21">
        <v>6.9016113593033099E-2</v>
      </c>
      <c r="F16" s="21"/>
      <c r="G16" s="21">
        <v>8.2645661289205502E-2</v>
      </c>
      <c r="H16" s="21">
        <v>7.12023645411623E-2</v>
      </c>
      <c r="I16" s="21">
        <v>7.0590512903899102E-2</v>
      </c>
      <c r="J16" s="21">
        <v>0.105385358127146</v>
      </c>
      <c r="K16" s="21">
        <v>7.4529473105713895E-2</v>
      </c>
      <c r="L16" s="21">
        <v>4.0777737567423103E-2</v>
      </c>
      <c r="M16" s="21"/>
      <c r="N16" s="21">
        <v>5.4695084196676597E-2</v>
      </c>
      <c r="O16" s="21">
        <v>6.65386016884075E-2</v>
      </c>
      <c r="P16" s="21">
        <v>8.8169587396238105E-2</v>
      </c>
      <c r="Q16" s="21">
        <v>8.7454906281802094E-2</v>
      </c>
      <c r="R16" s="21"/>
      <c r="S16" s="21">
        <v>4.9198104053575498E-2</v>
      </c>
      <c r="T16" s="21">
        <v>6.9590675209859607E-2</v>
      </c>
      <c r="U16" s="21">
        <v>5.5714644609138102E-2</v>
      </c>
      <c r="V16" s="21">
        <v>7.8120867019255996E-2</v>
      </c>
      <c r="W16" s="21">
        <v>6.8414382640097596E-2</v>
      </c>
      <c r="X16" s="21">
        <v>6.4064943530664401E-2</v>
      </c>
      <c r="Y16" s="21">
        <v>0.108629172088893</v>
      </c>
      <c r="Z16" s="21">
        <v>7.8350965750207294E-2</v>
      </c>
      <c r="AA16" s="21">
        <v>7.5518938905635394E-2</v>
      </c>
      <c r="AB16" s="21">
        <v>8.1265077886788106E-2</v>
      </c>
      <c r="AC16" s="21">
        <v>6.21081317430189E-2</v>
      </c>
      <c r="AD16" s="21">
        <v>0.12701172051778101</v>
      </c>
      <c r="AE16" s="21"/>
      <c r="AF16" s="21">
        <v>0.12860401647353101</v>
      </c>
      <c r="AG16" s="21">
        <v>6.1371528315967802E-2</v>
      </c>
      <c r="AH16" s="21">
        <v>7.1825613067517904E-2</v>
      </c>
      <c r="AI16" s="21">
        <v>7.6176192640898005E-2</v>
      </c>
      <c r="AJ16" s="21">
        <v>8.5053182552812107E-2</v>
      </c>
      <c r="AK16" s="21">
        <v>6.1354511637921903E-2</v>
      </c>
      <c r="AL16" s="21">
        <v>8.94603361544897E-2</v>
      </c>
      <c r="AM16" s="21">
        <v>5.64824540600571E-2</v>
      </c>
      <c r="AN16" s="21">
        <v>9.2343733749893894E-2</v>
      </c>
      <c r="AO16" s="21">
        <v>7.0282015084098301E-2</v>
      </c>
      <c r="AP16" s="21">
        <v>4.8539740056045298E-2</v>
      </c>
      <c r="AQ16" s="21">
        <v>0.100055356544632</v>
      </c>
      <c r="AR16" s="21">
        <v>8.4507528422804498E-2</v>
      </c>
      <c r="AS16" s="21">
        <v>5.3784566181485902E-2</v>
      </c>
      <c r="AT16" s="21">
        <v>4.2562695542128201E-2</v>
      </c>
      <c r="AU16" s="21">
        <v>6.5061065340497201E-2</v>
      </c>
      <c r="AV16" s="21"/>
      <c r="AW16" s="21">
        <v>7.4977416910563102E-2</v>
      </c>
      <c r="AX16" s="21">
        <v>6.6654416721867504E-2</v>
      </c>
      <c r="AY16" s="21">
        <v>8.0466189749478903E-2</v>
      </c>
      <c r="AZ16" s="21">
        <v>7.8888339450988207E-2</v>
      </c>
      <c r="BA16" s="21">
        <v>6.5071312783705301E-2</v>
      </c>
      <c r="BB16" s="21">
        <v>6.8577921479066606E-2</v>
      </c>
      <c r="BC16" s="21"/>
      <c r="BD16" s="21">
        <v>8.4219452149713603E-2</v>
      </c>
      <c r="BE16" s="21">
        <v>0.106860609125827</v>
      </c>
      <c r="BF16" s="21">
        <v>5.6351702890705797E-2</v>
      </c>
      <c r="BG16" s="21">
        <v>4.04467283352394E-2</v>
      </c>
      <c r="BH16" s="21">
        <v>0</v>
      </c>
      <c r="BI16" s="21"/>
      <c r="BJ16" s="21">
        <v>7.9022982982279499E-2</v>
      </c>
      <c r="BK16" s="21">
        <v>4.4547876567397303E-2</v>
      </c>
      <c r="BL16" s="21"/>
      <c r="BM16" s="21">
        <v>7.7003940748816294E-2</v>
      </c>
      <c r="BN16" s="21">
        <v>5.3493238267091701E-2</v>
      </c>
      <c r="BO16" s="21"/>
      <c r="BP16" s="21">
        <v>2.98196745961983E-2</v>
      </c>
      <c r="BQ16" s="21">
        <v>5.8901115024524102E-2</v>
      </c>
      <c r="BR16" s="21">
        <v>6.9301800066471006E-2</v>
      </c>
      <c r="BS16" s="21">
        <v>7.9643410426382802E-2</v>
      </c>
      <c r="BT16" s="21"/>
      <c r="BU16" s="21">
        <v>6.0572337595848597E-2</v>
      </c>
      <c r="BV16" s="21">
        <v>8.7671048607071894E-2</v>
      </c>
      <c r="BW16" s="21"/>
      <c r="BX16" s="21">
        <v>3.6909191517888303E-2</v>
      </c>
      <c r="BY16" s="21">
        <v>8.6231121485488504E-2</v>
      </c>
      <c r="BZ16" s="21"/>
      <c r="CA16" s="21">
        <v>2.2088639723887402E-2</v>
      </c>
      <c r="CB16" s="21">
        <v>0.185359632106674</v>
      </c>
      <c r="CC16" s="21">
        <v>1.13918257765931E-2</v>
      </c>
      <c r="CD16" s="21">
        <v>4.8706280738852401E-2</v>
      </c>
    </row>
    <row r="17" spans="2:82">
      <c r="B17" s="18" t="s">
        <v>230</v>
      </c>
      <c r="C17" s="22">
        <v>0.60184804601891895</v>
      </c>
      <c r="D17" s="22">
        <v>0.60909761259043005</v>
      </c>
      <c r="E17" s="22">
        <v>0.59379302769562403</v>
      </c>
      <c r="F17" s="22"/>
      <c r="G17" s="22">
        <v>0.58551603019605902</v>
      </c>
      <c r="H17" s="22">
        <v>0.64107583905687004</v>
      </c>
      <c r="I17" s="22">
        <v>0.61410586987585403</v>
      </c>
      <c r="J17" s="22">
        <v>0.51475204460895096</v>
      </c>
      <c r="K17" s="22">
        <v>0.56851429862288605</v>
      </c>
      <c r="L17" s="22">
        <v>0.66375570508148896</v>
      </c>
      <c r="M17" s="22"/>
      <c r="N17" s="22">
        <v>0.71906787212708401</v>
      </c>
      <c r="O17" s="22">
        <v>0.63090902227043599</v>
      </c>
      <c r="P17" s="22">
        <v>0.50396030728164198</v>
      </c>
      <c r="Q17" s="22">
        <v>0.52689283040518198</v>
      </c>
      <c r="R17" s="22"/>
      <c r="S17" s="22">
        <v>0.65538606595771198</v>
      </c>
      <c r="T17" s="22">
        <v>0.63990229661319098</v>
      </c>
      <c r="U17" s="22">
        <v>0.58731564748337795</v>
      </c>
      <c r="V17" s="22">
        <v>0.61908165730930298</v>
      </c>
      <c r="W17" s="22">
        <v>0.58806011261336999</v>
      </c>
      <c r="X17" s="22">
        <v>0.58573402624750903</v>
      </c>
      <c r="Y17" s="22">
        <v>0.56503694513455205</v>
      </c>
      <c r="Z17" s="22">
        <v>0.53791734267513103</v>
      </c>
      <c r="AA17" s="22">
        <v>0.60019160345307199</v>
      </c>
      <c r="AB17" s="22">
        <v>0.63167451793518503</v>
      </c>
      <c r="AC17" s="22">
        <v>0.51838650380361295</v>
      </c>
      <c r="AD17" s="22">
        <v>0.49454718307474199</v>
      </c>
      <c r="AE17" s="22"/>
      <c r="AF17" s="22">
        <v>0.60866943964796405</v>
      </c>
      <c r="AG17" s="22">
        <v>0.602217789923297</v>
      </c>
      <c r="AH17" s="22">
        <v>0.59434858865543605</v>
      </c>
      <c r="AI17" s="22">
        <v>0.51267435085719204</v>
      </c>
      <c r="AJ17" s="22">
        <v>0.57100502651079799</v>
      </c>
      <c r="AK17" s="22">
        <v>0.62402398232001999</v>
      </c>
      <c r="AL17" s="22">
        <v>0.56092829283538903</v>
      </c>
      <c r="AM17" s="22">
        <v>0.64673741345341995</v>
      </c>
      <c r="AN17" s="22">
        <v>0.54178935653955895</v>
      </c>
      <c r="AO17" s="22">
        <v>0.57277782281485101</v>
      </c>
      <c r="AP17" s="22">
        <v>0.68893711009976</v>
      </c>
      <c r="AQ17" s="22">
        <v>0.64699196338364395</v>
      </c>
      <c r="AR17" s="22">
        <v>0.60108225056940001</v>
      </c>
      <c r="AS17" s="22">
        <v>0.668722702775008</v>
      </c>
      <c r="AT17" s="22">
        <v>0.81712639536813303</v>
      </c>
      <c r="AU17" s="22">
        <v>0.70221187469174495</v>
      </c>
      <c r="AV17" s="22"/>
      <c r="AW17" s="22">
        <v>0.63132137112709497</v>
      </c>
      <c r="AX17" s="22">
        <v>0.63508117759723404</v>
      </c>
      <c r="AY17" s="22">
        <v>0.56517745390753105</v>
      </c>
      <c r="AZ17" s="22">
        <v>0.58158851013421198</v>
      </c>
      <c r="BA17" s="22">
        <v>0.59228572922287404</v>
      </c>
      <c r="BB17" s="22">
        <v>0.51124150670731505</v>
      </c>
      <c r="BC17" s="22"/>
      <c r="BD17" s="22">
        <v>0.49831892300700598</v>
      </c>
      <c r="BE17" s="22">
        <v>0.50529286532440398</v>
      </c>
      <c r="BF17" s="22">
        <v>0.69330489779085602</v>
      </c>
      <c r="BG17" s="22">
        <v>0.749694729813425</v>
      </c>
      <c r="BH17" s="22">
        <v>0.86674554102525603</v>
      </c>
      <c r="BI17" s="22"/>
      <c r="BJ17" s="22">
        <v>0.58370113597732798</v>
      </c>
      <c r="BK17" s="22">
        <v>0.69186360737113295</v>
      </c>
      <c r="BL17" s="22"/>
      <c r="BM17" s="22">
        <v>0.58769636536154302</v>
      </c>
      <c r="BN17" s="22">
        <v>0.66237632338936703</v>
      </c>
      <c r="BO17" s="22"/>
      <c r="BP17" s="22">
        <v>0.72330926458516898</v>
      </c>
      <c r="BQ17" s="22">
        <v>0.68753556374265301</v>
      </c>
      <c r="BR17" s="22">
        <v>0.65464808841170996</v>
      </c>
      <c r="BS17" s="22">
        <v>0.57104586819108605</v>
      </c>
      <c r="BT17" s="22"/>
      <c r="BU17" s="22">
        <v>0.68964136035705603</v>
      </c>
      <c r="BV17" s="22">
        <v>0.49220948579068202</v>
      </c>
      <c r="BW17" s="22"/>
      <c r="BX17" s="22">
        <v>0.77741979523848004</v>
      </c>
      <c r="BY17" s="22">
        <v>0.53494609287532302</v>
      </c>
      <c r="BZ17" s="22"/>
      <c r="CA17" s="22">
        <v>0.84655777717208003</v>
      </c>
      <c r="CB17" s="22">
        <v>0.21443412993805</v>
      </c>
      <c r="CC17" s="22">
        <v>0.92824223248266402</v>
      </c>
      <c r="CD17" s="22">
        <v>0.53904622421970005</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935</v>
      </c>
      <c r="D7" s="10">
        <v>457</v>
      </c>
      <c r="E7" s="10">
        <v>476</v>
      </c>
      <c r="F7" s="10"/>
      <c r="G7" s="10">
        <v>132</v>
      </c>
      <c r="H7" s="10">
        <v>177</v>
      </c>
      <c r="I7" s="10">
        <v>150</v>
      </c>
      <c r="J7" s="10">
        <v>152</v>
      </c>
      <c r="K7" s="10">
        <v>130</v>
      </c>
      <c r="L7" s="10">
        <v>194</v>
      </c>
      <c r="M7" s="10"/>
      <c r="N7" s="10">
        <v>276</v>
      </c>
      <c r="O7" s="10">
        <v>260</v>
      </c>
      <c r="P7" s="10">
        <v>200</v>
      </c>
      <c r="Q7" s="10">
        <v>192</v>
      </c>
      <c r="R7" s="10"/>
      <c r="S7" s="10">
        <v>148</v>
      </c>
      <c r="T7" s="10">
        <v>120</v>
      </c>
      <c r="U7" s="10">
        <v>70</v>
      </c>
      <c r="V7" s="10">
        <v>95</v>
      </c>
      <c r="W7" s="10">
        <v>75</v>
      </c>
      <c r="X7" s="10">
        <v>84</v>
      </c>
      <c r="Y7" s="10">
        <v>78</v>
      </c>
      <c r="Z7" s="10">
        <v>37</v>
      </c>
      <c r="AA7" s="10">
        <v>110</v>
      </c>
      <c r="AB7" s="10">
        <v>62</v>
      </c>
      <c r="AC7" s="10">
        <v>37</v>
      </c>
      <c r="AD7" s="10">
        <v>19</v>
      </c>
      <c r="AE7" s="10"/>
      <c r="AF7" s="10">
        <v>7</v>
      </c>
      <c r="AG7" s="10">
        <v>35</v>
      </c>
      <c r="AH7" s="10">
        <v>51</v>
      </c>
      <c r="AI7" s="10">
        <v>62</v>
      </c>
      <c r="AJ7" s="10">
        <v>81</v>
      </c>
      <c r="AK7" s="10">
        <v>90</v>
      </c>
      <c r="AL7" s="10">
        <v>90</v>
      </c>
      <c r="AM7" s="10">
        <v>68</v>
      </c>
      <c r="AN7" s="10">
        <v>72</v>
      </c>
      <c r="AO7" s="10">
        <v>57</v>
      </c>
      <c r="AP7" s="10">
        <v>72</v>
      </c>
      <c r="AQ7" s="10">
        <v>67</v>
      </c>
      <c r="AR7" s="10">
        <v>44</v>
      </c>
      <c r="AS7" s="10">
        <v>21</v>
      </c>
      <c r="AT7" s="10">
        <v>22</v>
      </c>
      <c r="AU7" s="10">
        <v>59</v>
      </c>
      <c r="AV7" s="10"/>
      <c r="AW7" s="10">
        <v>223</v>
      </c>
      <c r="AX7" s="10">
        <v>253</v>
      </c>
      <c r="AY7" s="10">
        <v>127</v>
      </c>
      <c r="AZ7" s="10">
        <v>176</v>
      </c>
      <c r="BA7" s="10">
        <v>106</v>
      </c>
      <c r="BB7" s="10">
        <v>49</v>
      </c>
      <c r="BC7" s="10"/>
      <c r="BD7" s="10">
        <v>210</v>
      </c>
      <c r="BE7" s="10">
        <v>203</v>
      </c>
      <c r="BF7" s="10">
        <v>255</v>
      </c>
      <c r="BG7" s="10">
        <v>128</v>
      </c>
      <c r="BH7" s="10">
        <v>12</v>
      </c>
      <c r="BI7" s="10"/>
      <c r="BJ7" s="10">
        <v>750</v>
      </c>
      <c r="BK7" s="10">
        <v>180</v>
      </c>
      <c r="BL7" s="10"/>
      <c r="BM7" s="10">
        <v>767</v>
      </c>
      <c r="BN7" s="10">
        <v>164</v>
      </c>
      <c r="BO7" s="10"/>
      <c r="BP7" s="10">
        <v>121</v>
      </c>
      <c r="BQ7" s="10">
        <v>101</v>
      </c>
      <c r="BR7" s="10">
        <v>42</v>
      </c>
      <c r="BS7" s="10">
        <v>637</v>
      </c>
      <c r="BT7" s="10"/>
      <c r="BU7" s="10">
        <v>530</v>
      </c>
      <c r="BV7" s="10">
        <v>405</v>
      </c>
      <c r="BW7" s="10"/>
      <c r="BX7" s="10">
        <v>283</v>
      </c>
      <c r="BY7" s="10">
        <v>652</v>
      </c>
      <c r="BZ7" s="10"/>
      <c r="CA7" s="10">
        <v>95</v>
      </c>
      <c r="CB7" s="10">
        <v>243</v>
      </c>
      <c r="CC7" s="10">
        <v>305</v>
      </c>
      <c r="CD7" s="10">
        <v>292</v>
      </c>
    </row>
    <row r="8" spans="2:82" ht="30" customHeight="1">
      <c r="B8" s="11" t="s">
        <v>99</v>
      </c>
      <c r="C8" s="11">
        <v>936</v>
      </c>
      <c r="D8" s="11">
        <v>464</v>
      </c>
      <c r="E8" s="11">
        <v>470</v>
      </c>
      <c r="F8" s="11"/>
      <c r="G8" s="11">
        <v>143</v>
      </c>
      <c r="H8" s="11">
        <v>179</v>
      </c>
      <c r="I8" s="11">
        <v>151</v>
      </c>
      <c r="J8" s="11">
        <v>148</v>
      </c>
      <c r="K8" s="11">
        <v>124</v>
      </c>
      <c r="L8" s="11">
        <v>190</v>
      </c>
      <c r="M8" s="11"/>
      <c r="N8" s="11">
        <v>251</v>
      </c>
      <c r="O8" s="11">
        <v>242</v>
      </c>
      <c r="P8" s="11">
        <v>226</v>
      </c>
      <c r="Q8" s="11">
        <v>210</v>
      </c>
      <c r="R8" s="11"/>
      <c r="S8" s="11">
        <v>143</v>
      </c>
      <c r="T8" s="11">
        <v>112</v>
      </c>
      <c r="U8" s="11">
        <v>74</v>
      </c>
      <c r="V8" s="11">
        <v>103</v>
      </c>
      <c r="W8" s="11">
        <v>72</v>
      </c>
      <c r="X8" s="11">
        <v>85</v>
      </c>
      <c r="Y8" s="11">
        <v>71</v>
      </c>
      <c r="Z8" s="11">
        <v>35</v>
      </c>
      <c r="AA8" s="11">
        <v>103</v>
      </c>
      <c r="AB8" s="11">
        <v>73</v>
      </c>
      <c r="AC8" s="11">
        <v>40</v>
      </c>
      <c r="AD8" s="11">
        <v>24</v>
      </c>
      <c r="AE8" s="11"/>
      <c r="AF8" s="11">
        <v>6</v>
      </c>
      <c r="AG8" s="11">
        <v>38</v>
      </c>
      <c r="AH8" s="11">
        <v>54</v>
      </c>
      <c r="AI8" s="11">
        <v>63</v>
      </c>
      <c r="AJ8" s="11">
        <v>85</v>
      </c>
      <c r="AK8" s="11">
        <v>92</v>
      </c>
      <c r="AL8" s="11">
        <v>91</v>
      </c>
      <c r="AM8" s="11">
        <v>69</v>
      </c>
      <c r="AN8" s="11">
        <v>72</v>
      </c>
      <c r="AO8" s="11">
        <v>57</v>
      </c>
      <c r="AP8" s="11">
        <v>70</v>
      </c>
      <c r="AQ8" s="11">
        <v>66</v>
      </c>
      <c r="AR8" s="11">
        <v>44</v>
      </c>
      <c r="AS8" s="11">
        <v>20</v>
      </c>
      <c r="AT8" s="11">
        <v>21</v>
      </c>
      <c r="AU8" s="11">
        <v>52</v>
      </c>
      <c r="AV8" s="11"/>
      <c r="AW8" s="11">
        <v>222</v>
      </c>
      <c r="AX8" s="11">
        <v>251</v>
      </c>
      <c r="AY8" s="11">
        <v>129</v>
      </c>
      <c r="AZ8" s="11">
        <v>176</v>
      </c>
      <c r="BA8" s="11">
        <v>108</v>
      </c>
      <c r="BB8" s="11">
        <v>49</v>
      </c>
      <c r="BC8" s="11"/>
      <c r="BD8" s="11">
        <v>218</v>
      </c>
      <c r="BE8" s="11">
        <v>211</v>
      </c>
      <c r="BF8" s="11">
        <v>245</v>
      </c>
      <c r="BG8" s="11">
        <v>121</v>
      </c>
      <c r="BH8" s="11">
        <v>11</v>
      </c>
      <c r="BI8" s="11"/>
      <c r="BJ8" s="11">
        <v>749</v>
      </c>
      <c r="BK8" s="11">
        <v>182</v>
      </c>
      <c r="BL8" s="11"/>
      <c r="BM8" s="11">
        <v>768</v>
      </c>
      <c r="BN8" s="11">
        <v>164</v>
      </c>
      <c r="BO8" s="11"/>
      <c r="BP8" s="11">
        <v>121</v>
      </c>
      <c r="BQ8" s="11">
        <v>101</v>
      </c>
      <c r="BR8" s="11">
        <v>40</v>
      </c>
      <c r="BS8" s="11">
        <v>641</v>
      </c>
      <c r="BT8" s="11"/>
      <c r="BU8" s="11">
        <v>523</v>
      </c>
      <c r="BV8" s="11">
        <v>412</v>
      </c>
      <c r="BW8" s="11"/>
      <c r="BX8" s="11">
        <v>282</v>
      </c>
      <c r="BY8" s="11">
        <v>654</v>
      </c>
      <c r="BZ8" s="11"/>
      <c r="CA8" s="11">
        <v>97</v>
      </c>
      <c r="CB8" s="11">
        <v>245</v>
      </c>
      <c r="CC8" s="11">
        <v>297</v>
      </c>
      <c r="CD8" s="11">
        <v>296</v>
      </c>
    </row>
    <row r="9" spans="2:82">
      <c r="B9" s="18" t="s">
        <v>382</v>
      </c>
      <c r="C9" s="17">
        <v>0.44008355757742301</v>
      </c>
      <c r="D9" s="17">
        <v>0.43708098082459101</v>
      </c>
      <c r="E9" s="17">
        <v>0.444842973949507</v>
      </c>
      <c r="F9" s="17"/>
      <c r="G9" s="17">
        <v>0.312117024043782</v>
      </c>
      <c r="H9" s="17">
        <v>0.38848611503089803</v>
      </c>
      <c r="I9" s="17">
        <v>0.43839310294268002</v>
      </c>
      <c r="J9" s="17">
        <v>0.45461224551524798</v>
      </c>
      <c r="K9" s="17">
        <v>0.485624454761445</v>
      </c>
      <c r="L9" s="17">
        <v>0.54521893340558003</v>
      </c>
      <c r="M9" s="17"/>
      <c r="N9" s="17">
        <v>0.52027903653547503</v>
      </c>
      <c r="O9" s="17">
        <v>0.45409076924603298</v>
      </c>
      <c r="P9" s="17">
        <v>0.36471272647505698</v>
      </c>
      <c r="Q9" s="17">
        <v>0.40452397000516199</v>
      </c>
      <c r="R9" s="17"/>
      <c r="S9" s="17">
        <v>0.442600038672257</v>
      </c>
      <c r="T9" s="17">
        <v>0.445404429777777</v>
      </c>
      <c r="U9" s="17">
        <v>0.34038531690164098</v>
      </c>
      <c r="V9" s="17">
        <v>0.43011436186252</v>
      </c>
      <c r="W9" s="17">
        <v>0.41769903507447098</v>
      </c>
      <c r="X9" s="17">
        <v>0.323079751285964</v>
      </c>
      <c r="Y9" s="17">
        <v>0.46046385657265798</v>
      </c>
      <c r="Z9" s="17">
        <v>0.477670880646624</v>
      </c>
      <c r="AA9" s="17">
        <v>0.500976018222556</v>
      </c>
      <c r="AB9" s="17">
        <v>0.54072647715120403</v>
      </c>
      <c r="AC9" s="17">
        <v>0.35847894592590202</v>
      </c>
      <c r="AD9" s="17">
        <v>0.68144953732676505</v>
      </c>
      <c r="AE9" s="17"/>
      <c r="AF9" s="17">
        <v>0.27700507630809201</v>
      </c>
      <c r="AG9" s="17">
        <v>0.400542994436277</v>
      </c>
      <c r="AH9" s="17">
        <v>0.35712442600734601</v>
      </c>
      <c r="AI9" s="17">
        <v>0.46215242526545702</v>
      </c>
      <c r="AJ9" s="17">
        <v>0.39645746989149599</v>
      </c>
      <c r="AK9" s="17">
        <v>0.38856855440280802</v>
      </c>
      <c r="AL9" s="17">
        <v>0.47474264324814602</v>
      </c>
      <c r="AM9" s="17">
        <v>0.41923724941784102</v>
      </c>
      <c r="AN9" s="17">
        <v>0.40846591228713403</v>
      </c>
      <c r="AO9" s="17">
        <v>0.46074707088127997</v>
      </c>
      <c r="AP9" s="17">
        <v>0.48579089512599399</v>
      </c>
      <c r="AQ9" s="17">
        <v>0.44896974991128802</v>
      </c>
      <c r="AR9" s="17">
        <v>0.441524642316516</v>
      </c>
      <c r="AS9" s="17">
        <v>0.42545013700657303</v>
      </c>
      <c r="AT9" s="17">
        <v>0.68138430301730302</v>
      </c>
      <c r="AU9" s="17">
        <v>0.54382855008956499</v>
      </c>
      <c r="AV9" s="17"/>
      <c r="AW9" s="17">
        <v>0.412581398434825</v>
      </c>
      <c r="AX9" s="17">
        <v>0.43644854439425002</v>
      </c>
      <c r="AY9" s="17">
        <v>0.41630189916816901</v>
      </c>
      <c r="AZ9" s="17">
        <v>0.50352623194665702</v>
      </c>
      <c r="BA9" s="17">
        <v>0.42833643796803</v>
      </c>
      <c r="BB9" s="17">
        <v>0.45345174078796802</v>
      </c>
      <c r="BC9" s="17"/>
      <c r="BD9" s="17">
        <v>0.36655858913936301</v>
      </c>
      <c r="BE9" s="17">
        <v>0.39802851673908302</v>
      </c>
      <c r="BF9" s="17">
        <v>0.48221115518383401</v>
      </c>
      <c r="BG9" s="17">
        <v>0.517460584758619</v>
      </c>
      <c r="BH9" s="17">
        <v>0.64366429818571502</v>
      </c>
      <c r="BI9" s="17"/>
      <c r="BJ9" s="17">
        <v>0.46163458371852301</v>
      </c>
      <c r="BK9" s="17">
        <v>0.35280764703420903</v>
      </c>
      <c r="BL9" s="17"/>
      <c r="BM9" s="17">
        <v>0.44545741076867701</v>
      </c>
      <c r="BN9" s="17">
        <v>0.41293937640143602</v>
      </c>
      <c r="BO9" s="17"/>
      <c r="BP9" s="17">
        <v>0.39779814171343397</v>
      </c>
      <c r="BQ9" s="17">
        <v>0.38487524035881299</v>
      </c>
      <c r="BR9" s="17">
        <v>0.39101376476885102</v>
      </c>
      <c r="BS9" s="17">
        <v>0.46351182455554502</v>
      </c>
      <c r="BT9" s="17"/>
      <c r="BU9" s="17">
        <v>0.506643126524423</v>
      </c>
      <c r="BV9" s="17">
        <v>0.35560871406722899</v>
      </c>
      <c r="BW9" s="17"/>
      <c r="BX9" s="17">
        <v>0.49868417761573303</v>
      </c>
      <c r="BY9" s="17">
        <v>0.41483779539692101</v>
      </c>
      <c r="BZ9" s="17"/>
      <c r="CA9" s="17">
        <v>0.49621580829563899</v>
      </c>
      <c r="CB9" s="17">
        <v>0.33404093691551601</v>
      </c>
      <c r="CC9" s="17">
        <v>0.60030493958900699</v>
      </c>
      <c r="CD9" s="17">
        <v>0.34901643310670299</v>
      </c>
    </row>
    <row r="10" spans="2:82">
      <c r="B10" s="18" t="s">
        <v>383</v>
      </c>
      <c r="C10" s="17">
        <v>0.39986429559717201</v>
      </c>
      <c r="D10" s="17">
        <v>0.37617684973367199</v>
      </c>
      <c r="E10" s="17">
        <v>0.42297448473173499</v>
      </c>
      <c r="F10" s="17"/>
      <c r="G10" s="17">
        <v>0.47936593933001498</v>
      </c>
      <c r="H10" s="17">
        <v>0.41247156802434198</v>
      </c>
      <c r="I10" s="17">
        <v>0.35809318608142998</v>
      </c>
      <c r="J10" s="17">
        <v>0.398771446768801</v>
      </c>
      <c r="K10" s="17">
        <v>0.39273038993370102</v>
      </c>
      <c r="L10" s="17">
        <v>0.36688478212186698</v>
      </c>
      <c r="M10" s="17"/>
      <c r="N10" s="17">
        <v>0.37605549874417699</v>
      </c>
      <c r="O10" s="17">
        <v>0.40318463003591998</v>
      </c>
      <c r="P10" s="17">
        <v>0.42446303849939099</v>
      </c>
      <c r="Q10" s="17">
        <v>0.40662554211303698</v>
      </c>
      <c r="R10" s="17"/>
      <c r="S10" s="17">
        <v>0.410127291282467</v>
      </c>
      <c r="T10" s="17">
        <v>0.37905674365398401</v>
      </c>
      <c r="U10" s="17">
        <v>0.410891666079643</v>
      </c>
      <c r="V10" s="17">
        <v>0.407765194408237</v>
      </c>
      <c r="W10" s="17">
        <v>0.38011865398713501</v>
      </c>
      <c r="X10" s="17">
        <v>0.48280103957256598</v>
      </c>
      <c r="Y10" s="17">
        <v>0.34464294714418098</v>
      </c>
      <c r="Z10" s="17">
        <v>0.45054281486615699</v>
      </c>
      <c r="AA10" s="17">
        <v>0.35763876029341002</v>
      </c>
      <c r="AB10" s="17">
        <v>0.362478383538967</v>
      </c>
      <c r="AC10" s="17">
        <v>0.58482030405970897</v>
      </c>
      <c r="AD10" s="17">
        <v>0.21584261119001399</v>
      </c>
      <c r="AE10" s="17"/>
      <c r="AF10" s="17">
        <v>0.46170241836857001</v>
      </c>
      <c r="AG10" s="17">
        <v>0.30481553399271999</v>
      </c>
      <c r="AH10" s="17">
        <v>0.35501847379750001</v>
      </c>
      <c r="AI10" s="17">
        <v>0.39018924046137099</v>
      </c>
      <c r="AJ10" s="17">
        <v>0.38450190256283601</v>
      </c>
      <c r="AK10" s="17">
        <v>0.50279386837937201</v>
      </c>
      <c r="AL10" s="17">
        <v>0.436183948772706</v>
      </c>
      <c r="AM10" s="17">
        <v>0.40112167799169701</v>
      </c>
      <c r="AN10" s="17">
        <v>0.40129407595660599</v>
      </c>
      <c r="AO10" s="17">
        <v>0.45091209347702799</v>
      </c>
      <c r="AP10" s="17">
        <v>0.38879568308381302</v>
      </c>
      <c r="AQ10" s="17">
        <v>0.38972884187954498</v>
      </c>
      <c r="AR10" s="17">
        <v>0.374849048666276</v>
      </c>
      <c r="AS10" s="17">
        <v>0.53057684117987103</v>
      </c>
      <c r="AT10" s="17">
        <v>0.16775431165524499</v>
      </c>
      <c r="AU10" s="17">
        <v>0.37013980291515203</v>
      </c>
      <c r="AV10" s="17"/>
      <c r="AW10" s="17">
        <v>0.42244242533568499</v>
      </c>
      <c r="AX10" s="17">
        <v>0.39683449135301302</v>
      </c>
      <c r="AY10" s="17">
        <v>0.41142101738940701</v>
      </c>
      <c r="AZ10" s="17">
        <v>0.33691452283902501</v>
      </c>
      <c r="BA10" s="17">
        <v>0.46262551971494598</v>
      </c>
      <c r="BB10" s="17">
        <v>0.37922577439642802</v>
      </c>
      <c r="BC10" s="17"/>
      <c r="BD10" s="17">
        <v>0.40525302420004899</v>
      </c>
      <c r="BE10" s="17">
        <v>0.44240405239341202</v>
      </c>
      <c r="BF10" s="17">
        <v>0.37983025920839503</v>
      </c>
      <c r="BG10" s="17">
        <v>0.38540005433108099</v>
      </c>
      <c r="BH10" s="17">
        <v>0.35633570181428498</v>
      </c>
      <c r="BI10" s="17"/>
      <c r="BJ10" s="17">
        <v>0.39158018719864202</v>
      </c>
      <c r="BK10" s="17">
        <v>0.43431997424500601</v>
      </c>
      <c r="BL10" s="17"/>
      <c r="BM10" s="17">
        <v>0.388253139230541</v>
      </c>
      <c r="BN10" s="17">
        <v>0.45258914852212201</v>
      </c>
      <c r="BO10" s="17"/>
      <c r="BP10" s="17">
        <v>0.46755154740077798</v>
      </c>
      <c r="BQ10" s="17">
        <v>0.41175430004664099</v>
      </c>
      <c r="BR10" s="17">
        <v>0.394604761286664</v>
      </c>
      <c r="BS10" s="17">
        <v>0.38161387669008801</v>
      </c>
      <c r="BT10" s="17"/>
      <c r="BU10" s="17">
        <v>0.39218599007473898</v>
      </c>
      <c r="BV10" s="17">
        <v>0.40960930548369301</v>
      </c>
      <c r="BW10" s="17"/>
      <c r="BX10" s="17">
        <v>0.37944343516405499</v>
      </c>
      <c r="BY10" s="17">
        <v>0.40866181660767797</v>
      </c>
      <c r="BZ10" s="17"/>
      <c r="CA10" s="17">
        <v>0.43237282666573101</v>
      </c>
      <c r="CB10" s="17">
        <v>0.43429655167513498</v>
      </c>
      <c r="CC10" s="17">
        <v>0.3437437887091</v>
      </c>
      <c r="CD10" s="17">
        <v>0.41695324858247301</v>
      </c>
    </row>
    <row r="11" spans="2:82">
      <c r="B11" s="18" t="s">
        <v>384</v>
      </c>
      <c r="C11" s="17">
        <v>0.122748500793599</v>
      </c>
      <c r="D11" s="17">
        <v>0.14271807772929901</v>
      </c>
      <c r="E11" s="17">
        <v>0.1013678386874</v>
      </c>
      <c r="F11" s="17"/>
      <c r="G11" s="17">
        <v>0.149734129280988</v>
      </c>
      <c r="H11" s="17">
        <v>0.13327590159055</v>
      </c>
      <c r="I11" s="17">
        <v>0.16942782174003301</v>
      </c>
      <c r="J11" s="17">
        <v>9.4971647596390804E-2</v>
      </c>
      <c r="K11" s="17">
        <v>0.10614940289290099</v>
      </c>
      <c r="L11" s="17">
        <v>8.7896284472552905E-2</v>
      </c>
      <c r="M11" s="17"/>
      <c r="N11" s="17">
        <v>8.9256437639682204E-2</v>
      </c>
      <c r="O11" s="17">
        <v>0.120997959028689</v>
      </c>
      <c r="P11" s="17">
        <v>0.158989580400662</v>
      </c>
      <c r="Q11" s="17">
        <v>0.125792525908827</v>
      </c>
      <c r="R11" s="17"/>
      <c r="S11" s="17">
        <v>0.10236115256654101</v>
      </c>
      <c r="T11" s="17">
        <v>0.118276871769623</v>
      </c>
      <c r="U11" s="17">
        <v>0.176076168623166</v>
      </c>
      <c r="V11" s="17">
        <v>0.130686194467281</v>
      </c>
      <c r="W11" s="17">
        <v>0.16919233948817</v>
      </c>
      <c r="X11" s="17">
        <v>0.153612243481626</v>
      </c>
      <c r="Y11" s="17">
        <v>0.14175097502289399</v>
      </c>
      <c r="Z11" s="17">
        <v>4.7895150997380398E-2</v>
      </c>
      <c r="AA11" s="17">
        <v>0.112271890218063</v>
      </c>
      <c r="AB11" s="17">
        <v>9.6795139309828998E-2</v>
      </c>
      <c r="AC11" s="17">
        <v>5.6700750014389602E-2</v>
      </c>
      <c r="AD11" s="17">
        <v>0.10270785148322099</v>
      </c>
      <c r="AE11" s="17"/>
      <c r="AF11" s="17">
        <v>0.129396809770736</v>
      </c>
      <c r="AG11" s="17">
        <v>0.20823004334567999</v>
      </c>
      <c r="AH11" s="17">
        <v>0.19881074757775599</v>
      </c>
      <c r="AI11" s="17">
        <v>0.118661826937177</v>
      </c>
      <c r="AJ11" s="17">
        <v>0.16430823567929101</v>
      </c>
      <c r="AK11" s="17">
        <v>9.6893000038633395E-2</v>
      </c>
      <c r="AL11" s="17">
        <v>4.1466021561987303E-2</v>
      </c>
      <c r="AM11" s="17">
        <v>0.179641072590463</v>
      </c>
      <c r="AN11" s="17">
        <v>0.13304529141472601</v>
      </c>
      <c r="AO11" s="17">
        <v>6.9616052989339899E-2</v>
      </c>
      <c r="AP11" s="17">
        <v>7.3809452762304995E-2</v>
      </c>
      <c r="AQ11" s="17">
        <v>0.14319443397898499</v>
      </c>
      <c r="AR11" s="17">
        <v>0.183626309017208</v>
      </c>
      <c r="AS11" s="17">
        <v>4.3973021813555703E-2</v>
      </c>
      <c r="AT11" s="17">
        <v>9.5451593430211701E-2</v>
      </c>
      <c r="AU11" s="17">
        <v>5.0073098605944402E-2</v>
      </c>
      <c r="AV11" s="17"/>
      <c r="AW11" s="17">
        <v>0.13982511441186901</v>
      </c>
      <c r="AX11" s="17">
        <v>0.12294049515067899</v>
      </c>
      <c r="AY11" s="17">
        <v>0.121220225892061</v>
      </c>
      <c r="AZ11" s="17">
        <v>0.105189262647922</v>
      </c>
      <c r="BA11" s="17">
        <v>0.10903804231702401</v>
      </c>
      <c r="BB11" s="17">
        <v>0.14433444140110899</v>
      </c>
      <c r="BC11" s="17"/>
      <c r="BD11" s="17">
        <v>0.16427945962883</v>
      </c>
      <c r="BE11" s="17">
        <v>0.12962323781257701</v>
      </c>
      <c r="BF11" s="17">
        <v>0.110921784582063</v>
      </c>
      <c r="BG11" s="17">
        <v>6.1866237508124901E-2</v>
      </c>
      <c r="BH11" s="17">
        <v>0</v>
      </c>
      <c r="BI11" s="17"/>
      <c r="BJ11" s="17">
        <v>0.112847206653236</v>
      </c>
      <c r="BK11" s="17">
        <v>0.166708644184247</v>
      </c>
      <c r="BL11" s="17"/>
      <c r="BM11" s="17">
        <v>0.127322432222922</v>
      </c>
      <c r="BN11" s="17">
        <v>0.10411404736265401</v>
      </c>
      <c r="BO11" s="17"/>
      <c r="BP11" s="17">
        <v>9.3641392360404904E-2</v>
      </c>
      <c r="BQ11" s="17">
        <v>0.147411299035065</v>
      </c>
      <c r="BR11" s="17">
        <v>0.14533541207356601</v>
      </c>
      <c r="BS11" s="17">
        <v>0.121221797560193</v>
      </c>
      <c r="BT11" s="17"/>
      <c r="BU11" s="17">
        <v>7.8686833604552503E-2</v>
      </c>
      <c r="BV11" s="17">
        <v>0.178669873174432</v>
      </c>
      <c r="BW11" s="17"/>
      <c r="BX11" s="17">
        <v>8.3727711471145203E-2</v>
      </c>
      <c r="BY11" s="17">
        <v>0.13955906639318</v>
      </c>
      <c r="BZ11" s="17"/>
      <c r="CA11" s="17">
        <v>6.2329831294028297E-2</v>
      </c>
      <c r="CB11" s="17">
        <v>0.17505294798134</v>
      </c>
      <c r="CC11" s="17">
        <v>3.1764041945526698E-2</v>
      </c>
      <c r="CD11" s="17">
        <v>0.190350545525408</v>
      </c>
    </row>
    <row r="12" spans="2:82">
      <c r="B12" s="18" t="s">
        <v>385</v>
      </c>
      <c r="C12" s="17">
        <v>1.5243361788081E-2</v>
      </c>
      <c r="D12" s="17">
        <v>1.98525099970417E-2</v>
      </c>
      <c r="E12" s="17">
        <v>1.0750869947654E-2</v>
      </c>
      <c r="F12" s="17"/>
      <c r="G12" s="17">
        <v>3.1972156077522899E-2</v>
      </c>
      <c r="H12" s="17">
        <v>3.6187584716926402E-2</v>
      </c>
      <c r="I12" s="17">
        <v>1.4850335056725001E-2</v>
      </c>
      <c r="J12" s="17">
        <v>6.4787669492951802E-3</v>
      </c>
      <c r="K12" s="17">
        <v>0</v>
      </c>
      <c r="L12" s="17">
        <v>0</v>
      </c>
      <c r="M12" s="17"/>
      <c r="N12" s="17">
        <v>0</v>
      </c>
      <c r="O12" s="17">
        <v>7.8444911316315393E-3</v>
      </c>
      <c r="P12" s="17">
        <v>3.0824535839070601E-2</v>
      </c>
      <c r="Q12" s="17">
        <v>2.57004485409787E-2</v>
      </c>
      <c r="R12" s="17"/>
      <c r="S12" s="17">
        <v>2.3272835059678799E-2</v>
      </c>
      <c r="T12" s="17">
        <v>2.66099229443615E-2</v>
      </c>
      <c r="U12" s="17">
        <v>4.6276929498163602E-2</v>
      </c>
      <c r="V12" s="17">
        <v>9.2841400541534905E-3</v>
      </c>
      <c r="W12" s="17">
        <v>1.7979101300695698E-2</v>
      </c>
      <c r="X12" s="17">
        <v>1.47945542373728E-2</v>
      </c>
      <c r="Y12" s="17">
        <v>0</v>
      </c>
      <c r="Z12" s="17">
        <v>0</v>
      </c>
      <c r="AA12" s="17">
        <v>9.8075278567161406E-3</v>
      </c>
      <c r="AB12" s="17">
        <v>0</v>
      </c>
      <c r="AC12" s="17">
        <v>0</v>
      </c>
      <c r="AD12" s="17">
        <v>0</v>
      </c>
      <c r="AE12" s="17"/>
      <c r="AF12" s="17">
        <v>0.131895695552602</v>
      </c>
      <c r="AG12" s="17">
        <v>3.3428262832052899E-2</v>
      </c>
      <c r="AH12" s="17">
        <v>4.3051511581859603E-2</v>
      </c>
      <c r="AI12" s="17">
        <v>1.6022535114399199E-2</v>
      </c>
      <c r="AJ12" s="17">
        <v>1.5178374233837199E-2</v>
      </c>
      <c r="AK12" s="17">
        <v>0</v>
      </c>
      <c r="AL12" s="17">
        <v>2.35773561678356E-2</v>
      </c>
      <c r="AM12" s="17">
        <v>0</v>
      </c>
      <c r="AN12" s="17">
        <v>4.5213188886844502E-2</v>
      </c>
      <c r="AO12" s="17">
        <v>1.8724782652351599E-2</v>
      </c>
      <c r="AP12" s="17">
        <v>1.52348267520852E-2</v>
      </c>
      <c r="AQ12" s="17">
        <v>0</v>
      </c>
      <c r="AR12" s="17">
        <v>0</v>
      </c>
      <c r="AS12" s="17">
        <v>0</v>
      </c>
      <c r="AT12" s="17">
        <v>0</v>
      </c>
      <c r="AU12" s="17">
        <v>0</v>
      </c>
      <c r="AV12" s="17"/>
      <c r="AW12" s="17">
        <v>1.3655336906932901E-2</v>
      </c>
      <c r="AX12" s="17">
        <v>2.0649636116662599E-2</v>
      </c>
      <c r="AY12" s="17">
        <v>0</v>
      </c>
      <c r="AZ12" s="17">
        <v>3.4430392093672497E-2</v>
      </c>
      <c r="BA12" s="17">
        <v>0</v>
      </c>
      <c r="BB12" s="17">
        <v>0</v>
      </c>
      <c r="BC12" s="17"/>
      <c r="BD12" s="17">
        <v>3.6505731724153098E-2</v>
      </c>
      <c r="BE12" s="17">
        <v>4.1935471921061302E-3</v>
      </c>
      <c r="BF12" s="17">
        <v>8.4879076754474907E-3</v>
      </c>
      <c r="BG12" s="17">
        <v>2.0850890319999999E-2</v>
      </c>
      <c r="BH12" s="17">
        <v>0</v>
      </c>
      <c r="BI12" s="17"/>
      <c r="BJ12" s="17">
        <v>1.30551898565054E-2</v>
      </c>
      <c r="BK12" s="17">
        <v>2.4651770931103802E-2</v>
      </c>
      <c r="BL12" s="17"/>
      <c r="BM12" s="17">
        <v>1.38826445378256E-2</v>
      </c>
      <c r="BN12" s="17">
        <v>2.19833577760335E-2</v>
      </c>
      <c r="BO12" s="17"/>
      <c r="BP12" s="17">
        <v>2.9652296089972201E-2</v>
      </c>
      <c r="BQ12" s="17">
        <v>2.2401021977892E-2</v>
      </c>
      <c r="BR12" s="17">
        <v>2.7056859786595399E-2</v>
      </c>
      <c r="BS12" s="17">
        <v>1.14677641175784E-2</v>
      </c>
      <c r="BT12" s="17"/>
      <c r="BU12" s="17">
        <v>1.05521621597927E-2</v>
      </c>
      <c r="BV12" s="17">
        <v>2.1197251825894999E-2</v>
      </c>
      <c r="BW12" s="17"/>
      <c r="BX12" s="17">
        <v>2.0434086468625899E-2</v>
      </c>
      <c r="BY12" s="17">
        <v>1.300714311422E-2</v>
      </c>
      <c r="BZ12" s="17"/>
      <c r="CA12" s="17">
        <v>0</v>
      </c>
      <c r="CB12" s="17">
        <v>1.6439878918425799E-2</v>
      </c>
      <c r="CC12" s="17">
        <v>1.6663565255705299E-2</v>
      </c>
      <c r="CD12" s="17">
        <v>1.78119739015156E-2</v>
      </c>
    </row>
    <row r="13" spans="2:82">
      <c r="B13" s="18" t="s">
        <v>386</v>
      </c>
      <c r="C13" s="17">
        <v>3.8477767314415599E-3</v>
      </c>
      <c r="D13" s="17">
        <v>4.0210492720503801E-3</v>
      </c>
      <c r="E13" s="17">
        <v>3.69222713009278E-3</v>
      </c>
      <c r="F13" s="17"/>
      <c r="G13" s="17">
        <v>5.9717983601393996E-3</v>
      </c>
      <c r="H13" s="17">
        <v>0</v>
      </c>
      <c r="I13" s="17">
        <v>0</v>
      </c>
      <c r="J13" s="17">
        <v>5.5621056730438502E-3</v>
      </c>
      <c r="K13" s="17">
        <v>1.54957524119529E-2</v>
      </c>
      <c r="L13" s="17">
        <v>0</v>
      </c>
      <c r="M13" s="17"/>
      <c r="N13" s="17">
        <v>3.4077640655918802E-3</v>
      </c>
      <c r="O13" s="17">
        <v>3.63863068930915E-3</v>
      </c>
      <c r="P13" s="17">
        <v>4.6127720164908697E-3</v>
      </c>
      <c r="Q13" s="17">
        <v>3.9204859831581803E-3</v>
      </c>
      <c r="R13" s="17"/>
      <c r="S13" s="17">
        <v>0</v>
      </c>
      <c r="T13" s="17">
        <v>2.2832240795978499E-2</v>
      </c>
      <c r="U13" s="17">
        <v>0</v>
      </c>
      <c r="V13" s="17">
        <v>0</v>
      </c>
      <c r="W13" s="17">
        <v>0</v>
      </c>
      <c r="X13" s="17">
        <v>1.2269753597141201E-2</v>
      </c>
      <c r="Y13" s="17">
        <v>0</v>
      </c>
      <c r="Z13" s="17">
        <v>0</v>
      </c>
      <c r="AA13" s="17">
        <v>0</v>
      </c>
      <c r="AB13" s="17">
        <v>0</v>
      </c>
      <c r="AC13" s="17">
        <v>0</v>
      </c>
      <c r="AD13" s="17">
        <v>0</v>
      </c>
      <c r="AE13" s="17"/>
      <c r="AF13" s="17">
        <v>0</v>
      </c>
      <c r="AG13" s="17">
        <v>2.78193316157785E-2</v>
      </c>
      <c r="AH13" s="17">
        <v>0</v>
      </c>
      <c r="AI13" s="17">
        <v>1.2973972221596301E-2</v>
      </c>
      <c r="AJ13" s="17">
        <v>1.00622440966434E-2</v>
      </c>
      <c r="AK13" s="17">
        <v>0</v>
      </c>
      <c r="AL13" s="17">
        <v>0</v>
      </c>
      <c r="AM13" s="17">
        <v>0</v>
      </c>
      <c r="AN13" s="17">
        <v>0</v>
      </c>
      <c r="AO13" s="17">
        <v>0</v>
      </c>
      <c r="AP13" s="17">
        <v>1.25996209677516E-2</v>
      </c>
      <c r="AQ13" s="17">
        <v>0</v>
      </c>
      <c r="AR13" s="17">
        <v>0</v>
      </c>
      <c r="AS13" s="17">
        <v>0</v>
      </c>
      <c r="AT13" s="17">
        <v>0</v>
      </c>
      <c r="AU13" s="17">
        <v>0</v>
      </c>
      <c r="AV13" s="17"/>
      <c r="AW13" s="17">
        <v>0</v>
      </c>
      <c r="AX13" s="17">
        <v>6.9212823499810302E-3</v>
      </c>
      <c r="AY13" s="17">
        <v>8.1194502494311895E-3</v>
      </c>
      <c r="AZ13" s="17">
        <v>4.66974746920229E-3</v>
      </c>
      <c r="BA13" s="17">
        <v>0</v>
      </c>
      <c r="BB13" s="17">
        <v>0</v>
      </c>
      <c r="BC13" s="17"/>
      <c r="BD13" s="17">
        <v>7.8087389552238401E-3</v>
      </c>
      <c r="BE13" s="17">
        <v>0</v>
      </c>
      <c r="BF13" s="17">
        <v>3.4906631588871098E-3</v>
      </c>
      <c r="BG13" s="17">
        <v>0</v>
      </c>
      <c r="BH13" s="17">
        <v>0</v>
      </c>
      <c r="BI13" s="17"/>
      <c r="BJ13" s="17">
        <v>4.8058379896066704E-3</v>
      </c>
      <c r="BK13" s="17">
        <v>0</v>
      </c>
      <c r="BL13" s="17"/>
      <c r="BM13" s="17">
        <v>4.6863848738459401E-3</v>
      </c>
      <c r="BN13" s="17">
        <v>0</v>
      </c>
      <c r="BO13" s="17"/>
      <c r="BP13" s="17">
        <v>0</v>
      </c>
      <c r="BQ13" s="17">
        <v>8.7377013742855596E-3</v>
      </c>
      <c r="BR13" s="17">
        <v>2.1341796253049099E-2</v>
      </c>
      <c r="BS13" s="17">
        <v>2.91324083542197E-3</v>
      </c>
      <c r="BT13" s="17"/>
      <c r="BU13" s="17">
        <v>0</v>
      </c>
      <c r="BV13" s="17">
        <v>8.7312268858365898E-3</v>
      </c>
      <c r="BW13" s="17"/>
      <c r="BX13" s="17">
        <v>0</v>
      </c>
      <c r="BY13" s="17">
        <v>5.5054393333413398E-3</v>
      </c>
      <c r="BZ13" s="17"/>
      <c r="CA13" s="17">
        <v>9.0815337446016105E-3</v>
      </c>
      <c r="CB13" s="17">
        <v>7.6011791119548599E-3</v>
      </c>
      <c r="CC13" s="17">
        <v>0</v>
      </c>
      <c r="CD13" s="17">
        <v>2.8832413276987899E-3</v>
      </c>
    </row>
    <row r="14" spans="2:82">
      <c r="B14" s="18" t="s">
        <v>124</v>
      </c>
      <c r="C14" s="17">
        <v>1.8212507512283399E-2</v>
      </c>
      <c r="D14" s="17">
        <v>2.0150532443346299E-2</v>
      </c>
      <c r="E14" s="17">
        <v>1.6371605553611099E-2</v>
      </c>
      <c r="F14" s="17"/>
      <c r="G14" s="17">
        <v>2.0838952907552499E-2</v>
      </c>
      <c r="H14" s="17">
        <v>2.9578830637283799E-2</v>
      </c>
      <c r="I14" s="17">
        <v>1.9235554179132801E-2</v>
      </c>
      <c r="J14" s="17">
        <v>3.9603787497221397E-2</v>
      </c>
      <c r="K14" s="17">
        <v>0</v>
      </c>
      <c r="L14" s="17">
        <v>0</v>
      </c>
      <c r="M14" s="17"/>
      <c r="N14" s="17">
        <v>1.10012630150734E-2</v>
      </c>
      <c r="O14" s="17">
        <v>1.02435198684166E-2</v>
      </c>
      <c r="P14" s="17">
        <v>1.6397346769329101E-2</v>
      </c>
      <c r="Q14" s="17">
        <v>3.3437027448837101E-2</v>
      </c>
      <c r="R14" s="17"/>
      <c r="S14" s="17">
        <v>2.1638682419054998E-2</v>
      </c>
      <c r="T14" s="17">
        <v>7.8197910582755107E-3</v>
      </c>
      <c r="U14" s="17">
        <v>2.6369918897386699E-2</v>
      </c>
      <c r="V14" s="17">
        <v>2.2150109207808601E-2</v>
      </c>
      <c r="W14" s="17">
        <v>1.50108701495282E-2</v>
      </c>
      <c r="X14" s="17">
        <v>1.3442657825330001E-2</v>
      </c>
      <c r="Y14" s="17">
        <v>5.3142221260267297E-2</v>
      </c>
      <c r="Z14" s="17">
        <v>2.3891153489838599E-2</v>
      </c>
      <c r="AA14" s="17">
        <v>1.93058034092553E-2</v>
      </c>
      <c r="AB14" s="17">
        <v>0</v>
      </c>
      <c r="AC14" s="17">
        <v>0</v>
      </c>
      <c r="AD14" s="17">
        <v>0</v>
      </c>
      <c r="AE14" s="17"/>
      <c r="AF14" s="17">
        <v>0</v>
      </c>
      <c r="AG14" s="17">
        <v>2.51638337774923E-2</v>
      </c>
      <c r="AH14" s="17">
        <v>4.5994841035537901E-2</v>
      </c>
      <c r="AI14" s="17">
        <v>0</v>
      </c>
      <c r="AJ14" s="17">
        <v>2.9491773535896101E-2</v>
      </c>
      <c r="AK14" s="17">
        <v>1.1744577179186999E-2</v>
      </c>
      <c r="AL14" s="17">
        <v>2.4030030249324499E-2</v>
      </c>
      <c r="AM14" s="17">
        <v>0</v>
      </c>
      <c r="AN14" s="17">
        <v>1.1981531454689999E-2</v>
      </c>
      <c r="AO14" s="17">
        <v>0</v>
      </c>
      <c r="AP14" s="17">
        <v>2.3769521308051E-2</v>
      </c>
      <c r="AQ14" s="17">
        <v>1.8106974230182499E-2</v>
      </c>
      <c r="AR14" s="17">
        <v>0</v>
      </c>
      <c r="AS14" s="17">
        <v>0</v>
      </c>
      <c r="AT14" s="17">
        <v>5.54097918972404E-2</v>
      </c>
      <c r="AU14" s="17">
        <v>3.5958548389337999E-2</v>
      </c>
      <c r="AV14" s="17"/>
      <c r="AW14" s="17">
        <v>1.1495724910688799E-2</v>
      </c>
      <c r="AX14" s="17">
        <v>1.62055506354143E-2</v>
      </c>
      <c r="AY14" s="17">
        <v>4.2937407300933102E-2</v>
      </c>
      <c r="AZ14" s="17">
        <v>1.52698430035214E-2</v>
      </c>
      <c r="BA14" s="17">
        <v>0</v>
      </c>
      <c r="BB14" s="17">
        <v>2.2988043414495601E-2</v>
      </c>
      <c r="BC14" s="17"/>
      <c r="BD14" s="17">
        <v>1.9594456352381599E-2</v>
      </c>
      <c r="BE14" s="17">
        <v>2.57506458628214E-2</v>
      </c>
      <c r="BF14" s="17">
        <v>1.50582301913734E-2</v>
      </c>
      <c r="BG14" s="17">
        <v>1.44222330821741E-2</v>
      </c>
      <c r="BH14" s="17">
        <v>0</v>
      </c>
      <c r="BI14" s="17"/>
      <c r="BJ14" s="17">
        <v>1.60769945834872E-2</v>
      </c>
      <c r="BK14" s="17">
        <v>2.1511963605434399E-2</v>
      </c>
      <c r="BL14" s="17"/>
      <c r="BM14" s="17">
        <v>2.0397988366189002E-2</v>
      </c>
      <c r="BN14" s="17">
        <v>8.3740699377550503E-3</v>
      </c>
      <c r="BO14" s="17"/>
      <c r="BP14" s="17">
        <v>1.13566224354108E-2</v>
      </c>
      <c r="BQ14" s="17">
        <v>2.4820437207303401E-2</v>
      </c>
      <c r="BR14" s="17">
        <v>2.06474058312748E-2</v>
      </c>
      <c r="BS14" s="17">
        <v>1.9271496241173101E-2</v>
      </c>
      <c r="BT14" s="17"/>
      <c r="BU14" s="17">
        <v>1.19318876364936E-2</v>
      </c>
      <c r="BV14" s="17">
        <v>2.61836285629144E-2</v>
      </c>
      <c r="BW14" s="17"/>
      <c r="BX14" s="17">
        <v>1.7710589280440999E-2</v>
      </c>
      <c r="BY14" s="17">
        <v>1.8428739154659701E-2</v>
      </c>
      <c r="BZ14" s="17"/>
      <c r="CA14" s="17">
        <v>0</v>
      </c>
      <c r="CB14" s="17">
        <v>3.2568505397629503E-2</v>
      </c>
      <c r="CC14" s="17">
        <v>7.52366450066145E-3</v>
      </c>
      <c r="CD14" s="17">
        <v>2.2984557556202202E-2</v>
      </c>
    </row>
    <row r="15" spans="2:82">
      <c r="B15" s="18" t="s">
        <v>387</v>
      </c>
      <c r="C15" s="21">
        <v>0.83994785317459497</v>
      </c>
      <c r="D15" s="21">
        <v>0.81325783055826295</v>
      </c>
      <c r="E15" s="21">
        <v>0.86781745868124205</v>
      </c>
      <c r="F15" s="21"/>
      <c r="G15" s="21">
        <v>0.79148296337379798</v>
      </c>
      <c r="H15" s="21">
        <v>0.80095768305523996</v>
      </c>
      <c r="I15" s="21">
        <v>0.79648628902410901</v>
      </c>
      <c r="J15" s="21">
        <v>0.85338369228404898</v>
      </c>
      <c r="K15" s="21">
        <v>0.87835484469514602</v>
      </c>
      <c r="L15" s="21">
        <v>0.91210371552744696</v>
      </c>
      <c r="M15" s="21"/>
      <c r="N15" s="21">
        <v>0.89633453527965201</v>
      </c>
      <c r="O15" s="21">
        <v>0.85727539928195295</v>
      </c>
      <c r="P15" s="21">
        <v>0.78917576497444697</v>
      </c>
      <c r="Q15" s="21">
        <v>0.81114951211819897</v>
      </c>
      <c r="R15" s="21"/>
      <c r="S15" s="21">
        <v>0.852727329954725</v>
      </c>
      <c r="T15" s="21">
        <v>0.82446117343176095</v>
      </c>
      <c r="U15" s="21">
        <v>0.75127698298128298</v>
      </c>
      <c r="V15" s="21">
        <v>0.83787955627075705</v>
      </c>
      <c r="W15" s="21">
        <v>0.79781768906160599</v>
      </c>
      <c r="X15" s="21">
        <v>0.80588079085853004</v>
      </c>
      <c r="Y15" s="21">
        <v>0.80510680371683896</v>
      </c>
      <c r="Z15" s="21">
        <v>0.92821369551278099</v>
      </c>
      <c r="AA15" s="21">
        <v>0.85861477851596602</v>
      </c>
      <c r="AB15" s="21">
        <v>0.90320486069017103</v>
      </c>
      <c r="AC15" s="21">
        <v>0.94329924998560999</v>
      </c>
      <c r="AD15" s="21">
        <v>0.89729214851677996</v>
      </c>
      <c r="AE15" s="21"/>
      <c r="AF15" s="21">
        <v>0.73870749467666097</v>
      </c>
      <c r="AG15" s="21">
        <v>0.70535852842899605</v>
      </c>
      <c r="AH15" s="21">
        <v>0.71214289980484602</v>
      </c>
      <c r="AI15" s="21">
        <v>0.85234166572682701</v>
      </c>
      <c r="AJ15" s="21">
        <v>0.780959372454332</v>
      </c>
      <c r="AK15" s="21">
        <v>0.89136242278218003</v>
      </c>
      <c r="AL15" s="21">
        <v>0.91092659202085302</v>
      </c>
      <c r="AM15" s="21">
        <v>0.82035892740953698</v>
      </c>
      <c r="AN15" s="21">
        <v>0.80975998824373896</v>
      </c>
      <c r="AO15" s="21">
        <v>0.91165916435830796</v>
      </c>
      <c r="AP15" s="21">
        <v>0.87458657820980701</v>
      </c>
      <c r="AQ15" s="21">
        <v>0.83869859179083295</v>
      </c>
      <c r="AR15" s="21">
        <v>0.816373690982792</v>
      </c>
      <c r="AS15" s="21">
        <v>0.956026978186444</v>
      </c>
      <c r="AT15" s="21">
        <v>0.84913861467254803</v>
      </c>
      <c r="AU15" s="21">
        <v>0.91396835300471801</v>
      </c>
      <c r="AV15" s="21"/>
      <c r="AW15" s="21">
        <v>0.83502382377050999</v>
      </c>
      <c r="AX15" s="21">
        <v>0.83328303574726303</v>
      </c>
      <c r="AY15" s="21">
        <v>0.82772291655757502</v>
      </c>
      <c r="AZ15" s="21">
        <v>0.84044075478568203</v>
      </c>
      <c r="BA15" s="21">
        <v>0.89096195768297604</v>
      </c>
      <c r="BB15" s="21">
        <v>0.83267751518439603</v>
      </c>
      <c r="BC15" s="21"/>
      <c r="BD15" s="21">
        <v>0.77181161333941195</v>
      </c>
      <c r="BE15" s="21">
        <v>0.84043256913249498</v>
      </c>
      <c r="BF15" s="21">
        <v>0.86204141439222903</v>
      </c>
      <c r="BG15" s="21">
        <v>0.90286063908970104</v>
      </c>
      <c r="BH15" s="21">
        <v>1</v>
      </c>
      <c r="BI15" s="21"/>
      <c r="BJ15" s="21">
        <v>0.85321477091716502</v>
      </c>
      <c r="BK15" s="21">
        <v>0.78712762127921498</v>
      </c>
      <c r="BL15" s="21"/>
      <c r="BM15" s="21">
        <v>0.83371054999921801</v>
      </c>
      <c r="BN15" s="21">
        <v>0.86552852492355803</v>
      </c>
      <c r="BO15" s="21"/>
      <c r="BP15" s="21">
        <v>0.86534968911421195</v>
      </c>
      <c r="BQ15" s="21">
        <v>0.79662954040545397</v>
      </c>
      <c r="BR15" s="21">
        <v>0.78561852605551497</v>
      </c>
      <c r="BS15" s="21">
        <v>0.84512570124563302</v>
      </c>
      <c r="BT15" s="21"/>
      <c r="BU15" s="21">
        <v>0.89882911659916098</v>
      </c>
      <c r="BV15" s="21">
        <v>0.76521801955092195</v>
      </c>
      <c r="BW15" s="21"/>
      <c r="BX15" s="21">
        <v>0.87812761277978801</v>
      </c>
      <c r="BY15" s="21">
        <v>0.82349961200459898</v>
      </c>
      <c r="BZ15" s="21"/>
      <c r="CA15" s="21">
        <v>0.92858863496137001</v>
      </c>
      <c r="CB15" s="21">
        <v>0.76833748859064999</v>
      </c>
      <c r="CC15" s="21">
        <v>0.94404872829810604</v>
      </c>
      <c r="CD15" s="21">
        <v>0.76596968168917601</v>
      </c>
    </row>
    <row r="16" spans="2:82">
      <c r="B16" s="18" t="s">
        <v>388</v>
      </c>
      <c r="C16" s="21">
        <v>1.9091138519522599E-2</v>
      </c>
      <c r="D16" s="21">
        <v>2.3873559269092098E-2</v>
      </c>
      <c r="E16" s="21">
        <v>1.4443097077746801E-2</v>
      </c>
      <c r="F16" s="21"/>
      <c r="G16" s="21">
        <v>3.7943954437662297E-2</v>
      </c>
      <c r="H16" s="21">
        <v>3.6187584716926402E-2</v>
      </c>
      <c r="I16" s="21">
        <v>1.4850335056725001E-2</v>
      </c>
      <c r="J16" s="21">
        <v>1.2040872622339001E-2</v>
      </c>
      <c r="K16" s="21">
        <v>1.54957524119529E-2</v>
      </c>
      <c r="L16" s="21">
        <v>0</v>
      </c>
      <c r="M16" s="21"/>
      <c r="N16" s="21">
        <v>3.4077640655918802E-3</v>
      </c>
      <c r="O16" s="21">
        <v>1.14831218209407E-2</v>
      </c>
      <c r="P16" s="21">
        <v>3.5437307855561498E-2</v>
      </c>
      <c r="Q16" s="21">
        <v>2.9620934524136801E-2</v>
      </c>
      <c r="R16" s="21"/>
      <c r="S16" s="21">
        <v>2.3272835059678799E-2</v>
      </c>
      <c r="T16" s="21">
        <v>4.9442163740340002E-2</v>
      </c>
      <c r="U16" s="21">
        <v>4.6276929498163602E-2</v>
      </c>
      <c r="V16" s="21">
        <v>9.2841400541534905E-3</v>
      </c>
      <c r="W16" s="21">
        <v>1.7979101300695698E-2</v>
      </c>
      <c r="X16" s="21">
        <v>2.7064307834513999E-2</v>
      </c>
      <c r="Y16" s="21">
        <v>0</v>
      </c>
      <c r="Z16" s="21">
        <v>0</v>
      </c>
      <c r="AA16" s="21">
        <v>9.8075278567161406E-3</v>
      </c>
      <c r="AB16" s="21">
        <v>0</v>
      </c>
      <c r="AC16" s="21">
        <v>0</v>
      </c>
      <c r="AD16" s="21">
        <v>0</v>
      </c>
      <c r="AE16" s="21"/>
      <c r="AF16" s="21">
        <v>0.131895695552602</v>
      </c>
      <c r="AG16" s="21">
        <v>6.1247594447831497E-2</v>
      </c>
      <c r="AH16" s="21">
        <v>4.3051511581859603E-2</v>
      </c>
      <c r="AI16" s="21">
        <v>2.89965073359955E-2</v>
      </c>
      <c r="AJ16" s="21">
        <v>2.5240618330480601E-2</v>
      </c>
      <c r="AK16" s="21">
        <v>0</v>
      </c>
      <c r="AL16" s="21">
        <v>2.35773561678356E-2</v>
      </c>
      <c r="AM16" s="21">
        <v>0</v>
      </c>
      <c r="AN16" s="21">
        <v>4.5213188886844502E-2</v>
      </c>
      <c r="AO16" s="21">
        <v>1.8724782652351599E-2</v>
      </c>
      <c r="AP16" s="21">
        <v>2.78344477198368E-2</v>
      </c>
      <c r="AQ16" s="21">
        <v>0</v>
      </c>
      <c r="AR16" s="21">
        <v>0</v>
      </c>
      <c r="AS16" s="21">
        <v>0</v>
      </c>
      <c r="AT16" s="21">
        <v>0</v>
      </c>
      <c r="AU16" s="21">
        <v>0</v>
      </c>
      <c r="AV16" s="21"/>
      <c r="AW16" s="21">
        <v>1.3655336906932901E-2</v>
      </c>
      <c r="AX16" s="21">
        <v>2.7570918466643599E-2</v>
      </c>
      <c r="AY16" s="21">
        <v>8.1194502494311895E-3</v>
      </c>
      <c r="AZ16" s="21">
        <v>3.9100139562874801E-2</v>
      </c>
      <c r="BA16" s="21">
        <v>0</v>
      </c>
      <c r="BB16" s="21">
        <v>0</v>
      </c>
      <c r="BC16" s="21"/>
      <c r="BD16" s="21">
        <v>4.4314470679376897E-2</v>
      </c>
      <c r="BE16" s="21">
        <v>4.1935471921061302E-3</v>
      </c>
      <c r="BF16" s="21">
        <v>1.1978570834334601E-2</v>
      </c>
      <c r="BG16" s="21">
        <v>2.0850890319999999E-2</v>
      </c>
      <c r="BH16" s="21">
        <v>0</v>
      </c>
      <c r="BI16" s="21"/>
      <c r="BJ16" s="21">
        <v>1.7861027846112099E-2</v>
      </c>
      <c r="BK16" s="21">
        <v>2.4651770931103802E-2</v>
      </c>
      <c r="BL16" s="21"/>
      <c r="BM16" s="21">
        <v>1.85690294116716E-2</v>
      </c>
      <c r="BN16" s="21">
        <v>2.19833577760335E-2</v>
      </c>
      <c r="BO16" s="21"/>
      <c r="BP16" s="21">
        <v>2.9652296089972201E-2</v>
      </c>
      <c r="BQ16" s="21">
        <v>3.11387233521776E-2</v>
      </c>
      <c r="BR16" s="21">
        <v>4.8398656039644501E-2</v>
      </c>
      <c r="BS16" s="21">
        <v>1.43810049530004E-2</v>
      </c>
      <c r="BT16" s="21"/>
      <c r="BU16" s="21">
        <v>1.05521621597927E-2</v>
      </c>
      <c r="BV16" s="21">
        <v>2.9928478711731599E-2</v>
      </c>
      <c r="BW16" s="21"/>
      <c r="BX16" s="21">
        <v>2.0434086468625899E-2</v>
      </c>
      <c r="BY16" s="21">
        <v>1.85125824475613E-2</v>
      </c>
      <c r="BZ16" s="21"/>
      <c r="CA16" s="21">
        <v>9.0815337446016105E-3</v>
      </c>
      <c r="CB16" s="21">
        <v>2.4041058030380601E-2</v>
      </c>
      <c r="CC16" s="21">
        <v>1.6663565255705299E-2</v>
      </c>
      <c r="CD16" s="21">
        <v>2.06952152292144E-2</v>
      </c>
    </row>
    <row r="17" spans="2:82">
      <c r="B17" s="18" t="s">
        <v>230</v>
      </c>
      <c r="C17" s="22">
        <v>0.82085671465507304</v>
      </c>
      <c r="D17" s="22">
        <v>0.78938427128917099</v>
      </c>
      <c r="E17" s="22">
        <v>0.853374361603495</v>
      </c>
      <c r="F17" s="22"/>
      <c r="G17" s="22">
        <v>0.75353900893613501</v>
      </c>
      <c r="H17" s="22">
        <v>0.764770098338313</v>
      </c>
      <c r="I17" s="22">
        <v>0.78163595396738395</v>
      </c>
      <c r="J17" s="22">
        <v>0.84134281966170998</v>
      </c>
      <c r="K17" s="22">
        <v>0.86285909228319302</v>
      </c>
      <c r="L17" s="22">
        <v>0.91210371552744696</v>
      </c>
      <c r="M17" s="22"/>
      <c r="N17" s="22">
        <v>0.89292677121406006</v>
      </c>
      <c r="O17" s="22">
        <v>0.84579227746101304</v>
      </c>
      <c r="P17" s="22">
        <v>0.75373845711888598</v>
      </c>
      <c r="Q17" s="22">
        <v>0.78152857759406202</v>
      </c>
      <c r="R17" s="22"/>
      <c r="S17" s="22">
        <v>0.82945449489504597</v>
      </c>
      <c r="T17" s="22">
        <v>0.77501900969142101</v>
      </c>
      <c r="U17" s="22">
        <v>0.70500005348312</v>
      </c>
      <c r="V17" s="22">
        <v>0.82859541621660304</v>
      </c>
      <c r="W17" s="22">
        <v>0.77983858776090997</v>
      </c>
      <c r="X17" s="22">
        <v>0.77881648302401596</v>
      </c>
      <c r="Y17" s="22">
        <v>0.80510680371683896</v>
      </c>
      <c r="Z17" s="22">
        <v>0.92821369551278099</v>
      </c>
      <c r="AA17" s="22">
        <v>0.84880725065925</v>
      </c>
      <c r="AB17" s="22">
        <v>0.90320486069017103</v>
      </c>
      <c r="AC17" s="22">
        <v>0.94329924998560999</v>
      </c>
      <c r="AD17" s="22">
        <v>0.89729214851677996</v>
      </c>
      <c r="AE17" s="22"/>
      <c r="AF17" s="22">
        <v>0.60681179912405903</v>
      </c>
      <c r="AG17" s="22">
        <v>0.64411093398116503</v>
      </c>
      <c r="AH17" s="22">
        <v>0.66909138822298697</v>
      </c>
      <c r="AI17" s="22">
        <v>0.823345158390832</v>
      </c>
      <c r="AJ17" s="22">
        <v>0.75571875412385103</v>
      </c>
      <c r="AK17" s="22">
        <v>0.89136242278218003</v>
      </c>
      <c r="AL17" s="22">
        <v>0.88734923585301695</v>
      </c>
      <c r="AM17" s="22">
        <v>0.82035892740953698</v>
      </c>
      <c r="AN17" s="22">
        <v>0.76454679935689496</v>
      </c>
      <c r="AO17" s="22">
        <v>0.89293438170595696</v>
      </c>
      <c r="AP17" s="22">
        <v>0.84675213048997</v>
      </c>
      <c r="AQ17" s="22">
        <v>0.83869859179083295</v>
      </c>
      <c r="AR17" s="22">
        <v>0.816373690982792</v>
      </c>
      <c r="AS17" s="22">
        <v>0.956026978186444</v>
      </c>
      <c r="AT17" s="22">
        <v>0.84913861467254803</v>
      </c>
      <c r="AU17" s="22">
        <v>0.91396835300471801</v>
      </c>
      <c r="AV17" s="22"/>
      <c r="AW17" s="22">
        <v>0.821368486863577</v>
      </c>
      <c r="AX17" s="22">
        <v>0.80571211728061898</v>
      </c>
      <c r="AY17" s="22">
        <v>0.81960346630814396</v>
      </c>
      <c r="AZ17" s="22">
        <v>0.80134061522280697</v>
      </c>
      <c r="BA17" s="22">
        <v>0.89096195768297604</v>
      </c>
      <c r="BB17" s="22">
        <v>0.83267751518439603</v>
      </c>
      <c r="BC17" s="22"/>
      <c r="BD17" s="22">
        <v>0.72749714266003496</v>
      </c>
      <c r="BE17" s="22">
        <v>0.83623902194038902</v>
      </c>
      <c r="BF17" s="22">
        <v>0.85006284355789397</v>
      </c>
      <c r="BG17" s="22">
        <v>0.88200974876970095</v>
      </c>
      <c r="BH17" s="22">
        <v>1</v>
      </c>
      <c r="BI17" s="22"/>
      <c r="BJ17" s="22">
        <v>0.83535374307105303</v>
      </c>
      <c r="BK17" s="22">
        <v>0.76247585034811105</v>
      </c>
      <c r="BL17" s="22"/>
      <c r="BM17" s="22">
        <v>0.81514152058754596</v>
      </c>
      <c r="BN17" s="22">
        <v>0.84354516714752403</v>
      </c>
      <c r="BO17" s="22"/>
      <c r="BP17" s="22">
        <v>0.83569739302423995</v>
      </c>
      <c r="BQ17" s="22">
        <v>0.76549081705327704</v>
      </c>
      <c r="BR17" s="22">
        <v>0.73721987001587097</v>
      </c>
      <c r="BS17" s="22">
        <v>0.83074469629263303</v>
      </c>
      <c r="BT17" s="22"/>
      <c r="BU17" s="22">
        <v>0.88827695443936805</v>
      </c>
      <c r="BV17" s="22">
        <v>0.73528954083918996</v>
      </c>
      <c r="BW17" s="22"/>
      <c r="BX17" s="22">
        <v>0.85769352631116202</v>
      </c>
      <c r="BY17" s="22">
        <v>0.80498702955703805</v>
      </c>
      <c r="BZ17" s="22"/>
      <c r="CA17" s="22">
        <v>0.91950710121676804</v>
      </c>
      <c r="CB17" s="22">
        <v>0.74429643056026995</v>
      </c>
      <c r="CC17" s="22">
        <v>0.92738516304240104</v>
      </c>
      <c r="CD17" s="22">
        <v>0.74527446645996098</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1069</v>
      </c>
      <c r="D7" s="10">
        <v>521</v>
      </c>
      <c r="E7" s="10">
        <v>540</v>
      </c>
      <c r="F7" s="10"/>
      <c r="G7" s="10">
        <v>130</v>
      </c>
      <c r="H7" s="10">
        <v>160</v>
      </c>
      <c r="I7" s="10">
        <v>206</v>
      </c>
      <c r="J7" s="10">
        <v>175</v>
      </c>
      <c r="K7" s="10">
        <v>168</v>
      </c>
      <c r="L7" s="10">
        <v>230</v>
      </c>
      <c r="M7" s="10"/>
      <c r="N7" s="10">
        <v>293</v>
      </c>
      <c r="O7" s="10">
        <v>308</v>
      </c>
      <c r="P7" s="10">
        <v>211</v>
      </c>
      <c r="Q7" s="10">
        <v>250</v>
      </c>
      <c r="R7" s="10"/>
      <c r="S7" s="10">
        <v>142</v>
      </c>
      <c r="T7" s="10">
        <v>136</v>
      </c>
      <c r="U7" s="10">
        <v>76</v>
      </c>
      <c r="V7" s="10">
        <v>85</v>
      </c>
      <c r="W7" s="10">
        <v>81</v>
      </c>
      <c r="X7" s="10">
        <v>101</v>
      </c>
      <c r="Y7" s="10">
        <v>110</v>
      </c>
      <c r="Z7" s="10">
        <v>55</v>
      </c>
      <c r="AA7" s="10">
        <v>137</v>
      </c>
      <c r="AB7" s="10">
        <v>80</v>
      </c>
      <c r="AC7" s="10">
        <v>43</v>
      </c>
      <c r="AD7" s="10">
        <v>23</v>
      </c>
      <c r="AE7" s="10"/>
      <c r="AF7" s="10">
        <v>4</v>
      </c>
      <c r="AG7" s="10">
        <v>36</v>
      </c>
      <c r="AH7" s="10">
        <v>86</v>
      </c>
      <c r="AI7" s="10">
        <v>85</v>
      </c>
      <c r="AJ7" s="10">
        <v>117</v>
      </c>
      <c r="AK7" s="10">
        <v>118</v>
      </c>
      <c r="AL7" s="10">
        <v>106</v>
      </c>
      <c r="AM7" s="10">
        <v>85</v>
      </c>
      <c r="AN7" s="10">
        <v>85</v>
      </c>
      <c r="AO7" s="10">
        <v>49</v>
      </c>
      <c r="AP7" s="10">
        <v>78</v>
      </c>
      <c r="AQ7" s="10">
        <v>54</v>
      </c>
      <c r="AR7" s="10">
        <v>41</v>
      </c>
      <c r="AS7" s="10">
        <v>18</v>
      </c>
      <c r="AT7" s="10">
        <v>22</v>
      </c>
      <c r="AU7" s="10">
        <v>40</v>
      </c>
      <c r="AV7" s="10"/>
      <c r="AW7" s="10">
        <v>241</v>
      </c>
      <c r="AX7" s="10">
        <v>295</v>
      </c>
      <c r="AY7" s="10">
        <v>124</v>
      </c>
      <c r="AZ7" s="10">
        <v>224</v>
      </c>
      <c r="BA7" s="10">
        <v>125</v>
      </c>
      <c r="BB7" s="10">
        <v>60</v>
      </c>
      <c r="BC7" s="10"/>
      <c r="BD7" s="10">
        <v>240</v>
      </c>
      <c r="BE7" s="10">
        <v>236</v>
      </c>
      <c r="BF7" s="10">
        <v>300</v>
      </c>
      <c r="BG7" s="10">
        <v>127</v>
      </c>
      <c r="BH7" s="10">
        <v>15</v>
      </c>
      <c r="BI7" s="10"/>
      <c r="BJ7" s="10">
        <v>888</v>
      </c>
      <c r="BK7" s="10">
        <v>177</v>
      </c>
      <c r="BL7" s="10"/>
      <c r="BM7" s="10">
        <v>895</v>
      </c>
      <c r="BN7" s="10">
        <v>173</v>
      </c>
      <c r="BO7" s="10"/>
      <c r="BP7" s="10">
        <v>124</v>
      </c>
      <c r="BQ7" s="10">
        <v>107</v>
      </c>
      <c r="BR7" s="10">
        <v>49</v>
      </c>
      <c r="BS7" s="10">
        <v>749</v>
      </c>
      <c r="BT7" s="10"/>
      <c r="BU7" s="10">
        <v>592</v>
      </c>
      <c r="BV7" s="10">
        <v>477</v>
      </c>
      <c r="BW7" s="10"/>
      <c r="BX7" s="10">
        <v>277</v>
      </c>
      <c r="BY7" s="10">
        <v>792</v>
      </c>
      <c r="BZ7" s="10"/>
      <c r="CA7" s="10">
        <v>70</v>
      </c>
      <c r="CB7" s="10">
        <v>322</v>
      </c>
      <c r="CC7" s="10">
        <v>344</v>
      </c>
      <c r="CD7" s="10">
        <v>333</v>
      </c>
    </row>
    <row r="8" spans="2:82" ht="30" customHeight="1">
      <c r="B8" s="11" t="s">
        <v>99</v>
      </c>
      <c r="C8" s="11">
        <v>1071</v>
      </c>
      <c r="D8" s="11">
        <v>531</v>
      </c>
      <c r="E8" s="11">
        <v>531</v>
      </c>
      <c r="F8" s="11"/>
      <c r="G8" s="11">
        <v>142</v>
      </c>
      <c r="H8" s="11">
        <v>161</v>
      </c>
      <c r="I8" s="11">
        <v>211</v>
      </c>
      <c r="J8" s="11">
        <v>175</v>
      </c>
      <c r="K8" s="11">
        <v>161</v>
      </c>
      <c r="L8" s="11">
        <v>221</v>
      </c>
      <c r="M8" s="11"/>
      <c r="N8" s="11">
        <v>268</v>
      </c>
      <c r="O8" s="11">
        <v>283</v>
      </c>
      <c r="P8" s="11">
        <v>236</v>
      </c>
      <c r="Q8" s="11">
        <v>277</v>
      </c>
      <c r="R8" s="11"/>
      <c r="S8" s="11">
        <v>140</v>
      </c>
      <c r="T8" s="11">
        <v>129</v>
      </c>
      <c r="U8" s="11">
        <v>80</v>
      </c>
      <c r="V8" s="11">
        <v>94</v>
      </c>
      <c r="W8" s="11">
        <v>73</v>
      </c>
      <c r="X8" s="11">
        <v>101</v>
      </c>
      <c r="Y8" s="11">
        <v>97</v>
      </c>
      <c r="Z8" s="11">
        <v>51</v>
      </c>
      <c r="AA8" s="11">
        <v>132</v>
      </c>
      <c r="AB8" s="11">
        <v>97</v>
      </c>
      <c r="AC8" s="11">
        <v>46</v>
      </c>
      <c r="AD8" s="11">
        <v>30</v>
      </c>
      <c r="AE8" s="11"/>
      <c r="AF8" s="11">
        <v>4</v>
      </c>
      <c r="AG8" s="11">
        <v>38</v>
      </c>
      <c r="AH8" s="11">
        <v>85</v>
      </c>
      <c r="AI8" s="11">
        <v>87</v>
      </c>
      <c r="AJ8" s="11">
        <v>125</v>
      </c>
      <c r="AK8" s="11">
        <v>121</v>
      </c>
      <c r="AL8" s="11">
        <v>107</v>
      </c>
      <c r="AM8" s="11">
        <v>84</v>
      </c>
      <c r="AN8" s="11">
        <v>82</v>
      </c>
      <c r="AO8" s="11">
        <v>49</v>
      </c>
      <c r="AP8" s="11">
        <v>78</v>
      </c>
      <c r="AQ8" s="11">
        <v>52</v>
      </c>
      <c r="AR8" s="11">
        <v>40</v>
      </c>
      <c r="AS8" s="11">
        <v>17</v>
      </c>
      <c r="AT8" s="11">
        <v>21</v>
      </c>
      <c r="AU8" s="11">
        <v>38</v>
      </c>
      <c r="AV8" s="11"/>
      <c r="AW8" s="11">
        <v>246</v>
      </c>
      <c r="AX8" s="11">
        <v>289</v>
      </c>
      <c r="AY8" s="11">
        <v>126</v>
      </c>
      <c r="AZ8" s="11">
        <v>226</v>
      </c>
      <c r="BA8" s="11">
        <v>122</v>
      </c>
      <c r="BB8" s="11">
        <v>62</v>
      </c>
      <c r="BC8" s="11"/>
      <c r="BD8" s="11">
        <v>250</v>
      </c>
      <c r="BE8" s="11">
        <v>240</v>
      </c>
      <c r="BF8" s="11">
        <v>293</v>
      </c>
      <c r="BG8" s="11">
        <v>122</v>
      </c>
      <c r="BH8" s="11">
        <v>14</v>
      </c>
      <c r="BI8" s="11"/>
      <c r="BJ8" s="11">
        <v>890</v>
      </c>
      <c r="BK8" s="11">
        <v>177</v>
      </c>
      <c r="BL8" s="11"/>
      <c r="BM8" s="11">
        <v>895</v>
      </c>
      <c r="BN8" s="11">
        <v>174</v>
      </c>
      <c r="BO8" s="11"/>
      <c r="BP8" s="11">
        <v>126</v>
      </c>
      <c r="BQ8" s="11">
        <v>107</v>
      </c>
      <c r="BR8" s="11">
        <v>51</v>
      </c>
      <c r="BS8" s="11">
        <v>746</v>
      </c>
      <c r="BT8" s="11"/>
      <c r="BU8" s="11">
        <v>588</v>
      </c>
      <c r="BV8" s="11">
        <v>483</v>
      </c>
      <c r="BW8" s="11"/>
      <c r="BX8" s="11">
        <v>278</v>
      </c>
      <c r="BY8" s="11">
        <v>793</v>
      </c>
      <c r="BZ8" s="11"/>
      <c r="CA8" s="11">
        <v>69</v>
      </c>
      <c r="CB8" s="11">
        <v>326</v>
      </c>
      <c r="CC8" s="11">
        <v>340</v>
      </c>
      <c r="CD8" s="11">
        <v>335</v>
      </c>
    </row>
    <row r="9" spans="2:82">
      <c r="B9" s="18" t="s">
        <v>382</v>
      </c>
      <c r="C9" s="17">
        <v>0.20787489384100799</v>
      </c>
      <c r="D9" s="17">
        <v>0.2082617097692</v>
      </c>
      <c r="E9" s="17">
        <v>0.20493966241938799</v>
      </c>
      <c r="F9" s="17"/>
      <c r="G9" s="17">
        <v>0.161031637703278</v>
      </c>
      <c r="H9" s="17">
        <v>0.24063176481931101</v>
      </c>
      <c r="I9" s="17">
        <v>0.23193841692200501</v>
      </c>
      <c r="J9" s="17">
        <v>0.13722857314996201</v>
      </c>
      <c r="K9" s="17">
        <v>0.23517434786066099</v>
      </c>
      <c r="L9" s="17">
        <v>0.22730065552675599</v>
      </c>
      <c r="M9" s="17"/>
      <c r="N9" s="17">
        <v>0.240914628777778</v>
      </c>
      <c r="O9" s="17">
        <v>0.21383996292902999</v>
      </c>
      <c r="P9" s="17">
        <v>0.21881294791307801</v>
      </c>
      <c r="Q9" s="17">
        <v>0.162813865623955</v>
      </c>
      <c r="R9" s="17"/>
      <c r="S9" s="17">
        <v>0.31428529742129302</v>
      </c>
      <c r="T9" s="17">
        <v>0.23048889418368701</v>
      </c>
      <c r="U9" s="17">
        <v>0.16912016934704699</v>
      </c>
      <c r="V9" s="17">
        <v>0.16637874823150101</v>
      </c>
      <c r="W9" s="17">
        <v>0.172747922607523</v>
      </c>
      <c r="X9" s="17">
        <v>0.16457732894145499</v>
      </c>
      <c r="Y9" s="17">
        <v>0.20460308094223201</v>
      </c>
      <c r="Z9" s="17">
        <v>0.165494772656023</v>
      </c>
      <c r="AA9" s="17">
        <v>0.23939831504036199</v>
      </c>
      <c r="AB9" s="17">
        <v>0.217835103763137</v>
      </c>
      <c r="AC9" s="17">
        <v>0.126865647832582</v>
      </c>
      <c r="AD9" s="17">
        <v>0.11728197809117701</v>
      </c>
      <c r="AE9" s="17"/>
      <c r="AF9" s="17">
        <v>0</v>
      </c>
      <c r="AG9" s="17">
        <v>0.26503649706080901</v>
      </c>
      <c r="AH9" s="17">
        <v>0.185289515736768</v>
      </c>
      <c r="AI9" s="17">
        <v>0.16063755620906101</v>
      </c>
      <c r="AJ9" s="17">
        <v>0.193492287917782</v>
      </c>
      <c r="AK9" s="17">
        <v>0.22049903115898001</v>
      </c>
      <c r="AL9" s="17">
        <v>0.219582337404713</v>
      </c>
      <c r="AM9" s="17">
        <v>0.18733064202102301</v>
      </c>
      <c r="AN9" s="17">
        <v>0.220512350351528</v>
      </c>
      <c r="AO9" s="17">
        <v>0.19387379197447799</v>
      </c>
      <c r="AP9" s="17">
        <v>0.21449549489210701</v>
      </c>
      <c r="AQ9" s="17">
        <v>0.118625840368413</v>
      </c>
      <c r="AR9" s="17">
        <v>0.22352673377646701</v>
      </c>
      <c r="AS9" s="17">
        <v>0.265655389424863</v>
      </c>
      <c r="AT9" s="17">
        <v>0.384095605409012</v>
      </c>
      <c r="AU9" s="17">
        <v>0.40183992422652598</v>
      </c>
      <c r="AV9" s="17"/>
      <c r="AW9" s="17">
        <v>0.26482278779217</v>
      </c>
      <c r="AX9" s="17">
        <v>0.201124231893542</v>
      </c>
      <c r="AY9" s="17">
        <v>0.15332186362842501</v>
      </c>
      <c r="AZ9" s="17">
        <v>0.204916362349984</v>
      </c>
      <c r="BA9" s="17">
        <v>0.16116225793880501</v>
      </c>
      <c r="BB9" s="17">
        <v>0.226705934644334</v>
      </c>
      <c r="BC9" s="17"/>
      <c r="BD9" s="17">
        <v>0.13785975053673999</v>
      </c>
      <c r="BE9" s="17">
        <v>0.170536857026102</v>
      </c>
      <c r="BF9" s="17">
        <v>0.25398055138202802</v>
      </c>
      <c r="BG9" s="17">
        <v>0.25801628472017701</v>
      </c>
      <c r="BH9" s="17">
        <v>0.46307107318364399</v>
      </c>
      <c r="BI9" s="17"/>
      <c r="BJ9" s="17">
        <v>0.18613289980658401</v>
      </c>
      <c r="BK9" s="17">
        <v>0.31740503745486298</v>
      </c>
      <c r="BL9" s="17"/>
      <c r="BM9" s="17">
        <v>0.18945312666445199</v>
      </c>
      <c r="BN9" s="17">
        <v>0.304496258379024</v>
      </c>
      <c r="BO9" s="17"/>
      <c r="BP9" s="17">
        <v>0.293347159413134</v>
      </c>
      <c r="BQ9" s="17">
        <v>0.28714274061480799</v>
      </c>
      <c r="BR9" s="17">
        <v>0.14634589416426599</v>
      </c>
      <c r="BS9" s="17">
        <v>0.18310118655001401</v>
      </c>
      <c r="BT9" s="17"/>
      <c r="BU9" s="17">
        <v>0.25310942959670502</v>
      </c>
      <c r="BV9" s="17">
        <v>0.15277141764326199</v>
      </c>
      <c r="BW9" s="17"/>
      <c r="BX9" s="17">
        <v>0.32066258642365297</v>
      </c>
      <c r="BY9" s="17">
        <v>0.16828969983848199</v>
      </c>
      <c r="BZ9" s="17"/>
      <c r="CA9" s="17">
        <v>0.329119740380245</v>
      </c>
      <c r="CB9" s="17">
        <v>7.47642917521847E-2</v>
      </c>
      <c r="CC9" s="17">
        <v>0.392892195465115</v>
      </c>
      <c r="CD9" s="17">
        <v>0.12497347550907301</v>
      </c>
    </row>
    <row r="10" spans="2:82">
      <c r="B10" s="18" t="s">
        <v>383</v>
      </c>
      <c r="C10" s="17">
        <v>0.42852849150848799</v>
      </c>
      <c r="D10" s="17">
        <v>0.45374489077437402</v>
      </c>
      <c r="E10" s="17">
        <v>0.40627359439650601</v>
      </c>
      <c r="F10" s="17"/>
      <c r="G10" s="17">
        <v>0.491947006272206</v>
      </c>
      <c r="H10" s="17">
        <v>0.38459142958098802</v>
      </c>
      <c r="I10" s="17">
        <v>0.39803436451434998</v>
      </c>
      <c r="J10" s="17">
        <v>0.44494798105681399</v>
      </c>
      <c r="K10" s="17">
        <v>0.399318072276588</v>
      </c>
      <c r="L10" s="17">
        <v>0.45721574027929401</v>
      </c>
      <c r="M10" s="17"/>
      <c r="N10" s="17">
        <v>0.46710448249833503</v>
      </c>
      <c r="O10" s="17">
        <v>0.424906587578468</v>
      </c>
      <c r="P10" s="17">
        <v>0.43797366287767098</v>
      </c>
      <c r="Q10" s="17">
        <v>0.38742439036734899</v>
      </c>
      <c r="R10" s="17"/>
      <c r="S10" s="17">
        <v>0.34546367556093799</v>
      </c>
      <c r="T10" s="17">
        <v>0.45135071020789902</v>
      </c>
      <c r="U10" s="17">
        <v>0.42742357573283202</v>
      </c>
      <c r="V10" s="17">
        <v>0.38632258344700399</v>
      </c>
      <c r="W10" s="17">
        <v>0.435921786160753</v>
      </c>
      <c r="X10" s="17">
        <v>0.50109826410677205</v>
      </c>
      <c r="Y10" s="17">
        <v>0.40075512024141402</v>
      </c>
      <c r="Z10" s="17">
        <v>0.48101739052484499</v>
      </c>
      <c r="AA10" s="17">
        <v>0.44197345857943998</v>
      </c>
      <c r="AB10" s="17">
        <v>0.49141774551449902</v>
      </c>
      <c r="AC10" s="17">
        <v>0.36601173829593697</v>
      </c>
      <c r="AD10" s="17">
        <v>0.42487906462060998</v>
      </c>
      <c r="AE10" s="17"/>
      <c r="AF10" s="17">
        <v>0.71489365471425603</v>
      </c>
      <c r="AG10" s="17">
        <v>0.41029128307119</v>
      </c>
      <c r="AH10" s="17">
        <v>0.37702224038106602</v>
      </c>
      <c r="AI10" s="17">
        <v>0.41980401349095198</v>
      </c>
      <c r="AJ10" s="17">
        <v>0.45068843446781198</v>
      </c>
      <c r="AK10" s="17">
        <v>0.432935487989489</v>
      </c>
      <c r="AL10" s="17">
        <v>0.41120715511131201</v>
      </c>
      <c r="AM10" s="17">
        <v>0.33809056924986602</v>
      </c>
      <c r="AN10" s="17">
        <v>0.44399412760811702</v>
      </c>
      <c r="AO10" s="17">
        <v>0.38339377457725998</v>
      </c>
      <c r="AP10" s="17">
        <v>0.52241329908238798</v>
      </c>
      <c r="AQ10" s="17">
        <v>0.50542659220664199</v>
      </c>
      <c r="AR10" s="17">
        <v>0.53006315611308497</v>
      </c>
      <c r="AS10" s="17">
        <v>0.34840330194123598</v>
      </c>
      <c r="AT10" s="17">
        <v>0.49133895511743397</v>
      </c>
      <c r="AU10" s="17">
        <v>0.397491691470654</v>
      </c>
      <c r="AV10" s="17"/>
      <c r="AW10" s="17">
        <v>0.39443766561202798</v>
      </c>
      <c r="AX10" s="17">
        <v>0.48829643396253702</v>
      </c>
      <c r="AY10" s="17">
        <v>0.34950039800365401</v>
      </c>
      <c r="AZ10" s="17">
        <v>0.41740836135095799</v>
      </c>
      <c r="BA10" s="17">
        <v>0.51396963869929901</v>
      </c>
      <c r="BB10" s="17">
        <v>0.31910202964627599</v>
      </c>
      <c r="BC10" s="17"/>
      <c r="BD10" s="17">
        <v>0.43356875168630599</v>
      </c>
      <c r="BE10" s="17">
        <v>0.45139319375784198</v>
      </c>
      <c r="BF10" s="17">
        <v>0.41458154943911901</v>
      </c>
      <c r="BG10" s="17">
        <v>0.46435573565532501</v>
      </c>
      <c r="BH10" s="17">
        <v>0.39797800864729599</v>
      </c>
      <c r="BI10" s="17"/>
      <c r="BJ10" s="17">
        <v>0.44193561229459999</v>
      </c>
      <c r="BK10" s="17">
        <v>0.371135670808035</v>
      </c>
      <c r="BL10" s="17"/>
      <c r="BM10" s="17">
        <v>0.440268458975618</v>
      </c>
      <c r="BN10" s="17">
        <v>0.37176993705092898</v>
      </c>
      <c r="BO10" s="17"/>
      <c r="BP10" s="17">
        <v>0.37061254728067899</v>
      </c>
      <c r="BQ10" s="17">
        <v>0.427092498141315</v>
      </c>
      <c r="BR10" s="17">
        <v>0.445838898893335</v>
      </c>
      <c r="BS10" s="17">
        <v>0.447550744947459</v>
      </c>
      <c r="BT10" s="17"/>
      <c r="BU10" s="17">
        <v>0.46311511068651001</v>
      </c>
      <c r="BV10" s="17">
        <v>0.38639601651350097</v>
      </c>
      <c r="BW10" s="17"/>
      <c r="BX10" s="17">
        <v>0.45200863726985402</v>
      </c>
      <c r="BY10" s="17">
        <v>0.420287644445408</v>
      </c>
      <c r="BZ10" s="17"/>
      <c r="CA10" s="17">
        <v>0.477230941286578</v>
      </c>
      <c r="CB10" s="17">
        <v>0.35351361825043598</v>
      </c>
      <c r="CC10" s="17">
        <v>0.48562197222471498</v>
      </c>
      <c r="CD10" s="17">
        <v>0.43365889956594</v>
      </c>
    </row>
    <row r="11" spans="2:82">
      <c r="B11" s="18" t="s">
        <v>384</v>
      </c>
      <c r="C11" s="17">
        <v>0.24608905342343099</v>
      </c>
      <c r="D11" s="17">
        <v>0.21759219593288401</v>
      </c>
      <c r="E11" s="17">
        <v>0.27444059034412899</v>
      </c>
      <c r="F11" s="17"/>
      <c r="G11" s="17">
        <v>0.23530339151233401</v>
      </c>
      <c r="H11" s="17">
        <v>0.278418983017861</v>
      </c>
      <c r="I11" s="17">
        <v>0.23060483819795899</v>
      </c>
      <c r="J11" s="17">
        <v>0.27153203570738299</v>
      </c>
      <c r="K11" s="17">
        <v>0.28503042918747801</v>
      </c>
      <c r="L11" s="17">
        <v>0.195617340784739</v>
      </c>
      <c r="M11" s="17"/>
      <c r="N11" s="17">
        <v>0.20819128514645399</v>
      </c>
      <c r="O11" s="17">
        <v>0.26345842548263698</v>
      </c>
      <c r="P11" s="17">
        <v>0.23390523099367999</v>
      </c>
      <c r="Q11" s="17">
        <v>0.27857132401783702</v>
      </c>
      <c r="R11" s="17"/>
      <c r="S11" s="17">
        <v>0.21554295134833601</v>
      </c>
      <c r="T11" s="17">
        <v>0.231229432164161</v>
      </c>
      <c r="U11" s="17">
        <v>0.291969689628928</v>
      </c>
      <c r="V11" s="17">
        <v>0.28076530400530197</v>
      </c>
      <c r="W11" s="17">
        <v>0.24990455481284701</v>
      </c>
      <c r="X11" s="17">
        <v>0.17457757863394299</v>
      </c>
      <c r="Y11" s="17">
        <v>0.29559031654140799</v>
      </c>
      <c r="Z11" s="17">
        <v>0.281071937966824</v>
      </c>
      <c r="AA11" s="17">
        <v>0.211880131504316</v>
      </c>
      <c r="AB11" s="17">
        <v>0.19202231015497301</v>
      </c>
      <c r="AC11" s="17">
        <v>0.40598757048682099</v>
      </c>
      <c r="AD11" s="17">
        <v>0.31222041159879199</v>
      </c>
      <c r="AE11" s="17"/>
      <c r="AF11" s="17">
        <v>0</v>
      </c>
      <c r="AG11" s="17">
        <v>0.14692638127786001</v>
      </c>
      <c r="AH11" s="17">
        <v>0.27903121769970801</v>
      </c>
      <c r="AI11" s="17">
        <v>0.29172266144544401</v>
      </c>
      <c r="AJ11" s="17">
        <v>0.25680112161982399</v>
      </c>
      <c r="AK11" s="17">
        <v>0.258223447055692</v>
      </c>
      <c r="AL11" s="17">
        <v>0.22991334047883999</v>
      </c>
      <c r="AM11" s="17">
        <v>0.33355654704163901</v>
      </c>
      <c r="AN11" s="17">
        <v>0.207215170878008</v>
      </c>
      <c r="AO11" s="17">
        <v>0.33631329072782901</v>
      </c>
      <c r="AP11" s="17">
        <v>0.22097015348891699</v>
      </c>
      <c r="AQ11" s="17">
        <v>0.27817855405208303</v>
      </c>
      <c r="AR11" s="17">
        <v>0.173017806624959</v>
      </c>
      <c r="AS11" s="17">
        <v>0.18802830124120601</v>
      </c>
      <c r="AT11" s="17">
        <v>4.0630945758957503E-2</v>
      </c>
      <c r="AU11" s="17">
        <v>0.147757850649086</v>
      </c>
      <c r="AV11" s="17"/>
      <c r="AW11" s="17">
        <v>0.21483109442329101</v>
      </c>
      <c r="AX11" s="17">
        <v>0.221811560976865</v>
      </c>
      <c r="AY11" s="17">
        <v>0.36846738062212597</v>
      </c>
      <c r="AZ11" s="17">
        <v>0.244532242390544</v>
      </c>
      <c r="BA11" s="17">
        <v>0.23616966650510099</v>
      </c>
      <c r="BB11" s="17">
        <v>0.25921346647716897</v>
      </c>
      <c r="BC11" s="17"/>
      <c r="BD11" s="17">
        <v>0.26997950697497702</v>
      </c>
      <c r="BE11" s="17">
        <v>0.25495896676569202</v>
      </c>
      <c r="BF11" s="17">
        <v>0.25047151879684099</v>
      </c>
      <c r="BG11" s="17">
        <v>0.15994556566503201</v>
      </c>
      <c r="BH11" s="17">
        <v>8.3278979136645795E-2</v>
      </c>
      <c r="BI11" s="17"/>
      <c r="BJ11" s="17">
        <v>0.25396653586338502</v>
      </c>
      <c r="BK11" s="17">
        <v>0.20194224367881</v>
      </c>
      <c r="BL11" s="17"/>
      <c r="BM11" s="17">
        <v>0.25194083884247398</v>
      </c>
      <c r="BN11" s="17">
        <v>0.21807672578513701</v>
      </c>
      <c r="BO11" s="17"/>
      <c r="BP11" s="17">
        <v>0.20574634568582001</v>
      </c>
      <c r="BQ11" s="17">
        <v>0.20191333607423001</v>
      </c>
      <c r="BR11" s="17">
        <v>0.25813676507596001</v>
      </c>
      <c r="BS11" s="17">
        <v>0.25668260838143803</v>
      </c>
      <c r="BT11" s="17"/>
      <c r="BU11" s="17">
        <v>0.196565116389981</v>
      </c>
      <c r="BV11" s="17">
        <v>0.30641776112322699</v>
      </c>
      <c r="BW11" s="17"/>
      <c r="BX11" s="17">
        <v>0.17347502663705999</v>
      </c>
      <c r="BY11" s="17">
        <v>0.27157446119996498</v>
      </c>
      <c r="BZ11" s="17"/>
      <c r="CA11" s="17">
        <v>0.11917297231452</v>
      </c>
      <c r="CB11" s="17">
        <v>0.33863153270952301</v>
      </c>
      <c r="CC11" s="17">
        <v>0.10331467296262201</v>
      </c>
      <c r="CD11" s="17">
        <v>0.32684270629437601</v>
      </c>
    </row>
    <row r="12" spans="2:82">
      <c r="B12" s="18" t="s">
        <v>385</v>
      </c>
      <c r="C12" s="17">
        <v>4.8079054145685099E-2</v>
      </c>
      <c r="D12" s="17">
        <v>4.8630044298674097E-2</v>
      </c>
      <c r="E12" s="17">
        <v>4.8262075208247497E-2</v>
      </c>
      <c r="F12" s="17"/>
      <c r="G12" s="17">
        <v>5.0276541624287602E-2</v>
      </c>
      <c r="H12" s="17">
        <v>5.3253615589573901E-2</v>
      </c>
      <c r="I12" s="17">
        <v>6.9819527647243501E-2</v>
      </c>
      <c r="J12" s="17">
        <v>5.02775609171787E-2</v>
      </c>
      <c r="K12" s="17">
        <v>2.0359516272873E-2</v>
      </c>
      <c r="L12" s="17">
        <v>4.0593195249494902E-2</v>
      </c>
      <c r="M12" s="17"/>
      <c r="N12" s="17">
        <v>3.7570098420063203E-2</v>
      </c>
      <c r="O12" s="17">
        <v>5.4486699703838501E-2</v>
      </c>
      <c r="P12" s="17">
        <v>3.6031625867886302E-2</v>
      </c>
      <c r="Q12" s="17">
        <v>6.31704891160976E-2</v>
      </c>
      <c r="R12" s="17"/>
      <c r="S12" s="17">
        <v>8.4948564451873598E-2</v>
      </c>
      <c r="T12" s="17">
        <v>5.3854490053436101E-2</v>
      </c>
      <c r="U12" s="17">
        <v>1.4387777472387999E-2</v>
      </c>
      <c r="V12" s="17">
        <v>4.8566514919751398E-2</v>
      </c>
      <c r="W12" s="17">
        <v>4.7142853955340201E-2</v>
      </c>
      <c r="X12" s="17">
        <v>5.3125154682452699E-2</v>
      </c>
      <c r="Y12" s="17">
        <v>5.2779833374752103E-2</v>
      </c>
      <c r="Z12" s="17">
        <v>5.5756407516666703E-2</v>
      </c>
      <c r="AA12" s="17">
        <v>4.7856790749979103E-2</v>
      </c>
      <c r="AB12" s="17">
        <v>1.1744974418434501E-2</v>
      </c>
      <c r="AC12" s="17">
        <v>5.8458488018433397E-2</v>
      </c>
      <c r="AD12" s="17">
        <v>0</v>
      </c>
      <c r="AE12" s="17"/>
      <c r="AF12" s="17">
        <v>0</v>
      </c>
      <c r="AG12" s="17">
        <v>3.0369194747428101E-2</v>
      </c>
      <c r="AH12" s="17">
        <v>6.8693956941236894E-2</v>
      </c>
      <c r="AI12" s="17">
        <v>3.80711800908261E-2</v>
      </c>
      <c r="AJ12" s="17">
        <v>4.8286554365732801E-2</v>
      </c>
      <c r="AK12" s="17">
        <v>1.54904584840497E-2</v>
      </c>
      <c r="AL12" s="17">
        <v>6.1580469314260401E-2</v>
      </c>
      <c r="AM12" s="17">
        <v>7.4444493143408397E-2</v>
      </c>
      <c r="AN12" s="17">
        <v>6.3377881154023902E-2</v>
      </c>
      <c r="AO12" s="17">
        <v>3.5837612564506502E-2</v>
      </c>
      <c r="AP12" s="17">
        <v>1.4640768855808501E-2</v>
      </c>
      <c r="AQ12" s="17">
        <v>3.8250220010562198E-2</v>
      </c>
      <c r="AR12" s="17">
        <v>7.3392303485490099E-2</v>
      </c>
      <c r="AS12" s="17">
        <v>0.157201553706112</v>
      </c>
      <c r="AT12" s="17">
        <v>4.3524253402164599E-2</v>
      </c>
      <c r="AU12" s="17">
        <v>2.4313877245873999E-2</v>
      </c>
      <c r="AV12" s="17"/>
      <c r="AW12" s="17">
        <v>6.40816027216395E-2</v>
      </c>
      <c r="AX12" s="17">
        <v>5.0127262823956499E-2</v>
      </c>
      <c r="AY12" s="17">
        <v>4.11379823746457E-2</v>
      </c>
      <c r="AZ12" s="17">
        <v>5.34597930489134E-2</v>
      </c>
      <c r="BA12" s="17">
        <v>1.6615704161362099E-2</v>
      </c>
      <c r="BB12" s="17">
        <v>3.10734455708775E-2</v>
      </c>
      <c r="BC12" s="17"/>
      <c r="BD12" s="17">
        <v>5.13568936201435E-2</v>
      </c>
      <c r="BE12" s="17">
        <v>5.9994878775453703E-2</v>
      </c>
      <c r="BF12" s="17">
        <v>3.4362245865718698E-2</v>
      </c>
      <c r="BG12" s="17">
        <v>6.1708422199302997E-2</v>
      </c>
      <c r="BH12" s="17">
        <v>5.56719390324147E-2</v>
      </c>
      <c r="BI12" s="17"/>
      <c r="BJ12" s="17">
        <v>5.0127082399836501E-2</v>
      </c>
      <c r="BK12" s="17">
        <v>3.8905010471666397E-2</v>
      </c>
      <c r="BL12" s="17"/>
      <c r="BM12" s="17">
        <v>4.7365402610281201E-2</v>
      </c>
      <c r="BN12" s="17">
        <v>5.2165808846028699E-2</v>
      </c>
      <c r="BO12" s="17"/>
      <c r="BP12" s="17">
        <v>5.8488542880678202E-2</v>
      </c>
      <c r="BQ12" s="17">
        <v>4.5581583297956398E-2</v>
      </c>
      <c r="BR12" s="17">
        <v>3.93686985988322E-2</v>
      </c>
      <c r="BS12" s="17">
        <v>4.6123065335678802E-2</v>
      </c>
      <c r="BT12" s="17"/>
      <c r="BU12" s="17">
        <v>3.9750271123460898E-2</v>
      </c>
      <c r="BV12" s="17">
        <v>5.8224950181846702E-2</v>
      </c>
      <c r="BW12" s="17"/>
      <c r="BX12" s="17">
        <v>1.8138549378228001E-2</v>
      </c>
      <c r="BY12" s="17">
        <v>5.8587298995936801E-2</v>
      </c>
      <c r="BZ12" s="17"/>
      <c r="CA12" s="17">
        <v>5.9658184564350701E-2</v>
      </c>
      <c r="CB12" s="17">
        <v>0.104814911194619</v>
      </c>
      <c r="CC12" s="17">
        <v>1.17279600329764E-2</v>
      </c>
      <c r="CD12" s="17">
        <v>2.72996749681844E-2</v>
      </c>
    </row>
    <row r="13" spans="2:82">
      <c r="B13" s="18" t="s">
        <v>386</v>
      </c>
      <c r="C13" s="17">
        <v>3.2697231257517202E-2</v>
      </c>
      <c r="D13" s="17">
        <v>3.5722150290960597E-2</v>
      </c>
      <c r="E13" s="17">
        <v>3.0171491363837101E-2</v>
      </c>
      <c r="F13" s="17"/>
      <c r="G13" s="17">
        <v>1.68110408115517E-2</v>
      </c>
      <c r="H13" s="17">
        <v>2.9587873282305201E-2</v>
      </c>
      <c r="I13" s="17">
        <v>4.4321408942424603E-2</v>
      </c>
      <c r="J13" s="17">
        <v>3.0771051031765199E-2</v>
      </c>
      <c r="K13" s="17">
        <v>2.9660317618764299E-2</v>
      </c>
      <c r="L13" s="17">
        <v>3.78174898206994E-2</v>
      </c>
      <c r="M13" s="17"/>
      <c r="N13" s="17">
        <v>3.1249477572345301E-2</v>
      </c>
      <c r="O13" s="17">
        <v>1.52569981729731E-2</v>
      </c>
      <c r="P13" s="17">
        <v>3.5279709385945802E-2</v>
      </c>
      <c r="Q13" s="17">
        <v>4.6929658355994303E-2</v>
      </c>
      <c r="R13" s="17"/>
      <c r="S13" s="17">
        <v>2.3809124074295099E-2</v>
      </c>
      <c r="T13" s="17">
        <v>1.8013198993541899E-2</v>
      </c>
      <c r="U13" s="17">
        <v>1.2421134013514501E-2</v>
      </c>
      <c r="V13" s="17">
        <v>4.5306114087897698E-2</v>
      </c>
      <c r="W13" s="17">
        <v>6.8101181357782106E-2</v>
      </c>
      <c r="X13" s="17">
        <v>4.1653768748114099E-2</v>
      </c>
      <c r="Y13" s="17">
        <v>2.7375249868509099E-2</v>
      </c>
      <c r="Z13" s="17">
        <v>1.6659491335641801E-2</v>
      </c>
      <c r="AA13" s="17">
        <v>3.9332307829452802E-2</v>
      </c>
      <c r="AB13" s="17">
        <v>3.41534140271086E-2</v>
      </c>
      <c r="AC13" s="17">
        <v>0</v>
      </c>
      <c r="AD13" s="17">
        <v>9.59670874779288E-2</v>
      </c>
      <c r="AE13" s="17"/>
      <c r="AF13" s="17">
        <v>0</v>
      </c>
      <c r="AG13" s="17">
        <v>9.0880642332333297E-2</v>
      </c>
      <c r="AH13" s="17">
        <v>7.4836062641013404E-2</v>
      </c>
      <c r="AI13" s="17">
        <v>3.6299071340464797E-2</v>
      </c>
      <c r="AJ13" s="17">
        <v>2.4690970256325401E-2</v>
      </c>
      <c r="AK13" s="17">
        <v>2.7694554828173099E-2</v>
      </c>
      <c r="AL13" s="17">
        <v>3.89884353630865E-2</v>
      </c>
      <c r="AM13" s="17">
        <v>1.12324002444937E-2</v>
      </c>
      <c r="AN13" s="17">
        <v>5.2398787904639997E-2</v>
      </c>
      <c r="AO13" s="17">
        <v>0</v>
      </c>
      <c r="AP13" s="17">
        <v>1.08340877329684E-2</v>
      </c>
      <c r="AQ13" s="17">
        <v>3.8641340228353901E-2</v>
      </c>
      <c r="AR13" s="17">
        <v>0</v>
      </c>
      <c r="AS13" s="17">
        <v>4.0711453686582202E-2</v>
      </c>
      <c r="AT13" s="17">
        <v>4.0410240312431601E-2</v>
      </c>
      <c r="AU13" s="17">
        <v>0</v>
      </c>
      <c r="AV13" s="17"/>
      <c r="AW13" s="17">
        <v>3.4539194015087697E-2</v>
      </c>
      <c r="AX13" s="17">
        <v>1.8479606368004199E-2</v>
      </c>
      <c r="AY13" s="17">
        <v>5.97884726423129E-2</v>
      </c>
      <c r="AZ13" s="17">
        <v>1.6805186192040699E-2</v>
      </c>
      <c r="BA13" s="17">
        <v>2.7872662117339402E-2</v>
      </c>
      <c r="BB13" s="17">
        <v>0.10425134522872</v>
      </c>
      <c r="BC13" s="17"/>
      <c r="BD13" s="17">
        <v>2.8987716667367901E-2</v>
      </c>
      <c r="BE13" s="17">
        <v>3.1485266436328103E-2</v>
      </c>
      <c r="BF13" s="17">
        <v>3.3455460564756498E-2</v>
      </c>
      <c r="BG13" s="17">
        <v>1.8281861356282701E-2</v>
      </c>
      <c r="BH13" s="17">
        <v>0</v>
      </c>
      <c r="BI13" s="17"/>
      <c r="BJ13" s="17">
        <v>3.5038253692559501E-2</v>
      </c>
      <c r="BK13" s="17">
        <v>2.1689625385847199E-2</v>
      </c>
      <c r="BL13" s="17"/>
      <c r="BM13" s="17">
        <v>3.6970553324043698E-2</v>
      </c>
      <c r="BN13" s="17">
        <v>1.09786475835893E-2</v>
      </c>
      <c r="BO13" s="17"/>
      <c r="BP13" s="17">
        <v>2.2026832858299299E-2</v>
      </c>
      <c r="BQ13" s="17">
        <v>1.0016361261059E-2</v>
      </c>
      <c r="BR13" s="17">
        <v>3.9967969694339599E-2</v>
      </c>
      <c r="BS13" s="17">
        <v>3.9034468513803801E-2</v>
      </c>
      <c r="BT13" s="17"/>
      <c r="BU13" s="17">
        <v>2.6890356940255201E-2</v>
      </c>
      <c r="BV13" s="17">
        <v>3.9771006977305803E-2</v>
      </c>
      <c r="BW13" s="17"/>
      <c r="BX13" s="17">
        <v>1.8959213344002801E-2</v>
      </c>
      <c r="BY13" s="17">
        <v>3.7518875285017503E-2</v>
      </c>
      <c r="BZ13" s="17"/>
      <c r="CA13" s="17">
        <v>1.4818161454306001E-2</v>
      </c>
      <c r="CB13" s="17">
        <v>7.0326852178326404E-2</v>
      </c>
      <c r="CC13" s="17">
        <v>3.1606753349762099E-3</v>
      </c>
      <c r="CD13" s="17">
        <v>2.9682353681991801E-2</v>
      </c>
    </row>
    <row r="14" spans="2:82">
      <c r="B14" s="18" t="s">
        <v>124</v>
      </c>
      <c r="C14" s="17">
        <v>3.6731275823871201E-2</v>
      </c>
      <c r="D14" s="17">
        <v>3.6049008933907001E-2</v>
      </c>
      <c r="E14" s="17">
        <v>3.5912586267892399E-2</v>
      </c>
      <c r="F14" s="17"/>
      <c r="G14" s="17">
        <v>4.4630382076343102E-2</v>
      </c>
      <c r="H14" s="17">
        <v>1.35163337099601E-2</v>
      </c>
      <c r="I14" s="17">
        <v>2.52814437760184E-2</v>
      </c>
      <c r="J14" s="17">
        <v>6.5242798136897401E-2</v>
      </c>
      <c r="K14" s="17">
        <v>3.04573167836357E-2</v>
      </c>
      <c r="L14" s="17">
        <v>4.1455578339016801E-2</v>
      </c>
      <c r="M14" s="17"/>
      <c r="N14" s="17">
        <v>1.4970027585024E-2</v>
      </c>
      <c r="O14" s="17">
        <v>2.8051326133054E-2</v>
      </c>
      <c r="P14" s="17">
        <v>3.79968229617383E-2</v>
      </c>
      <c r="Q14" s="17">
        <v>6.1090272518766697E-2</v>
      </c>
      <c r="R14" s="17"/>
      <c r="S14" s="17">
        <v>1.59503871432649E-2</v>
      </c>
      <c r="T14" s="17">
        <v>1.5063274397275899E-2</v>
      </c>
      <c r="U14" s="17">
        <v>8.4677653805289799E-2</v>
      </c>
      <c r="V14" s="17">
        <v>7.2660735308543306E-2</v>
      </c>
      <c r="W14" s="17">
        <v>2.6181701105755101E-2</v>
      </c>
      <c r="X14" s="17">
        <v>6.4967904887262798E-2</v>
      </c>
      <c r="Y14" s="17">
        <v>1.8896399031685301E-2</v>
      </c>
      <c r="Z14" s="17">
        <v>0</v>
      </c>
      <c r="AA14" s="17">
        <v>1.9558996296450599E-2</v>
      </c>
      <c r="AB14" s="17">
        <v>5.2826452121847299E-2</v>
      </c>
      <c r="AC14" s="17">
        <v>4.2676555366225798E-2</v>
      </c>
      <c r="AD14" s="17">
        <v>4.9651458211491903E-2</v>
      </c>
      <c r="AE14" s="17"/>
      <c r="AF14" s="17">
        <v>0.28510634528574402</v>
      </c>
      <c r="AG14" s="17">
        <v>5.6496001510378903E-2</v>
      </c>
      <c r="AH14" s="17">
        <v>1.5127006600207601E-2</v>
      </c>
      <c r="AI14" s="17">
        <v>5.3465517423253103E-2</v>
      </c>
      <c r="AJ14" s="17">
        <v>2.6040631372523701E-2</v>
      </c>
      <c r="AK14" s="17">
        <v>4.5157020483616299E-2</v>
      </c>
      <c r="AL14" s="17">
        <v>3.87282623277879E-2</v>
      </c>
      <c r="AM14" s="17">
        <v>5.5345348299570003E-2</v>
      </c>
      <c r="AN14" s="17">
        <v>1.25016821036836E-2</v>
      </c>
      <c r="AO14" s="17">
        <v>5.0581530155926001E-2</v>
      </c>
      <c r="AP14" s="17">
        <v>1.6646195947812002E-2</v>
      </c>
      <c r="AQ14" s="17">
        <v>2.0877453133945699E-2</v>
      </c>
      <c r="AR14" s="17">
        <v>0</v>
      </c>
      <c r="AS14" s="17">
        <v>0</v>
      </c>
      <c r="AT14" s="17">
        <v>0</v>
      </c>
      <c r="AU14" s="17">
        <v>2.85966564078605E-2</v>
      </c>
      <c r="AV14" s="17"/>
      <c r="AW14" s="17">
        <v>2.7287655435783299E-2</v>
      </c>
      <c r="AX14" s="17">
        <v>2.0160903975095502E-2</v>
      </c>
      <c r="AY14" s="17">
        <v>2.7783902728835599E-2</v>
      </c>
      <c r="AZ14" s="17">
        <v>6.2878054667560607E-2</v>
      </c>
      <c r="BA14" s="17">
        <v>4.4210070578093501E-2</v>
      </c>
      <c r="BB14" s="17">
        <v>5.96537784326229E-2</v>
      </c>
      <c r="BC14" s="17"/>
      <c r="BD14" s="17">
        <v>7.8247380514465795E-2</v>
      </c>
      <c r="BE14" s="17">
        <v>3.16308372385821E-2</v>
      </c>
      <c r="BF14" s="17">
        <v>1.3148673951535499E-2</v>
      </c>
      <c r="BG14" s="17">
        <v>3.7692130403880399E-2</v>
      </c>
      <c r="BH14" s="17">
        <v>0</v>
      </c>
      <c r="BI14" s="17"/>
      <c r="BJ14" s="17">
        <v>3.2799615943034502E-2</v>
      </c>
      <c r="BK14" s="17">
        <v>4.8922412200777997E-2</v>
      </c>
      <c r="BL14" s="17"/>
      <c r="BM14" s="17">
        <v>3.4001619583130797E-2</v>
      </c>
      <c r="BN14" s="17">
        <v>4.25126223552919E-2</v>
      </c>
      <c r="BO14" s="17"/>
      <c r="BP14" s="17">
        <v>4.9778571881389802E-2</v>
      </c>
      <c r="BQ14" s="17">
        <v>2.8253480610631598E-2</v>
      </c>
      <c r="BR14" s="17">
        <v>7.0341773573267097E-2</v>
      </c>
      <c r="BS14" s="17">
        <v>2.7507926271606701E-2</v>
      </c>
      <c r="BT14" s="17"/>
      <c r="BU14" s="17">
        <v>2.0569715263088199E-2</v>
      </c>
      <c r="BV14" s="17">
        <v>5.6418847560857403E-2</v>
      </c>
      <c r="BW14" s="17"/>
      <c r="BX14" s="17">
        <v>1.6755986947202098E-2</v>
      </c>
      <c r="BY14" s="17">
        <v>4.3742020235191102E-2</v>
      </c>
      <c r="BZ14" s="17"/>
      <c r="CA14" s="17">
        <v>0</v>
      </c>
      <c r="CB14" s="17">
        <v>5.7948793914909702E-2</v>
      </c>
      <c r="CC14" s="17">
        <v>3.2825239795956098E-3</v>
      </c>
      <c r="CD14" s="17">
        <v>5.75428899804349E-2</v>
      </c>
    </row>
    <row r="15" spans="2:82">
      <c r="B15" s="18" t="s">
        <v>387</v>
      </c>
      <c r="C15" s="21">
        <v>0.63640338534949603</v>
      </c>
      <c r="D15" s="21">
        <v>0.66200660054357496</v>
      </c>
      <c r="E15" s="21">
        <v>0.611213256815894</v>
      </c>
      <c r="F15" s="21"/>
      <c r="G15" s="21">
        <v>0.652978643975484</v>
      </c>
      <c r="H15" s="21">
        <v>0.62522319440030005</v>
      </c>
      <c r="I15" s="21">
        <v>0.62997278143635504</v>
      </c>
      <c r="J15" s="21">
        <v>0.58217655420677605</v>
      </c>
      <c r="K15" s="21">
        <v>0.63449242013724905</v>
      </c>
      <c r="L15" s="21">
        <v>0.68451639580604995</v>
      </c>
      <c r="M15" s="21"/>
      <c r="N15" s="21">
        <v>0.70801911127611294</v>
      </c>
      <c r="O15" s="21">
        <v>0.63874655050749796</v>
      </c>
      <c r="P15" s="21">
        <v>0.65678661079074896</v>
      </c>
      <c r="Q15" s="21">
        <v>0.55023825599130405</v>
      </c>
      <c r="R15" s="21"/>
      <c r="S15" s="21">
        <v>0.65974897298223101</v>
      </c>
      <c r="T15" s="21">
        <v>0.68183960439158597</v>
      </c>
      <c r="U15" s="21">
        <v>0.59654374507987895</v>
      </c>
      <c r="V15" s="21">
        <v>0.55270133167850499</v>
      </c>
      <c r="W15" s="21">
        <v>0.60866970876827597</v>
      </c>
      <c r="X15" s="21">
        <v>0.66567559304822699</v>
      </c>
      <c r="Y15" s="21">
        <v>0.60535820118364603</v>
      </c>
      <c r="Z15" s="21">
        <v>0.64651216318086802</v>
      </c>
      <c r="AA15" s="21">
        <v>0.68137177361980195</v>
      </c>
      <c r="AB15" s="21">
        <v>0.70925284927763699</v>
      </c>
      <c r="AC15" s="21">
        <v>0.49287738612852</v>
      </c>
      <c r="AD15" s="21">
        <v>0.542161042711788</v>
      </c>
      <c r="AE15" s="21"/>
      <c r="AF15" s="21">
        <v>0.71489365471425603</v>
      </c>
      <c r="AG15" s="21">
        <v>0.67532778013199901</v>
      </c>
      <c r="AH15" s="21">
        <v>0.56231175611783402</v>
      </c>
      <c r="AI15" s="21">
        <v>0.58044156970001204</v>
      </c>
      <c r="AJ15" s="21">
        <v>0.64418072238559398</v>
      </c>
      <c r="AK15" s="21">
        <v>0.65343451914846895</v>
      </c>
      <c r="AL15" s="21">
        <v>0.63078949251602501</v>
      </c>
      <c r="AM15" s="21">
        <v>0.52542121127088903</v>
      </c>
      <c r="AN15" s="21">
        <v>0.66450647795964501</v>
      </c>
      <c r="AO15" s="21">
        <v>0.57726756655173805</v>
      </c>
      <c r="AP15" s="21">
        <v>0.73690879397449505</v>
      </c>
      <c r="AQ15" s="21">
        <v>0.62405243257505605</v>
      </c>
      <c r="AR15" s="21">
        <v>0.753589889889551</v>
      </c>
      <c r="AS15" s="21">
        <v>0.61405869136609903</v>
      </c>
      <c r="AT15" s="21">
        <v>0.87543456052644597</v>
      </c>
      <c r="AU15" s="21">
        <v>0.79933161569718003</v>
      </c>
      <c r="AV15" s="21"/>
      <c r="AW15" s="21">
        <v>0.65926045340419803</v>
      </c>
      <c r="AX15" s="21">
        <v>0.68942066585607897</v>
      </c>
      <c r="AY15" s="21">
        <v>0.50282226163207899</v>
      </c>
      <c r="AZ15" s="21">
        <v>0.62232472370094105</v>
      </c>
      <c r="BA15" s="21">
        <v>0.67513189663810402</v>
      </c>
      <c r="BB15" s="21">
        <v>0.54580796429060996</v>
      </c>
      <c r="BC15" s="21"/>
      <c r="BD15" s="21">
        <v>0.57142850222304598</v>
      </c>
      <c r="BE15" s="21">
        <v>0.62193005078394403</v>
      </c>
      <c r="BF15" s="21">
        <v>0.66856210082114798</v>
      </c>
      <c r="BG15" s="21">
        <v>0.72237202037550197</v>
      </c>
      <c r="BH15" s="21">
        <v>0.86104908183093998</v>
      </c>
      <c r="BI15" s="21"/>
      <c r="BJ15" s="21">
        <v>0.62806851210118397</v>
      </c>
      <c r="BK15" s="21">
        <v>0.68854070826289804</v>
      </c>
      <c r="BL15" s="21"/>
      <c r="BM15" s="21">
        <v>0.62972158564006997</v>
      </c>
      <c r="BN15" s="21">
        <v>0.67626619542995303</v>
      </c>
      <c r="BO15" s="21"/>
      <c r="BP15" s="21">
        <v>0.66395970669381299</v>
      </c>
      <c r="BQ15" s="21">
        <v>0.71423523875612305</v>
      </c>
      <c r="BR15" s="21">
        <v>0.59218479305760097</v>
      </c>
      <c r="BS15" s="21">
        <v>0.63065193149747301</v>
      </c>
      <c r="BT15" s="21"/>
      <c r="BU15" s="21">
        <v>0.71622454028321503</v>
      </c>
      <c r="BV15" s="21">
        <v>0.53916743415676305</v>
      </c>
      <c r="BW15" s="21"/>
      <c r="BX15" s="21">
        <v>0.77267122369350705</v>
      </c>
      <c r="BY15" s="21">
        <v>0.58857734428388997</v>
      </c>
      <c r="BZ15" s="21"/>
      <c r="CA15" s="21">
        <v>0.806350681666823</v>
      </c>
      <c r="CB15" s="21">
        <v>0.428277910002621</v>
      </c>
      <c r="CC15" s="21">
        <v>0.87851416768983004</v>
      </c>
      <c r="CD15" s="21">
        <v>0.55863237507501295</v>
      </c>
    </row>
    <row r="16" spans="2:82">
      <c r="B16" s="18" t="s">
        <v>388</v>
      </c>
      <c r="C16" s="21">
        <v>8.0776285403202405E-2</v>
      </c>
      <c r="D16" s="21">
        <v>8.4352194589634596E-2</v>
      </c>
      <c r="E16" s="21">
        <v>7.8433566572084598E-2</v>
      </c>
      <c r="F16" s="21"/>
      <c r="G16" s="21">
        <v>6.7087582435839302E-2</v>
      </c>
      <c r="H16" s="21">
        <v>8.2841488871879101E-2</v>
      </c>
      <c r="I16" s="21">
        <v>0.11414093658966799</v>
      </c>
      <c r="J16" s="21">
        <v>8.1048611948943805E-2</v>
      </c>
      <c r="K16" s="21">
        <v>5.0019833891637298E-2</v>
      </c>
      <c r="L16" s="21">
        <v>7.8410685070194303E-2</v>
      </c>
      <c r="M16" s="21"/>
      <c r="N16" s="21">
        <v>6.8819575992408594E-2</v>
      </c>
      <c r="O16" s="21">
        <v>6.9743697876811603E-2</v>
      </c>
      <c r="P16" s="21">
        <v>7.1311335253832195E-2</v>
      </c>
      <c r="Q16" s="21">
        <v>0.110100147472092</v>
      </c>
      <c r="R16" s="21"/>
      <c r="S16" s="21">
        <v>0.108757688526169</v>
      </c>
      <c r="T16" s="21">
        <v>7.1867689046977906E-2</v>
      </c>
      <c r="U16" s="21">
        <v>2.6808911485902601E-2</v>
      </c>
      <c r="V16" s="21">
        <v>9.3872629007649103E-2</v>
      </c>
      <c r="W16" s="21">
        <v>0.115244035313122</v>
      </c>
      <c r="X16" s="21">
        <v>9.4778923430566805E-2</v>
      </c>
      <c r="Y16" s="21">
        <v>8.0155083243261205E-2</v>
      </c>
      <c r="Z16" s="21">
        <v>7.2415898852308494E-2</v>
      </c>
      <c r="AA16" s="21">
        <v>8.7189098579431995E-2</v>
      </c>
      <c r="AB16" s="21">
        <v>4.5898388445543101E-2</v>
      </c>
      <c r="AC16" s="21">
        <v>5.8458488018433397E-2</v>
      </c>
      <c r="AD16" s="21">
        <v>9.59670874779288E-2</v>
      </c>
      <c r="AE16" s="21"/>
      <c r="AF16" s="21">
        <v>0</v>
      </c>
      <c r="AG16" s="21">
        <v>0.121249837079761</v>
      </c>
      <c r="AH16" s="21">
        <v>0.14353001958225001</v>
      </c>
      <c r="AI16" s="21">
        <v>7.4370251431290904E-2</v>
      </c>
      <c r="AJ16" s="21">
        <v>7.2977524622058199E-2</v>
      </c>
      <c r="AK16" s="21">
        <v>4.3185013312222797E-2</v>
      </c>
      <c r="AL16" s="21">
        <v>0.100568904677347</v>
      </c>
      <c r="AM16" s="21">
        <v>8.5676893387902103E-2</v>
      </c>
      <c r="AN16" s="21">
        <v>0.115776669058664</v>
      </c>
      <c r="AO16" s="21">
        <v>3.5837612564506502E-2</v>
      </c>
      <c r="AP16" s="21">
        <v>2.5474856588776899E-2</v>
      </c>
      <c r="AQ16" s="21">
        <v>7.6891560238916107E-2</v>
      </c>
      <c r="AR16" s="21">
        <v>7.3392303485490099E-2</v>
      </c>
      <c r="AS16" s="21">
        <v>0.19791300739269399</v>
      </c>
      <c r="AT16" s="21">
        <v>8.3934493714596103E-2</v>
      </c>
      <c r="AU16" s="21">
        <v>2.4313877245873999E-2</v>
      </c>
      <c r="AV16" s="21"/>
      <c r="AW16" s="21">
        <v>9.8620796736727204E-2</v>
      </c>
      <c r="AX16" s="21">
        <v>6.8606869191960698E-2</v>
      </c>
      <c r="AY16" s="21">
        <v>0.100926455016959</v>
      </c>
      <c r="AZ16" s="21">
        <v>7.0264979240954095E-2</v>
      </c>
      <c r="BA16" s="21">
        <v>4.4488366278701501E-2</v>
      </c>
      <c r="BB16" s="21">
        <v>0.135324790799598</v>
      </c>
      <c r="BC16" s="21"/>
      <c r="BD16" s="21">
        <v>8.03446102875114E-2</v>
      </c>
      <c r="BE16" s="21">
        <v>9.1480145211781896E-2</v>
      </c>
      <c r="BF16" s="21">
        <v>6.7817706430475203E-2</v>
      </c>
      <c r="BG16" s="21">
        <v>7.9990283555585795E-2</v>
      </c>
      <c r="BH16" s="21">
        <v>5.56719390324147E-2</v>
      </c>
      <c r="BI16" s="21"/>
      <c r="BJ16" s="21">
        <v>8.5165336092396002E-2</v>
      </c>
      <c r="BK16" s="21">
        <v>6.0594635857513603E-2</v>
      </c>
      <c r="BL16" s="21"/>
      <c r="BM16" s="21">
        <v>8.4335955934324899E-2</v>
      </c>
      <c r="BN16" s="21">
        <v>6.3144456429617996E-2</v>
      </c>
      <c r="BO16" s="21"/>
      <c r="BP16" s="21">
        <v>8.0515375738977504E-2</v>
      </c>
      <c r="BQ16" s="21">
        <v>5.55979445590154E-2</v>
      </c>
      <c r="BR16" s="21">
        <v>7.9336668293171694E-2</v>
      </c>
      <c r="BS16" s="21">
        <v>8.51575338494827E-2</v>
      </c>
      <c r="BT16" s="21"/>
      <c r="BU16" s="21">
        <v>6.6640628063715998E-2</v>
      </c>
      <c r="BV16" s="21">
        <v>9.7995957159152394E-2</v>
      </c>
      <c r="BW16" s="21"/>
      <c r="BX16" s="21">
        <v>3.7097762722230802E-2</v>
      </c>
      <c r="BY16" s="21">
        <v>9.6106174280954207E-2</v>
      </c>
      <c r="BZ16" s="21"/>
      <c r="CA16" s="21">
        <v>7.44763460186567E-2</v>
      </c>
      <c r="CB16" s="21">
        <v>0.17514176337294601</v>
      </c>
      <c r="CC16" s="21">
        <v>1.48886353679526E-2</v>
      </c>
      <c r="CD16" s="21">
        <v>5.6982028650176202E-2</v>
      </c>
    </row>
    <row r="17" spans="2:82">
      <c r="B17" s="18" t="s">
        <v>230</v>
      </c>
      <c r="C17" s="22">
        <v>0.555627099946293</v>
      </c>
      <c r="D17" s="22">
        <v>0.57765440595394002</v>
      </c>
      <c r="E17" s="22">
        <v>0.53277969024381</v>
      </c>
      <c r="F17" s="22"/>
      <c r="G17" s="22">
        <v>0.58589106153964399</v>
      </c>
      <c r="H17" s="22">
        <v>0.54238170552842102</v>
      </c>
      <c r="I17" s="22">
        <v>0.51583184484668698</v>
      </c>
      <c r="J17" s="22">
        <v>0.50112794225783197</v>
      </c>
      <c r="K17" s="22">
        <v>0.58447258624561205</v>
      </c>
      <c r="L17" s="22">
        <v>0.60610571073585595</v>
      </c>
      <c r="M17" s="22"/>
      <c r="N17" s="22">
        <v>0.63919953528370499</v>
      </c>
      <c r="O17" s="22">
        <v>0.56900285263068595</v>
      </c>
      <c r="P17" s="22">
        <v>0.58547527553691703</v>
      </c>
      <c r="Q17" s="22">
        <v>0.44013810851921298</v>
      </c>
      <c r="R17" s="22"/>
      <c r="S17" s="22">
        <v>0.55099128445606205</v>
      </c>
      <c r="T17" s="22">
        <v>0.60997191534460804</v>
      </c>
      <c r="U17" s="22">
        <v>0.56973483359397703</v>
      </c>
      <c r="V17" s="22">
        <v>0.45882870267085601</v>
      </c>
      <c r="W17" s="22">
        <v>0.49342567345515298</v>
      </c>
      <c r="X17" s="22">
        <v>0.57089666961765995</v>
      </c>
      <c r="Y17" s="22">
        <v>0.52520311794038499</v>
      </c>
      <c r="Z17" s="22">
        <v>0.57409626432855898</v>
      </c>
      <c r="AA17" s="22">
        <v>0.59418267504037003</v>
      </c>
      <c r="AB17" s="22">
        <v>0.66335446083209404</v>
      </c>
      <c r="AC17" s="22">
        <v>0.43441889811008599</v>
      </c>
      <c r="AD17" s="22">
        <v>0.44619395523385902</v>
      </c>
      <c r="AE17" s="22"/>
      <c r="AF17" s="22">
        <v>0.71489365471425603</v>
      </c>
      <c r="AG17" s="22">
        <v>0.55407794305223801</v>
      </c>
      <c r="AH17" s="22">
        <v>0.41878173653558398</v>
      </c>
      <c r="AI17" s="22">
        <v>0.50607131826872198</v>
      </c>
      <c r="AJ17" s="22">
        <v>0.57120319776353501</v>
      </c>
      <c r="AK17" s="22">
        <v>0.61024950583624704</v>
      </c>
      <c r="AL17" s="22">
        <v>0.53022058783867798</v>
      </c>
      <c r="AM17" s="22">
        <v>0.43974431788298701</v>
      </c>
      <c r="AN17" s="22">
        <v>0.548729808900981</v>
      </c>
      <c r="AO17" s="22">
        <v>0.54142995398723204</v>
      </c>
      <c r="AP17" s="22">
        <v>0.71143393738571803</v>
      </c>
      <c r="AQ17" s="22">
        <v>0.54716087233613997</v>
      </c>
      <c r="AR17" s="22">
        <v>0.68019758640406103</v>
      </c>
      <c r="AS17" s="22">
        <v>0.41614568397340501</v>
      </c>
      <c r="AT17" s="22">
        <v>0.79150006681185003</v>
      </c>
      <c r="AU17" s="22">
        <v>0.77501773845130595</v>
      </c>
      <c r="AV17" s="22"/>
      <c r="AW17" s="22">
        <v>0.56063965666747095</v>
      </c>
      <c r="AX17" s="22">
        <v>0.62081379666411796</v>
      </c>
      <c r="AY17" s="22">
        <v>0.40189580661512098</v>
      </c>
      <c r="AZ17" s="22">
        <v>0.55205974445998696</v>
      </c>
      <c r="BA17" s="22">
        <v>0.63064353035940202</v>
      </c>
      <c r="BB17" s="22">
        <v>0.41048317349101299</v>
      </c>
      <c r="BC17" s="22"/>
      <c r="BD17" s="22">
        <v>0.49108389193553398</v>
      </c>
      <c r="BE17" s="22">
        <v>0.53044990557216298</v>
      </c>
      <c r="BF17" s="22">
        <v>0.60074439439067295</v>
      </c>
      <c r="BG17" s="22">
        <v>0.64238173681991595</v>
      </c>
      <c r="BH17" s="22">
        <v>0.80537714279852501</v>
      </c>
      <c r="BI17" s="22"/>
      <c r="BJ17" s="22">
        <v>0.54290317600878801</v>
      </c>
      <c r="BK17" s="22">
        <v>0.62794607240538503</v>
      </c>
      <c r="BL17" s="22"/>
      <c r="BM17" s="22">
        <v>0.545385629705745</v>
      </c>
      <c r="BN17" s="22">
        <v>0.61312173900033495</v>
      </c>
      <c r="BO17" s="22"/>
      <c r="BP17" s="22">
        <v>0.58344433095483506</v>
      </c>
      <c r="BQ17" s="22">
        <v>0.65863729419710704</v>
      </c>
      <c r="BR17" s="22">
        <v>0.51284812476442898</v>
      </c>
      <c r="BS17" s="22">
        <v>0.54549439764799001</v>
      </c>
      <c r="BT17" s="22"/>
      <c r="BU17" s="22">
        <v>0.64958391221949896</v>
      </c>
      <c r="BV17" s="22">
        <v>0.441171476997611</v>
      </c>
      <c r="BW17" s="22"/>
      <c r="BX17" s="22">
        <v>0.73557346097127596</v>
      </c>
      <c r="BY17" s="22">
        <v>0.492471170002935</v>
      </c>
      <c r="BZ17" s="22"/>
      <c r="CA17" s="22">
        <v>0.73187433564816695</v>
      </c>
      <c r="CB17" s="22">
        <v>0.25313614662967499</v>
      </c>
      <c r="CC17" s="22">
        <v>0.863625532321877</v>
      </c>
      <c r="CD17" s="22">
        <v>0.50165034642483597</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v>
      </c>
      <c r="D9" s="17">
        <v>0</v>
      </c>
      <c r="E9" s="17">
        <v>0</v>
      </c>
      <c r="F9" s="17"/>
      <c r="G9" s="17">
        <v>0</v>
      </c>
      <c r="H9" s="17">
        <v>0</v>
      </c>
      <c r="I9" s="17">
        <v>0</v>
      </c>
      <c r="J9" s="17">
        <v>0</v>
      </c>
      <c r="K9" s="17">
        <v>0</v>
      </c>
      <c r="L9" s="17">
        <v>0</v>
      </c>
      <c r="M9" s="17"/>
      <c r="N9" s="17">
        <v>0</v>
      </c>
      <c r="O9" s="17">
        <v>0</v>
      </c>
      <c r="P9" s="17">
        <v>0</v>
      </c>
      <c r="Q9" s="17">
        <v>0</v>
      </c>
      <c r="R9" s="17"/>
      <c r="S9" s="17">
        <v>0</v>
      </c>
      <c r="T9" s="17">
        <v>0</v>
      </c>
      <c r="U9" s="17">
        <v>0</v>
      </c>
      <c r="V9" s="17">
        <v>0</v>
      </c>
      <c r="W9" s="17">
        <v>0</v>
      </c>
      <c r="X9" s="17">
        <v>0</v>
      </c>
      <c r="Y9" s="17">
        <v>0</v>
      </c>
      <c r="Z9" s="17">
        <v>0</v>
      </c>
      <c r="AA9" s="17">
        <v>0</v>
      </c>
      <c r="AB9" s="17">
        <v>0</v>
      </c>
      <c r="AC9" s="17">
        <v>0</v>
      </c>
      <c r="AD9" s="17">
        <v>0</v>
      </c>
      <c r="AE9" s="17"/>
      <c r="AF9" s="17">
        <v>0</v>
      </c>
      <c r="AG9" s="17">
        <v>0</v>
      </c>
      <c r="AH9" s="17">
        <v>0</v>
      </c>
      <c r="AI9" s="17">
        <v>0</v>
      </c>
      <c r="AJ9" s="17">
        <v>0</v>
      </c>
      <c r="AK9" s="17">
        <v>0</v>
      </c>
      <c r="AL9" s="17">
        <v>0</v>
      </c>
      <c r="AM9" s="17">
        <v>0</v>
      </c>
      <c r="AN9" s="17">
        <v>0</v>
      </c>
      <c r="AO9" s="17">
        <v>0</v>
      </c>
      <c r="AP9" s="17">
        <v>0</v>
      </c>
      <c r="AQ9" s="17">
        <v>0</v>
      </c>
      <c r="AR9" s="17">
        <v>0</v>
      </c>
      <c r="AS9" s="17">
        <v>0</v>
      </c>
      <c r="AT9" s="17">
        <v>0</v>
      </c>
      <c r="AU9" s="17">
        <v>0</v>
      </c>
      <c r="AV9" s="17"/>
      <c r="AW9" s="17">
        <v>0</v>
      </c>
      <c r="AX9" s="17">
        <v>0</v>
      </c>
      <c r="AY9" s="17">
        <v>0</v>
      </c>
      <c r="AZ9" s="17">
        <v>0</v>
      </c>
      <c r="BA9" s="17">
        <v>0</v>
      </c>
      <c r="BB9" s="17">
        <v>0</v>
      </c>
      <c r="BC9" s="17"/>
      <c r="BD9" s="17">
        <v>0</v>
      </c>
      <c r="BE9" s="17">
        <v>0</v>
      </c>
      <c r="BF9" s="17">
        <v>0</v>
      </c>
      <c r="BG9" s="17">
        <v>0</v>
      </c>
      <c r="BH9" s="17">
        <v>0</v>
      </c>
      <c r="BI9" s="17"/>
      <c r="BJ9" s="17">
        <v>0</v>
      </c>
      <c r="BK9" s="17">
        <v>0</v>
      </c>
      <c r="BL9" s="17"/>
      <c r="BM9" s="17">
        <v>0</v>
      </c>
      <c r="BN9" s="17">
        <v>0</v>
      </c>
      <c r="BO9" s="17"/>
      <c r="BP9" s="17">
        <v>0</v>
      </c>
      <c r="BQ9" s="17">
        <v>0</v>
      </c>
      <c r="BR9" s="17">
        <v>0</v>
      </c>
      <c r="BS9" s="17">
        <v>0</v>
      </c>
      <c r="BT9" s="17"/>
      <c r="BU9" s="17">
        <v>0</v>
      </c>
      <c r="BV9" s="17">
        <v>0</v>
      </c>
      <c r="BW9" s="17"/>
      <c r="BX9" s="17">
        <v>0</v>
      </c>
      <c r="BY9" s="17">
        <v>0</v>
      </c>
      <c r="BZ9" s="17"/>
      <c r="CA9" s="17">
        <v>0</v>
      </c>
      <c r="CB9" s="17">
        <v>0</v>
      </c>
      <c r="CC9" s="17">
        <v>0</v>
      </c>
      <c r="CD9" s="17">
        <v>0</v>
      </c>
    </row>
    <row r="10" spans="2:82" ht="28.9">
      <c r="B10" s="18" t="s">
        <v>120</v>
      </c>
      <c r="C10" s="17">
        <v>1</v>
      </c>
      <c r="D10" s="17">
        <v>1</v>
      </c>
      <c r="E10" s="17">
        <v>1</v>
      </c>
      <c r="F10" s="17"/>
      <c r="G10" s="17">
        <v>1</v>
      </c>
      <c r="H10" s="17">
        <v>1</v>
      </c>
      <c r="I10" s="17">
        <v>1</v>
      </c>
      <c r="J10" s="17">
        <v>1</v>
      </c>
      <c r="K10" s="17">
        <v>1</v>
      </c>
      <c r="L10" s="17">
        <v>1</v>
      </c>
      <c r="M10" s="17"/>
      <c r="N10" s="17">
        <v>1</v>
      </c>
      <c r="O10" s="17">
        <v>1</v>
      </c>
      <c r="P10" s="17">
        <v>1</v>
      </c>
      <c r="Q10" s="17">
        <v>1</v>
      </c>
      <c r="R10" s="17"/>
      <c r="S10" s="17">
        <v>1</v>
      </c>
      <c r="T10" s="17">
        <v>1</v>
      </c>
      <c r="U10" s="17">
        <v>1</v>
      </c>
      <c r="V10" s="17">
        <v>1</v>
      </c>
      <c r="W10" s="17">
        <v>1</v>
      </c>
      <c r="X10" s="17">
        <v>1</v>
      </c>
      <c r="Y10" s="17">
        <v>1</v>
      </c>
      <c r="Z10" s="17">
        <v>1</v>
      </c>
      <c r="AA10" s="17">
        <v>1</v>
      </c>
      <c r="AB10" s="17">
        <v>1</v>
      </c>
      <c r="AC10" s="17">
        <v>1</v>
      </c>
      <c r="AD10" s="17">
        <v>1</v>
      </c>
      <c r="AE10" s="17"/>
      <c r="AF10" s="17">
        <v>1</v>
      </c>
      <c r="AG10" s="17">
        <v>1</v>
      </c>
      <c r="AH10" s="17">
        <v>1</v>
      </c>
      <c r="AI10" s="17">
        <v>1</v>
      </c>
      <c r="AJ10" s="17">
        <v>1</v>
      </c>
      <c r="AK10" s="17">
        <v>1</v>
      </c>
      <c r="AL10" s="17">
        <v>1</v>
      </c>
      <c r="AM10" s="17">
        <v>1</v>
      </c>
      <c r="AN10" s="17">
        <v>1</v>
      </c>
      <c r="AO10" s="17">
        <v>1</v>
      </c>
      <c r="AP10" s="17">
        <v>1</v>
      </c>
      <c r="AQ10" s="17">
        <v>1</v>
      </c>
      <c r="AR10" s="17">
        <v>1</v>
      </c>
      <c r="AS10" s="17">
        <v>1</v>
      </c>
      <c r="AT10" s="17">
        <v>1</v>
      </c>
      <c r="AU10" s="17">
        <v>1</v>
      </c>
      <c r="AV10" s="17"/>
      <c r="AW10" s="17">
        <v>1</v>
      </c>
      <c r="AX10" s="17">
        <v>1</v>
      </c>
      <c r="AY10" s="17">
        <v>1</v>
      </c>
      <c r="AZ10" s="17">
        <v>1</v>
      </c>
      <c r="BA10" s="17">
        <v>1</v>
      </c>
      <c r="BB10" s="17">
        <v>1</v>
      </c>
      <c r="BC10" s="17"/>
      <c r="BD10" s="17">
        <v>1</v>
      </c>
      <c r="BE10" s="17">
        <v>1</v>
      </c>
      <c r="BF10" s="17">
        <v>1</v>
      </c>
      <c r="BG10" s="17">
        <v>1</v>
      </c>
      <c r="BH10" s="17">
        <v>1</v>
      </c>
      <c r="BI10" s="17"/>
      <c r="BJ10" s="17">
        <v>1</v>
      </c>
      <c r="BK10" s="17">
        <v>1</v>
      </c>
      <c r="BL10" s="17"/>
      <c r="BM10" s="17">
        <v>1</v>
      </c>
      <c r="BN10" s="17">
        <v>1</v>
      </c>
      <c r="BO10" s="17"/>
      <c r="BP10" s="17">
        <v>1</v>
      </c>
      <c r="BQ10" s="17">
        <v>1</v>
      </c>
      <c r="BR10" s="17">
        <v>1</v>
      </c>
      <c r="BS10" s="17">
        <v>1</v>
      </c>
      <c r="BT10" s="17"/>
      <c r="BU10" s="17">
        <v>1</v>
      </c>
      <c r="BV10" s="17">
        <v>1</v>
      </c>
      <c r="BW10" s="17"/>
      <c r="BX10" s="17">
        <v>1</v>
      </c>
      <c r="BY10" s="17">
        <v>1</v>
      </c>
      <c r="BZ10" s="17"/>
      <c r="CA10" s="17">
        <v>1</v>
      </c>
      <c r="CB10" s="17">
        <v>1</v>
      </c>
      <c r="CC10" s="17">
        <v>1</v>
      </c>
      <c r="CD10" s="17">
        <v>1</v>
      </c>
    </row>
    <row r="11" spans="2:82" ht="28.9">
      <c r="B11" s="18" t="s">
        <v>121</v>
      </c>
      <c r="C11" s="17">
        <v>0</v>
      </c>
      <c r="D11" s="17">
        <v>0</v>
      </c>
      <c r="E11" s="17">
        <v>0</v>
      </c>
      <c r="F11" s="17"/>
      <c r="G11" s="17">
        <v>0</v>
      </c>
      <c r="H11" s="17">
        <v>0</v>
      </c>
      <c r="I11" s="17">
        <v>0</v>
      </c>
      <c r="J11" s="17">
        <v>0</v>
      </c>
      <c r="K11" s="17">
        <v>0</v>
      </c>
      <c r="L11" s="17">
        <v>0</v>
      </c>
      <c r="M11" s="17"/>
      <c r="N11" s="17">
        <v>0</v>
      </c>
      <c r="O11" s="17">
        <v>0</v>
      </c>
      <c r="P11" s="17">
        <v>0</v>
      </c>
      <c r="Q11" s="17">
        <v>0</v>
      </c>
      <c r="R11" s="17"/>
      <c r="S11" s="17">
        <v>0</v>
      </c>
      <c r="T11" s="17">
        <v>0</v>
      </c>
      <c r="U11" s="17">
        <v>0</v>
      </c>
      <c r="V11" s="17">
        <v>0</v>
      </c>
      <c r="W11" s="17">
        <v>0</v>
      </c>
      <c r="X11" s="17">
        <v>0</v>
      </c>
      <c r="Y11" s="17">
        <v>0</v>
      </c>
      <c r="Z11" s="17">
        <v>0</v>
      </c>
      <c r="AA11" s="17">
        <v>0</v>
      </c>
      <c r="AB11" s="17">
        <v>0</v>
      </c>
      <c r="AC11" s="17">
        <v>0</v>
      </c>
      <c r="AD11" s="17">
        <v>0</v>
      </c>
      <c r="AE11" s="17"/>
      <c r="AF11" s="17">
        <v>0</v>
      </c>
      <c r="AG11" s="17">
        <v>0</v>
      </c>
      <c r="AH11" s="17">
        <v>0</v>
      </c>
      <c r="AI11" s="17">
        <v>0</v>
      </c>
      <c r="AJ11" s="17">
        <v>0</v>
      </c>
      <c r="AK11" s="17">
        <v>0</v>
      </c>
      <c r="AL11" s="17">
        <v>0</v>
      </c>
      <c r="AM11" s="17">
        <v>0</v>
      </c>
      <c r="AN11" s="17">
        <v>0</v>
      </c>
      <c r="AO11" s="17">
        <v>0</v>
      </c>
      <c r="AP11" s="17">
        <v>0</v>
      </c>
      <c r="AQ11" s="17">
        <v>0</v>
      </c>
      <c r="AR11" s="17">
        <v>0</v>
      </c>
      <c r="AS11" s="17">
        <v>0</v>
      </c>
      <c r="AT11" s="17">
        <v>0</v>
      </c>
      <c r="AU11" s="17">
        <v>0</v>
      </c>
      <c r="AV11" s="17"/>
      <c r="AW11" s="17">
        <v>0</v>
      </c>
      <c r="AX11" s="17">
        <v>0</v>
      </c>
      <c r="AY11" s="17">
        <v>0</v>
      </c>
      <c r="AZ11" s="17">
        <v>0</v>
      </c>
      <c r="BA11" s="17">
        <v>0</v>
      </c>
      <c r="BB11" s="17">
        <v>0</v>
      </c>
      <c r="BC11" s="17"/>
      <c r="BD11" s="17">
        <v>0</v>
      </c>
      <c r="BE11" s="17">
        <v>0</v>
      </c>
      <c r="BF11" s="17">
        <v>0</v>
      </c>
      <c r="BG11" s="17">
        <v>0</v>
      </c>
      <c r="BH11" s="17">
        <v>0</v>
      </c>
      <c r="BI11" s="17"/>
      <c r="BJ11" s="17">
        <v>0</v>
      </c>
      <c r="BK11" s="17">
        <v>0</v>
      </c>
      <c r="BL11" s="17"/>
      <c r="BM11" s="17">
        <v>0</v>
      </c>
      <c r="BN11" s="17">
        <v>0</v>
      </c>
      <c r="BO11" s="17"/>
      <c r="BP11" s="17">
        <v>0</v>
      </c>
      <c r="BQ11" s="17">
        <v>0</v>
      </c>
      <c r="BR11" s="17">
        <v>0</v>
      </c>
      <c r="BS11" s="17">
        <v>0</v>
      </c>
      <c r="BT11" s="17"/>
      <c r="BU11" s="17">
        <v>0</v>
      </c>
      <c r="BV11" s="17">
        <v>0</v>
      </c>
      <c r="BW11" s="17"/>
      <c r="BX11" s="17">
        <v>0</v>
      </c>
      <c r="BY11" s="17">
        <v>0</v>
      </c>
      <c r="BZ11" s="17"/>
      <c r="CA11" s="17">
        <v>0</v>
      </c>
      <c r="CB11" s="17">
        <v>0</v>
      </c>
      <c r="CC11" s="17">
        <v>0</v>
      </c>
      <c r="CD11" s="17">
        <v>0</v>
      </c>
    </row>
    <row r="12" spans="2:82" ht="28.9">
      <c r="B12" s="18" t="s">
        <v>122</v>
      </c>
      <c r="C12" s="17">
        <v>0</v>
      </c>
      <c r="D12" s="17">
        <v>0</v>
      </c>
      <c r="E12" s="17">
        <v>0</v>
      </c>
      <c r="F12" s="17"/>
      <c r="G12" s="17">
        <v>0</v>
      </c>
      <c r="H12" s="17">
        <v>0</v>
      </c>
      <c r="I12" s="17">
        <v>0</v>
      </c>
      <c r="J12" s="17">
        <v>0</v>
      </c>
      <c r="K12" s="17">
        <v>0</v>
      </c>
      <c r="L12" s="17">
        <v>0</v>
      </c>
      <c r="M12" s="17"/>
      <c r="N12" s="17">
        <v>0</v>
      </c>
      <c r="O12" s="17">
        <v>0</v>
      </c>
      <c r="P12" s="17">
        <v>0</v>
      </c>
      <c r="Q12" s="17">
        <v>0</v>
      </c>
      <c r="R12" s="17"/>
      <c r="S12" s="17">
        <v>0</v>
      </c>
      <c r="T12" s="17">
        <v>0</v>
      </c>
      <c r="U12" s="17">
        <v>0</v>
      </c>
      <c r="V12" s="17">
        <v>0</v>
      </c>
      <c r="W12" s="17">
        <v>0</v>
      </c>
      <c r="X12" s="17">
        <v>0</v>
      </c>
      <c r="Y12" s="17">
        <v>0</v>
      </c>
      <c r="Z12" s="17">
        <v>0</v>
      </c>
      <c r="AA12" s="17">
        <v>0</v>
      </c>
      <c r="AB12" s="17">
        <v>0</v>
      </c>
      <c r="AC12" s="17">
        <v>0</v>
      </c>
      <c r="AD12" s="17">
        <v>0</v>
      </c>
      <c r="AE12" s="17"/>
      <c r="AF12" s="17">
        <v>0</v>
      </c>
      <c r="AG12" s="17">
        <v>0</v>
      </c>
      <c r="AH12" s="17">
        <v>0</v>
      </c>
      <c r="AI12" s="17">
        <v>0</v>
      </c>
      <c r="AJ12" s="17">
        <v>0</v>
      </c>
      <c r="AK12" s="17">
        <v>0</v>
      </c>
      <c r="AL12" s="17">
        <v>0</v>
      </c>
      <c r="AM12" s="17">
        <v>0</v>
      </c>
      <c r="AN12" s="17">
        <v>0</v>
      </c>
      <c r="AO12" s="17">
        <v>0</v>
      </c>
      <c r="AP12" s="17">
        <v>0</v>
      </c>
      <c r="AQ12" s="17">
        <v>0</v>
      </c>
      <c r="AR12" s="17">
        <v>0</v>
      </c>
      <c r="AS12" s="17">
        <v>0</v>
      </c>
      <c r="AT12" s="17">
        <v>0</v>
      </c>
      <c r="AU12" s="17">
        <v>0</v>
      </c>
      <c r="AV12" s="17"/>
      <c r="AW12" s="17">
        <v>0</v>
      </c>
      <c r="AX12" s="17">
        <v>0</v>
      </c>
      <c r="AY12" s="17">
        <v>0</v>
      </c>
      <c r="AZ12" s="17">
        <v>0</v>
      </c>
      <c r="BA12" s="17">
        <v>0</v>
      </c>
      <c r="BB12" s="17">
        <v>0</v>
      </c>
      <c r="BC12" s="17"/>
      <c r="BD12" s="17">
        <v>0</v>
      </c>
      <c r="BE12" s="17">
        <v>0</v>
      </c>
      <c r="BF12" s="17">
        <v>0</v>
      </c>
      <c r="BG12" s="17">
        <v>0</v>
      </c>
      <c r="BH12" s="17">
        <v>0</v>
      </c>
      <c r="BI12" s="17"/>
      <c r="BJ12" s="17">
        <v>0</v>
      </c>
      <c r="BK12" s="17">
        <v>0</v>
      </c>
      <c r="BL12" s="17"/>
      <c r="BM12" s="17">
        <v>0</v>
      </c>
      <c r="BN12" s="17">
        <v>0</v>
      </c>
      <c r="BO12" s="17"/>
      <c r="BP12" s="17">
        <v>0</v>
      </c>
      <c r="BQ12" s="17">
        <v>0</v>
      </c>
      <c r="BR12" s="17">
        <v>0</v>
      </c>
      <c r="BS12" s="17">
        <v>0</v>
      </c>
      <c r="BT12" s="17"/>
      <c r="BU12" s="17">
        <v>0</v>
      </c>
      <c r="BV12" s="17">
        <v>0</v>
      </c>
      <c r="BW12" s="17"/>
      <c r="BX12" s="17">
        <v>0</v>
      </c>
      <c r="BY12" s="17">
        <v>0</v>
      </c>
      <c r="BZ12" s="17"/>
      <c r="CA12" s="17">
        <v>0</v>
      </c>
      <c r="CB12" s="17">
        <v>0</v>
      </c>
      <c r="CC12" s="17">
        <v>0</v>
      </c>
      <c r="CD12" s="17">
        <v>0</v>
      </c>
    </row>
    <row r="13" spans="2:82" ht="28.9">
      <c r="B13" s="18" t="s">
        <v>123</v>
      </c>
      <c r="C13" s="17">
        <v>0</v>
      </c>
      <c r="D13" s="17">
        <v>0</v>
      </c>
      <c r="E13" s="17">
        <v>0</v>
      </c>
      <c r="F13" s="17"/>
      <c r="G13" s="17">
        <v>0</v>
      </c>
      <c r="H13" s="17">
        <v>0</v>
      </c>
      <c r="I13" s="17">
        <v>0</v>
      </c>
      <c r="J13" s="17">
        <v>0</v>
      </c>
      <c r="K13" s="17">
        <v>0</v>
      </c>
      <c r="L13" s="17">
        <v>0</v>
      </c>
      <c r="M13" s="17"/>
      <c r="N13" s="17">
        <v>0</v>
      </c>
      <c r="O13" s="17">
        <v>0</v>
      </c>
      <c r="P13" s="17">
        <v>0</v>
      </c>
      <c r="Q13" s="17">
        <v>0</v>
      </c>
      <c r="R13" s="17"/>
      <c r="S13" s="17">
        <v>0</v>
      </c>
      <c r="T13" s="17">
        <v>0</v>
      </c>
      <c r="U13" s="17">
        <v>0</v>
      </c>
      <c r="V13" s="17">
        <v>0</v>
      </c>
      <c r="W13" s="17">
        <v>0</v>
      </c>
      <c r="X13" s="17">
        <v>0</v>
      </c>
      <c r="Y13" s="17">
        <v>0</v>
      </c>
      <c r="Z13" s="17">
        <v>0</v>
      </c>
      <c r="AA13" s="17">
        <v>0</v>
      </c>
      <c r="AB13" s="17">
        <v>0</v>
      </c>
      <c r="AC13" s="17">
        <v>0</v>
      </c>
      <c r="AD13" s="17">
        <v>0</v>
      </c>
      <c r="AE13" s="17"/>
      <c r="AF13" s="17">
        <v>0</v>
      </c>
      <c r="AG13" s="17">
        <v>0</v>
      </c>
      <c r="AH13" s="17">
        <v>0</v>
      </c>
      <c r="AI13" s="17">
        <v>0</v>
      </c>
      <c r="AJ13" s="17">
        <v>0</v>
      </c>
      <c r="AK13" s="17">
        <v>0</v>
      </c>
      <c r="AL13" s="17">
        <v>0</v>
      </c>
      <c r="AM13" s="17">
        <v>0</v>
      </c>
      <c r="AN13" s="17">
        <v>0</v>
      </c>
      <c r="AO13" s="17">
        <v>0</v>
      </c>
      <c r="AP13" s="17">
        <v>0</v>
      </c>
      <c r="AQ13" s="17">
        <v>0</v>
      </c>
      <c r="AR13" s="17">
        <v>0</v>
      </c>
      <c r="AS13" s="17">
        <v>0</v>
      </c>
      <c r="AT13" s="17">
        <v>0</v>
      </c>
      <c r="AU13" s="17">
        <v>0</v>
      </c>
      <c r="AV13" s="17"/>
      <c r="AW13" s="17">
        <v>0</v>
      </c>
      <c r="AX13" s="17">
        <v>0</v>
      </c>
      <c r="AY13" s="17">
        <v>0</v>
      </c>
      <c r="AZ13" s="17">
        <v>0</v>
      </c>
      <c r="BA13" s="17">
        <v>0</v>
      </c>
      <c r="BB13" s="17">
        <v>0</v>
      </c>
      <c r="BC13" s="17"/>
      <c r="BD13" s="17">
        <v>0</v>
      </c>
      <c r="BE13" s="17">
        <v>0</v>
      </c>
      <c r="BF13" s="17">
        <v>0</v>
      </c>
      <c r="BG13" s="17">
        <v>0</v>
      </c>
      <c r="BH13" s="17">
        <v>0</v>
      </c>
      <c r="BI13" s="17"/>
      <c r="BJ13" s="17">
        <v>0</v>
      </c>
      <c r="BK13" s="17">
        <v>0</v>
      </c>
      <c r="BL13" s="17"/>
      <c r="BM13" s="17">
        <v>0</v>
      </c>
      <c r="BN13" s="17">
        <v>0</v>
      </c>
      <c r="BO13" s="17"/>
      <c r="BP13" s="17">
        <v>0</v>
      </c>
      <c r="BQ13" s="17">
        <v>0</v>
      </c>
      <c r="BR13" s="17">
        <v>0</v>
      </c>
      <c r="BS13" s="17">
        <v>0</v>
      </c>
      <c r="BT13" s="17"/>
      <c r="BU13" s="17">
        <v>0</v>
      </c>
      <c r="BV13" s="17">
        <v>0</v>
      </c>
      <c r="BW13" s="17"/>
      <c r="BX13" s="17">
        <v>0</v>
      </c>
      <c r="BY13" s="17">
        <v>0</v>
      </c>
      <c r="BZ13" s="17"/>
      <c r="CA13" s="17">
        <v>0</v>
      </c>
      <c r="CB13" s="17">
        <v>0</v>
      </c>
      <c r="CC13" s="17">
        <v>0</v>
      </c>
      <c r="CD13" s="17">
        <v>0</v>
      </c>
    </row>
    <row r="14" spans="2:82">
      <c r="B14" s="18" t="s">
        <v>124</v>
      </c>
      <c r="C14" s="19">
        <v>0</v>
      </c>
      <c r="D14" s="19">
        <v>0</v>
      </c>
      <c r="E14" s="19">
        <v>0</v>
      </c>
      <c r="F14" s="19"/>
      <c r="G14" s="19">
        <v>0</v>
      </c>
      <c r="H14" s="19">
        <v>0</v>
      </c>
      <c r="I14" s="19">
        <v>0</v>
      </c>
      <c r="J14" s="19">
        <v>0</v>
      </c>
      <c r="K14" s="19">
        <v>0</v>
      </c>
      <c r="L14" s="19">
        <v>0</v>
      </c>
      <c r="M14" s="19"/>
      <c r="N14" s="19">
        <v>0</v>
      </c>
      <c r="O14" s="19">
        <v>0</v>
      </c>
      <c r="P14" s="19">
        <v>0</v>
      </c>
      <c r="Q14" s="19">
        <v>0</v>
      </c>
      <c r="R14" s="19"/>
      <c r="S14" s="19">
        <v>0</v>
      </c>
      <c r="T14" s="19">
        <v>0</v>
      </c>
      <c r="U14" s="19">
        <v>0</v>
      </c>
      <c r="V14" s="19">
        <v>0</v>
      </c>
      <c r="W14" s="19">
        <v>0</v>
      </c>
      <c r="X14" s="19">
        <v>0</v>
      </c>
      <c r="Y14" s="19">
        <v>0</v>
      </c>
      <c r="Z14" s="19">
        <v>0</v>
      </c>
      <c r="AA14" s="19">
        <v>0</v>
      </c>
      <c r="AB14" s="19">
        <v>0</v>
      </c>
      <c r="AC14" s="19">
        <v>0</v>
      </c>
      <c r="AD14" s="19">
        <v>0</v>
      </c>
      <c r="AE14" s="19"/>
      <c r="AF14" s="19">
        <v>0</v>
      </c>
      <c r="AG14" s="19">
        <v>0</v>
      </c>
      <c r="AH14" s="19">
        <v>0</v>
      </c>
      <c r="AI14" s="19">
        <v>0</v>
      </c>
      <c r="AJ14" s="19">
        <v>0</v>
      </c>
      <c r="AK14" s="19">
        <v>0</v>
      </c>
      <c r="AL14" s="19">
        <v>0</v>
      </c>
      <c r="AM14" s="19">
        <v>0</v>
      </c>
      <c r="AN14" s="19">
        <v>0</v>
      </c>
      <c r="AO14" s="19">
        <v>0</v>
      </c>
      <c r="AP14" s="19">
        <v>0</v>
      </c>
      <c r="AQ14" s="19">
        <v>0</v>
      </c>
      <c r="AR14" s="19">
        <v>0</v>
      </c>
      <c r="AS14" s="19">
        <v>0</v>
      </c>
      <c r="AT14" s="19">
        <v>0</v>
      </c>
      <c r="AU14" s="19">
        <v>0</v>
      </c>
      <c r="AV14" s="19"/>
      <c r="AW14" s="19">
        <v>0</v>
      </c>
      <c r="AX14" s="19">
        <v>0</v>
      </c>
      <c r="AY14" s="19">
        <v>0</v>
      </c>
      <c r="AZ14" s="19">
        <v>0</v>
      </c>
      <c r="BA14" s="19">
        <v>0</v>
      </c>
      <c r="BB14" s="19">
        <v>0</v>
      </c>
      <c r="BC14" s="19"/>
      <c r="BD14" s="19">
        <v>0</v>
      </c>
      <c r="BE14" s="19">
        <v>0</v>
      </c>
      <c r="BF14" s="19">
        <v>0</v>
      </c>
      <c r="BG14" s="19">
        <v>0</v>
      </c>
      <c r="BH14" s="19">
        <v>0</v>
      </c>
      <c r="BI14" s="19"/>
      <c r="BJ14" s="19">
        <v>0</v>
      </c>
      <c r="BK14" s="19">
        <v>0</v>
      </c>
      <c r="BL14" s="19"/>
      <c r="BM14" s="19">
        <v>0</v>
      </c>
      <c r="BN14" s="19">
        <v>0</v>
      </c>
      <c r="BO14" s="19"/>
      <c r="BP14" s="19">
        <v>0</v>
      </c>
      <c r="BQ14" s="19">
        <v>0</v>
      </c>
      <c r="BR14" s="19">
        <v>0</v>
      </c>
      <c r="BS14" s="19">
        <v>0</v>
      </c>
      <c r="BT14" s="19"/>
      <c r="BU14" s="19">
        <v>0</v>
      </c>
      <c r="BV14" s="19">
        <v>0</v>
      </c>
      <c r="BW14" s="19"/>
      <c r="BX14" s="19">
        <v>0</v>
      </c>
      <c r="BY14" s="19">
        <v>0</v>
      </c>
      <c r="BZ14" s="19"/>
      <c r="CA14" s="19">
        <v>0</v>
      </c>
      <c r="CB14" s="19">
        <v>0</v>
      </c>
      <c r="CC14" s="19">
        <v>0</v>
      </c>
      <c r="CD14" s="19">
        <v>0</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392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1008</v>
      </c>
      <c r="D7" s="10">
        <v>477</v>
      </c>
      <c r="E7" s="10">
        <v>527</v>
      </c>
      <c r="F7" s="10"/>
      <c r="G7" s="10">
        <v>118</v>
      </c>
      <c r="H7" s="10">
        <v>181</v>
      </c>
      <c r="I7" s="10">
        <v>156</v>
      </c>
      <c r="J7" s="10">
        <v>175</v>
      </c>
      <c r="K7" s="10">
        <v>153</v>
      </c>
      <c r="L7" s="10">
        <v>225</v>
      </c>
      <c r="M7" s="10"/>
      <c r="N7" s="10">
        <v>305</v>
      </c>
      <c r="O7" s="10">
        <v>276</v>
      </c>
      <c r="P7" s="10">
        <v>170</v>
      </c>
      <c r="Q7" s="10">
        <v>251</v>
      </c>
      <c r="R7" s="10"/>
      <c r="S7" s="10">
        <v>134</v>
      </c>
      <c r="T7" s="10">
        <v>158</v>
      </c>
      <c r="U7" s="10">
        <v>78</v>
      </c>
      <c r="V7" s="10">
        <v>86</v>
      </c>
      <c r="W7" s="10">
        <v>78</v>
      </c>
      <c r="X7" s="10">
        <v>90</v>
      </c>
      <c r="Y7" s="10">
        <v>83</v>
      </c>
      <c r="Z7" s="10">
        <v>37</v>
      </c>
      <c r="AA7" s="10">
        <v>103</v>
      </c>
      <c r="AB7" s="10">
        <v>78</v>
      </c>
      <c r="AC7" s="10">
        <v>62</v>
      </c>
      <c r="AD7" s="10">
        <v>21</v>
      </c>
      <c r="AE7" s="10"/>
      <c r="AF7" s="10">
        <v>6</v>
      </c>
      <c r="AG7" s="10">
        <v>56</v>
      </c>
      <c r="AH7" s="10">
        <v>76</v>
      </c>
      <c r="AI7" s="10">
        <v>73</v>
      </c>
      <c r="AJ7" s="10">
        <v>87</v>
      </c>
      <c r="AK7" s="10">
        <v>102</v>
      </c>
      <c r="AL7" s="10">
        <v>88</v>
      </c>
      <c r="AM7" s="10">
        <v>69</v>
      </c>
      <c r="AN7" s="10">
        <v>60</v>
      </c>
      <c r="AO7" s="10">
        <v>71</v>
      </c>
      <c r="AP7" s="10">
        <v>64</v>
      </c>
      <c r="AQ7" s="10">
        <v>62</v>
      </c>
      <c r="AR7" s="10">
        <v>40</v>
      </c>
      <c r="AS7" s="10">
        <v>27</v>
      </c>
      <c r="AT7" s="10">
        <v>24</v>
      </c>
      <c r="AU7" s="10">
        <v>53</v>
      </c>
      <c r="AV7" s="10"/>
      <c r="AW7" s="10">
        <v>228</v>
      </c>
      <c r="AX7" s="10">
        <v>288</v>
      </c>
      <c r="AY7" s="10">
        <v>126</v>
      </c>
      <c r="AZ7" s="10">
        <v>197</v>
      </c>
      <c r="BA7" s="10">
        <v>111</v>
      </c>
      <c r="BB7" s="10">
        <v>58</v>
      </c>
      <c r="BC7" s="10"/>
      <c r="BD7" s="10">
        <v>215</v>
      </c>
      <c r="BE7" s="10">
        <v>221</v>
      </c>
      <c r="BF7" s="10">
        <v>287</v>
      </c>
      <c r="BG7" s="10">
        <v>114</v>
      </c>
      <c r="BH7" s="10">
        <v>17</v>
      </c>
      <c r="BI7" s="10"/>
      <c r="BJ7" s="10">
        <v>819</v>
      </c>
      <c r="BK7" s="10">
        <v>179</v>
      </c>
      <c r="BL7" s="10"/>
      <c r="BM7" s="10">
        <v>848</v>
      </c>
      <c r="BN7" s="10">
        <v>156</v>
      </c>
      <c r="BO7" s="10"/>
      <c r="BP7" s="10">
        <v>111</v>
      </c>
      <c r="BQ7" s="10">
        <v>112</v>
      </c>
      <c r="BR7" s="10">
        <v>45</v>
      </c>
      <c r="BS7" s="10">
        <v>698</v>
      </c>
      <c r="BT7" s="10"/>
      <c r="BU7" s="10">
        <v>563</v>
      </c>
      <c r="BV7" s="10">
        <v>445</v>
      </c>
      <c r="BW7" s="10"/>
      <c r="BX7" s="10">
        <v>290</v>
      </c>
      <c r="BY7" s="10">
        <v>718</v>
      </c>
      <c r="BZ7" s="10"/>
      <c r="CA7" s="10">
        <v>69</v>
      </c>
      <c r="CB7" s="10">
        <v>306</v>
      </c>
      <c r="CC7" s="10">
        <v>360</v>
      </c>
      <c r="CD7" s="10">
        <v>273</v>
      </c>
    </row>
    <row r="8" spans="2:82" ht="30" customHeight="1">
      <c r="B8" s="11" t="s">
        <v>99</v>
      </c>
      <c r="C8" s="11">
        <v>1005</v>
      </c>
      <c r="D8" s="11">
        <v>485</v>
      </c>
      <c r="E8" s="11">
        <v>516</v>
      </c>
      <c r="F8" s="11"/>
      <c r="G8" s="11">
        <v>134</v>
      </c>
      <c r="H8" s="11">
        <v>184</v>
      </c>
      <c r="I8" s="11">
        <v>153</v>
      </c>
      <c r="J8" s="11">
        <v>170</v>
      </c>
      <c r="K8" s="11">
        <v>147</v>
      </c>
      <c r="L8" s="11">
        <v>218</v>
      </c>
      <c r="M8" s="11"/>
      <c r="N8" s="11">
        <v>277</v>
      </c>
      <c r="O8" s="11">
        <v>258</v>
      </c>
      <c r="P8" s="11">
        <v>192</v>
      </c>
      <c r="Q8" s="11">
        <v>272</v>
      </c>
      <c r="R8" s="11"/>
      <c r="S8" s="11">
        <v>132</v>
      </c>
      <c r="T8" s="11">
        <v>144</v>
      </c>
      <c r="U8" s="11">
        <v>80</v>
      </c>
      <c r="V8" s="11">
        <v>93</v>
      </c>
      <c r="W8" s="11">
        <v>71</v>
      </c>
      <c r="X8" s="11">
        <v>93</v>
      </c>
      <c r="Y8" s="11">
        <v>76</v>
      </c>
      <c r="Z8" s="11">
        <v>34</v>
      </c>
      <c r="AA8" s="11">
        <v>96</v>
      </c>
      <c r="AB8" s="11">
        <v>93</v>
      </c>
      <c r="AC8" s="11">
        <v>65</v>
      </c>
      <c r="AD8" s="11">
        <v>28</v>
      </c>
      <c r="AE8" s="11"/>
      <c r="AF8" s="11">
        <v>6</v>
      </c>
      <c r="AG8" s="11">
        <v>56</v>
      </c>
      <c r="AH8" s="11">
        <v>78</v>
      </c>
      <c r="AI8" s="11">
        <v>77</v>
      </c>
      <c r="AJ8" s="11">
        <v>90</v>
      </c>
      <c r="AK8" s="11">
        <v>105</v>
      </c>
      <c r="AL8" s="11">
        <v>89</v>
      </c>
      <c r="AM8" s="11">
        <v>70</v>
      </c>
      <c r="AN8" s="11">
        <v>58</v>
      </c>
      <c r="AO8" s="11">
        <v>69</v>
      </c>
      <c r="AP8" s="11">
        <v>62</v>
      </c>
      <c r="AQ8" s="11">
        <v>61</v>
      </c>
      <c r="AR8" s="11">
        <v>39</v>
      </c>
      <c r="AS8" s="11">
        <v>27</v>
      </c>
      <c r="AT8" s="11">
        <v>22</v>
      </c>
      <c r="AU8" s="11">
        <v>47</v>
      </c>
      <c r="AV8" s="11"/>
      <c r="AW8" s="11">
        <v>231</v>
      </c>
      <c r="AX8" s="11">
        <v>283</v>
      </c>
      <c r="AY8" s="11">
        <v>128</v>
      </c>
      <c r="AZ8" s="11">
        <v>195</v>
      </c>
      <c r="BA8" s="11">
        <v>108</v>
      </c>
      <c r="BB8" s="11">
        <v>60</v>
      </c>
      <c r="BC8" s="11"/>
      <c r="BD8" s="11">
        <v>220</v>
      </c>
      <c r="BE8" s="11">
        <v>231</v>
      </c>
      <c r="BF8" s="11">
        <v>277</v>
      </c>
      <c r="BG8" s="11">
        <v>107</v>
      </c>
      <c r="BH8" s="11">
        <v>16</v>
      </c>
      <c r="BI8" s="11"/>
      <c r="BJ8" s="11">
        <v>816</v>
      </c>
      <c r="BK8" s="11">
        <v>180</v>
      </c>
      <c r="BL8" s="11"/>
      <c r="BM8" s="11">
        <v>847</v>
      </c>
      <c r="BN8" s="11">
        <v>154</v>
      </c>
      <c r="BO8" s="11"/>
      <c r="BP8" s="11">
        <v>108</v>
      </c>
      <c r="BQ8" s="11">
        <v>113</v>
      </c>
      <c r="BR8" s="11">
        <v>47</v>
      </c>
      <c r="BS8" s="11">
        <v>695</v>
      </c>
      <c r="BT8" s="11"/>
      <c r="BU8" s="11">
        <v>558</v>
      </c>
      <c r="BV8" s="11">
        <v>448</v>
      </c>
      <c r="BW8" s="11"/>
      <c r="BX8" s="11">
        <v>289</v>
      </c>
      <c r="BY8" s="11">
        <v>716</v>
      </c>
      <c r="BZ8" s="11"/>
      <c r="CA8" s="11">
        <v>69</v>
      </c>
      <c r="CB8" s="11">
        <v>306</v>
      </c>
      <c r="CC8" s="11">
        <v>353</v>
      </c>
      <c r="CD8" s="11">
        <v>278</v>
      </c>
    </row>
    <row r="9" spans="2:82">
      <c r="B9" s="18" t="s">
        <v>382</v>
      </c>
      <c r="C9" s="17">
        <v>0.23730246723484899</v>
      </c>
      <c r="D9" s="17">
        <v>0.27036377775605303</v>
      </c>
      <c r="E9" s="17">
        <v>0.20800330069409001</v>
      </c>
      <c r="F9" s="17"/>
      <c r="G9" s="17">
        <v>0.24205089870496499</v>
      </c>
      <c r="H9" s="17">
        <v>0.23179607756540899</v>
      </c>
      <c r="I9" s="17">
        <v>0.242302588793468</v>
      </c>
      <c r="J9" s="17">
        <v>0.21025169296746701</v>
      </c>
      <c r="K9" s="17">
        <v>0.22250106503470099</v>
      </c>
      <c r="L9" s="17">
        <v>0.26660435993193798</v>
      </c>
      <c r="M9" s="17"/>
      <c r="N9" s="17">
        <v>0.30426883315887998</v>
      </c>
      <c r="O9" s="17">
        <v>0.24100833614002401</v>
      </c>
      <c r="P9" s="17">
        <v>0.205788033526733</v>
      </c>
      <c r="Q9" s="17">
        <v>0.189208983842338</v>
      </c>
      <c r="R9" s="17"/>
      <c r="S9" s="17">
        <v>0.26320691579079802</v>
      </c>
      <c r="T9" s="17">
        <v>0.237773500283221</v>
      </c>
      <c r="U9" s="17">
        <v>0.25911451671074198</v>
      </c>
      <c r="V9" s="17">
        <v>0.241529154234121</v>
      </c>
      <c r="W9" s="17">
        <v>0.16837591677866101</v>
      </c>
      <c r="X9" s="17">
        <v>0.23188100278280699</v>
      </c>
      <c r="Y9" s="17">
        <v>0.24761554778349101</v>
      </c>
      <c r="Z9" s="17">
        <v>0.27795129183123601</v>
      </c>
      <c r="AA9" s="17">
        <v>0.21903037719909199</v>
      </c>
      <c r="AB9" s="17">
        <v>0.21967225880608701</v>
      </c>
      <c r="AC9" s="17">
        <v>0.23352224780060299</v>
      </c>
      <c r="AD9" s="17">
        <v>0.28230415286780902</v>
      </c>
      <c r="AE9" s="17"/>
      <c r="AF9" s="17">
        <v>0.30662260720566997</v>
      </c>
      <c r="AG9" s="17">
        <v>0.208648223764622</v>
      </c>
      <c r="AH9" s="17">
        <v>0.271630654752196</v>
      </c>
      <c r="AI9" s="17">
        <v>0.145737989628557</v>
      </c>
      <c r="AJ9" s="17">
        <v>0.228426715802758</v>
      </c>
      <c r="AK9" s="17">
        <v>0.19892034916560999</v>
      </c>
      <c r="AL9" s="17">
        <v>0.29757308498235802</v>
      </c>
      <c r="AM9" s="17">
        <v>0.249694559431235</v>
      </c>
      <c r="AN9" s="17">
        <v>0.245051888677501</v>
      </c>
      <c r="AO9" s="17">
        <v>0.18341743634018901</v>
      </c>
      <c r="AP9" s="17">
        <v>0.26456204083193602</v>
      </c>
      <c r="AQ9" s="17">
        <v>0.15519954094683999</v>
      </c>
      <c r="AR9" s="17">
        <v>0.29799104642892899</v>
      </c>
      <c r="AS9" s="17">
        <v>0.301652577421549</v>
      </c>
      <c r="AT9" s="17">
        <v>0.35516369650066898</v>
      </c>
      <c r="AU9" s="17">
        <v>0.33111530858659</v>
      </c>
      <c r="AV9" s="17"/>
      <c r="AW9" s="17">
        <v>0.29862477285516398</v>
      </c>
      <c r="AX9" s="17">
        <v>0.19588205114105101</v>
      </c>
      <c r="AY9" s="17">
        <v>0.286984810976192</v>
      </c>
      <c r="AZ9" s="17">
        <v>0.231825387309465</v>
      </c>
      <c r="BA9" s="17">
        <v>0.197658935296087</v>
      </c>
      <c r="BB9" s="17">
        <v>0.17941383103464301</v>
      </c>
      <c r="BC9" s="17"/>
      <c r="BD9" s="17">
        <v>0.18207114832823201</v>
      </c>
      <c r="BE9" s="17">
        <v>0.21957491056605899</v>
      </c>
      <c r="BF9" s="17">
        <v>0.25966647281209798</v>
      </c>
      <c r="BG9" s="17">
        <v>0.34589704905763802</v>
      </c>
      <c r="BH9" s="17">
        <v>0.15962306950314301</v>
      </c>
      <c r="BI9" s="17"/>
      <c r="BJ9" s="17">
        <v>0.228543566785223</v>
      </c>
      <c r="BK9" s="17">
        <v>0.28403197077280501</v>
      </c>
      <c r="BL9" s="17"/>
      <c r="BM9" s="17">
        <v>0.23362492624888401</v>
      </c>
      <c r="BN9" s="17">
        <v>0.26439770481555902</v>
      </c>
      <c r="BO9" s="17"/>
      <c r="BP9" s="17">
        <v>0.29114442088758302</v>
      </c>
      <c r="BQ9" s="17">
        <v>0.27953720998700199</v>
      </c>
      <c r="BR9" s="17">
        <v>0.31185393635137398</v>
      </c>
      <c r="BS9" s="17">
        <v>0.219375534813498</v>
      </c>
      <c r="BT9" s="17"/>
      <c r="BU9" s="17">
        <v>0.28315545913052098</v>
      </c>
      <c r="BV9" s="17">
        <v>0.18019000509129399</v>
      </c>
      <c r="BW9" s="17"/>
      <c r="BX9" s="17">
        <v>0.32011331990414299</v>
      </c>
      <c r="BY9" s="17">
        <v>0.20382963647423299</v>
      </c>
      <c r="BZ9" s="17"/>
      <c r="CA9" s="17">
        <v>0.36835365884778798</v>
      </c>
      <c r="CB9" s="17">
        <v>0.130330163017182</v>
      </c>
      <c r="CC9" s="17">
        <v>0.37774366378250301</v>
      </c>
      <c r="CD9" s="17">
        <v>0.14437716763058001</v>
      </c>
    </row>
    <row r="10" spans="2:82">
      <c r="B10" s="18" t="s">
        <v>383</v>
      </c>
      <c r="C10" s="17">
        <v>0.39341587416871099</v>
      </c>
      <c r="D10" s="17">
        <v>0.39237243774585001</v>
      </c>
      <c r="E10" s="17">
        <v>0.38976748554269403</v>
      </c>
      <c r="F10" s="17"/>
      <c r="G10" s="17">
        <v>0.45813263431041301</v>
      </c>
      <c r="H10" s="17">
        <v>0.32377231443076099</v>
      </c>
      <c r="I10" s="17">
        <v>0.402949619029568</v>
      </c>
      <c r="J10" s="17">
        <v>0.38026927459457299</v>
      </c>
      <c r="K10" s="17">
        <v>0.45115976951965697</v>
      </c>
      <c r="L10" s="17">
        <v>0.37701147428368398</v>
      </c>
      <c r="M10" s="17"/>
      <c r="N10" s="17">
        <v>0.40968495484928102</v>
      </c>
      <c r="O10" s="17">
        <v>0.41570088208629502</v>
      </c>
      <c r="P10" s="17">
        <v>0.35127934167416602</v>
      </c>
      <c r="Q10" s="17">
        <v>0.38309447508039501</v>
      </c>
      <c r="R10" s="17"/>
      <c r="S10" s="17">
        <v>0.34683664781648998</v>
      </c>
      <c r="T10" s="17">
        <v>0.41440144021235797</v>
      </c>
      <c r="U10" s="17">
        <v>0.39162437135335398</v>
      </c>
      <c r="V10" s="17">
        <v>0.37074494696496801</v>
      </c>
      <c r="W10" s="17">
        <v>0.43320414718917799</v>
      </c>
      <c r="X10" s="17">
        <v>0.36005219588700199</v>
      </c>
      <c r="Y10" s="17">
        <v>0.40626531402181398</v>
      </c>
      <c r="Z10" s="17">
        <v>0.48429068784467599</v>
      </c>
      <c r="AA10" s="17">
        <v>0.33441952614270898</v>
      </c>
      <c r="AB10" s="17">
        <v>0.467612541520811</v>
      </c>
      <c r="AC10" s="17">
        <v>0.39711211971062299</v>
      </c>
      <c r="AD10" s="17">
        <v>0.39676026172810602</v>
      </c>
      <c r="AE10" s="17"/>
      <c r="AF10" s="17">
        <v>0.14844144671946999</v>
      </c>
      <c r="AG10" s="17">
        <v>0.37588856353743999</v>
      </c>
      <c r="AH10" s="17">
        <v>0.38937230613845702</v>
      </c>
      <c r="AI10" s="17">
        <v>0.44252523148382999</v>
      </c>
      <c r="AJ10" s="17">
        <v>0.35042778523231499</v>
      </c>
      <c r="AK10" s="17">
        <v>0.45785215621258002</v>
      </c>
      <c r="AL10" s="17">
        <v>0.303409659069307</v>
      </c>
      <c r="AM10" s="17">
        <v>0.37421680795638501</v>
      </c>
      <c r="AN10" s="17">
        <v>0.40575711734429198</v>
      </c>
      <c r="AO10" s="17">
        <v>0.45462873167675699</v>
      </c>
      <c r="AP10" s="17">
        <v>0.39462806127969802</v>
      </c>
      <c r="AQ10" s="17">
        <v>0.47166386090540502</v>
      </c>
      <c r="AR10" s="17">
        <v>0.39149232101787101</v>
      </c>
      <c r="AS10" s="17">
        <v>0.240638694995472</v>
      </c>
      <c r="AT10" s="17">
        <v>0.34631465519869797</v>
      </c>
      <c r="AU10" s="17">
        <v>0.38206231409017899</v>
      </c>
      <c r="AV10" s="17"/>
      <c r="AW10" s="17">
        <v>0.36263979266951402</v>
      </c>
      <c r="AX10" s="17">
        <v>0.45742901737181302</v>
      </c>
      <c r="AY10" s="17">
        <v>0.34830125751649599</v>
      </c>
      <c r="AZ10" s="17">
        <v>0.38961444590699501</v>
      </c>
      <c r="BA10" s="17">
        <v>0.331131153948934</v>
      </c>
      <c r="BB10" s="17">
        <v>0.43156832181867999</v>
      </c>
      <c r="BC10" s="17"/>
      <c r="BD10" s="17">
        <v>0.36944616990948098</v>
      </c>
      <c r="BE10" s="17">
        <v>0.42219880886268601</v>
      </c>
      <c r="BF10" s="17">
        <v>0.40934270598526401</v>
      </c>
      <c r="BG10" s="17">
        <v>0.42047903146980398</v>
      </c>
      <c r="BH10" s="17">
        <v>0.35567767705311498</v>
      </c>
      <c r="BI10" s="17"/>
      <c r="BJ10" s="17">
        <v>0.40616993836361698</v>
      </c>
      <c r="BK10" s="17">
        <v>0.34207553153562298</v>
      </c>
      <c r="BL10" s="17"/>
      <c r="BM10" s="17">
        <v>0.39389332873777899</v>
      </c>
      <c r="BN10" s="17">
        <v>0.38564920889008503</v>
      </c>
      <c r="BO10" s="17"/>
      <c r="BP10" s="17">
        <v>0.39991607920498801</v>
      </c>
      <c r="BQ10" s="17">
        <v>0.438376841814414</v>
      </c>
      <c r="BR10" s="17">
        <v>0.25435297216254199</v>
      </c>
      <c r="BS10" s="17">
        <v>0.39812261452197101</v>
      </c>
      <c r="BT10" s="17"/>
      <c r="BU10" s="17">
        <v>0.42117333072559499</v>
      </c>
      <c r="BV10" s="17">
        <v>0.35884241186524002</v>
      </c>
      <c r="BW10" s="17"/>
      <c r="BX10" s="17">
        <v>0.39487162031318401</v>
      </c>
      <c r="BY10" s="17">
        <v>0.39282744955099902</v>
      </c>
      <c r="BZ10" s="17"/>
      <c r="CA10" s="17">
        <v>0.489734354334392</v>
      </c>
      <c r="CB10" s="17">
        <v>0.28735234166315798</v>
      </c>
      <c r="CC10" s="17">
        <v>0.487498342116857</v>
      </c>
      <c r="CD10" s="17">
        <v>0.36695871868730701</v>
      </c>
    </row>
    <row r="11" spans="2:82">
      <c r="B11" s="18" t="s">
        <v>384</v>
      </c>
      <c r="C11" s="17">
        <v>0.26486875794217701</v>
      </c>
      <c r="D11" s="17">
        <v>0.24866365109940999</v>
      </c>
      <c r="E11" s="17">
        <v>0.28213953709068501</v>
      </c>
      <c r="F11" s="17"/>
      <c r="G11" s="17">
        <v>0.17400809052758801</v>
      </c>
      <c r="H11" s="17">
        <v>0.30445717853493398</v>
      </c>
      <c r="I11" s="17">
        <v>0.234318215899812</v>
      </c>
      <c r="J11" s="17">
        <v>0.28563884328085698</v>
      </c>
      <c r="K11" s="17">
        <v>0.26473452674217302</v>
      </c>
      <c r="L11" s="17">
        <v>0.29278202842523998</v>
      </c>
      <c r="M11" s="17"/>
      <c r="N11" s="17">
        <v>0.19734156854933299</v>
      </c>
      <c r="O11" s="17">
        <v>0.272749361580434</v>
      </c>
      <c r="P11" s="17">
        <v>0.30287225764703402</v>
      </c>
      <c r="Q11" s="17">
        <v>0.30135174510095097</v>
      </c>
      <c r="R11" s="17"/>
      <c r="S11" s="17">
        <v>0.30485875563199</v>
      </c>
      <c r="T11" s="17">
        <v>0.23576618119030701</v>
      </c>
      <c r="U11" s="17">
        <v>0.19292023339457201</v>
      </c>
      <c r="V11" s="17">
        <v>0.27927025715252202</v>
      </c>
      <c r="W11" s="17">
        <v>0.239165458490364</v>
      </c>
      <c r="X11" s="17">
        <v>0.33156938881168402</v>
      </c>
      <c r="Y11" s="17">
        <v>0.28780669645526102</v>
      </c>
      <c r="Z11" s="17">
        <v>0.14438477175848899</v>
      </c>
      <c r="AA11" s="17">
        <v>0.28554885937923302</v>
      </c>
      <c r="AB11" s="17">
        <v>0.23555811314956299</v>
      </c>
      <c r="AC11" s="17">
        <v>0.29694574745677899</v>
      </c>
      <c r="AD11" s="17">
        <v>0.26648357782216098</v>
      </c>
      <c r="AE11" s="17"/>
      <c r="AF11" s="17">
        <v>0.35529237295267502</v>
      </c>
      <c r="AG11" s="17">
        <v>0.24348949499602299</v>
      </c>
      <c r="AH11" s="17">
        <v>0.26815897096098001</v>
      </c>
      <c r="AI11" s="17">
        <v>0.27325554744585301</v>
      </c>
      <c r="AJ11" s="17">
        <v>0.31970473677175099</v>
      </c>
      <c r="AK11" s="17">
        <v>0.21347680368959501</v>
      </c>
      <c r="AL11" s="17">
        <v>0.30783539001064197</v>
      </c>
      <c r="AM11" s="17">
        <v>0.31204339543105097</v>
      </c>
      <c r="AN11" s="17">
        <v>0.28396922144275799</v>
      </c>
      <c r="AO11" s="17">
        <v>0.278363763131736</v>
      </c>
      <c r="AP11" s="17">
        <v>0.200165603997873</v>
      </c>
      <c r="AQ11" s="17">
        <v>0.28858590354583302</v>
      </c>
      <c r="AR11" s="17">
        <v>0.113496024645761</v>
      </c>
      <c r="AS11" s="17">
        <v>0.38417085531358303</v>
      </c>
      <c r="AT11" s="17">
        <v>0.21333412953147701</v>
      </c>
      <c r="AU11" s="17">
        <v>0.197999114861731</v>
      </c>
      <c r="AV11" s="17"/>
      <c r="AW11" s="17">
        <v>0.24918796341399299</v>
      </c>
      <c r="AX11" s="17">
        <v>0.26209533602134399</v>
      </c>
      <c r="AY11" s="17">
        <v>0.26016425426123102</v>
      </c>
      <c r="AZ11" s="17">
        <v>0.23750853853614401</v>
      </c>
      <c r="BA11" s="17">
        <v>0.340910781306003</v>
      </c>
      <c r="BB11" s="17">
        <v>0.30046102102565903</v>
      </c>
      <c r="BC11" s="17"/>
      <c r="BD11" s="17">
        <v>0.29600334693654101</v>
      </c>
      <c r="BE11" s="17">
        <v>0.233706552563612</v>
      </c>
      <c r="BF11" s="17">
        <v>0.25332674246356002</v>
      </c>
      <c r="BG11" s="17">
        <v>0.16572326193972001</v>
      </c>
      <c r="BH11" s="17">
        <v>0.40165269047179503</v>
      </c>
      <c r="BI11" s="17"/>
      <c r="BJ11" s="17">
        <v>0.26142260385230898</v>
      </c>
      <c r="BK11" s="17">
        <v>0.273846469815827</v>
      </c>
      <c r="BL11" s="17"/>
      <c r="BM11" s="17">
        <v>0.26798241353863</v>
      </c>
      <c r="BN11" s="17">
        <v>0.24947119512052399</v>
      </c>
      <c r="BO11" s="17"/>
      <c r="BP11" s="17">
        <v>0.25436075906705302</v>
      </c>
      <c r="BQ11" s="17">
        <v>0.178419534893549</v>
      </c>
      <c r="BR11" s="17">
        <v>0.33344899531091499</v>
      </c>
      <c r="BS11" s="17">
        <v>0.279870915583738</v>
      </c>
      <c r="BT11" s="17"/>
      <c r="BU11" s="17">
        <v>0.219718739736811</v>
      </c>
      <c r="BV11" s="17">
        <v>0.321105627095708</v>
      </c>
      <c r="BW11" s="17"/>
      <c r="BX11" s="17">
        <v>0.22577149284164499</v>
      </c>
      <c r="BY11" s="17">
        <v>0.28067219548362299</v>
      </c>
      <c r="BZ11" s="17"/>
      <c r="CA11" s="17">
        <v>9.9804531807272404E-2</v>
      </c>
      <c r="CB11" s="17">
        <v>0.41844760308443602</v>
      </c>
      <c r="CC11" s="17">
        <v>0.100206857593021</v>
      </c>
      <c r="CD11" s="17">
        <v>0.34561952364861498</v>
      </c>
    </row>
    <row r="12" spans="2:82">
      <c r="B12" s="18" t="s">
        <v>385</v>
      </c>
      <c r="C12" s="17">
        <v>5.1283629555342602E-2</v>
      </c>
      <c r="D12" s="17">
        <v>4.1218887657542898E-2</v>
      </c>
      <c r="E12" s="17">
        <v>6.1145980799895E-2</v>
      </c>
      <c r="F12" s="17"/>
      <c r="G12" s="17">
        <v>8.6210439536148306E-2</v>
      </c>
      <c r="H12" s="17">
        <v>4.4336601699652999E-2</v>
      </c>
      <c r="I12" s="17">
        <v>6.0484370779964602E-2</v>
      </c>
      <c r="J12" s="17">
        <v>5.573838659475E-2</v>
      </c>
      <c r="K12" s="17">
        <v>3.6243178019249797E-2</v>
      </c>
      <c r="L12" s="17">
        <v>3.5816072621827101E-2</v>
      </c>
      <c r="M12" s="17"/>
      <c r="N12" s="17">
        <v>6.6392668109821695E-2</v>
      </c>
      <c r="O12" s="17">
        <v>1.75810029721131E-2</v>
      </c>
      <c r="P12" s="17">
        <v>8.4502109958413396E-2</v>
      </c>
      <c r="Q12" s="17">
        <v>4.5443293362763301E-2</v>
      </c>
      <c r="R12" s="17"/>
      <c r="S12" s="17">
        <v>3.0698007317390301E-2</v>
      </c>
      <c r="T12" s="17">
        <v>7.3553083131205302E-2</v>
      </c>
      <c r="U12" s="17">
        <v>6.0865093943070499E-2</v>
      </c>
      <c r="V12" s="17">
        <v>3.4201581674529802E-2</v>
      </c>
      <c r="W12" s="17">
        <v>3.9862563903455099E-2</v>
      </c>
      <c r="X12" s="17">
        <v>6.6688978338793198E-2</v>
      </c>
      <c r="Y12" s="17">
        <v>3.7502990210974099E-2</v>
      </c>
      <c r="Z12" s="17">
        <v>0</v>
      </c>
      <c r="AA12" s="17">
        <v>9.0822545848939604E-2</v>
      </c>
      <c r="AB12" s="17">
        <v>5.2931074002457598E-2</v>
      </c>
      <c r="AC12" s="17">
        <v>5.1189313604964801E-2</v>
      </c>
      <c r="AD12" s="17">
        <v>0</v>
      </c>
      <c r="AE12" s="17"/>
      <c r="AF12" s="17">
        <v>0</v>
      </c>
      <c r="AG12" s="17">
        <v>6.6051119030420199E-2</v>
      </c>
      <c r="AH12" s="17">
        <v>2.8689412894380199E-2</v>
      </c>
      <c r="AI12" s="17">
        <v>3.9859183495844303E-2</v>
      </c>
      <c r="AJ12" s="17">
        <v>2.1676083230742701E-2</v>
      </c>
      <c r="AK12" s="17">
        <v>7.0856283878154305E-2</v>
      </c>
      <c r="AL12" s="17">
        <v>6.9156029991673196E-2</v>
      </c>
      <c r="AM12" s="17">
        <v>4.77981669747405E-2</v>
      </c>
      <c r="AN12" s="17">
        <v>5.0257251320415898E-2</v>
      </c>
      <c r="AO12" s="17">
        <v>5.6756466121470797E-2</v>
      </c>
      <c r="AP12" s="17">
        <v>4.70134601954919E-2</v>
      </c>
      <c r="AQ12" s="17">
        <v>5.07285936412449E-2</v>
      </c>
      <c r="AR12" s="17">
        <v>7.8354710807696001E-2</v>
      </c>
      <c r="AS12" s="17">
        <v>3.0846490460791201E-2</v>
      </c>
      <c r="AT12" s="17">
        <v>8.5187518769154799E-2</v>
      </c>
      <c r="AU12" s="17">
        <v>8.8823262461500296E-2</v>
      </c>
      <c r="AV12" s="17"/>
      <c r="AW12" s="17">
        <v>2.84992661325125E-2</v>
      </c>
      <c r="AX12" s="17">
        <v>4.5696130731502499E-2</v>
      </c>
      <c r="AY12" s="17">
        <v>2.99888786616565E-2</v>
      </c>
      <c r="AZ12" s="17">
        <v>8.2665201038083405E-2</v>
      </c>
      <c r="BA12" s="17">
        <v>9.3695944190736402E-2</v>
      </c>
      <c r="BB12" s="17">
        <v>3.2021369390084597E-2</v>
      </c>
      <c r="BC12" s="17"/>
      <c r="BD12" s="17">
        <v>6.1088745452392797E-2</v>
      </c>
      <c r="BE12" s="17">
        <v>5.7726578151107398E-2</v>
      </c>
      <c r="BF12" s="17">
        <v>4.7900637956336402E-2</v>
      </c>
      <c r="BG12" s="17">
        <v>3.1883587996818903E-2</v>
      </c>
      <c r="BH12" s="17">
        <v>0</v>
      </c>
      <c r="BI12" s="17"/>
      <c r="BJ12" s="17">
        <v>5.4311485531140298E-2</v>
      </c>
      <c r="BK12" s="17">
        <v>4.0326103520068997E-2</v>
      </c>
      <c r="BL12" s="17"/>
      <c r="BM12" s="17">
        <v>5.1526676979394101E-2</v>
      </c>
      <c r="BN12" s="17">
        <v>5.1431762676038897E-2</v>
      </c>
      <c r="BO12" s="17"/>
      <c r="BP12" s="17">
        <v>1.5908379294138901E-2</v>
      </c>
      <c r="BQ12" s="17">
        <v>4.6898434602300199E-2</v>
      </c>
      <c r="BR12" s="17">
        <v>5.3708139478441302E-2</v>
      </c>
      <c r="BS12" s="17">
        <v>5.3103749618008303E-2</v>
      </c>
      <c r="BT12" s="17"/>
      <c r="BU12" s="17">
        <v>4.1863771524644197E-2</v>
      </c>
      <c r="BV12" s="17">
        <v>6.3016588800401299E-2</v>
      </c>
      <c r="BW12" s="17"/>
      <c r="BX12" s="17">
        <v>3.48477926005199E-2</v>
      </c>
      <c r="BY12" s="17">
        <v>5.7927130631160603E-2</v>
      </c>
      <c r="BZ12" s="17"/>
      <c r="CA12" s="17">
        <v>4.2107455010547197E-2</v>
      </c>
      <c r="CB12" s="17">
        <v>7.6343861910898106E-2</v>
      </c>
      <c r="CC12" s="17">
        <v>1.9477733448721401E-2</v>
      </c>
      <c r="CD12" s="17">
        <v>6.6337015077759104E-2</v>
      </c>
    </row>
    <row r="13" spans="2:82">
      <c r="B13" s="18" t="s">
        <v>386</v>
      </c>
      <c r="C13" s="17">
        <v>2.62748489809536E-2</v>
      </c>
      <c r="D13" s="17">
        <v>3.1685690255108201E-2</v>
      </c>
      <c r="E13" s="17">
        <v>2.1383831311262001E-2</v>
      </c>
      <c r="F13" s="17"/>
      <c r="G13" s="17">
        <v>1.51983695455751E-2</v>
      </c>
      <c r="H13" s="17">
        <v>3.4140617281514699E-2</v>
      </c>
      <c r="I13" s="17">
        <v>3.2062618600904098E-2</v>
      </c>
      <c r="J13" s="17">
        <v>4.1920941323363103E-2</v>
      </c>
      <c r="K13" s="17">
        <v>2.01119812124896E-2</v>
      </c>
      <c r="L13" s="17">
        <v>1.43215456553761E-2</v>
      </c>
      <c r="M13" s="17"/>
      <c r="N13" s="17">
        <v>9.1224374626238895E-3</v>
      </c>
      <c r="O13" s="17">
        <v>2.5842015070705202E-2</v>
      </c>
      <c r="P13" s="17">
        <v>4.3608712248092603E-2</v>
      </c>
      <c r="Q13" s="17">
        <v>2.9255951908269899E-2</v>
      </c>
      <c r="R13" s="17"/>
      <c r="S13" s="17">
        <v>3.8179977535911298E-2</v>
      </c>
      <c r="T13" s="17">
        <v>1.972937038968E-2</v>
      </c>
      <c r="U13" s="17">
        <v>1.5333207059005399E-2</v>
      </c>
      <c r="V13" s="17">
        <v>3.4742206156476697E-2</v>
      </c>
      <c r="W13" s="17">
        <v>4.1005290346544702E-2</v>
      </c>
      <c r="X13" s="17">
        <v>9.8084341797137192E-3</v>
      </c>
      <c r="Y13" s="17">
        <v>0</v>
      </c>
      <c r="Z13" s="17">
        <v>9.3373248565599101E-2</v>
      </c>
      <c r="AA13" s="17">
        <v>4.6829039829553998E-2</v>
      </c>
      <c r="AB13" s="17">
        <v>1.2174804221231199E-2</v>
      </c>
      <c r="AC13" s="17">
        <v>2.1230571427030401E-2</v>
      </c>
      <c r="AD13" s="17">
        <v>0</v>
      </c>
      <c r="AE13" s="17"/>
      <c r="AF13" s="17">
        <v>0</v>
      </c>
      <c r="AG13" s="17">
        <v>9.2265871375588795E-2</v>
      </c>
      <c r="AH13" s="17">
        <v>1.3012940647294699E-2</v>
      </c>
      <c r="AI13" s="17">
        <v>5.6614587790464903E-2</v>
      </c>
      <c r="AJ13" s="17">
        <v>8.6747867793279497E-3</v>
      </c>
      <c r="AK13" s="17">
        <v>2.8881807193405201E-2</v>
      </c>
      <c r="AL13" s="17">
        <v>1.11018410832769E-2</v>
      </c>
      <c r="AM13" s="17">
        <v>0</v>
      </c>
      <c r="AN13" s="17">
        <v>0</v>
      </c>
      <c r="AO13" s="17">
        <v>0</v>
      </c>
      <c r="AP13" s="17">
        <v>6.3008898071683597E-2</v>
      </c>
      <c r="AQ13" s="17">
        <v>3.3822100960677101E-2</v>
      </c>
      <c r="AR13" s="17">
        <v>7.9362681279842195E-2</v>
      </c>
      <c r="AS13" s="17">
        <v>4.2691381808604503E-2</v>
      </c>
      <c r="AT13" s="17">
        <v>0</v>
      </c>
      <c r="AU13" s="17">
        <v>0</v>
      </c>
      <c r="AV13" s="17"/>
      <c r="AW13" s="17">
        <v>3.12192255400617E-2</v>
      </c>
      <c r="AX13" s="17">
        <v>1.46307117420227E-2</v>
      </c>
      <c r="AY13" s="17">
        <v>4.7971451108499603E-2</v>
      </c>
      <c r="AZ13" s="17">
        <v>1.8331292648506799E-2</v>
      </c>
      <c r="BA13" s="17">
        <v>2.8351486446237299E-2</v>
      </c>
      <c r="BB13" s="17">
        <v>3.7853305520689398E-2</v>
      </c>
      <c r="BC13" s="17"/>
      <c r="BD13" s="17">
        <v>3.63455582437964E-2</v>
      </c>
      <c r="BE13" s="17">
        <v>3.5075105684960597E-2</v>
      </c>
      <c r="BF13" s="17">
        <v>1.3673078585256401E-2</v>
      </c>
      <c r="BG13" s="17">
        <v>2.8226487480398799E-2</v>
      </c>
      <c r="BH13" s="17">
        <v>0</v>
      </c>
      <c r="BI13" s="17"/>
      <c r="BJ13" s="17">
        <v>2.5270883548796499E-2</v>
      </c>
      <c r="BK13" s="17">
        <v>2.66914684606466E-2</v>
      </c>
      <c r="BL13" s="17"/>
      <c r="BM13" s="17">
        <v>2.7018222397301599E-2</v>
      </c>
      <c r="BN13" s="17">
        <v>1.6468679092761802E-2</v>
      </c>
      <c r="BO13" s="17"/>
      <c r="BP13" s="17">
        <v>2.2143576836438399E-2</v>
      </c>
      <c r="BQ13" s="17">
        <v>2.26774747893034E-2</v>
      </c>
      <c r="BR13" s="17">
        <v>1.86690658025991E-2</v>
      </c>
      <c r="BS13" s="17">
        <v>2.5335790441945099E-2</v>
      </c>
      <c r="BT13" s="17"/>
      <c r="BU13" s="17">
        <v>1.29880436719556E-2</v>
      </c>
      <c r="BV13" s="17">
        <v>4.2824307017312699E-2</v>
      </c>
      <c r="BW13" s="17"/>
      <c r="BX13" s="17">
        <v>8.5484756691382897E-3</v>
      </c>
      <c r="BY13" s="17">
        <v>3.34399955135639E-2</v>
      </c>
      <c r="BZ13" s="17"/>
      <c r="CA13" s="17">
        <v>0</v>
      </c>
      <c r="CB13" s="17">
        <v>5.7555776867367799E-2</v>
      </c>
      <c r="CC13" s="17">
        <v>4.5202580826686801E-3</v>
      </c>
      <c r="CD13" s="17">
        <v>2.5939324109002199E-2</v>
      </c>
    </row>
    <row r="14" spans="2:82">
      <c r="B14" s="18" t="s">
        <v>124</v>
      </c>
      <c r="C14" s="17">
        <v>2.6854422117966101E-2</v>
      </c>
      <c r="D14" s="17">
        <v>1.5695555486036E-2</v>
      </c>
      <c r="E14" s="17">
        <v>3.75598645613743E-2</v>
      </c>
      <c r="F14" s="17"/>
      <c r="G14" s="17">
        <v>2.4399567375311099E-2</v>
      </c>
      <c r="H14" s="17">
        <v>6.1497210487727501E-2</v>
      </c>
      <c r="I14" s="17">
        <v>2.7882586896283802E-2</v>
      </c>
      <c r="J14" s="17">
        <v>2.6180861238989502E-2</v>
      </c>
      <c r="K14" s="17">
        <v>5.2494794717295604E-3</v>
      </c>
      <c r="L14" s="17">
        <v>1.34645190819345E-2</v>
      </c>
      <c r="M14" s="17"/>
      <c r="N14" s="17">
        <v>1.31895378700601E-2</v>
      </c>
      <c r="O14" s="17">
        <v>2.7118402150428701E-2</v>
      </c>
      <c r="P14" s="17">
        <v>1.1949544945560799E-2</v>
      </c>
      <c r="Q14" s="17">
        <v>5.1645550705283601E-2</v>
      </c>
      <c r="R14" s="17"/>
      <c r="S14" s="17">
        <v>1.6219695907420499E-2</v>
      </c>
      <c r="T14" s="17">
        <v>1.8776424793228101E-2</v>
      </c>
      <c r="U14" s="17">
        <v>8.0142577539256396E-2</v>
      </c>
      <c r="V14" s="17">
        <v>3.9511853817382099E-2</v>
      </c>
      <c r="W14" s="17">
        <v>7.83866232917967E-2</v>
      </c>
      <c r="X14" s="17">
        <v>0</v>
      </c>
      <c r="Y14" s="17">
        <v>2.0809451528459401E-2</v>
      </c>
      <c r="Z14" s="17">
        <v>0</v>
      </c>
      <c r="AA14" s="17">
        <v>2.3349651600471699E-2</v>
      </c>
      <c r="AB14" s="17">
        <v>1.20512082998497E-2</v>
      </c>
      <c r="AC14" s="17">
        <v>0</v>
      </c>
      <c r="AD14" s="17">
        <v>5.4452007581923402E-2</v>
      </c>
      <c r="AE14" s="17"/>
      <c r="AF14" s="17">
        <v>0.18964357312218499</v>
      </c>
      <c r="AG14" s="17">
        <v>1.36567272959055E-2</v>
      </c>
      <c r="AH14" s="17">
        <v>2.9135714606692099E-2</v>
      </c>
      <c r="AI14" s="17">
        <v>4.20074601554506E-2</v>
      </c>
      <c r="AJ14" s="17">
        <v>7.1089892183105505E-2</v>
      </c>
      <c r="AK14" s="17">
        <v>3.0012599860654899E-2</v>
      </c>
      <c r="AL14" s="17">
        <v>1.0923994862742901E-2</v>
      </c>
      <c r="AM14" s="17">
        <v>1.6247070206587898E-2</v>
      </c>
      <c r="AN14" s="17">
        <v>1.49645212150341E-2</v>
      </c>
      <c r="AO14" s="17">
        <v>2.6833602729846601E-2</v>
      </c>
      <c r="AP14" s="17">
        <v>3.06219356233179E-2</v>
      </c>
      <c r="AQ14" s="17">
        <v>0</v>
      </c>
      <c r="AR14" s="17">
        <v>3.9303215819900997E-2</v>
      </c>
      <c r="AS14" s="17">
        <v>0</v>
      </c>
      <c r="AT14" s="17">
        <v>0</v>
      </c>
      <c r="AU14" s="17">
        <v>0</v>
      </c>
      <c r="AV14" s="17"/>
      <c r="AW14" s="17">
        <v>2.98289793887546E-2</v>
      </c>
      <c r="AX14" s="17">
        <v>2.4266752992266799E-2</v>
      </c>
      <c r="AY14" s="17">
        <v>2.6589347475924601E-2</v>
      </c>
      <c r="AZ14" s="17">
        <v>4.0055134560805901E-2</v>
      </c>
      <c r="BA14" s="17">
        <v>8.2516988120017905E-3</v>
      </c>
      <c r="BB14" s="17">
        <v>1.8682151210243799E-2</v>
      </c>
      <c r="BC14" s="17"/>
      <c r="BD14" s="17">
        <v>5.50450311295567E-2</v>
      </c>
      <c r="BE14" s="17">
        <v>3.1718044171574297E-2</v>
      </c>
      <c r="BF14" s="17">
        <v>1.60903621974848E-2</v>
      </c>
      <c r="BG14" s="17">
        <v>7.79058205561943E-3</v>
      </c>
      <c r="BH14" s="17">
        <v>8.3046562971946999E-2</v>
      </c>
      <c r="BI14" s="17"/>
      <c r="BJ14" s="17">
        <v>2.42815219189139E-2</v>
      </c>
      <c r="BK14" s="17">
        <v>3.3028455895029001E-2</v>
      </c>
      <c r="BL14" s="17"/>
      <c r="BM14" s="17">
        <v>2.59544320980113E-2</v>
      </c>
      <c r="BN14" s="17">
        <v>3.2581449405031701E-2</v>
      </c>
      <c r="BO14" s="17"/>
      <c r="BP14" s="17">
        <v>1.6526784709798601E-2</v>
      </c>
      <c r="BQ14" s="17">
        <v>3.40905039134317E-2</v>
      </c>
      <c r="BR14" s="17">
        <v>2.7966890894127999E-2</v>
      </c>
      <c r="BS14" s="17">
        <v>2.4191395020838901E-2</v>
      </c>
      <c r="BT14" s="17"/>
      <c r="BU14" s="17">
        <v>2.1100655210473301E-2</v>
      </c>
      <c r="BV14" s="17">
        <v>3.4021060130043898E-2</v>
      </c>
      <c r="BW14" s="17"/>
      <c r="BX14" s="17">
        <v>1.5847298671370001E-2</v>
      </c>
      <c r="BY14" s="17">
        <v>3.1303592346420099E-2</v>
      </c>
      <c r="BZ14" s="17"/>
      <c r="CA14" s="17">
        <v>0</v>
      </c>
      <c r="CB14" s="17">
        <v>2.99702534569584E-2</v>
      </c>
      <c r="CC14" s="17">
        <v>1.05531449762278E-2</v>
      </c>
      <c r="CD14" s="17">
        <v>5.0768250846737403E-2</v>
      </c>
    </row>
    <row r="15" spans="2:82">
      <c r="B15" s="18" t="s">
        <v>387</v>
      </c>
      <c r="C15" s="21">
        <v>0.63071834140356098</v>
      </c>
      <c r="D15" s="21">
        <v>0.66273621550190198</v>
      </c>
      <c r="E15" s="21">
        <v>0.59777078623678404</v>
      </c>
      <c r="F15" s="21"/>
      <c r="G15" s="21">
        <v>0.70018353301537695</v>
      </c>
      <c r="H15" s="21">
        <v>0.55556839199617003</v>
      </c>
      <c r="I15" s="21">
        <v>0.64525220782303605</v>
      </c>
      <c r="J15" s="21">
        <v>0.59052096756203998</v>
      </c>
      <c r="K15" s="21">
        <v>0.67366083455435799</v>
      </c>
      <c r="L15" s="21">
        <v>0.64361583421562196</v>
      </c>
      <c r="M15" s="21"/>
      <c r="N15" s="21">
        <v>0.71395378800816101</v>
      </c>
      <c r="O15" s="21">
        <v>0.656709218226319</v>
      </c>
      <c r="P15" s="21">
        <v>0.557067375200899</v>
      </c>
      <c r="Q15" s="21">
        <v>0.57230345892273204</v>
      </c>
      <c r="R15" s="21"/>
      <c r="S15" s="21">
        <v>0.61004356360728795</v>
      </c>
      <c r="T15" s="21">
        <v>0.652174940495579</v>
      </c>
      <c r="U15" s="21">
        <v>0.65073888806409597</v>
      </c>
      <c r="V15" s="21">
        <v>0.61227410119908898</v>
      </c>
      <c r="W15" s="21">
        <v>0.60158006396784003</v>
      </c>
      <c r="X15" s="21">
        <v>0.59193319866980898</v>
      </c>
      <c r="Y15" s="21">
        <v>0.65388086180530502</v>
      </c>
      <c r="Z15" s="21">
        <v>0.76224197967591201</v>
      </c>
      <c r="AA15" s="21">
        <v>0.553449903341802</v>
      </c>
      <c r="AB15" s="21">
        <v>0.68728480032689798</v>
      </c>
      <c r="AC15" s="21">
        <v>0.63063436751122603</v>
      </c>
      <c r="AD15" s="21">
        <v>0.67906441459591504</v>
      </c>
      <c r="AE15" s="21"/>
      <c r="AF15" s="21">
        <v>0.45506405392513999</v>
      </c>
      <c r="AG15" s="21">
        <v>0.58453678730206204</v>
      </c>
      <c r="AH15" s="21">
        <v>0.66100296089065302</v>
      </c>
      <c r="AI15" s="21">
        <v>0.58826322111238805</v>
      </c>
      <c r="AJ15" s="21">
        <v>0.57885450103507297</v>
      </c>
      <c r="AK15" s="21">
        <v>0.65677250537818999</v>
      </c>
      <c r="AL15" s="21">
        <v>0.60098274405166496</v>
      </c>
      <c r="AM15" s="21">
        <v>0.62391136738762099</v>
      </c>
      <c r="AN15" s="21">
        <v>0.65080900602179204</v>
      </c>
      <c r="AO15" s="21">
        <v>0.63804616801694702</v>
      </c>
      <c r="AP15" s="21">
        <v>0.65919010211163398</v>
      </c>
      <c r="AQ15" s="21">
        <v>0.62686340185224498</v>
      </c>
      <c r="AR15" s="21">
        <v>0.68948336744680006</v>
      </c>
      <c r="AS15" s="21">
        <v>0.54229127241702202</v>
      </c>
      <c r="AT15" s="21">
        <v>0.70147835169936801</v>
      </c>
      <c r="AU15" s="21">
        <v>0.71317762267676899</v>
      </c>
      <c r="AV15" s="21"/>
      <c r="AW15" s="21">
        <v>0.66126456552467805</v>
      </c>
      <c r="AX15" s="21">
        <v>0.65331106851286402</v>
      </c>
      <c r="AY15" s="21">
        <v>0.63528606849268798</v>
      </c>
      <c r="AZ15" s="21">
        <v>0.62143983321646001</v>
      </c>
      <c r="BA15" s="21">
        <v>0.52879008924502102</v>
      </c>
      <c r="BB15" s="21">
        <v>0.61098215285332302</v>
      </c>
      <c r="BC15" s="21"/>
      <c r="BD15" s="21">
        <v>0.55151731823771299</v>
      </c>
      <c r="BE15" s="21">
        <v>0.64177371942874495</v>
      </c>
      <c r="BF15" s="21">
        <v>0.66900917879736199</v>
      </c>
      <c r="BG15" s="21">
        <v>0.76637608052744199</v>
      </c>
      <c r="BH15" s="21">
        <v>0.51530074655625802</v>
      </c>
      <c r="BI15" s="21"/>
      <c r="BJ15" s="21">
        <v>0.63471350514884095</v>
      </c>
      <c r="BK15" s="21">
        <v>0.62610750230842804</v>
      </c>
      <c r="BL15" s="21"/>
      <c r="BM15" s="21">
        <v>0.62751825498666303</v>
      </c>
      <c r="BN15" s="21">
        <v>0.65004691370564305</v>
      </c>
      <c r="BO15" s="21"/>
      <c r="BP15" s="21">
        <v>0.69106050009257103</v>
      </c>
      <c r="BQ15" s="21">
        <v>0.71791405180141599</v>
      </c>
      <c r="BR15" s="21">
        <v>0.56620690851391597</v>
      </c>
      <c r="BS15" s="21">
        <v>0.61749814933546898</v>
      </c>
      <c r="BT15" s="21"/>
      <c r="BU15" s="21">
        <v>0.70432878985611502</v>
      </c>
      <c r="BV15" s="21">
        <v>0.53903241695653403</v>
      </c>
      <c r="BW15" s="21"/>
      <c r="BX15" s="21">
        <v>0.71498494021732695</v>
      </c>
      <c r="BY15" s="21">
        <v>0.59665708602523304</v>
      </c>
      <c r="BZ15" s="21"/>
      <c r="CA15" s="21">
        <v>0.85808801318217998</v>
      </c>
      <c r="CB15" s="21">
        <v>0.41768250468034002</v>
      </c>
      <c r="CC15" s="21">
        <v>0.86524200589936096</v>
      </c>
      <c r="CD15" s="21">
        <v>0.51133588631788596</v>
      </c>
    </row>
    <row r="16" spans="2:82">
      <c r="B16" s="18" t="s">
        <v>388</v>
      </c>
      <c r="C16" s="21">
        <v>7.7558478536296105E-2</v>
      </c>
      <c r="D16" s="21">
        <v>7.2904577912651106E-2</v>
      </c>
      <c r="E16" s="21">
        <v>8.2529812111156994E-2</v>
      </c>
      <c r="F16" s="21"/>
      <c r="G16" s="21">
        <v>0.10140880908172301</v>
      </c>
      <c r="H16" s="21">
        <v>7.8477218981167704E-2</v>
      </c>
      <c r="I16" s="21">
        <v>9.2546989380868694E-2</v>
      </c>
      <c r="J16" s="21">
        <v>9.7659327918113104E-2</v>
      </c>
      <c r="K16" s="21">
        <v>5.63551592317394E-2</v>
      </c>
      <c r="L16" s="21">
        <v>5.01376182772032E-2</v>
      </c>
      <c r="M16" s="21"/>
      <c r="N16" s="21">
        <v>7.5515105572445604E-2</v>
      </c>
      <c r="O16" s="21">
        <v>4.3423018042818298E-2</v>
      </c>
      <c r="P16" s="21">
        <v>0.12811082220650599</v>
      </c>
      <c r="Q16" s="21">
        <v>7.4699245271033193E-2</v>
      </c>
      <c r="R16" s="21"/>
      <c r="S16" s="21">
        <v>6.8877984853301599E-2</v>
      </c>
      <c r="T16" s="21">
        <v>9.3282453520885295E-2</v>
      </c>
      <c r="U16" s="21">
        <v>7.6198301002075905E-2</v>
      </c>
      <c r="V16" s="21">
        <v>6.8943787831006506E-2</v>
      </c>
      <c r="W16" s="21">
        <v>8.0867854249999802E-2</v>
      </c>
      <c r="X16" s="21">
        <v>7.6497412518506905E-2</v>
      </c>
      <c r="Y16" s="21">
        <v>3.7502990210974099E-2</v>
      </c>
      <c r="Z16" s="21">
        <v>9.3373248565599101E-2</v>
      </c>
      <c r="AA16" s="21">
        <v>0.137651585678494</v>
      </c>
      <c r="AB16" s="21">
        <v>6.5105878223688698E-2</v>
      </c>
      <c r="AC16" s="21">
        <v>7.2419885031995299E-2</v>
      </c>
      <c r="AD16" s="21">
        <v>0</v>
      </c>
      <c r="AE16" s="21"/>
      <c r="AF16" s="21">
        <v>0</v>
      </c>
      <c r="AG16" s="21">
        <v>0.15831699040600899</v>
      </c>
      <c r="AH16" s="21">
        <v>4.1702353541674897E-2</v>
      </c>
      <c r="AI16" s="21">
        <v>9.6473771286309198E-2</v>
      </c>
      <c r="AJ16" s="21">
        <v>3.03508700100707E-2</v>
      </c>
      <c r="AK16" s="21">
        <v>9.9738091071559495E-2</v>
      </c>
      <c r="AL16" s="21">
        <v>8.0257871074950096E-2</v>
      </c>
      <c r="AM16" s="21">
        <v>4.77981669747405E-2</v>
      </c>
      <c r="AN16" s="21">
        <v>5.0257251320415898E-2</v>
      </c>
      <c r="AO16" s="21">
        <v>5.6756466121470797E-2</v>
      </c>
      <c r="AP16" s="21">
        <v>0.110022358267176</v>
      </c>
      <c r="AQ16" s="21">
        <v>8.4550694601922105E-2</v>
      </c>
      <c r="AR16" s="21">
        <v>0.15771739208753799</v>
      </c>
      <c r="AS16" s="21">
        <v>7.3537872269395704E-2</v>
      </c>
      <c r="AT16" s="21">
        <v>8.5187518769154799E-2</v>
      </c>
      <c r="AU16" s="21">
        <v>8.8823262461500296E-2</v>
      </c>
      <c r="AV16" s="21"/>
      <c r="AW16" s="21">
        <v>5.9718491672574203E-2</v>
      </c>
      <c r="AX16" s="21">
        <v>6.0326842473525197E-2</v>
      </c>
      <c r="AY16" s="21">
        <v>7.79603297701561E-2</v>
      </c>
      <c r="AZ16" s="21">
        <v>0.10099649368659</v>
      </c>
      <c r="BA16" s="21">
        <v>0.122047430636974</v>
      </c>
      <c r="BB16" s="21">
        <v>6.9874674910773898E-2</v>
      </c>
      <c r="BC16" s="21"/>
      <c r="BD16" s="21">
        <v>9.7434303696189301E-2</v>
      </c>
      <c r="BE16" s="21">
        <v>9.2801683836068002E-2</v>
      </c>
      <c r="BF16" s="21">
        <v>6.1573716541592903E-2</v>
      </c>
      <c r="BG16" s="21">
        <v>6.0110075477217702E-2</v>
      </c>
      <c r="BH16" s="21">
        <v>0</v>
      </c>
      <c r="BI16" s="21"/>
      <c r="BJ16" s="21">
        <v>7.9582369079936793E-2</v>
      </c>
      <c r="BK16" s="21">
        <v>6.7017571980715604E-2</v>
      </c>
      <c r="BL16" s="21"/>
      <c r="BM16" s="21">
        <v>7.8544899376695704E-2</v>
      </c>
      <c r="BN16" s="21">
        <v>6.7900441768800696E-2</v>
      </c>
      <c r="BO16" s="21"/>
      <c r="BP16" s="21">
        <v>3.8051956130577297E-2</v>
      </c>
      <c r="BQ16" s="21">
        <v>6.9575909391603602E-2</v>
      </c>
      <c r="BR16" s="21">
        <v>7.2377205281040399E-2</v>
      </c>
      <c r="BS16" s="21">
        <v>7.8439540059953405E-2</v>
      </c>
      <c r="BT16" s="21"/>
      <c r="BU16" s="21">
        <v>5.4851815196599797E-2</v>
      </c>
      <c r="BV16" s="21">
        <v>0.105840895817714</v>
      </c>
      <c r="BW16" s="21"/>
      <c r="BX16" s="21">
        <v>4.3396268269658103E-2</v>
      </c>
      <c r="BY16" s="21">
        <v>9.1367126144724406E-2</v>
      </c>
      <c r="BZ16" s="21"/>
      <c r="CA16" s="21">
        <v>4.2107455010547197E-2</v>
      </c>
      <c r="CB16" s="21">
        <v>0.13389963877826599</v>
      </c>
      <c r="CC16" s="21">
        <v>2.3997991531390098E-2</v>
      </c>
      <c r="CD16" s="21">
        <v>9.22763391867613E-2</v>
      </c>
    </row>
    <row r="17" spans="2:82">
      <c r="B17" s="18" t="s">
        <v>230</v>
      </c>
      <c r="C17" s="22">
        <v>0.55315986286726404</v>
      </c>
      <c r="D17" s="22">
        <v>0.58983163758925095</v>
      </c>
      <c r="E17" s="22">
        <v>0.51524097412562697</v>
      </c>
      <c r="F17" s="22"/>
      <c r="G17" s="22">
        <v>0.59877472393365405</v>
      </c>
      <c r="H17" s="22">
        <v>0.47709117301500198</v>
      </c>
      <c r="I17" s="22">
        <v>0.55270521844216702</v>
      </c>
      <c r="J17" s="22">
        <v>0.49286163964392699</v>
      </c>
      <c r="K17" s="22">
        <v>0.61730567532261904</v>
      </c>
      <c r="L17" s="22">
        <v>0.59347821593841898</v>
      </c>
      <c r="M17" s="22"/>
      <c r="N17" s="22">
        <v>0.638438682435715</v>
      </c>
      <c r="O17" s="22">
        <v>0.6132862001835</v>
      </c>
      <c r="P17" s="22">
        <v>0.428956552994393</v>
      </c>
      <c r="Q17" s="22">
        <v>0.49760421365169899</v>
      </c>
      <c r="R17" s="22"/>
      <c r="S17" s="22">
        <v>0.54116557875398597</v>
      </c>
      <c r="T17" s="22">
        <v>0.55889248697469396</v>
      </c>
      <c r="U17" s="22">
        <v>0.57454058706202005</v>
      </c>
      <c r="V17" s="22">
        <v>0.54333031336808302</v>
      </c>
      <c r="W17" s="22">
        <v>0.52071220971784005</v>
      </c>
      <c r="X17" s="22">
        <v>0.51543578615130203</v>
      </c>
      <c r="Y17" s="22">
        <v>0.61637787159433099</v>
      </c>
      <c r="Z17" s="22">
        <v>0.66886873111031298</v>
      </c>
      <c r="AA17" s="22">
        <v>0.41579831766330799</v>
      </c>
      <c r="AB17" s="22">
        <v>0.62217892210320902</v>
      </c>
      <c r="AC17" s="22">
        <v>0.55821448247923</v>
      </c>
      <c r="AD17" s="22">
        <v>0.67906441459591504</v>
      </c>
      <c r="AE17" s="22"/>
      <c r="AF17" s="22">
        <v>0.45506405392513999</v>
      </c>
      <c r="AG17" s="22">
        <v>0.42621979689605299</v>
      </c>
      <c r="AH17" s="22">
        <v>0.61930060734897796</v>
      </c>
      <c r="AI17" s="22">
        <v>0.49178944982607797</v>
      </c>
      <c r="AJ17" s="22">
        <v>0.54850363102500299</v>
      </c>
      <c r="AK17" s="22">
        <v>0.55703441430663103</v>
      </c>
      <c r="AL17" s="22">
        <v>0.52072487297671399</v>
      </c>
      <c r="AM17" s="22">
        <v>0.57611320041288006</v>
      </c>
      <c r="AN17" s="22">
        <v>0.60055175470137601</v>
      </c>
      <c r="AO17" s="22">
        <v>0.58128970189547602</v>
      </c>
      <c r="AP17" s="22">
        <v>0.54916774384445799</v>
      </c>
      <c r="AQ17" s="22">
        <v>0.54231270725032299</v>
      </c>
      <c r="AR17" s="22">
        <v>0.53176597535926196</v>
      </c>
      <c r="AS17" s="22">
        <v>0.46875340014762601</v>
      </c>
      <c r="AT17" s="22">
        <v>0.61629083293021303</v>
      </c>
      <c r="AU17" s="22">
        <v>0.62435436021526902</v>
      </c>
      <c r="AV17" s="22"/>
      <c r="AW17" s="22">
        <v>0.60154607385210401</v>
      </c>
      <c r="AX17" s="22">
        <v>0.59298422603933898</v>
      </c>
      <c r="AY17" s="22">
        <v>0.55732573872253199</v>
      </c>
      <c r="AZ17" s="22">
        <v>0.52044333952986999</v>
      </c>
      <c r="BA17" s="22">
        <v>0.40674265860804698</v>
      </c>
      <c r="BB17" s="22">
        <v>0.54110747794254899</v>
      </c>
      <c r="BC17" s="22"/>
      <c r="BD17" s="22">
        <v>0.454083014541523</v>
      </c>
      <c r="BE17" s="22">
        <v>0.54897203559267704</v>
      </c>
      <c r="BF17" s="22">
        <v>0.60743546225577005</v>
      </c>
      <c r="BG17" s="22">
        <v>0.70626600505022497</v>
      </c>
      <c r="BH17" s="22">
        <v>0.51530074655625802</v>
      </c>
      <c r="BI17" s="22"/>
      <c r="BJ17" s="22">
        <v>0.55513113606890396</v>
      </c>
      <c r="BK17" s="22">
        <v>0.55908993032771204</v>
      </c>
      <c r="BL17" s="22"/>
      <c r="BM17" s="22">
        <v>0.54897335560996696</v>
      </c>
      <c r="BN17" s="22">
        <v>0.58214647193684299</v>
      </c>
      <c r="BO17" s="22"/>
      <c r="BP17" s="22">
        <v>0.65300854396199304</v>
      </c>
      <c r="BQ17" s="22">
        <v>0.64833814240981202</v>
      </c>
      <c r="BR17" s="22">
        <v>0.49382970323287601</v>
      </c>
      <c r="BS17" s="22">
        <v>0.53905860927551597</v>
      </c>
      <c r="BT17" s="22"/>
      <c r="BU17" s="22">
        <v>0.64947697465951604</v>
      </c>
      <c r="BV17" s="22">
        <v>0.43319152113881998</v>
      </c>
      <c r="BW17" s="22"/>
      <c r="BX17" s="22">
        <v>0.67158867194766902</v>
      </c>
      <c r="BY17" s="22">
        <v>0.50528995988050796</v>
      </c>
      <c r="BZ17" s="22"/>
      <c r="CA17" s="22">
        <v>0.81598055817163295</v>
      </c>
      <c r="CB17" s="22">
        <v>0.28378286590207402</v>
      </c>
      <c r="CC17" s="22">
        <v>0.84124401436797003</v>
      </c>
      <c r="CD17" s="22">
        <v>0.41905954713112498</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393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988</v>
      </c>
      <c r="D7" s="10">
        <v>484</v>
      </c>
      <c r="E7" s="10">
        <v>503</v>
      </c>
      <c r="F7" s="10"/>
      <c r="G7" s="10">
        <v>127</v>
      </c>
      <c r="H7" s="10">
        <v>155</v>
      </c>
      <c r="I7" s="10">
        <v>167</v>
      </c>
      <c r="J7" s="10">
        <v>192</v>
      </c>
      <c r="K7" s="10">
        <v>132</v>
      </c>
      <c r="L7" s="10">
        <v>215</v>
      </c>
      <c r="M7" s="10"/>
      <c r="N7" s="10">
        <v>302</v>
      </c>
      <c r="O7" s="10">
        <v>270</v>
      </c>
      <c r="P7" s="10">
        <v>195</v>
      </c>
      <c r="Q7" s="10">
        <v>215</v>
      </c>
      <c r="R7" s="10"/>
      <c r="S7" s="10">
        <v>150</v>
      </c>
      <c r="T7" s="10">
        <v>146</v>
      </c>
      <c r="U7" s="10">
        <v>81</v>
      </c>
      <c r="V7" s="10">
        <v>64</v>
      </c>
      <c r="W7" s="10">
        <v>70</v>
      </c>
      <c r="X7" s="10">
        <v>80</v>
      </c>
      <c r="Y7" s="10">
        <v>87</v>
      </c>
      <c r="Z7" s="10">
        <v>43</v>
      </c>
      <c r="AA7" s="10">
        <v>112</v>
      </c>
      <c r="AB7" s="10">
        <v>81</v>
      </c>
      <c r="AC7" s="10">
        <v>45</v>
      </c>
      <c r="AD7" s="10">
        <v>29</v>
      </c>
      <c r="AE7" s="10"/>
      <c r="AF7" s="10">
        <v>5</v>
      </c>
      <c r="AG7" s="10">
        <v>41</v>
      </c>
      <c r="AH7" s="10">
        <v>62</v>
      </c>
      <c r="AI7" s="10">
        <v>62</v>
      </c>
      <c r="AJ7" s="10">
        <v>92</v>
      </c>
      <c r="AK7" s="10">
        <v>108</v>
      </c>
      <c r="AL7" s="10">
        <v>100</v>
      </c>
      <c r="AM7" s="10">
        <v>66</v>
      </c>
      <c r="AN7" s="10">
        <v>68</v>
      </c>
      <c r="AO7" s="10">
        <v>60</v>
      </c>
      <c r="AP7" s="10">
        <v>73</v>
      </c>
      <c r="AQ7" s="10">
        <v>45</v>
      </c>
      <c r="AR7" s="10">
        <v>37</v>
      </c>
      <c r="AS7" s="10">
        <v>30</v>
      </c>
      <c r="AT7" s="10">
        <v>26</v>
      </c>
      <c r="AU7" s="10">
        <v>58</v>
      </c>
      <c r="AV7" s="10"/>
      <c r="AW7" s="10">
        <v>216</v>
      </c>
      <c r="AX7" s="10">
        <v>258</v>
      </c>
      <c r="AY7" s="10">
        <v>128</v>
      </c>
      <c r="AZ7" s="10">
        <v>217</v>
      </c>
      <c r="BA7" s="10">
        <v>109</v>
      </c>
      <c r="BB7" s="10">
        <v>59</v>
      </c>
      <c r="BC7" s="10"/>
      <c r="BD7" s="10">
        <v>220</v>
      </c>
      <c r="BE7" s="10">
        <v>205</v>
      </c>
      <c r="BF7" s="10">
        <v>263</v>
      </c>
      <c r="BG7" s="10">
        <v>136</v>
      </c>
      <c r="BH7" s="10">
        <v>22</v>
      </c>
      <c r="BI7" s="10"/>
      <c r="BJ7" s="10">
        <v>791</v>
      </c>
      <c r="BK7" s="10">
        <v>189</v>
      </c>
      <c r="BL7" s="10"/>
      <c r="BM7" s="10">
        <v>812</v>
      </c>
      <c r="BN7" s="10">
        <v>169</v>
      </c>
      <c r="BO7" s="10"/>
      <c r="BP7" s="10">
        <v>113</v>
      </c>
      <c r="BQ7" s="10">
        <v>117</v>
      </c>
      <c r="BR7" s="10">
        <v>48</v>
      </c>
      <c r="BS7" s="10">
        <v>660</v>
      </c>
      <c r="BT7" s="10"/>
      <c r="BU7" s="10">
        <v>576</v>
      </c>
      <c r="BV7" s="10">
        <v>412</v>
      </c>
      <c r="BW7" s="10"/>
      <c r="BX7" s="10">
        <v>286</v>
      </c>
      <c r="BY7" s="10">
        <v>702</v>
      </c>
      <c r="BZ7" s="10"/>
      <c r="CA7" s="10">
        <v>84</v>
      </c>
      <c r="CB7" s="10">
        <v>286</v>
      </c>
      <c r="CC7" s="10">
        <v>321</v>
      </c>
      <c r="CD7" s="10">
        <v>297</v>
      </c>
    </row>
    <row r="8" spans="2:82" ht="30" customHeight="1">
      <c r="B8" s="11" t="s">
        <v>99</v>
      </c>
      <c r="C8" s="11">
        <v>988</v>
      </c>
      <c r="D8" s="11">
        <v>488</v>
      </c>
      <c r="E8" s="11">
        <v>499</v>
      </c>
      <c r="F8" s="11"/>
      <c r="G8" s="11">
        <v>138</v>
      </c>
      <c r="H8" s="11">
        <v>158</v>
      </c>
      <c r="I8" s="11">
        <v>168</v>
      </c>
      <c r="J8" s="11">
        <v>187</v>
      </c>
      <c r="K8" s="11">
        <v>129</v>
      </c>
      <c r="L8" s="11">
        <v>208</v>
      </c>
      <c r="M8" s="11"/>
      <c r="N8" s="11">
        <v>277</v>
      </c>
      <c r="O8" s="11">
        <v>251</v>
      </c>
      <c r="P8" s="11">
        <v>220</v>
      </c>
      <c r="Q8" s="11">
        <v>235</v>
      </c>
      <c r="R8" s="11"/>
      <c r="S8" s="11">
        <v>145</v>
      </c>
      <c r="T8" s="11">
        <v>135</v>
      </c>
      <c r="U8" s="11">
        <v>85</v>
      </c>
      <c r="V8" s="11">
        <v>70</v>
      </c>
      <c r="W8" s="11">
        <v>64</v>
      </c>
      <c r="X8" s="11">
        <v>81</v>
      </c>
      <c r="Y8" s="11">
        <v>76</v>
      </c>
      <c r="Z8" s="11">
        <v>40</v>
      </c>
      <c r="AA8" s="11">
        <v>109</v>
      </c>
      <c r="AB8" s="11">
        <v>97</v>
      </c>
      <c r="AC8" s="11">
        <v>49</v>
      </c>
      <c r="AD8" s="11">
        <v>37</v>
      </c>
      <c r="AE8" s="11"/>
      <c r="AF8" s="11">
        <v>5</v>
      </c>
      <c r="AG8" s="11">
        <v>45</v>
      </c>
      <c r="AH8" s="11">
        <v>63</v>
      </c>
      <c r="AI8" s="11">
        <v>61</v>
      </c>
      <c r="AJ8" s="11">
        <v>95</v>
      </c>
      <c r="AK8" s="11">
        <v>112</v>
      </c>
      <c r="AL8" s="11">
        <v>103</v>
      </c>
      <c r="AM8" s="11">
        <v>67</v>
      </c>
      <c r="AN8" s="11">
        <v>67</v>
      </c>
      <c r="AO8" s="11">
        <v>58</v>
      </c>
      <c r="AP8" s="11">
        <v>72</v>
      </c>
      <c r="AQ8" s="11">
        <v>44</v>
      </c>
      <c r="AR8" s="11">
        <v>35</v>
      </c>
      <c r="AS8" s="11">
        <v>29</v>
      </c>
      <c r="AT8" s="11">
        <v>24</v>
      </c>
      <c r="AU8" s="11">
        <v>53</v>
      </c>
      <c r="AV8" s="11"/>
      <c r="AW8" s="11">
        <v>218</v>
      </c>
      <c r="AX8" s="11">
        <v>255</v>
      </c>
      <c r="AY8" s="11">
        <v>130</v>
      </c>
      <c r="AZ8" s="11">
        <v>216</v>
      </c>
      <c r="BA8" s="11">
        <v>108</v>
      </c>
      <c r="BB8" s="11">
        <v>61</v>
      </c>
      <c r="BC8" s="11"/>
      <c r="BD8" s="11">
        <v>225</v>
      </c>
      <c r="BE8" s="11">
        <v>208</v>
      </c>
      <c r="BF8" s="11">
        <v>258</v>
      </c>
      <c r="BG8" s="11">
        <v>131</v>
      </c>
      <c r="BH8" s="11">
        <v>21</v>
      </c>
      <c r="BI8" s="11"/>
      <c r="BJ8" s="11">
        <v>789</v>
      </c>
      <c r="BK8" s="11">
        <v>191</v>
      </c>
      <c r="BL8" s="11"/>
      <c r="BM8" s="11">
        <v>806</v>
      </c>
      <c r="BN8" s="11">
        <v>175</v>
      </c>
      <c r="BO8" s="11"/>
      <c r="BP8" s="11">
        <v>116</v>
      </c>
      <c r="BQ8" s="11">
        <v>116</v>
      </c>
      <c r="BR8" s="11">
        <v>46</v>
      </c>
      <c r="BS8" s="11">
        <v>657</v>
      </c>
      <c r="BT8" s="11"/>
      <c r="BU8" s="11">
        <v>571</v>
      </c>
      <c r="BV8" s="11">
        <v>417</v>
      </c>
      <c r="BW8" s="11"/>
      <c r="BX8" s="11">
        <v>287</v>
      </c>
      <c r="BY8" s="11">
        <v>702</v>
      </c>
      <c r="BZ8" s="11"/>
      <c r="CA8" s="11">
        <v>82</v>
      </c>
      <c r="CB8" s="11">
        <v>292</v>
      </c>
      <c r="CC8" s="11">
        <v>311</v>
      </c>
      <c r="CD8" s="11">
        <v>304</v>
      </c>
    </row>
    <row r="9" spans="2:82">
      <c r="B9" s="18" t="s">
        <v>382</v>
      </c>
      <c r="C9" s="17">
        <v>0.18830312346012601</v>
      </c>
      <c r="D9" s="17">
        <v>0.18916178480585799</v>
      </c>
      <c r="E9" s="17">
        <v>0.18577842608481099</v>
      </c>
      <c r="F9" s="17"/>
      <c r="G9" s="17">
        <v>0.13057831983416801</v>
      </c>
      <c r="H9" s="17">
        <v>0.24957411750620601</v>
      </c>
      <c r="I9" s="17">
        <v>0.21933833681353099</v>
      </c>
      <c r="J9" s="17">
        <v>0.16762252872821301</v>
      </c>
      <c r="K9" s="17">
        <v>0.134384741196032</v>
      </c>
      <c r="L9" s="17">
        <v>0.207184341983393</v>
      </c>
      <c r="M9" s="17"/>
      <c r="N9" s="17">
        <v>0.26255135276283398</v>
      </c>
      <c r="O9" s="17">
        <v>0.18851346321055101</v>
      </c>
      <c r="P9" s="17">
        <v>0.153734006190129</v>
      </c>
      <c r="Q9" s="17">
        <v>0.12887912066736901</v>
      </c>
      <c r="R9" s="17"/>
      <c r="S9" s="17">
        <v>0.23561403218501101</v>
      </c>
      <c r="T9" s="17">
        <v>0.17318222687785301</v>
      </c>
      <c r="U9" s="17">
        <v>0.142246339332295</v>
      </c>
      <c r="V9" s="17">
        <v>0.16464940984651599</v>
      </c>
      <c r="W9" s="17">
        <v>0.24535424636939601</v>
      </c>
      <c r="X9" s="17">
        <v>0.129483884443168</v>
      </c>
      <c r="Y9" s="17">
        <v>0.23306685636128299</v>
      </c>
      <c r="Z9" s="17">
        <v>0.16424291597575599</v>
      </c>
      <c r="AA9" s="17">
        <v>0.158903372944279</v>
      </c>
      <c r="AB9" s="17">
        <v>0.21969698507747701</v>
      </c>
      <c r="AC9" s="17">
        <v>0.232303907006773</v>
      </c>
      <c r="AD9" s="17">
        <v>0.11919482263586501</v>
      </c>
      <c r="AE9" s="17"/>
      <c r="AF9" s="17">
        <v>0.17547465802739601</v>
      </c>
      <c r="AG9" s="17">
        <v>0.15400598638927701</v>
      </c>
      <c r="AH9" s="17">
        <v>0.18582718682055199</v>
      </c>
      <c r="AI9" s="17">
        <v>0.15704520950617201</v>
      </c>
      <c r="AJ9" s="17">
        <v>0.14575347303337999</v>
      </c>
      <c r="AK9" s="17">
        <v>0.169211710144096</v>
      </c>
      <c r="AL9" s="17">
        <v>0.16650040090062199</v>
      </c>
      <c r="AM9" s="17">
        <v>0.195621922119741</v>
      </c>
      <c r="AN9" s="17">
        <v>0.18026230983937599</v>
      </c>
      <c r="AO9" s="17">
        <v>0.26256240755371801</v>
      </c>
      <c r="AP9" s="17">
        <v>0.21256817963279601</v>
      </c>
      <c r="AQ9" s="17">
        <v>0.13782714209444299</v>
      </c>
      <c r="AR9" s="17">
        <v>0.22908966482606899</v>
      </c>
      <c r="AS9" s="17">
        <v>0.32737922439582201</v>
      </c>
      <c r="AT9" s="17">
        <v>0.20739560992334199</v>
      </c>
      <c r="AU9" s="17">
        <v>0.294658134518685</v>
      </c>
      <c r="AV9" s="17"/>
      <c r="AW9" s="17">
        <v>0.23553418105798801</v>
      </c>
      <c r="AX9" s="17">
        <v>0.187190890739282</v>
      </c>
      <c r="AY9" s="17">
        <v>0.15683279675009101</v>
      </c>
      <c r="AZ9" s="17">
        <v>0.17030447502649099</v>
      </c>
      <c r="BA9" s="17">
        <v>0.17594827821195599</v>
      </c>
      <c r="BB9" s="17">
        <v>0.17947077216164101</v>
      </c>
      <c r="BC9" s="17"/>
      <c r="BD9" s="17">
        <v>0.13891422403325701</v>
      </c>
      <c r="BE9" s="17">
        <v>0.181847526045432</v>
      </c>
      <c r="BF9" s="17">
        <v>0.23271138229524899</v>
      </c>
      <c r="BG9" s="17">
        <v>0.27587746133556501</v>
      </c>
      <c r="BH9" s="17">
        <v>0.31604559290174999</v>
      </c>
      <c r="BI9" s="17"/>
      <c r="BJ9" s="17">
        <v>0.17695196457128401</v>
      </c>
      <c r="BK9" s="17">
        <v>0.22911864485300701</v>
      </c>
      <c r="BL9" s="17"/>
      <c r="BM9" s="17">
        <v>0.181128500173867</v>
      </c>
      <c r="BN9" s="17">
        <v>0.21177283487193399</v>
      </c>
      <c r="BO9" s="17"/>
      <c r="BP9" s="17">
        <v>0.220262219855517</v>
      </c>
      <c r="BQ9" s="17">
        <v>0.23919267321596599</v>
      </c>
      <c r="BR9" s="17">
        <v>0.27668185421687502</v>
      </c>
      <c r="BS9" s="17">
        <v>0.169218515270776</v>
      </c>
      <c r="BT9" s="17"/>
      <c r="BU9" s="17">
        <v>0.24500042532006</v>
      </c>
      <c r="BV9" s="17">
        <v>0.110653613195504</v>
      </c>
      <c r="BW9" s="17"/>
      <c r="BX9" s="17">
        <v>0.30503029499705198</v>
      </c>
      <c r="BY9" s="17">
        <v>0.14059344548920599</v>
      </c>
      <c r="BZ9" s="17"/>
      <c r="CA9" s="17">
        <v>0.240409736117357</v>
      </c>
      <c r="CB9" s="17">
        <v>4.99521811310858E-2</v>
      </c>
      <c r="CC9" s="17">
        <v>0.37417823469856498</v>
      </c>
      <c r="CD9" s="17">
        <v>0.116565330489173</v>
      </c>
    </row>
    <row r="10" spans="2:82">
      <c r="B10" s="18" t="s">
        <v>383</v>
      </c>
      <c r="C10" s="17">
        <v>0.40633405251570898</v>
      </c>
      <c r="D10" s="17">
        <v>0.43385511742222399</v>
      </c>
      <c r="E10" s="17">
        <v>0.38025854672611498</v>
      </c>
      <c r="F10" s="17"/>
      <c r="G10" s="17">
        <v>0.537766722944792</v>
      </c>
      <c r="H10" s="17">
        <v>0.38614260357621399</v>
      </c>
      <c r="I10" s="17">
        <v>0.436530169676559</v>
      </c>
      <c r="J10" s="17">
        <v>0.38278827809312399</v>
      </c>
      <c r="K10" s="17">
        <v>0.33931170910246</v>
      </c>
      <c r="L10" s="17">
        <v>0.37277835206509202</v>
      </c>
      <c r="M10" s="17"/>
      <c r="N10" s="17">
        <v>0.432561763364328</v>
      </c>
      <c r="O10" s="17">
        <v>0.44035455719677102</v>
      </c>
      <c r="P10" s="17">
        <v>0.36468102840168598</v>
      </c>
      <c r="Q10" s="17">
        <v>0.38018273998843899</v>
      </c>
      <c r="R10" s="17"/>
      <c r="S10" s="17">
        <v>0.50873897574923399</v>
      </c>
      <c r="T10" s="17">
        <v>0.44786416276665703</v>
      </c>
      <c r="U10" s="17">
        <v>0.35473659418700998</v>
      </c>
      <c r="V10" s="17">
        <v>0.37084720598680798</v>
      </c>
      <c r="W10" s="17">
        <v>0.37031192951665598</v>
      </c>
      <c r="X10" s="17">
        <v>0.41402565060010599</v>
      </c>
      <c r="Y10" s="17">
        <v>0.43237792295454602</v>
      </c>
      <c r="Z10" s="17">
        <v>0.28097640669296398</v>
      </c>
      <c r="AA10" s="17">
        <v>0.44323923919038399</v>
      </c>
      <c r="AB10" s="17">
        <v>0.33730700044687101</v>
      </c>
      <c r="AC10" s="17">
        <v>0.30013110208011601</v>
      </c>
      <c r="AD10" s="17">
        <v>0.379554927945642</v>
      </c>
      <c r="AE10" s="17"/>
      <c r="AF10" s="17">
        <v>0.54005640295083801</v>
      </c>
      <c r="AG10" s="17">
        <v>0.46731783391592302</v>
      </c>
      <c r="AH10" s="17">
        <v>0.37537565593883598</v>
      </c>
      <c r="AI10" s="17">
        <v>0.344383753694187</v>
      </c>
      <c r="AJ10" s="17">
        <v>0.44566034612056599</v>
      </c>
      <c r="AK10" s="17">
        <v>0.39695748518575702</v>
      </c>
      <c r="AL10" s="17">
        <v>0.42413103014186099</v>
      </c>
      <c r="AM10" s="17">
        <v>0.42739014436877398</v>
      </c>
      <c r="AN10" s="17">
        <v>0.52112375076851303</v>
      </c>
      <c r="AO10" s="17">
        <v>0.36289941870035902</v>
      </c>
      <c r="AP10" s="17">
        <v>0.34811906190379199</v>
      </c>
      <c r="AQ10" s="17">
        <v>0.53148476532698896</v>
      </c>
      <c r="AR10" s="17">
        <v>0.317418255404043</v>
      </c>
      <c r="AS10" s="17">
        <v>0.368102332413691</v>
      </c>
      <c r="AT10" s="17">
        <v>0.47997817780863999</v>
      </c>
      <c r="AU10" s="17">
        <v>0.420990100160828</v>
      </c>
      <c r="AV10" s="17"/>
      <c r="AW10" s="17">
        <v>0.45814549532232102</v>
      </c>
      <c r="AX10" s="17">
        <v>0.41863240285358999</v>
      </c>
      <c r="AY10" s="17">
        <v>0.39134222554971099</v>
      </c>
      <c r="AZ10" s="17">
        <v>0.36795340498069901</v>
      </c>
      <c r="BA10" s="17">
        <v>0.38106999154787102</v>
      </c>
      <c r="BB10" s="17">
        <v>0.388230489943518</v>
      </c>
      <c r="BC10" s="17"/>
      <c r="BD10" s="17">
        <v>0.37495770088486002</v>
      </c>
      <c r="BE10" s="17">
        <v>0.40145981540489101</v>
      </c>
      <c r="BF10" s="17">
        <v>0.45509860121018603</v>
      </c>
      <c r="BG10" s="17">
        <v>0.439542959120377</v>
      </c>
      <c r="BH10" s="17">
        <v>0.487228588332625</v>
      </c>
      <c r="BI10" s="17"/>
      <c r="BJ10" s="17">
        <v>0.386272679207186</v>
      </c>
      <c r="BK10" s="17">
        <v>0.49459117146800002</v>
      </c>
      <c r="BL10" s="17"/>
      <c r="BM10" s="17">
        <v>0.39176607309505401</v>
      </c>
      <c r="BN10" s="17">
        <v>0.471343686341335</v>
      </c>
      <c r="BO10" s="17"/>
      <c r="BP10" s="17">
        <v>0.50714908014022797</v>
      </c>
      <c r="BQ10" s="17">
        <v>0.37691691352867202</v>
      </c>
      <c r="BR10" s="17">
        <v>0.46752952913978102</v>
      </c>
      <c r="BS10" s="17">
        <v>0.38330090083039797</v>
      </c>
      <c r="BT10" s="17"/>
      <c r="BU10" s="17">
        <v>0.41418565975142602</v>
      </c>
      <c r="BV10" s="17">
        <v>0.39558092253168098</v>
      </c>
      <c r="BW10" s="17"/>
      <c r="BX10" s="17">
        <v>0.48622081132514799</v>
      </c>
      <c r="BY10" s="17">
        <v>0.37368208736693398</v>
      </c>
      <c r="BZ10" s="17"/>
      <c r="CA10" s="17">
        <v>0.54675367400383501</v>
      </c>
      <c r="CB10" s="17">
        <v>0.24766604592878599</v>
      </c>
      <c r="CC10" s="17">
        <v>0.496512515938759</v>
      </c>
      <c r="CD10" s="17">
        <v>0.42847191336344698</v>
      </c>
    </row>
    <row r="11" spans="2:82">
      <c r="B11" s="18" t="s">
        <v>384</v>
      </c>
      <c r="C11" s="17">
        <v>0.26956298972477799</v>
      </c>
      <c r="D11" s="17">
        <v>0.246420051771852</v>
      </c>
      <c r="E11" s="17">
        <v>0.29275910449968601</v>
      </c>
      <c r="F11" s="17"/>
      <c r="G11" s="17">
        <v>0.209173234033216</v>
      </c>
      <c r="H11" s="17">
        <v>0.210642634648494</v>
      </c>
      <c r="I11" s="17">
        <v>0.198248767662704</v>
      </c>
      <c r="J11" s="17">
        <v>0.331453633812826</v>
      </c>
      <c r="K11" s="17">
        <v>0.36454500130144502</v>
      </c>
      <c r="L11" s="17">
        <v>0.29733513710038501</v>
      </c>
      <c r="M11" s="17"/>
      <c r="N11" s="17">
        <v>0.19465638388508599</v>
      </c>
      <c r="O11" s="17">
        <v>0.23683384904440299</v>
      </c>
      <c r="P11" s="17">
        <v>0.345212033746715</v>
      </c>
      <c r="Q11" s="17">
        <v>0.32057785373813902</v>
      </c>
      <c r="R11" s="17"/>
      <c r="S11" s="17">
        <v>0.177869854462576</v>
      </c>
      <c r="T11" s="17">
        <v>0.25306917282089803</v>
      </c>
      <c r="U11" s="17">
        <v>0.40212026397777501</v>
      </c>
      <c r="V11" s="17">
        <v>0.37264557235470003</v>
      </c>
      <c r="W11" s="17">
        <v>0.28211577215981498</v>
      </c>
      <c r="X11" s="17">
        <v>0.32129757223104499</v>
      </c>
      <c r="Y11" s="17">
        <v>0.18649746759461699</v>
      </c>
      <c r="Z11" s="17">
        <v>0.454286594249176</v>
      </c>
      <c r="AA11" s="17">
        <v>0.22237145058656599</v>
      </c>
      <c r="AB11" s="17">
        <v>0.25219085566993898</v>
      </c>
      <c r="AC11" s="17">
        <v>0.248474387914526</v>
      </c>
      <c r="AD11" s="17">
        <v>0.237764796883803</v>
      </c>
      <c r="AE11" s="17"/>
      <c r="AF11" s="17">
        <v>0.28446893902176601</v>
      </c>
      <c r="AG11" s="17">
        <v>0.269397421708648</v>
      </c>
      <c r="AH11" s="17">
        <v>0.20501781782873199</v>
      </c>
      <c r="AI11" s="17">
        <v>0.34606798632031699</v>
      </c>
      <c r="AJ11" s="17">
        <v>0.30425955995169801</v>
      </c>
      <c r="AK11" s="17">
        <v>0.238108333828567</v>
      </c>
      <c r="AL11" s="17">
        <v>0.28681542945855298</v>
      </c>
      <c r="AM11" s="17">
        <v>0.23614718010600999</v>
      </c>
      <c r="AN11" s="17">
        <v>0.20807101715055201</v>
      </c>
      <c r="AO11" s="17">
        <v>0.30862910346841099</v>
      </c>
      <c r="AP11" s="17">
        <v>0.27431458476941201</v>
      </c>
      <c r="AQ11" s="17">
        <v>0.199797267979064</v>
      </c>
      <c r="AR11" s="17">
        <v>0.35402909561141899</v>
      </c>
      <c r="AS11" s="17">
        <v>0.27457592406119702</v>
      </c>
      <c r="AT11" s="17">
        <v>7.1431831384156597E-2</v>
      </c>
      <c r="AU11" s="17">
        <v>0.21036302737978399</v>
      </c>
      <c r="AV11" s="17"/>
      <c r="AW11" s="17">
        <v>0.20324274180686699</v>
      </c>
      <c r="AX11" s="17">
        <v>0.25155387499933501</v>
      </c>
      <c r="AY11" s="17">
        <v>0.30411092725794098</v>
      </c>
      <c r="AZ11" s="17">
        <v>0.30550881676860803</v>
      </c>
      <c r="BA11" s="17">
        <v>0.29820253189889101</v>
      </c>
      <c r="BB11" s="17">
        <v>0.31980637839340198</v>
      </c>
      <c r="BC11" s="17"/>
      <c r="BD11" s="17">
        <v>0.35363317643954501</v>
      </c>
      <c r="BE11" s="17">
        <v>0.24282323751957699</v>
      </c>
      <c r="BF11" s="17">
        <v>0.204361247971131</v>
      </c>
      <c r="BG11" s="17">
        <v>0.20707128249432299</v>
      </c>
      <c r="BH11" s="17">
        <v>0.11332503538493199</v>
      </c>
      <c r="BI11" s="17"/>
      <c r="BJ11" s="17">
        <v>0.28850868341598501</v>
      </c>
      <c r="BK11" s="17">
        <v>0.196587455884145</v>
      </c>
      <c r="BL11" s="17"/>
      <c r="BM11" s="17">
        <v>0.27991350226566097</v>
      </c>
      <c r="BN11" s="17">
        <v>0.23285690795279401</v>
      </c>
      <c r="BO11" s="17"/>
      <c r="BP11" s="17">
        <v>0.195634104357887</v>
      </c>
      <c r="BQ11" s="17">
        <v>0.27872942769890402</v>
      </c>
      <c r="BR11" s="17">
        <v>0.227554691533422</v>
      </c>
      <c r="BS11" s="17">
        <v>0.28702149922275899</v>
      </c>
      <c r="BT11" s="17"/>
      <c r="BU11" s="17">
        <v>0.24938933170018801</v>
      </c>
      <c r="BV11" s="17">
        <v>0.297191723623355</v>
      </c>
      <c r="BW11" s="17"/>
      <c r="BX11" s="17">
        <v>0.158671995365438</v>
      </c>
      <c r="BY11" s="17">
        <v>0.314887257940131</v>
      </c>
      <c r="BZ11" s="17"/>
      <c r="CA11" s="17">
        <v>0.16359159942904999</v>
      </c>
      <c r="CB11" s="17">
        <v>0.39351957979205399</v>
      </c>
      <c r="CC11" s="17">
        <v>0.10893691523242199</v>
      </c>
      <c r="CD11" s="17">
        <v>0.34368308067064501</v>
      </c>
    </row>
    <row r="12" spans="2:82">
      <c r="B12" s="18" t="s">
        <v>385</v>
      </c>
      <c r="C12" s="17">
        <v>7.3413108968529095E-2</v>
      </c>
      <c r="D12" s="17">
        <v>7.1289098009928706E-2</v>
      </c>
      <c r="E12" s="17">
        <v>7.5643030317172399E-2</v>
      </c>
      <c r="F12" s="17"/>
      <c r="G12" s="17">
        <v>7.4145022235836799E-2</v>
      </c>
      <c r="H12" s="17">
        <v>9.9682786814470001E-2</v>
      </c>
      <c r="I12" s="17">
        <v>6.0379188191991298E-2</v>
      </c>
      <c r="J12" s="17">
        <v>4.7530778862722903E-2</v>
      </c>
      <c r="K12" s="17">
        <v>6.9925675166833595E-2</v>
      </c>
      <c r="L12" s="17">
        <v>8.9001619615479893E-2</v>
      </c>
      <c r="M12" s="17"/>
      <c r="N12" s="17">
        <v>6.6139183864154905E-2</v>
      </c>
      <c r="O12" s="17">
        <v>8.9425404476693199E-2</v>
      </c>
      <c r="P12" s="17">
        <v>6.3416481111571693E-2</v>
      </c>
      <c r="Q12" s="17">
        <v>7.6053469920546402E-2</v>
      </c>
      <c r="R12" s="17"/>
      <c r="S12" s="17">
        <v>4.55619145337273E-2</v>
      </c>
      <c r="T12" s="17">
        <v>8.5946791767070693E-2</v>
      </c>
      <c r="U12" s="17">
        <v>6.4594667768279906E-2</v>
      </c>
      <c r="V12" s="17">
        <v>2.92644594104274E-2</v>
      </c>
      <c r="W12" s="17">
        <v>2.9800496535535299E-2</v>
      </c>
      <c r="X12" s="17">
        <v>7.1352519295918598E-2</v>
      </c>
      <c r="Y12" s="17">
        <v>7.1986062674158302E-2</v>
      </c>
      <c r="Z12" s="17">
        <v>0.100494083082104</v>
      </c>
      <c r="AA12" s="17">
        <v>0.107595342020083</v>
      </c>
      <c r="AB12" s="17">
        <v>0.14457320301129201</v>
      </c>
      <c r="AC12" s="17">
        <v>5.0814073588639999E-2</v>
      </c>
      <c r="AD12" s="17">
        <v>3.7684854006848199E-2</v>
      </c>
      <c r="AE12" s="17"/>
      <c r="AF12" s="17">
        <v>0</v>
      </c>
      <c r="AG12" s="17">
        <v>2.9499020170823301E-2</v>
      </c>
      <c r="AH12" s="17">
        <v>4.1024576257934903E-2</v>
      </c>
      <c r="AI12" s="17">
        <v>9.3145570747867695E-2</v>
      </c>
      <c r="AJ12" s="17">
        <v>6.0465535284494901E-2</v>
      </c>
      <c r="AK12" s="17">
        <v>0.106581625776195</v>
      </c>
      <c r="AL12" s="17">
        <v>9.0965273722962994E-2</v>
      </c>
      <c r="AM12" s="17">
        <v>7.4926849788039804E-2</v>
      </c>
      <c r="AN12" s="17">
        <v>5.2562873334855799E-2</v>
      </c>
      <c r="AO12" s="17">
        <v>4.5749913958622497E-2</v>
      </c>
      <c r="AP12" s="17">
        <v>0.1316428396058</v>
      </c>
      <c r="AQ12" s="17">
        <v>0.112033970955691</v>
      </c>
      <c r="AR12" s="17">
        <v>2.4414672060144998E-2</v>
      </c>
      <c r="AS12" s="17">
        <v>0</v>
      </c>
      <c r="AT12" s="17">
        <v>0.153004627929898</v>
      </c>
      <c r="AU12" s="17">
        <v>3.6531082539758501E-2</v>
      </c>
      <c r="AV12" s="17"/>
      <c r="AW12" s="17">
        <v>5.7745521422640902E-2</v>
      </c>
      <c r="AX12" s="17">
        <v>9.0233534864378698E-2</v>
      </c>
      <c r="AY12" s="17">
        <v>7.3961891263039203E-2</v>
      </c>
      <c r="AZ12" s="17">
        <v>6.7794256689121896E-2</v>
      </c>
      <c r="BA12" s="17">
        <v>8.7282132959945205E-2</v>
      </c>
      <c r="BB12" s="17">
        <v>5.4503355816287E-2</v>
      </c>
      <c r="BC12" s="17"/>
      <c r="BD12" s="17">
        <v>5.6499269654239202E-2</v>
      </c>
      <c r="BE12" s="17">
        <v>9.9508177919648999E-2</v>
      </c>
      <c r="BF12" s="17">
        <v>6.5064618595158996E-2</v>
      </c>
      <c r="BG12" s="17">
        <v>2.9202001869943699E-2</v>
      </c>
      <c r="BH12" s="17">
        <v>8.3400783380692706E-2</v>
      </c>
      <c r="BI12" s="17"/>
      <c r="BJ12" s="17">
        <v>7.9717159421529099E-2</v>
      </c>
      <c r="BK12" s="17">
        <v>5.0438920360718599E-2</v>
      </c>
      <c r="BL12" s="17"/>
      <c r="BM12" s="17">
        <v>8.0974693692187003E-2</v>
      </c>
      <c r="BN12" s="17">
        <v>3.6723026960200099E-2</v>
      </c>
      <c r="BO12" s="17"/>
      <c r="BP12" s="17">
        <v>3.8344005264186999E-2</v>
      </c>
      <c r="BQ12" s="17">
        <v>6.8353018485786302E-2</v>
      </c>
      <c r="BR12" s="17">
        <v>0</v>
      </c>
      <c r="BS12" s="17">
        <v>8.7268000505863905E-2</v>
      </c>
      <c r="BT12" s="17"/>
      <c r="BU12" s="17">
        <v>5.0070723150720503E-2</v>
      </c>
      <c r="BV12" s="17">
        <v>0.1053815583956</v>
      </c>
      <c r="BW12" s="17"/>
      <c r="BX12" s="17">
        <v>1.9748935796040701E-2</v>
      </c>
      <c r="BY12" s="17">
        <v>9.5347165854548499E-2</v>
      </c>
      <c r="BZ12" s="17"/>
      <c r="CA12" s="17">
        <v>3.6984550951132802E-2</v>
      </c>
      <c r="CB12" s="17">
        <v>0.167050040968968</v>
      </c>
      <c r="CC12" s="17">
        <v>1.7096879404874001E-2</v>
      </c>
      <c r="CD12" s="17">
        <v>5.1066565520659898E-2</v>
      </c>
    </row>
    <row r="13" spans="2:82">
      <c r="B13" s="18" t="s">
        <v>386</v>
      </c>
      <c r="C13" s="17">
        <v>3.13976089233063E-2</v>
      </c>
      <c r="D13" s="17">
        <v>3.4734599790361399E-2</v>
      </c>
      <c r="E13" s="17">
        <v>2.81988002308576E-2</v>
      </c>
      <c r="F13" s="17"/>
      <c r="G13" s="17">
        <v>1.5407092349774301E-2</v>
      </c>
      <c r="H13" s="17">
        <v>3.19770653719594E-2</v>
      </c>
      <c r="I13" s="17">
        <v>5.09052281840328E-2</v>
      </c>
      <c r="J13" s="17">
        <v>2.8015230601589398E-2</v>
      </c>
      <c r="K13" s="17">
        <v>4.4490801233324703E-2</v>
      </c>
      <c r="L13" s="17">
        <v>2.06934573145846E-2</v>
      </c>
      <c r="M13" s="17"/>
      <c r="N13" s="17">
        <v>3.50074371120149E-2</v>
      </c>
      <c r="O13" s="17">
        <v>2.6872504941609799E-2</v>
      </c>
      <c r="P13" s="17">
        <v>2.5315602001649899E-2</v>
      </c>
      <c r="Q13" s="17">
        <v>3.84222420365554E-2</v>
      </c>
      <c r="R13" s="17"/>
      <c r="S13" s="17">
        <v>7.98456395815513E-3</v>
      </c>
      <c r="T13" s="17">
        <v>2.60605874820229E-2</v>
      </c>
      <c r="U13" s="17">
        <v>2.2896404102834899E-2</v>
      </c>
      <c r="V13" s="17">
        <v>6.2593352401548299E-2</v>
      </c>
      <c r="W13" s="17">
        <v>2.8636251515231598E-2</v>
      </c>
      <c r="X13" s="17">
        <v>1.34767805668313E-2</v>
      </c>
      <c r="Y13" s="17">
        <v>4.15435645728938E-2</v>
      </c>
      <c r="Z13" s="17">
        <v>0</v>
      </c>
      <c r="AA13" s="17">
        <v>2.7619229679157101E-2</v>
      </c>
      <c r="AB13" s="17">
        <v>4.62319557944205E-2</v>
      </c>
      <c r="AC13" s="17">
        <v>7.3526968412495203E-2</v>
      </c>
      <c r="AD13" s="17">
        <v>7.6560249132810204E-2</v>
      </c>
      <c r="AE13" s="17"/>
      <c r="AF13" s="17">
        <v>0</v>
      </c>
      <c r="AG13" s="17">
        <v>2.1673477908701801E-2</v>
      </c>
      <c r="AH13" s="17">
        <v>6.8140560252493695E-2</v>
      </c>
      <c r="AI13" s="17">
        <v>2.90402375757093E-2</v>
      </c>
      <c r="AJ13" s="17">
        <v>2.4004821101245199E-2</v>
      </c>
      <c r="AK13" s="17">
        <v>5.5535317320450597E-2</v>
      </c>
      <c r="AL13" s="17">
        <v>2.1028802140520601E-2</v>
      </c>
      <c r="AM13" s="17">
        <v>1.529002914052E-2</v>
      </c>
      <c r="AN13" s="17">
        <v>2.5298918191891302E-2</v>
      </c>
      <c r="AO13" s="17">
        <v>2.0159156318889499E-2</v>
      </c>
      <c r="AP13" s="17">
        <v>3.3355334088200801E-2</v>
      </c>
      <c r="AQ13" s="17">
        <v>1.8856853643812201E-2</v>
      </c>
      <c r="AR13" s="17">
        <v>3.21854416452989E-2</v>
      </c>
      <c r="AS13" s="17">
        <v>2.9942519129290301E-2</v>
      </c>
      <c r="AT13" s="17">
        <v>8.8189752953962697E-2</v>
      </c>
      <c r="AU13" s="17">
        <v>2.3094005667062101E-2</v>
      </c>
      <c r="AV13" s="17"/>
      <c r="AW13" s="17">
        <v>2.0186636691787899E-2</v>
      </c>
      <c r="AX13" s="17">
        <v>2.5867346763545102E-2</v>
      </c>
      <c r="AY13" s="17">
        <v>3.15380182477005E-2</v>
      </c>
      <c r="AZ13" s="17">
        <v>5.5349149111524103E-2</v>
      </c>
      <c r="BA13" s="17">
        <v>2.78559900357052E-2</v>
      </c>
      <c r="BB13" s="17">
        <v>1.5952295241735599E-2</v>
      </c>
      <c r="BC13" s="17"/>
      <c r="BD13" s="17">
        <v>2.6614272978065699E-2</v>
      </c>
      <c r="BE13" s="17">
        <v>3.2352917445846202E-2</v>
      </c>
      <c r="BF13" s="17">
        <v>2.79035922695582E-2</v>
      </c>
      <c r="BG13" s="17">
        <v>4.2553145284325598E-2</v>
      </c>
      <c r="BH13" s="17">
        <v>0</v>
      </c>
      <c r="BI13" s="17"/>
      <c r="BJ13" s="17">
        <v>3.5732257899992903E-2</v>
      </c>
      <c r="BK13" s="17">
        <v>1.4788424326350901E-2</v>
      </c>
      <c r="BL13" s="17"/>
      <c r="BM13" s="17">
        <v>3.6149375837876599E-2</v>
      </c>
      <c r="BN13" s="17">
        <v>1.0842006499812399E-2</v>
      </c>
      <c r="BO13" s="17"/>
      <c r="BP13" s="17">
        <v>1.6383480759811199E-2</v>
      </c>
      <c r="BQ13" s="17">
        <v>1.48774643476584E-2</v>
      </c>
      <c r="BR13" s="17">
        <v>2.82339251099228E-2</v>
      </c>
      <c r="BS13" s="17">
        <v>3.7877975493405797E-2</v>
      </c>
      <c r="BT13" s="17"/>
      <c r="BU13" s="17">
        <v>2.34161662447347E-2</v>
      </c>
      <c r="BV13" s="17">
        <v>4.2328554398053699E-2</v>
      </c>
      <c r="BW13" s="17"/>
      <c r="BX13" s="17">
        <v>1.19356633251936E-2</v>
      </c>
      <c r="BY13" s="17">
        <v>3.9352253458488702E-2</v>
      </c>
      <c r="BZ13" s="17"/>
      <c r="CA13" s="17">
        <v>1.22604394986247E-2</v>
      </c>
      <c r="CB13" s="17">
        <v>9.6456032938270597E-2</v>
      </c>
      <c r="CC13" s="17">
        <v>3.2754547253796501E-3</v>
      </c>
      <c r="CD13" s="17">
        <v>2.9360689913435199E-3</v>
      </c>
    </row>
    <row r="14" spans="2:82">
      <c r="B14" s="18" t="s">
        <v>124</v>
      </c>
      <c r="C14" s="17">
        <v>3.09891164075515E-2</v>
      </c>
      <c r="D14" s="17">
        <v>2.4539348199776202E-2</v>
      </c>
      <c r="E14" s="17">
        <v>3.7362092141357002E-2</v>
      </c>
      <c r="F14" s="17"/>
      <c r="G14" s="17">
        <v>3.2929608602213403E-2</v>
      </c>
      <c r="H14" s="17">
        <v>2.1980792082656499E-2</v>
      </c>
      <c r="I14" s="17">
        <v>3.4598309471181497E-2</v>
      </c>
      <c r="J14" s="17">
        <v>4.2589549901525602E-2</v>
      </c>
      <c r="K14" s="17">
        <v>4.7342071999904402E-2</v>
      </c>
      <c r="L14" s="17">
        <v>1.30070919210658E-2</v>
      </c>
      <c r="M14" s="17"/>
      <c r="N14" s="17">
        <v>9.0838790115820908E-3</v>
      </c>
      <c r="O14" s="17">
        <v>1.80002211299722E-2</v>
      </c>
      <c r="P14" s="17">
        <v>4.76408485482483E-2</v>
      </c>
      <c r="Q14" s="17">
        <v>5.5884573648950803E-2</v>
      </c>
      <c r="R14" s="17"/>
      <c r="S14" s="17">
        <v>2.4230659111297501E-2</v>
      </c>
      <c r="T14" s="17">
        <v>1.3877058285498799E-2</v>
      </c>
      <c r="U14" s="17">
        <v>1.34057306318056E-2</v>
      </c>
      <c r="V14" s="17">
        <v>0</v>
      </c>
      <c r="W14" s="17">
        <v>4.3781303903365799E-2</v>
      </c>
      <c r="X14" s="17">
        <v>5.0363592862930899E-2</v>
      </c>
      <c r="Y14" s="17">
        <v>3.45281258425022E-2</v>
      </c>
      <c r="Z14" s="17">
        <v>0</v>
      </c>
      <c r="AA14" s="17">
        <v>4.0271365579530802E-2</v>
      </c>
      <c r="AB14" s="17">
        <v>0</v>
      </c>
      <c r="AC14" s="17">
        <v>9.4749560997449994E-2</v>
      </c>
      <c r="AD14" s="17">
        <v>0.149240349395032</v>
      </c>
      <c r="AE14" s="17"/>
      <c r="AF14" s="17">
        <v>0</v>
      </c>
      <c r="AG14" s="17">
        <v>5.8106259906626899E-2</v>
      </c>
      <c r="AH14" s="17">
        <v>0.124614202901451</v>
      </c>
      <c r="AI14" s="17">
        <v>3.0317242155747399E-2</v>
      </c>
      <c r="AJ14" s="17">
        <v>1.9856264508615801E-2</v>
      </c>
      <c r="AK14" s="17">
        <v>3.3605527744934E-2</v>
      </c>
      <c r="AL14" s="17">
        <v>1.05590636354801E-2</v>
      </c>
      <c r="AM14" s="17">
        <v>5.0623874476915298E-2</v>
      </c>
      <c r="AN14" s="17">
        <v>1.26811307148112E-2</v>
      </c>
      <c r="AO14" s="17">
        <v>0</v>
      </c>
      <c r="AP14" s="17">
        <v>0</v>
      </c>
      <c r="AQ14" s="17">
        <v>0</v>
      </c>
      <c r="AR14" s="17">
        <v>4.28628704530249E-2</v>
      </c>
      <c r="AS14" s="17">
        <v>0</v>
      </c>
      <c r="AT14" s="17">
        <v>0</v>
      </c>
      <c r="AU14" s="17">
        <v>1.43636497338823E-2</v>
      </c>
      <c r="AV14" s="17"/>
      <c r="AW14" s="17">
        <v>2.51454236983953E-2</v>
      </c>
      <c r="AX14" s="17">
        <v>2.6521949779868301E-2</v>
      </c>
      <c r="AY14" s="17">
        <v>4.2214140931517097E-2</v>
      </c>
      <c r="AZ14" s="17">
        <v>3.3089897423556197E-2</v>
      </c>
      <c r="BA14" s="17">
        <v>2.9641075345631901E-2</v>
      </c>
      <c r="BB14" s="17">
        <v>4.2036708443416497E-2</v>
      </c>
      <c r="BC14" s="17"/>
      <c r="BD14" s="17">
        <v>4.9381356010033503E-2</v>
      </c>
      <c r="BE14" s="17">
        <v>4.2008325664604801E-2</v>
      </c>
      <c r="BF14" s="17">
        <v>1.4860557658716999E-2</v>
      </c>
      <c r="BG14" s="17">
        <v>5.7531498954656399E-3</v>
      </c>
      <c r="BH14" s="17">
        <v>0</v>
      </c>
      <c r="BI14" s="17"/>
      <c r="BJ14" s="17">
        <v>3.2817255484022798E-2</v>
      </c>
      <c r="BK14" s="17">
        <v>1.44753831077784E-2</v>
      </c>
      <c r="BL14" s="17"/>
      <c r="BM14" s="17">
        <v>3.0067854935353699E-2</v>
      </c>
      <c r="BN14" s="17">
        <v>3.6461537373924401E-2</v>
      </c>
      <c r="BO14" s="17"/>
      <c r="BP14" s="17">
        <v>2.2227109622369099E-2</v>
      </c>
      <c r="BQ14" s="17">
        <v>2.1930502723013001E-2</v>
      </c>
      <c r="BR14" s="17">
        <v>0</v>
      </c>
      <c r="BS14" s="17">
        <v>3.5313108676797003E-2</v>
      </c>
      <c r="BT14" s="17"/>
      <c r="BU14" s="17">
        <v>1.7937693832871301E-2</v>
      </c>
      <c r="BV14" s="17">
        <v>4.8863627855806301E-2</v>
      </c>
      <c r="BW14" s="17"/>
      <c r="BX14" s="17">
        <v>1.8392299191128302E-2</v>
      </c>
      <c r="BY14" s="17">
        <v>3.6137789890691399E-2</v>
      </c>
      <c r="BZ14" s="17"/>
      <c r="CA14" s="17">
        <v>0</v>
      </c>
      <c r="CB14" s="17">
        <v>4.5356119240836101E-2</v>
      </c>
      <c r="CC14" s="17">
        <v>0</v>
      </c>
      <c r="CD14" s="17">
        <v>5.7277040964732399E-2</v>
      </c>
    </row>
    <row r="15" spans="2:82">
      <c r="B15" s="18" t="s">
        <v>387</v>
      </c>
      <c r="C15" s="21">
        <v>0.59463717597583499</v>
      </c>
      <c r="D15" s="21">
        <v>0.62301690222808204</v>
      </c>
      <c r="E15" s="21">
        <v>0.56603697281092702</v>
      </c>
      <c r="F15" s="21"/>
      <c r="G15" s="21">
        <v>0.66834504277896001</v>
      </c>
      <c r="H15" s="21">
        <v>0.63571672108242006</v>
      </c>
      <c r="I15" s="21">
        <v>0.65586850649008999</v>
      </c>
      <c r="J15" s="21">
        <v>0.55041080682133603</v>
      </c>
      <c r="K15" s="21">
        <v>0.473696450298493</v>
      </c>
      <c r="L15" s="21">
        <v>0.57996269404848499</v>
      </c>
      <c r="M15" s="21"/>
      <c r="N15" s="21">
        <v>0.69511311612716198</v>
      </c>
      <c r="O15" s="21">
        <v>0.62886802040732204</v>
      </c>
      <c r="P15" s="21">
        <v>0.51841503459181504</v>
      </c>
      <c r="Q15" s="21">
        <v>0.50906186065580905</v>
      </c>
      <c r="R15" s="21"/>
      <c r="S15" s="21">
        <v>0.74435300793424397</v>
      </c>
      <c r="T15" s="21">
        <v>0.62104638964450998</v>
      </c>
      <c r="U15" s="21">
        <v>0.496982933519305</v>
      </c>
      <c r="V15" s="21">
        <v>0.53549661583332397</v>
      </c>
      <c r="W15" s="21">
        <v>0.61566617588605199</v>
      </c>
      <c r="X15" s="21">
        <v>0.54350953504327404</v>
      </c>
      <c r="Y15" s="21">
        <v>0.66544477931582802</v>
      </c>
      <c r="Z15" s="21">
        <v>0.44521932266872</v>
      </c>
      <c r="AA15" s="21">
        <v>0.60214261213466302</v>
      </c>
      <c r="AB15" s="21">
        <v>0.55700398552434804</v>
      </c>
      <c r="AC15" s="21">
        <v>0.53243500908688801</v>
      </c>
      <c r="AD15" s="21">
        <v>0.498749750581507</v>
      </c>
      <c r="AE15" s="21"/>
      <c r="AF15" s="21">
        <v>0.71553106097823405</v>
      </c>
      <c r="AG15" s="21">
        <v>0.62132382030519995</v>
      </c>
      <c r="AH15" s="21">
        <v>0.56120284275938803</v>
      </c>
      <c r="AI15" s="21">
        <v>0.50142896320035901</v>
      </c>
      <c r="AJ15" s="21">
        <v>0.59141381915394597</v>
      </c>
      <c r="AK15" s="21">
        <v>0.56616919532985299</v>
      </c>
      <c r="AL15" s="21">
        <v>0.59063143104248395</v>
      </c>
      <c r="AM15" s="21">
        <v>0.62301206648851504</v>
      </c>
      <c r="AN15" s="21">
        <v>0.70138606060788999</v>
      </c>
      <c r="AO15" s="21">
        <v>0.62546182625407698</v>
      </c>
      <c r="AP15" s="21">
        <v>0.560687241536587</v>
      </c>
      <c r="AQ15" s="21">
        <v>0.66931190742143198</v>
      </c>
      <c r="AR15" s="21">
        <v>0.54650792023011197</v>
      </c>
      <c r="AS15" s="21">
        <v>0.69548155680951296</v>
      </c>
      <c r="AT15" s="21">
        <v>0.68737378773198199</v>
      </c>
      <c r="AU15" s="21">
        <v>0.715648234679513</v>
      </c>
      <c r="AV15" s="21"/>
      <c r="AW15" s="21">
        <v>0.69367967638030903</v>
      </c>
      <c r="AX15" s="21">
        <v>0.60582329359287301</v>
      </c>
      <c r="AY15" s="21">
        <v>0.54817502229980197</v>
      </c>
      <c r="AZ15" s="21">
        <v>0.53825788000718999</v>
      </c>
      <c r="BA15" s="21">
        <v>0.55701826975982704</v>
      </c>
      <c r="BB15" s="21">
        <v>0.56770126210515903</v>
      </c>
      <c r="BC15" s="21"/>
      <c r="BD15" s="21">
        <v>0.51387192491811695</v>
      </c>
      <c r="BE15" s="21">
        <v>0.58330734145032304</v>
      </c>
      <c r="BF15" s="21">
        <v>0.68780998350543399</v>
      </c>
      <c r="BG15" s="21">
        <v>0.71542042045594201</v>
      </c>
      <c r="BH15" s="21">
        <v>0.803274181234375</v>
      </c>
      <c r="BI15" s="21"/>
      <c r="BJ15" s="21">
        <v>0.56322464377847103</v>
      </c>
      <c r="BK15" s="21">
        <v>0.72370981632100695</v>
      </c>
      <c r="BL15" s="21"/>
      <c r="BM15" s="21">
        <v>0.57289457326892101</v>
      </c>
      <c r="BN15" s="21">
        <v>0.68311652121326905</v>
      </c>
      <c r="BO15" s="21"/>
      <c r="BP15" s="21">
        <v>0.72741129999574505</v>
      </c>
      <c r="BQ15" s="21">
        <v>0.616109586744638</v>
      </c>
      <c r="BR15" s="21">
        <v>0.74421138335665604</v>
      </c>
      <c r="BS15" s="21">
        <v>0.55251941610117405</v>
      </c>
      <c r="BT15" s="21"/>
      <c r="BU15" s="21">
        <v>0.65918608507148602</v>
      </c>
      <c r="BV15" s="21">
        <v>0.50623453572718502</v>
      </c>
      <c r="BW15" s="21"/>
      <c r="BX15" s="21">
        <v>0.79125110632219997</v>
      </c>
      <c r="BY15" s="21">
        <v>0.51427553285614003</v>
      </c>
      <c r="BZ15" s="21"/>
      <c r="CA15" s="21">
        <v>0.78716341012119295</v>
      </c>
      <c r="CB15" s="21">
        <v>0.29761822705987101</v>
      </c>
      <c r="CC15" s="21">
        <v>0.87069075063732404</v>
      </c>
      <c r="CD15" s="21">
        <v>0.54503724385261898</v>
      </c>
    </row>
    <row r="16" spans="2:82">
      <c r="B16" s="18" t="s">
        <v>388</v>
      </c>
      <c r="C16" s="21">
        <v>0.10481071789183501</v>
      </c>
      <c r="D16" s="21">
        <v>0.10602369780029</v>
      </c>
      <c r="E16" s="21">
        <v>0.10384183054803001</v>
      </c>
      <c r="F16" s="21"/>
      <c r="G16" s="21">
        <v>8.9552114585611006E-2</v>
      </c>
      <c r="H16" s="21">
        <v>0.13165985218642901</v>
      </c>
      <c r="I16" s="21">
        <v>0.111284416376024</v>
      </c>
      <c r="J16" s="21">
        <v>7.5546009464312294E-2</v>
      </c>
      <c r="K16" s="21">
        <v>0.11441647640015799</v>
      </c>
      <c r="L16" s="21">
        <v>0.109695076930064</v>
      </c>
      <c r="M16" s="21"/>
      <c r="N16" s="21">
        <v>0.10114662097617</v>
      </c>
      <c r="O16" s="21">
        <v>0.11629790941830299</v>
      </c>
      <c r="P16" s="21">
        <v>8.8732083113221602E-2</v>
      </c>
      <c r="Q16" s="21">
        <v>0.114475711957102</v>
      </c>
      <c r="R16" s="21"/>
      <c r="S16" s="21">
        <v>5.3546478491882502E-2</v>
      </c>
      <c r="T16" s="21">
        <v>0.112007379249094</v>
      </c>
      <c r="U16" s="21">
        <v>8.7491071871114795E-2</v>
      </c>
      <c r="V16" s="21">
        <v>9.1857811811975706E-2</v>
      </c>
      <c r="W16" s="21">
        <v>5.8436748050766797E-2</v>
      </c>
      <c r="X16" s="21">
        <v>8.4829299862749896E-2</v>
      </c>
      <c r="Y16" s="21">
        <v>0.113529627247052</v>
      </c>
      <c r="Z16" s="21">
        <v>0.100494083082104</v>
      </c>
      <c r="AA16" s="21">
        <v>0.13521457169924</v>
      </c>
      <c r="AB16" s="21">
        <v>0.190805158805713</v>
      </c>
      <c r="AC16" s="21">
        <v>0.12434104200113499</v>
      </c>
      <c r="AD16" s="21">
        <v>0.11424510313965799</v>
      </c>
      <c r="AE16" s="21"/>
      <c r="AF16" s="21">
        <v>0</v>
      </c>
      <c r="AG16" s="21">
        <v>5.1172498079525099E-2</v>
      </c>
      <c r="AH16" s="21">
        <v>0.109165136510429</v>
      </c>
      <c r="AI16" s="21">
        <v>0.12218580832357701</v>
      </c>
      <c r="AJ16" s="21">
        <v>8.4470356385740006E-2</v>
      </c>
      <c r="AK16" s="21">
        <v>0.16211694309664601</v>
      </c>
      <c r="AL16" s="21">
        <v>0.11199407586348401</v>
      </c>
      <c r="AM16" s="21">
        <v>9.0216878928559799E-2</v>
      </c>
      <c r="AN16" s="21">
        <v>7.7861791526747104E-2</v>
      </c>
      <c r="AO16" s="21">
        <v>6.5909070277512E-2</v>
      </c>
      <c r="AP16" s="21">
        <v>0.16499817369400099</v>
      </c>
      <c r="AQ16" s="21">
        <v>0.13089082459950399</v>
      </c>
      <c r="AR16" s="21">
        <v>5.6600113705443801E-2</v>
      </c>
      <c r="AS16" s="21">
        <v>2.9942519129290301E-2</v>
      </c>
      <c r="AT16" s="21">
        <v>0.241194380883861</v>
      </c>
      <c r="AU16" s="21">
        <v>5.9625088206820602E-2</v>
      </c>
      <c r="AV16" s="21"/>
      <c r="AW16" s="21">
        <v>7.7932158114428801E-2</v>
      </c>
      <c r="AX16" s="21">
        <v>0.11610088162792399</v>
      </c>
      <c r="AY16" s="21">
        <v>0.10549990951073999</v>
      </c>
      <c r="AZ16" s="21">
        <v>0.12314340580064601</v>
      </c>
      <c r="BA16" s="21">
        <v>0.11513812299565</v>
      </c>
      <c r="BB16" s="21">
        <v>7.0455651058022595E-2</v>
      </c>
      <c r="BC16" s="21"/>
      <c r="BD16" s="21">
        <v>8.3113542632304901E-2</v>
      </c>
      <c r="BE16" s="21">
        <v>0.13186109536549501</v>
      </c>
      <c r="BF16" s="21">
        <v>9.2968210864717196E-2</v>
      </c>
      <c r="BG16" s="21">
        <v>7.1755147154269297E-2</v>
      </c>
      <c r="BH16" s="21">
        <v>8.3400783380692706E-2</v>
      </c>
      <c r="BI16" s="21"/>
      <c r="BJ16" s="21">
        <v>0.115449417321522</v>
      </c>
      <c r="BK16" s="21">
        <v>6.5227344687069505E-2</v>
      </c>
      <c r="BL16" s="21"/>
      <c r="BM16" s="21">
        <v>0.117124069530064</v>
      </c>
      <c r="BN16" s="21">
        <v>4.75650334600125E-2</v>
      </c>
      <c r="BO16" s="21"/>
      <c r="BP16" s="21">
        <v>5.4727486023998198E-2</v>
      </c>
      <c r="BQ16" s="21">
        <v>8.32304828334446E-2</v>
      </c>
      <c r="BR16" s="21">
        <v>2.82339251099228E-2</v>
      </c>
      <c r="BS16" s="21">
        <v>0.12514597599926999</v>
      </c>
      <c r="BT16" s="21"/>
      <c r="BU16" s="21">
        <v>7.3486889395455196E-2</v>
      </c>
      <c r="BV16" s="21">
        <v>0.14771011279365401</v>
      </c>
      <c r="BW16" s="21"/>
      <c r="BX16" s="21">
        <v>3.1684599121234301E-2</v>
      </c>
      <c r="BY16" s="21">
        <v>0.134699419313037</v>
      </c>
      <c r="BZ16" s="21"/>
      <c r="CA16" s="21">
        <v>4.9244990449757602E-2</v>
      </c>
      <c r="CB16" s="21">
        <v>0.26350607390723901</v>
      </c>
      <c r="CC16" s="21">
        <v>2.0372334130253598E-2</v>
      </c>
      <c r="CD16" s="21">
        <v>5.4002634512003399E-2</v>
      </c>
    </row>
    <row r="17" spans="2:82">
      <c r="B17" s="18" t="s">
        <v>230</v>
      </c>
      <c r="C17" s="22">
        <v>0.48982645808399999</v>
      </c>
      <c r="D17" s="22">
        <v>0.51699320442779195</v>
      </c>
      <c r="E17" s="22">
        <v>0.46219514226289699</v>
      </c>
      <c r="F17" s="22"/>
      <c r="G17" s="22">
        <v>0.57879292819334904</v>
      </c>
      <c r="H17" s="22">
        <v>0.50405686889599</v>
      </c>
      <c r="I17" s="22">
        <v>0.54458409011406606</v>
      </c>
      <c r="J17" s="22">
        <v>0.47486479735702403</v>
      </c>
      <c r="K17" s="22">
        <v>0.35927997389833399</v>
      </c>
      <c r="L17" s="22">
        <v>0.47026761711842002</v>
      </c>
      <c r="M17" s="22"/>
      <c r="N17" s="22">
        <v>0.59396649515099198</v>
      </c>
      <c r="O17" s="22">
        <v>0.51257011098901895</v>
      </c>
      <c r="P17" s="22">
        <v>0.42968295147859398</v>
      </c>
      <c r="Q17" s="22">
        <v>0.39458614869870701</v>
      </c>
      <c r="R17" s="22"/>
      <c r="S17" s="22">
        <v>0.69080652944236198</v>
      </c>
      <c r="T17" s="22">
        <v>0.50903901039541599</v>
      </c>
      <c r="U17" s="22">
        <v>0.40949186164819001</v>
      </c>
      <c r="V17" s="22">
        <v>0.44363880402134798</v>
      </c>
      <c r="W17" s="22">
        <v>0.55722942783528595</v>
      </c>
      <c r="X17" s="22">
        <v>0.45868023518052498</v>
      </c>
      <c r="Y17" s="22">
        <v>0.55191515206877595</v>
      </c>
      <c r="Z17" s="22">
        <v>0.344725239586615</v>
      </c>
      <c r="AA17" s="22">
        <v>0.46692804043542302</v>
      </c>
      <c r="AB17" s="22">
        <v>0.36619882671863602</v>
      </c>
      <c r="AC17" s="22">
        <v>0.40809396708575302</v>
      </c>
      <c r="AD17" s="22">
        <v>0.38450464744184798</v>
      </c>
      <c r="AE17" s="22"/>
      <c r="AF17" s="22">
        <v>0.71553106097823405</v>
      </c>
      <c r="AG17" s="22">
        <v>0.57015132222567499</v>
      </c>
      <c r="AH17" s="22">
        <v>0.45203770624896</v>
      </c>
      <c r="AI17" s="22">
        <v>0.37924315487678201</v>
      </c>
      <c r="AJ17" s="22">
        <v>0.50694346276820601</v>
      </c>
      <c r="AK17" s="22">
        <v>0.40405225223320801</v>
      </c>
      <c r="AL17" s="22">
        <v>0.47863735517900002</v>
      </c>
      <c r="AM17" s="22">
        <v>0.53279518755995503</v>
      </c>
      <c r="AN17" s="22">
        <v>0.623524269081142</v>
      </c>
      <c r="AO17" s="22">
        <v>0.55955275597656495</v>
      </c>
      <c r="AP17" s="22">
        <v>0.39568906784258601</v>
      </c>
      <c r="AQ17" s="22">
        <v>0.53842108282192902</v>
      </c>
      <c r="AR17" s="22">
        <v>0.48990780652466798</v>
      </c>
      <c r="AS17" s="22">
        <v>0.66553903768022304</v>
      </c>
      <c r="AT17" s="22">
        <v>0.44617940684812102</v>
      </c>
      <c r="AU17" s="22">
        <v>0.656023146472693</v>
      </c>
      <c r="AV17" s="22"/>
      <c r="AW17" s="22">
        <v>0.61574751826588003</v>
      </c>
      <c r="AX17" s="22">
        <v>0.48972241196494898</v>
      </c>
      <c r="AY17" s="22">
        <v>0.44267511278906202</v>
      </c>
      <c r="AZ17" s="22">
        <v>0.41511447420654402</v>
      </c>
      <c r="BA17" s="22">
        <v>0.44188014676417597</v>
      </c>
      <c r="BB17" s="22">
        <v>0.49724561104713699</v>
      </c>
      <c r="BC17" s="22"/>
      <c r="BD17" s="22">
        <v>0.43075838228581198</v>
      </c>
      <c r="BE17" s="22">
        <v>0.45144624608482797</v>
      </c>
      <c r="BF17" s="22">
        <v>0.59484177264071703</v>
      </c>
      <c r="BG17" s="22">
        <v>0.643665273301673</v>
      </c>
      <c r="BH17" s="22">
        <v>0.71987339785368298</v>
      </c>
      <c r="BI17" s="22"/>
      <c r="BJ17" s="22">
        <v>0.447775226456949</v>
      </c>
      <c r="BK17" s="22">
        <v>0.65848247163393803</v>
      </c>
      <c r="BL17" s="22"/>
      <c r="BM17" s="22">
        <v>0.45577050373885802</v>
      </c>
      <c r="BN17" s="22">
        <v>0.63555148775325598</v>
      </c>
      <c r="BO17" s="22"/>
      <c r="BP17" s="22">
        <v>0.67268381397174704</v>
      </c>
      <c r="BQ17" s="22">
        <v>0.53287910391119397</v>
      </c>
      <c r="BR17" s="22">
        <v>0.71597745824673298</v>
      </c>
      <c r="BS17" s="22">
        <v>0.42737344010190398</v>
      </c>
      <c r="BT17" s="22"/>
      <c r="BU17" s="22">
        <v>0.58569919567603101</v>
      </c>
      <c r="BV17" s="22">
        <v>0.35852442293353098</v>
      </c>
      <c r="BW17" s="22"/>
      <c r="BX17" s="22">
        <v>0.75956650720096497</v>
      </c>
      <c r="BY17" s="22">
        <v>0.379576113543103</v>
      </c>
      <c r="BZ17" s="22"/>
      <c r="CA17" s="22">
        <v>0.73791841967143501</v>
      </c>
      <c r="CB17" s="22">
        <v>3.4112153152632801E-2</v>
      </c>
      <c r="CC17" s="22">
        <v>0.85031841650707096</v>
      </c>
      <c r="CD17" s="22">
        <v>0.49103460934061599</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CD24"/>
  <sheetViews>
    <sheetView showGridLines="0" topLeftCell="A7"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394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395</v>
      </c>
      <c r="C9" s="17">
        <v>0.51359425767059697</v>
      </c>
      <c r="D9" s="17">
        <v>0.499569106412944</v>
      </c>
      <c r="E9" s="17">
        <v>0.52874290057165996</v>
      </c>
      <c r="F9" s="17"/>
      <c r="G9" s="17">
        <v>0.43562345154846499</v>
      </c>
      <c r="H9" s="17">
        <v>0.47156615614609898</v>
      </c>
      <c r="I9" s="17">
        <v>0.46910246920104298</v>
      </c>
      <c r="J9" s="17">
        <v>0.51163933386562299</v>
      </c>
      <c r="K9" s="17">
        <v>0.57880598777316306</v>
      </c>
      <c r="L9" s="17">
        <v>0.59394827574666798</v>
      </c>
      <c r="M9" s="17"/>
      <c r="N9" s="17">
        <v>0.55776097894270804</v>
      </c>
      <c r="O9" s="17">
        <v>0.53232364445064195</v>
      </c>
      <c r="P9" s="17">
        <v>0.486911908259337</v>
      </c>
      <c r="Q9" s="17">
        <v>0.47066199275737503</v>
      </c>
      <c r="R9" s="17"/>
      <c r="S9" s="17">
        <v>0.47055803231668297</v>
      </c>
      <c r="T9" s="17">
        <v>0.55405291910140497</v>
      </c>
      <c r="U9" s="17">
        <v>0.55099764180469302</v>
      </c>
      <c r="V9" s="17">
        <v>0.47618196169424598</v>
      </c>
      <c r="W9" s="17">
        <v>0.50737936087837499</v>
      </c>
      <c r="X9" s="17">
        <v>0.52187781754041496</v>
      </c>
      <c r="Y9" s="17">
        <v>0.49544929056923098</v>
      </c>
      <c r="Z9" s="17">
        <v>0.475847267272267</v>
      </c>
      <c r="AA9" s="17">
        <v>0.51549520358479095</v>
      </c>
      <c r="AB9" s="17">
        <v>0.549237078647836</v>
      </c>
      <c r="AC9" s="17">
        <v>0.496841814936478</v>
      </c>
      <c r="AD9" s="17">
        <v>0.55400329749791</v>
      </c>
      <c r="AE9" s="17"/>
      <c r="AF9" s="17">
        <v>0.41983625958101001</v>
      </c>
      <c r="AG9" s="17">
        <v>0.40925268929627301</v>
      </c>
      <c r="AH9" s="17">
        <v>0.49541530454188798</v>
      </c>
      <c r="AI9" s="17">
        <v>0.49678957124550899</v>
      </c>
      <c r="AJ9" s="17">
        <v>0.50393427427364901</v>
      </c>
      <c r="AK9" s="17">
        <v>0.54270848544924599</v>
      </c>
      <c r="AL9" s="17">
        <v>0.472649936523934</v>
      </c>
      <c r="AM9" s="17">
        <v>0.50942784777715999</v>
      </c>
      <c r="AN9" s="17">
        <v>0.55592622827256399</v>
      </c>
      <c r="AO9" s="17">
        <v>0.49967957829839099</v>
      </c>
      <c r="AP9" s="17">
        <v>0.55247684924380103</v>
      </c>
      <c r="AQ9" s="17">
        <v>0.57293019331142903</v>
      </c>
      <c r="AR9" s="17">
        <v>0.51988143351951699</v>
      </c>
      <c r="AS9" s="17">
        <v>0.53009478583639602</v>
      </c>
      <c r="AT9" s="17">
        <v>0.66374553433968997</v>
      </c>
      <c r="AU9" s="17">
        <v>0.502356840443271</v>
      </c>
      <c r="AV9" s="17"/>
      <c r="AW9" s="17">
        <v>0.45202013141092401</v>
      </c>
      <c r="AX9" s="17">
        <v>0.53055194489775903</v>
      </c>
      <c r="AY9" s="17">
        <v>0.51290199382841695</v>
      </c>
      <c r="AZ9" s="17">
        <v>0.53580174480148601</v>
      </c>
      <c r="BA9" s="17">
        <v>0.54398859199809702</v>
      </c>
      <c r="BB9" s="17">
        <v>0.54412947781987298</v>
      </c>
      <c r="BC9" s="17"/>
      <c r="BD9" s="17">
        <v>0.49048710632237502</v>
      </c>
      <c r="BE9" s="17">
        <v>0.49471463936688798</v>
      </c>
      <c r="BF9" s="17">
        <v>0.54203911152510098</v>
      </c>
      <c r="BG9" s="17">
        <v>0.52662641660287901</v>
      </c>
      <c r="BH9" s="17">
        <v>0.64801128987293699</v>
      </c>
      <c r="BI9" s="17"/>
      <c r="BJ9" s="17">
        <v>0.52616554776455005</v>
      </c>
      <c r="BK9" s="17">
        <v>0.46312758816294902</v>
      </c>
      <c r="BL9" s="17"/>
      <c r="BM9" s="17">
        <v>0.51462981228710203</v>
      </c>
      <c r="BN9" s="17">
        <v>0.50948434933067799</v>
      </c>
      <c r="BO9" s="17"/>
      <c r="BP9" s="17">
        <v>0.48035945069378799</v>
      </c>
      <c r="BQ9" s="17">
        <v>0.487177624691774</v>
      </c>
      <c r="BR9" s="17">
        <v>0.50379285958187103</v>
      </c>
      <c r="BS9" s="17">
        <v>0.526333419203454</v>
      </c>
      <c r="BT9" s="17"/>
      <c r="BU9" s="17">
        <v>0.56230215041367604</v>
      </c>
      <c r="BV9" s="17">
        <v>0.451591095116607</v>
      </c>
      <c r="BW9" s="17"/>
      <c r="BX9" s="17">
        <v>0.50547547256006897</v>
      </c>
      <c r="BY9" s="17">
        <v>0.51681462077566198</v>
      </c>
      <c r="BZ9" s="17"/>
      <c r="CA9" s="17">
        <v>0.58838488788074805</v>
      </c>
      <c r="CB9" s="17">
        <v>0.48394566982375198</v>
      </c>
      <c r="CC9" s="17">
        <v>0.60716423928108698</v>
      </c>
      <c r="CD9" s="17">
        <v>0.42234779824649399</v>
      </c>
    </row>
    <row r="10" spans="2:82" ht="43.15">
      <c r="B10" s="18" t="s">
        <v>396</v>
      </c>
      <c r="C10" s="17">
        <v>0.40573177275653899</v>
      </c>
      <c r="D10" s="17">
        <v>0.41180892374563799</v>
      </c>
      <c r="E10" s="17">
        <v>0.401387250159916</v>
      </c>
      <c r="F10" s="17"/>
      <c r="G10" s="17">
        <v>0.35479297028654</v>
      </c>
      <c r="H10" s="17">
        <v>0.38021598544525698</v>
      </c>
      <c r="I10" s="17">
        <v>0.37631286860231</v>
      </c>
      <c r="J10" s="17">
        <v>0.373490584386382</v>
      </c>
      <c r="K10" s="17">
        <v>0.457645093906071</v>
      </c>
      <c r="L10" s="17">
        <v>0.47585762270340298</v>
      </c>
      <c r="M10" s="17"/>
      <c r="N10" s="17">
        <v>0.44154902271694202</v>
      </c>
      <c r="O10" s="17">
        <v>0.40325014146781801</v>
      </c>
      <c r="P10" s="17">
        <v>0.37270802326879499</v>
      </c>
      <c r="Q10" s="17">
        <v>0.39594548774525801</v>
      </c>
      <c r="R10" s="17"/>
      <c r="S10" s="17">
        <v>0.43050816055899099</v>
      </c>
      <c r="T10" s="17">
        <v>0.451736826305703</v>
      </c>
      <c r="U10" s="17">
        <v>0.42148406799985999</v>
      </c>
      <c r="V10" s="17">
        <v>0.41039401533801401</v>
      </c>
      <c r="W10" s="17">
        <v>0.38973201809679803</v>
      </c>
      <c r="X10" s="17">
        <v>0.42796442052037098</v>
      </c>
      <c r="Y10" s="17">
        <v>0.40382706338268798</v>
      </c>
      <c r="Z10" s="17">
        <v>0.32828789402786002</v>
      </c>
      <c r="AA10" s="17">
        <v>0.35649349958591497</v>
      </c>
      <c r="AB10" s="17">
        <v>0.39989408411003702</v>
      </c>
      <c r="AC10" s="17">
        <v>0.382368525939563</v>
      </c>
      <c r="AD10" s="17">
        <v>0.35075148189147398</v>
      </c>
      <c r="AE10" s="17"/>
      <c r="AF10" s="17">
        <v>0.16837830069160101</v>
      </c>
      <c r="AG10" s="17">
        <v>0.34061930984371003</v>
      </c>
      <c r="AH10" s="17">
        <v>0.38726080183984901</v>
      </c>
      <c r="AI10" s="17">
        <v>0.39620621083716701</v>
      </c>
      <c r="AJ10" s="17">
        <v>0.40460355735845599</v>
      </c>
      <c r="AK10" s="17">
        <v>0.41487495610960601</v>
      </c>
      <c r="AL10" s="17">
        <v>0.37612425185692899</v>
      </c>
      <c r="AM10" s="17">
        <v>0.42126662925006397</v>
      </c>
      <c r="AN10" s="17">
        <v>0.43473789164879201</v>
      </c>
      <c r="AO10" s="17">
        <v>0.435953690376986</v>
      </c>
      <c r="AP10" s="17">
        <v>0.45125930750516702</v>
      </c>
      <c r="AQ10" s="17">
        <v>0.37823082707141498</v>
      </c>
      <c r="AR10" s="17">
        <v>0.43278329337520399</v>
      </c>
      <c r="AS10" s="17">
        <v>0.30963439707629697</v>
      </c>
      <c r="AT10" s="17">
        <v>0.429213266221734</v>
      </c>
      <c r="AU10" s="17">
        <v>0.44751251715561602</v>
      </c>
      <c r="AV10" s="17"/>
      <c r="AW10" s="17">
        <v>0.40704382061382499</v>
      </c>
      <c r="AX10" s="17">
        <v>0.40872715686104999</v>
      </c>
      <c r="AY10" s="17">
        <v>0.39935440187694499</v>
      </c>
      <c r="AZ10" s="17">
        <v>0.39778829044541603</v>
      </c>
      <c r="BA10" s="17">
        <v>0.41042148311989701</v>
      </c>
      <c r="BB10" s="17">
        <v>0.42311318704027201</v>
      </c>
      <c r="BC10" s="17"/>
      <c r="BD10" s="17">
        <v>0.39907462314254899</v>
      </c>
      <c r="BE10" s="17">
        <v>0.38398259473136498</v>
      </c>
      <c r="BF10" s="17">
        <v>0.40190657055096302</v>
      </c>
      <c r="BG10" s="17">
        <v>0.42308883317311802</v>
      </c>
      <c r="BH10" s="17">
        <v>0.43374806473911298</v>
      </c>
      <c r="BI10" s="17"/>
      <c r="BJ10" s="17">
        <v>0.40474771107612301</v>
      </c>
      <c r="BK10" s="17">
        <v>0.41633644505316603</v>
      </c>
      <c r="BL10" s="17"/>
      <c r="BM10" s="17">
        <v>0.40174662893778401</v>
      </c>
      <c r="BN10" s="17">
        <v>0.42342227140345601</v>
      </c>
      <c r="BO10" s="17"/>
      <c r="BP10" s="17">
        <v>0.42030714809409803</v>
      </c>
      <c r="BQ10" s="17">
        <v>0.418351543787087</v>
      </c>
      <c r="BR10" s="17">
        <v>0.37044019275821199</v>
      </c>
      <c r="BS10" s="17">
        <v>0.40217232029318301</v>
      </c>
      <c r="BT10" s="17"/>
      <c r="BU10" s="17">
        <v>0.45135669298978098</v>
      </c>
      <c r="BV10" s="17">
        <v>0.34765310857255999</v>
      </c>
      <c r="BW10" s="17"/>
      <c r="BX10" s="17">
        <v>0.44701687505795701</v>
      </c>
      <c r="BY10" s="17">
        <v>0.38935579797332998</v>
      </c>
      <c r="BZ10" s="17"/>
      <c r="CA10" s="17">
        <v>0.51580779319244696</v>
      </c>
      <c r="CB10" s="17">
        <v>0.31957456404013901</v>
      </c>
      <c r="CC10" s="17">
        <v>0.50492284636463503</v>
      </c>
      <c r="CD10" s="17">
        <v>0.35373200009143901</v>
      </c>
    </row>
    <row r="11" spans="2:82" ht="43.15">
      <c r="B11" s="18" t="s">
        <v>397</v>
      </c>
      <c r="C11" s="17">
        <v>0.35749254237926498</v>
      </c>
      <c r="D11" s="17">
        <v>0.33515881361476002</v>
      </c>
      <c r="E11" s="17">
        <v>0.37758936063741799</v>
      </c>
      <c r="F11" s="17"/>
      <c r="G11" s="17">
        <v>0.38772397859174301</v>
      </c>
      <c r="H11" s="17">
        <v>0.34008814420397898</v>
      </c>
      <c r="I11" s="17">
        <v>0.30553264221967402</v>
      </c>
      <c r="J11" s="17">
        <v>0.33260429881876802</v>
      </c>
      <c r="K11" s="17">
        <v>0.364208156934128</v>
      </c>
      <c r="L11" s="17">
        <v>0.409697205658411</v>
      </c>
      <c r="M11" s="17"/>
      <c r="N11" s="17">
        <v>0.39433008809660303</v>
      </c>
      <c r="O11" s="17">
        <v>0.361154179392083</v>
      </c>
      <c r="P11" s="17">
        <v>0.33362702713452702</v>
      </c>
      <c r="Q11" s="17">
        <v>0.32980495550278499</v>
      </c>
      <c r="R11" s="17"/>
      <c r="S11" s="17">
        <v>0.38247211893208899</v>
      </c>
      <c r="T11" s="17">
        <v>0.34826495205021402</v>
      </c>
      <c r="U11" s="17">
        <v>0.41964936424447602</v>
      </c>
      <c r="V11" s="17">
        <v>0.29637430206601001</v>
      </c>
      <c r="W11" s="17">
        <v>0.38864767459278998</v>
      </c>
      <c r="X11" s="17">
        <v>0.31306534525265001</v>
      </c>
      <c r="Y11" s="17">
        <v>0.39151192479096197</v>
      </c>
      <c r="Z11" s="17">
        <v>0.34419232564175301</v>
      </c>
      <c r="AA11" s="17">
        <v>0.33645199879353299</v>
      </c>
      <c r="AB11" s="17">
        <v>0.38961094435636501</v>
      </c>
      <c r="AC11" s="17">
        <v>0.348468679896206</v>
      </c>
      <c r="AD11" s="17">
        <v>0.28195334215964102</v>
      </c>
      <c r="AE11" s="17"/>
      <c r="AF11" s="17">
        <v>0.33469745893147801</v>
      </c>
      <c r="AG11" s="17">
        <v>0.27798089036453799</v>
      </c>
      <c r="AH11" s="17">
        <v>0.34626420361850002</v>
      </c>
      <c r="AI11" s="17">
        <v>0.32253345263656702</v>
      </c>
      <c r="AJ11" s="17">
        <v>0.35881585276653699</v>
      </c>
      <c r="AK11" s="17">
        <v>0.34849750578361599</v>
      </c>
      <c r="AL11" s="17">
        <v>0.34591021625045998</v>
      </c>
      <c r="AM11" s="17">
        <v>0.37023008874930002</v>
      </c>
      <c r="AN11" s="17">
        <v>0.385205779720873</v>
      </c>
      <c r="AO11" s="17">
        <v>0.34861059699966801</v>
      </c>
      <c r="AP11" s="17">
        <v>0.36945069811839898</v>
      </c>
      <c r="AQ11" s="17">
        <v>0.44350471380807899</v>
      </c>
      <c r="AR11" s="17">
        <v>0.36403814964228898</v>
      </c>
      <c r="AS11" s="17">
        <v>0.383335756093307</v>
      </c>
      <c r="AT11" s="17">
        <v>0.323961896500577</v>
      </c>
      <c r="AU11" s="17">
        <v>0.37684685143402902</v>
      </c>
      <c r="AV11" s="17"/>
      <c r="AW11" s="17">
        <v>0.36067390863679699</v>
      </c>
      <c r="AX11" s="17">
        <v>0.35895712654950801</v>
      </c>
      <c r="AY11" s="17">
        <v>0.37765976574903998</v>
      </c>
      <c r="AZ11" s="17">
        <v>0.34963294352747198</v>
      </c>
      <c r="BA11" s="17">
        <v>0.33676287363530599</v>
      </c>
      <c r="BB11" s="17">
        <v>0.36393730994562901</v>
      </c>
      <c r="BC11" s="17"/>
      <c r="BD11" s="17">
        <v>0.30969236269741901</v>
      </c>
      <c r="BE11" s="17">
        <v>0.37506363241921897</v>
      </c>
      <c r="BF11" s="17">
        <v>0.37699757271756701</v>
      </c>
      <c r="BG11" s="17">
        <v>0.369360615604021</v>
      </c>
      <c r="BH11" s="17">
        <v>0.42092661637866002</v>
      </c>
      <c r="BI11" s="17"/>
      <c r="BJ11" s="17">
        <v>0.35889826014866899</v>
      </c>
      <c r="BK11" s="17">
        <v>0.35000433820974203</v>
      </c>
      <c r="BL11" s="17"/>
      <c r="BM11" s="17">
        <v>0.359627276306071</v>
      </c>
      <c r="BN11" s="17">
        <v>0.34554130041908199</v>
      </c>
      <c r="BO11" s="17"/>
      <c r="BP11" s="17">
        <v>0.33939808386741399</v>
      </c>
      <c r="BQ11" s="17">
        <v>0.35445242350272099</v>
      </c>
      <c r="BR11" s="17">
        <v>0.37606273614011598</v>
      </c>
      <c r="BS11" s="17">
        <v>0.35946916881310698</v>
      </c>
      <c r="BT11" s="17"/>
      <c r="BU11" s="17">
        <v>0.41389802267986397</v>
      </c>
      <c r="BV11" s="17">
        <v>0.285690664550936</v>
      </c>
      <c r="BW11" s="17"/>
      <c r="BX11" s="17">
        <v>0.412510085635656</v>
      </c>
      <c r="BY11" s="17">
        <v>0.335669515408835</v>
      </c>
      <c r="BZ11" s="17"/>
      <c r="CA11" s="17">
        <v>0.37832467743440201</v>
      </c>
      <c r="CB11" s="17">
        <v>0.23369588252638099</v>
      </c>
      <c r="CC11" s="17">
        <v>0.49745242264003098</v>
      </c>
      <c r="CD11" s="17">
        <v>0.321317310706352</v>
      </c>
    </row>
    <row r="12" spans="2:82" ht="28.9">
      <c r="B12" s="18" t="s">
        <v>398</v>
      </c>
      <c r="C12" s="17">
        <v>0.35028148353231597</v>
      </c>
      <c r="D12" s="17">
        <v>0.36688668189381701</v>
      </c>
      <c r="E12" s="17">
        <v>0.33666885486782799</v>
      </c>
      <c r="F12" s="17"/>
      <c r="G12" s="17">
        <v>0.27410174579960001</v>
      </c>
      <c r="H12" s="17">
        <v>0.298798361808853</v>
      </c>
      <c r="I12" s="17">
        <v>0.30890196913821799</v>
      </c>
      <c r="J12" s="17">
        <v>0.33998366484665099</v>
      </c>
      <c r="K12" s="17">
        <v>0.409319242943123</v>
      </c>
      <c r="L12" s="17">
        <v>0.44553009509922997</v>
      </c>
      <c r="M12" s="17"/>
      <c r="N12" s="17">
        <v>0.41793953953477297</v>
      </c>
      <c r="O12" s="17">
        <v>0.36212333166497901</v>
      </c>
      <c r="P12" s="17">
        <v>0.30638905897769497</v>
      </c>
      <c r="Q12" s="17">
        <v>0.30429909946439199</v>
      </c>
      <c r="R12" s="17"/>
      <c r="S12" s="17">
        <v>0.30804708845339701</v>
      </c>
      <c r="T12" s="17">
        <v>0.37308463855483998</v>
      </c>
      <c r="U12" s="17">
        <v>0.34140365583393301</v>
      </c>
      <c r="V12" s="17">
        <v>0.36781006295225099</v>
      </c>
      <c r="W12" s="17">
        <v>0.34872652656074599</v>
      </c>
      <c r="X12" s="17">
        <v>0.33707438543852702</v>
      </c>
      <c r="Y12" s="17">
        <v>0.327969506576404</v>
      </c>
      <c r="Z12" s="17">
        <v>0.352585103559726</v>
      </c>
      <c r="AA12" s="17">
        <v>0.365034604481978</v>
      </c>
      <c r="AB12" s="17">
        <v>0.39260547777272897</v>
      </c>
      <c r="AC12" s="17">
        <v>0.32230702147933399</v>
      </c>
      <c r="AD12" s="17">
        <v>0.38489583314146703</v>
      </c>
      <c r="AE12" s="17"/>
      <c r="AF12" s="17">
        <v>0.22506763930798801</v>
      </c>
      <c r="AG12" s="17">
        <v>0.294081476614107</v>
      </c>
      <c r="AH12" s="17">
        <v>0.300475820729591</v>
      </c>
      <c r="AI12" s="17">
        <v>0.32545054128498102</v>
      </c>
      <c r="AJ12" s="17">
        <v>0.33795519397436902</v>
      </c>
      <c r="AK12" s="17">
        <v>0.34517157019917999</v>
      </c>
      <c r="AL12" s="17">
        <v>0.35123429602456502</v>
      </c>
      <c r="AM12" s="17">
        <v>0.34605373715049198</v>
      </c>
      <c r="AN12" s="17">
        <v>0.38424798078567002</v>
      </c>
      <c r="AO12" s="17">
        <v>0.38179463702181199</v>
      </c>
      <c r="AP12" s="17">
        <v>0.40298807005861498</v>
      </c>
      <c r="AQ12" s="17">
        <v>0.343787221300482</v>
      </c>
      <c r="AR12" s="17">
        <v>0.35280336865473799</v>
      </c>
      <c r="AS12" s="17">
        <v>0.349519630680727</v>
      </c>
      <c r="AT12" s="17">
        <v>0.48043961412288899</v>
      </c>
      <c r="AU12" s="17">
        <v>0.38285778356348399</v>
      </c>
      <c r="AV12" s="17"/>
      <c r="AW12" s="17">
        <v>0.31958136530903902</v>
      </c>
      <c r="AX12" s="17">
        <v>0.36762660502862599</v>
      </c>
      <c r="AY12" s="17">
        <v>0.32250748523024497</v>
      </c>
      <c r="AZ12" s="17">
        <v>0.35816154867067501</v>
      </c>
      <c r="BA12" s="17">
        <v>0.36196663697917197</v>
      </c>
      <c r="BB12" s="17">
        <v>0.40176511100614698</v>
      </c>
      <c r="BC12" s="17"/>
      <c r="BD12" s="17">
        <v>0.33124614936227198</v>
      </c>
      <c r="BE12" s="17">
        <v>0.30716342527845802</v>
      </c>
      <c r="BF12" s="17">
        <v>0.398763604398017</v>
      </c>
      <c r="BG12" s="17">
        <v>0.34749289717800202</v>
      </c>
      <c r="BH12" s="17">
        <v>0.46402661833023801</v>
      </c>
      <c r="BI12" s="17"/>
      <c r="BJ12" s="17">
        <v>0.35645011396146298</v>
      </c>
      <c r="BK12" s="17">
        <v>0.33041966152688401</v>
      </c>
      <c r="BL12" s="17"/>
      <c r="BM12" s="17">
        <v>0.348764062107147</v>
      </c>
      <c r="BN12" s="17">
        <v>0.36145717179217002</v>
      </c>
      <c r="BO12" s="17"/>
      <c r="BP12" s="17">
        <v>0.37116587567102899</v>
      </c>
      <c r="BQ12" s="17">
        <v>0.33201013743168201</v>
      </c>
      <c r="BR12" s="17">
        <v>0.34038581628192099</v>
      </c>
      <c r="BS12" s="17">
        <v>0.35151167800417299</v>
      </c>
      <c r="BT12" s="17"/>
      <c r="BU12" s="17">
        <v>0.41213583558193401</v>
      </c>
      <c r="BV12" s="17">
        <v>0.27154341401586901</v>
      </c>
      <c r="BW12" s="17"/>
      <c r="BX12" s="17">
        <v>0.382304744867487</v>
      </c>
      <c r="BY12" s="17">
        <v>0.33757927157527101</v>
      </c>
      <c r="BZ12" s="17"/>
      <c r="CA12" s="17">
        <v>0.43271015276545599</v>
      </c>
      <c r="CB12" s="17">
        <v>0.30073551053116798</v>
      </c>
      <c r="CC12" s="17">
        <v>0.44224170735054003</v>
      </c>
      <c r="CD12" s="17">
        <v>0.27795013540498098</v>
      </c>
    </row>
    <row r="13" spans="2:82" ht="43.15">
      <c r="B13" s="18" t="s">
        <v>399</v>
      </c>
      <c r="C13" s="17">
        <v>0.30259767039406499</v>
      </c>
      <c r="D13" s="17">
        <v>0.28296110106644801</v>
      </c>
      <c r="E13" s="17">
        <v>0.32211406270160697</v>
      </c>
      <c r="F13" s="17"/>
      <c r="G13" s="17">
        <v>0.31098200918806501</v>
      </c>
      <c r="H13" s="17">
        <v>0.29900915006008</v>
      </c>
      <c r="I13" s="17">
        <v>0.28365168120772699</v>
      </c>
      <c r="J13" s="17">
        <v>0.256085138449544</v>
      </c>
      <c r="K13" s="17">
        <v>0.31204682721180299</v>
      </c>
      <c r="L13" s="17">
        <v>0.34687650417983201</v>
      </c>
      <c r="M13" s="17"/>
      <c r="N13" s="17">
        <v>0.34331780583104099</v>
      </c>
      <c r="O13" s="17">
        <v>0.30347938473221697</v>
      </c>
      <c r="P13" s="17">
        <v>0.237570988946191</v>
      </c>
      <c r="Q13" s="17">
        <v>0.30961133731498902</v>
      </c>
      <c r="R13" s="17"/>
      <c r="S13" s="17">
        <v>0.311761573280877</v>
      </c>
      <c r="T13" s="17">
        <v>0.33551353231812597</v>
      </c>
      <c r="U13" s="17">
        <v>0.32570653366174801</v>
      </c>
      <c r="V13" s="17">
        <v>0.27062937951328297</v>
      </c>
      <c r="W13" s="17">
        <v>0.33219012068572901</v>
      </c>
      <c r="X13" s="17">
        <v>0.254287875319546</v>
      </c>
      <c r="Y13" s="17">
        <v>0.29772272233249603</v>
      </c>
      <c r="Z13" s="17">
        <v>0.29452246810356603</v>
      </c>
      <c r="AA13" s="17">
        <v>0.27859248400779102</v>
      </c>
      <c r="AB13" s="17">
        <v>0.31786087457901402</v>
      </c>
      <c r="AC13" s="17">
        <v>0.32511514968817601</v>
      </c>
      <c r="AD13" s="17">
        <v>0.255851886914293</v>
      </c>
      <c r="AE13" s="17"/>
      <c r="AF13" s="17">
        <v>0.54292544861209002</v>
      </c>
      <c r="AG13" s="17">
        <v>0.29758541218110901</v>
      </c>
      <c r="AH13" s="17">
        <v>0.33577951263626699</v>
      </c>
      <c r="AI13" s="17">
        <v>0.29627749725094299</v>
      </c>
      <c r="AJ13" s="17">
        <v>0.30223810020041503</v>
      </c>
      <c r="AK13" s="17">
        <v>0.30315652006818899</v>
      </c>
      <c r="AL13" s="17">
        <v>0.32383902385300201</v>
      </c>
      <c r="AM13" s="17">
        <v>0.26174430744281502</v>
      </c>
      <c r="AN13" s="17">
        <v>0.258539837265299</v>
      </c>
      <c r="AO13" s="17">
        <v>0.323081884937855</v>
      </c>
      <c r="AP13" s="17">
        <v>0.28049479474463102</v>
      </c>
      <c r="AQ13" s="17">
        <v>0.324398128602714</v>
      </c>
      <c r="AR13" s="17">
        <v>0.35090837810344799</v>
      </c>
      <c r="AS13" s="17">
        <v>0.25706907915636201</v>
      </c>
      <c r="AT13" s="17">
        <v>0.27838300398577498</v>
      </c>
      <c r="AU13" s="17">
        <v>0.31051637702394302</v>
      </c>
      <c r="AV13" s="17"/>
      <c r="AW13" s="17">
        <v>0.32577739523194299</v>
      </c>
      <c r="AX13" s="17">
        <v>0.27697909789918201</v>
      </c>
      <c r="AY13" s="17">
        <v>0.308900768032221</v>
      </c>
      <c r="AZ13" s="17">
        <v>0.30122246078887699</v>
      </c>
      <c r="BA13" s="17">
        <v>0.30606700404083997</v>
      </c>
      <c r="BB13" s="17">
        <v>0.316679261664774</v>
      </c>
      <c r="BC13" s="17"/>
      <c r="BD13" s="17">
        <v>0.25939247173553498</v>
      </c>
      <c r="BE13" s="17">
        <v>0.27269217523280098</v>
      </c>
      <c r="BF13" s="17">
        <v>0.33662293221154799</v>
      </c>
      <c r="BG13" s="17">
        <v>0.33781880363480599</v>
      </c>
      <c r="BH13" s="17">
        <v>0.34461530015291902</v>
      </c>
      <c r="BI13" s="17"/>
      <c r="BJ13" s="17">
        <v>0.30232121960729902</v>
      </c>
      <c r="BK13" s="17">
        <v>0.30757810203486002</v>
      </c>
      <c r="BL13" s="17"/>
      <c r="BM13" s="17">
        <v>0.30254324982800102</v>
      </c>
      <c r="BN13" s="17">
        <v>0.30211708848903301</v>
      </c>
      <c r="BO13" s="17"/>
      <c r="BP13" s="17">
        <v>0.28385776439395499</v>
      </c>
      <c r="BQ13" s="17">
        <v>0.30546118373225201</v>
      </c>
      <c r="BR13" s="17">
        <v>0.344349336407061</v>
      </c>
      <c r="BS13" s="17">
        <v>0.30395519560289203</v>
      </c>
      <c r="BT13" s="17"/>
      <c r="BU13" s="17">
        <v>0.33464515164550301</v>
      </c>
      <c r="BV13" s="17">
        <v>0.26180253273619097</v>
      </c>
      <c r="BW13" s="17"/>
      <c r="BX13" s="17">
        <v>0.38203777643318898</v>
      </c>
      <c r="BY13" s="17">
        <v>0.27108729253973801</v>
      </c>
      <c r="BZ13" s="17"/>
      <c r="CA13" s="17">
        <v>0.31818996891539703</v>
      </c>
      <c r="CB13" s="17">
        <v>0.17993795382863101</v>
      </c>
      <c r="CC13" s="17">
        <v>0.451154740657361</v>
      </c>
      <c r="CD13" s="17">
        <v>0.25747347571874601</v>
      </c>
    </row>
    <row r="14" spans="2:82" ht="28.9">
      <c r="B14" s="18" t="s">
        <v>400</v>
      </c>
      <c r="C14" s="17">
        <v>0.28982803418241798</v>
      </c>
      <c r="D14" s="17">
        <v>0.29487862755264399</v>
      </c>
      <c r="E14" s="17">
        <v>0.28505287492763098</v>
      </c>
      <c r="F14" s="17"/>
      <c r="G14" s="17">
        <v>0.29140251908742698</v>
      </c>
      <c r="H14" s="17">
        <v>0.28631756546471498</v>
      </c>
      <c r="I14" s="17">
        <v>0.27683388557225003</v>
      </c>
      <c r="J14" s="17">
        <v>0.26126731139132903</v>
      </c>
      <c r="K14" s="17">
        <v>0.28722119891633402</v>
      </c>
      <c r="L14" s="17">
        <v>0.32720911761875399</v>
      </c>
      <c r="M14" s="17"/>
      <c r="N14" s="17">
        <v>0.36016438207309198</v>
      </c>
      <c r="O14" s="17">
        <v>0.28527056332807899</v>
      </c>
      <c r="P14" s="17">
        <v>0.25000882200640001</v>
      </c>
      <c r="Q14" s="17">
        <v>0.25333721983873603</v>
      </c>
      <c r="R14" s="17"/>
      <c r="S14" s="17">
        <v>0.29461081230861502</v>
      </c>
      <c r="T14" s="17">
        <v>0.30593231583823299</v>
      </c>
      <c r="U14" s="17">
        <v>0.26957346237510799</v>
      </c>
      <c r="V14" s="17">
        <v>0.28684461569244002</v>
      </c>
      <c r="W14" s="17">
        <v>0.257350682434976</v>
      </c>
      <c r="X14" s="17">
        <v>0.31648833164682399</v>
      </c>
      <c r="Y14" s="17">
        <v>0.27792247199954601</v>
      </c>
      <c r="Z14" s="17">
        <v>0.28785618467405999</v>
      </c>
      <c r="AA14" s="17">
        <v>0.24807701442126701</v>
      </c>
      <c r="AB14" s="17">
        <v>0.348106908554004</v>
      </c>
      <c r="AC14" s="17">
        <v>0.24526432843503099</v>
      </c>
      <c r="AD14" s="17">
        <v>0.34339836275779201</v>
      </c>
      <c r="AE14" s="17"/>
      <c r="AF14" s="17">
        <v>0.49827191902103202</v>
      </c>
      <c r="AG14" s="17">
        <v>0.24137788245408401</v>
      </c>
      <c r="AH14" s="17">
        <v>0.24291680581760899</v>
      </c>
      <c r="AI14" s="17">
        <v>0.25625048235032699</v>
      </c>
      <c r="AJ14" s="17">
        <v>0.27644577865936898</v>
      </c>
      <c r="AK14" s="17">
        <v>0.30064339453141897</v>
      </c>
      <c r="AL14" s="17">
        <v>0.28654887244188698</v>
      </c>
      <c r="AM14" s="17">
        <v>0.27076299582073599</v>
      </c>
      <c r="AN14" s="17">
        <v>0.29812136627900698</v>
      </c>
      <c r="AO14" s="17">
        <v>0.31919180333024499</v>
      </c>
      <c r="AP14" s="17">
        <v>0.29642387952196703</v>
      </c>
      <c r="AQ14" s="17">
        <v>0.31378414278903499</v>
      </c>
      <c r="AR14" s="17">
        <v>0.27886568631348602</v>
      </c>
      <c r="AS14" s="17">
        <v>0.26795144128591503</v>
      </c>
      <c r="AT14" s="17">
        <v>0.32546094942482301</v>
      </c>
      <c r="AU14" s="17">
        <v>0.42685075629040498</v>
      </c>
      <c r="AV14" s="17"/>
      <c r="AW14" s="17">
        <v>0.308874626997448</v>
      </c>
      <c r="AX14" s="17">
        <v>0.29849455423475202</v>
      </c>
      <c r="AY14" s="17">
        <v>0.28265663808331998</v>
      </c>
      <c r="AZ14" s="17">
        <v>0.27013553232836202</v>
      </c>
      <c r="BA14" s="17">
        <v>0.273273472786561</v>
      </c>
      <c r="BB14" s="17">
        <v>0.293558116112278</v>
      </c>
      <c r="BC14" s="17"/>
      <c r="BD14" s="17">
        <v>0.20147323088164901</v>
      </c>
      <c r="BE14" s="17">
        <v>0.28525179149001201</v>
      </c>
      <c r="BF14" s="17">
        <v>0.33962103736740001</v>
      </c>
      <c r="BG14" s="17">
        <v>0.36047603362178099</v>
      </c>
      <c r="BH14" s="17">
        <v>0.394027669257698</v>
      </c>
      <c r="BI14" s="17"/>
      <c r="BJ14" s="17">
        <v>0.28249890752767798</v>
      </c>
      <c r="BK14" s="17">
        <v>0.31766347238387199</v>
      </c>
      <c r="BL14" s="17"/>
      <c r="BM14" s="17">
        <v>0.282016212819449</v>
      </c>
      <c r="BN14" s="17">
        <v>0.32805878248383702</v>
      </c>
      <c r="BO14" s="17"/>
      <c r="BP14" s="17">
        <v>0.32277052313735599</v>
      </c>
      <c r="BQ14" s="17">
        <v>0.34065163189956899</v>
      </c>
      <c r="BR14" s="17">
        <v>0.31531702552489599</v>
      </c>
      <c r="BS14" s="17">
        <v>0.27424442582484398</v>
      </c>
      <c r="BT14" s="17"/>
      <c r="BU14" s="17">
        <v>0.328176860591813</v>
      </c>
      <c r="BV14" s="17">
        <v>0.24101154092621299</v>
      </c>
      <c r="BW14" s="17"/>
      <c r="BX14" s="17">
        <v>0.350875881707648</v>
      </c>
      <c r="BY14" s="17">
        <v>0.26561305212076303</v>
      </c>
      <c r="BZ14" s="17"/>
      <c r="CA14" s="17">
        <v>0.334682369962579</v>
      </c>
      <c r="CB14" s="17">
        <v>0.22054216728499301</v>
      </c>
      <c r="CC14" s="17">
        <v>0.38070345919045301</v>
      </c>
      <c r="CD14" s="17">
        <v>0.24748028507516801</v>
      </c>
    </row>
    <row r="15" spans="2:82" ht="28.9">
      <c r="B15" s="18" t="s">
        <v>401</v>
      </c>
      <c r="C15" s="17">
        <v>0.25605374890238197</v>
      </c>
      <c r="D15" s="17">
        <v>0.28810956914596703</v>
      </c>
      <c r="E15" s="17">
        <v>0.22574791295286301</v>
      </c>
      <c r="F15" s="17"/>
      <c r="G15" s="17">
        <v>0.214924662858026</v>
      </c>
      <c r="H15" s="17">
        <v>0.24555528737469601</v>
      </c>
      <c r="I15" s="17">
        <v>0.24034431784492</v>
      </c>
      <c r="J15" s="17">
        <v>0.25645858005651501</v>
      </c>
      <c r="K15" s="17">
        <v>0.27019873824645602</v>
      </c>
      <c r="L15" s="17">
        <v>0.295001673777394</v>
      </c>
      <c r="M15" s="17"/>
      <c r="N15" s="17">
        <v>0.29779988031723198</v>
      </c>
      <c r="O15" s="17">
        <v>0.25987695964931101</v>
      </c>
      <c r="P15" s="17">
        <v>0.234357004130402</v>
      </c>
      <c r="Q15" s="17">
        <v>0.22895773688714699</v>
      </c>
      <c r="R15" s="17"/>
      <c r="S15" s="17">
        <v>0.27508113689699398</v>
      </c>
      <c r="T15" s="17">
        <v>0.27264467596057701</v>
      </c>
      <c r="U15" s="17">
        <v>0.21633645343755301</v>
      </c>
      <c r="V15" s="17">
        <v>0.23713662775333999</v>
      </c>
      <c r="W15" s="17">
        <v>0.30533669703459698</v>
      </c>
      <c r="X15" s="17">
        <v>0.23694176624208699</v>
      </c>
      <c r="Y15" s="17">
        <v>0.242541796394634</v>
      </c>
      <c r="Z15" s="17">
        <v>0.26523712928654902</v>
      </c>
      <c r="AA15" s="17">
        <v>0.265186072039309</v>
      </c>
      <c r="AB15" s="17">
        <v>0.25404812466177801</v>
      </c>
      <c r="AC15" s="17">
        <v>0.21499751553747001</v>
      </c>
      <c r="AD15" s="17">
        <v>0.26512686377352301</v>
      </c>
      <c r="AE15" s="17"/>
      <c r="AF15" s="17">
        <v>0.342465879820398</v>
      </c>
      <c r="AG15" s="17">
        <v>0.259796383226163</v>
      </c>
      <c r="AH15" s="17">
        <v>0.197714963820666</v>
      </c>
      <c r="AI15" s="17">
        <v>0.28099249827377998</v>
      </c>
      <c r="AJ15" s="17">
        <v>0.21648420521309999</v>
      </c>
      <c r="AK15" s="17">
        <v>0.272796573886328</v>
      </c>
      <c r="AL15" s="17">
        <v>0.23146830805634899</v>
      </c>
      <c r="AM15" s="17">
        <v>0.31329734177058099</v>
      </c>
      <c r="AN15" s="17">
        <v>0.21163468445130701</v>
      </c>
      <c r="AO15" s="17">
        <v>0.31431171386893297</v>
      </c>
      <c r="AP15" s="17">
        <v>0.25019838650942999</v>
      </c>
      <c r="AQ15" s="17">
        <v>0.253586523246698</v>
      </c>
      <c r="AR15" s="17">
        <v>0.283629661553853</v>
      </c>
      <c r="AS15" s="17">
        <v>0.20286362720854501</v>
      </c>
      <c r="AT15" s="17">
        <v>0.315500526977183</v>
      </c>
      <c r="AU15" s="17">
        <v>0.33454870147628801</v>
      </c>
      <c r="AV15" s="17"/>
      <c r="AW15" s="17">
        <v>0.276896493363541</v>
      </c>
      <c r="AX15" s="17">
        <v>0.258754289709344</v>
      </c>
      <c r="AY15" s="17">
        <v>0.235755500170167</v>
      </c>
      <c r="AZ15" s="17">
        <v>0.24199864624426701</v>
      </c>
      <c r="BA15" s="17">
        <v>0.24577113492667699</v>
      </c>
      <c r="BB15" s="17">
        <v>0.27733955242208103</v>
      </c>
      <c r="BC15" s="17"/>
      <c r="BD15" s="17">
        <v>0.245305724500476</v>
      </c>
      <c r="BE15" s="17">
        <v>0.22442964041784999</v>
      </c>
      <c r="BF15" s="17">
        <v>0.264830089660471</v>
      </c>
      <c r="BG15" s="17">
        <v>0.29800086119536401</v>
      </c>
      <c r="BH15" s="17">
        <v>0.33856112675392502</v>
      </c>
      <c r="BI15" s="17"/>
      <c r="BJ15" s="17">
        <v>0.24686340633383899</v>
      </c>
      <c r="BK15" s="17">
        <v>0.29902281194492902</v>
      </c>
      <c r="BL15" s="17"/>
      <c r="BM15" s="17">
        <v>0.24819833099399899</v>
      </c>
      <c r="BN15" s="17">
        <v>0.29623898963064699</v>
      </c>
      <c r="BO15" s="17"/>
      <c r="BP15" s="17">
        <v>0.30313301298129502</v>
      </c>
      <c r="BQ15" s="17">
        <v>0.272708954864331</v>
      </c>
      <c r="BR15" s="17">
        <v>0.22716451498530499</v>
      </c>
      <c r="BS15" s="17">
        <v>0.24933968556765099</v>
      </c>
      <c r="BT15" s="17"/>
      <c r="BU15" s="17">
        <v>0.281085327801472</v>
      </c>
      <c r="BV15" s="17">
        <v>0.224189569032195</v>
      </c>
      <c r="BW15" s="17"/>
      <c r="BX15" s="17">
        <v>0.289859648725797</v>
      </c>
      <c r="BY15" s="17">
        <v>0.24264444307118599</v>
      </c>
      <c r="BZ15" s="17"/>
      <c r="CA15" s="17">
        <v>0.32306467062101601</v>
      </c>
      <c r="CB15" s="17">
        <v>0.20260652874288901</v>
      </c>
      <c r="CC15" s="17">
        <v>0.32117076768720898</v>
      </c>
      <c r="CD15" s="17">
        <v>0.220284628594062</v>
      </c>
    </row>
    <row r="16" spans="2:82" ht="28.9">
      <c r="B16" s="18" t="s">
        <v>402</v>
      </c>
      <c r="C16" s="17">
        <v>0.19711498018172399</v>
      </c>
      <c r="D16" s="17">
        <v>0.22375649781192</v>
      </c>
      <c r="E16" s="17">
        <v>0.171503708439884</v>
      </c>
      <c r="F16" s="17"/>
      <c r="G16" s="17">
        <v>0.196341712358894</v>
      </c>
      <c r="H16" s="17">
        <v>0.22307419437252099</v>
      </c>
      <c r="I16" s="17">
        <v>0.208205466984691</v>
      </c>
      <c r="J16" s="17">
        <v>0.17992336392181299</v>
      </c>
      <c r="K16" s="17">
        <v>0.202716739551694</v>
      </c>
      <c r="L16" s="17">
        <v>0.177632287049693</v>
      </c>
      <c r="M16" s="17"/>
      <c r="N16" s="17">
        <v>0.215049120239547</v>
      </c>
      <c r="O16" s="17">
        <v>0.17183628207554599</v>
      </c>
      <c r="P16" s="17">
        <v>0.20991274300727999</v>
      </c>
      <c r="Q16" s="17">
        <v>0.19493235533592601</v>
      </c>
      <c r="R16" s="17"/>
      <c r="S16" s="17">
        <v>0.20283317854385699</v>
      </c>
      <c r="T16" s="17">
        <v>0.18383699894316499</v>
      </c>
      <c r="U16" s="17">
        <v>0.193975394082299</v>
      </c>
      <c r="V16" s="17">
        <v>0.18402907907680399</v>
      </c>
      <c r="W16" s="17">
        <v>0.21258554755105999</v>
      </c>
      <c r="X16" s="17">
        <v>0.18965455575007101</v>
      </c>
      <c r="Y16" s="17">
        <v>0.21456645020915899</v>
      </c>
      <c r="Z16" s="17">
        <v>0.220275484430766</v>
      </c>
      <c r="AA16" s="17">
        <v>0.18528429580710801</v>
      </c>
      <c r="AB16" s="17">
        <v>0.21744868819645899</v>
      </c>
      <c r="AC16" s="17">
        <v>0.18486643304249001</v>
      </c>
      <c r="AD16" s="17">
        <v>0.187254734182773</v>
      </c>
      <c r="AE16" s="17"/>
      <c r="AF16" s="17">
        <v>0.150560394227579</v>
      </c>
      <c r="AG16" s="17">
        <v>0.228016732934956</v>
      </c>
      <c r="AH16" s="17">
        <v>0.173186648184883</v>
      </c>
      <c r="AI16" s="17">
        <v>0.17043507570565899</v>
      </c>
      <c r="AJ16" s="17">
        <v>0.18621703816162399</v>
      </c>
      <c r="AK16" s="17">
        <v>0.203973910579095</v>
      </c>
      <c r="AL16" s="17">
        <v>0.169120023849233</v>
      </c>
      <c r="AM16" s="17">
        <v>0.22751969868324001</v>
      </c>
      <c r="AN16" s="17">
        <v>0.196786440146868</v>
      </c>
      <c r="AO16" s="17">
        <v>0.18880265651870501</v>
      </c>
      <c r="AP16" s="17">
        <v>0.212467078028586</v>
      </c>
      <c r="AQ16" s="17">
        <v>0.22157546578603099</v>
      </c>
      <c r="AR16" s="17">
        <v>0.211363032615384</v>
      </c>
      <c r="AS16" s="17">
        <v>0.165623275585739</v>
      </c>
      <c r="AT16" s="17">
        <v>0.31205460749820901</v>
      </c>
      <c r="AU16" s="17">
        <v>0.21140373905625601</v>
      </c>
      <c r="AV16" s="17"/>
      <c r="AW16" s="17">
        <v>0.22213642806110501</v>
      </c>
      <c r="AX16" s="17">
        <v>0.203350735135718</v>
      </c>
      <c r="AY16" s="17">
        <v>0.19228871511342699</v>
      </c>
      <c r="AZ16" s="17">
        <v>0.18084173086187</v>
      </c>
      <c r="BA16" s="17">
        <v>0.184310595225253</v>
      </c>
      <c r="BB16" s="17">
        <v>0.163251594406946</v>
      </c>
      <c r="BC16" s="17"/>
      <c r="BD16" s="17">
        <v>0.177938080770251</v>
      </c>
      <c r="BE16" s="17">
        <v>0.175867495895527</v>
      </c>
      <c r="BF16" s="17">
        <v>0.20559504695658001</v>
      </c>
      <c r="BG16" s="17">
        <v>0.243128748381892</v>
      </c>
      <c r="BH16" s="17">
        <v>0.32839088058238902</v>
      </c>
      <c r="BI16" s="17"/>
      <c r="BJ16" s="17">
        <v>0.184028064459936</v>
      </c>
      <c r="BK16" s="17">
        <v>0.25655621606338302</v>
      </c>
      <c r="BL16" s="17"/>
      <c r="BM16" s="17">
        <v>0.18615487882711501</v>
      </c>
      <c r="BN16" s="17">
        <v>0.25031797726551802</v>
      </c>
      <c r="BO16" s="17"/>
      <c r="BP16" s="17">
        <v>0.25295853913716199</v>
      </c>
      <c r="BQ16" s="17">
        <v>0.24090181235939101</v>
      </c>
      <c r="BR16" s="17">
        <v>0.16300873375848199</v>
      </c>
      <c r="BS16" s="17">
        <v>0.181485537286591</v>
      </c>
      <c r="BT16" s="17"/>
      <c r="BU16" s="17">
        <v>0.21970631751761899</v>
      </c>
      <c r="BV16" s="17">
        <v>0.16835712837856801</v>
      </c>
      <c r="BW16" s="17"/>
      <c r="BX16" s="17">
        <v>0.25136791881278098</v>
      </c>
      <c r="BY16" s="17">
        <v>0.175595238061413</v>
      </c>
      <c r="BZ16" s="17"/>
      <c r="CA16" s="17">
        <v>0.23411101326186801</v>
      </c>
      <c r="CB16" s="17">
        <v>0.14940974630934201</v>
      </c>
      <c r="CC16" s="17">
        <v>0.23871842257839701</v>
      </c>
      <c r="CD16" s="17">
        <v>0.18884670503843101</v>
      </c>
    </row>
    <row r="17" spans="2:82" ht="28.9">
      <c r="B17" s="18" t="s">
        <v>403</v>
      </c>
      <c r="C17" s="17">
        <v>0.15810199609567899</v>
      </c>
      <c r="D17" s="17">
        <v>0.16158669546593399</v>
      </c>
      <c r="E17" s="17">
        <v>0.15401662742379199</v>
      </c>
      <c r="F17" s="17"/>
      <c r="G17" s="17">
        <v>0.22231419257601701</v>
      </c>
      <c r="H17" s="17">
        <v>0.21125175939003901</v>
      </c>
      <c r="I17" s="17">
        <v>0.18294868889223501</v>
      </c>
      <c r="J17" s="17">
        <v>0.11999912647689601</v>
      </c>
      <c r="K17" s="17">
        <v>0.105547709484755</v>
      </c>
      <c r="L17" s="17">
        <v>0.117948259708732</v>
      </c>
      <c r="M17" s="17"/>
      <c r="N17" s="17">
        <v>0.18342693462102</v>
      </c>
      <c r="O17" s="17">
        <v>0.153624055757378</v>
      </c>
      <c r="P17" s="17">
        <v>0.15532106038726301</v>
      </c>
      <c r="Q17" s="17">
        <v>0.13816680794401201</v>
      </c>
      <c r="R17" s="17"/>
      <c r="S17" s="17">
        <v>0.20800622271240601</v>
      </c>
      <c r="T17" s="17">
        <v>0.13641532848346699</v>
      </c>
      <c r="U17" s="17">
        <v>0.113574121190866</v>
      </c>
      <c r="V17" s="17">
        <v>0.14821019980017</v>
      </c>
      <c r="W17" s="17">
        <v>0.18610226257597301</v>
      </c>
      <c r="X17" s="17">
        <v>0.17366712387045699</v>
      </c>
      <c r="Y17" s="17">
        <v>0.14924419302657299</v>
      </c>
      <c r="Z17" s="17">
        <v>0.178010546443094</v>
      </c>
      <c r="AA17" s="17">
        <v>0.14047287970099701</v>
      </c>
      <c r="AB17" s="17">
        <v>0.160795147943563</v>
      </c>
      <c r="AC17" s="17">
        <v>0.13478170211801199</v>
      </c>
      <c r="AD17" s="17">
        <v>0.14807968104897501</v>
      </c>
      <c r="AE17" s="17"/>
      <c r="AF17" s="17">
        <v>0.128545745913793</v>
      </c>
      <c r="AG17" s="17">
        <v>0.16463210388914601</v>
      </c>
      <c r="AH17" s="17">
        <v>0.13818403693219999</v>
      </c>
      <c r="AI17" s="17">
        <v>0.18211695883575901</v>
      </c>
      <c r="AJ17" s="17">
        <v>0.15844284865429101</v>
      </c>
      <c r="AK17" s="17">
        <v>0.13756421758944401</v>
      </c>
      <c r="AL17" s="17">
        <v>0.15791419976829801</v>
      </c>
      <c r="AM17" s="17">
        <v>0.13236639398035799</v>
      </c>
      <c r="AN17" s="17">
        <v>0.171782862252395</v>
      </c>
      <c r="AO17" s="17">
        <v>0.15190676485660801</v>
      </c>
      <c r="AP17" s="17">
        <v>0.15602251803432901</v>
      </c>
      <c r="AQ17" s="17">
        <v>0.16964524874092801</v>
      </c>
      <c r="AR17" s="17">
        <v>0.192131585053196</v>
      </c>
      <c r="AS17" s="17">
        <v>0.127099330299066</v>
      </c>
      <c r="AT17" s="17">
        <v>0.15812454997498501</v>
      </c>
      <c r="AU17" s="17">
        <v>0.219004791504192</v>
      </c>
      <c r="AV17" s="17"/>
      <c r="AW17" s="17">
        <v>0.208632802097305</v>
      </c>
      <c r="AX17" s="17">
        <v>0.15262432859617001</v>
      </c>
      <c r="AY17" s="17">
        <v>0.15779986849816499</v>
      </c>
      <c r="AZ17" s="17">
        <v>0.14217214497386199</v>
      </c>
      <c r="BA17" s="17">
        <v>0.119531279974968</v>
      </c>
      <c r="BB17" s="17">
        <v>0.115677089429045</v>
      </c>
      <c r="BC17" s="17"/>
      <c r="BD17" s="17">
        <v>0.122224103654953</v>
      </c>
      <c r="BE17" s="17">
        <v>0.157627182620101</v>
      </c>
      <c r="BF17" s="17">
        <v>0.16969436863134599</v>
      </c>
      <c r="BG17" s="17">
        <v>0.233209739879635</v>
      </c>
      <c r="BH17" s="17">
        <v>0.18955256991726599</v>
      </c>
      <c r="BI17" s="17"/>
      <c r="BJ17" s="17">
        <v>0.13993863662929201</v>
      </c>
      <c r="BK17" s="17">
        <v>0.23603183769497599</v>
      </c>
      <c r="BL17" s="17"/>
      <c r="BM17" s="17">
        <v>0.14969825251410901</v>
      </c>
      <c r="BN17" s="17">
        <v>0.19464315545836899</v>
      </c>
      <c r="BO17" s="17"/>
      <c r="BP17" s="17">
        <v>0.21287453865290701</v>
      </c>
      <c r="BQ17" s="17">
        <v>0.19676242497180499</v>
      </c>
      <c r="BR17" s="17">
        <v>0.18291969511697601</v>
      </c>
      <c r="BS17" s="17">
        <v>0.14191330920044201</v>
      </c>
      <c r="BT17" s="17"/>
      <c r="BU17" s="17">
        <v>0.17766641801430799</v>
      </c>
      <c r="BV17" s="17">
        <v>0.13319728426808899</v>
      </c>
      <c r="BW17" s="17"/>
      <c r="BX17" s="17">
        <v>0.22770464542965899</v>
      </c>
      <c r="BY17" s="17">
        <v>0.130493702381976</v>
      </c>
      <c r="BZ17" s="17"/>
      <c r="CA17" s="17">
        <v>0.20595039032672199</v>
      </c>
      <c r="CB17" s="17">
        <v>7.4270570074703196E-2</v>
      </c>
      <c r="CC17" s="17">
        <v>0.22071152128572499</v>
      </c>
      <c r="CD17" s="17">
        <v>0.15930387332627099</v>
      </c>
    </row>
    <row r="18" spans="2:82">
      <c r="B18" s="18" t="s">
        <v>124</v>
      </c>
      <c r="C18" s="17">
        <v>6.5437854983271898E-2</v>
      </c>
      <c r="D18" s="17">
        <v>5.9222883290097901E-2</v>
      </c>
      <c r="E18" s="17">
        <v>7.1423957039047303E-2</v>
      </c>
      <c r="F18" s="17"/>
      <c r="G18" s="17">
        <v>4.8016650946843202E-2</v>
      </c>
      <c r="H18" s="17">
        <v>6.6073348892948205E-2</v>
      </c>
      <c r="I18" s="17">
        <v>7.2724461751688799E-2</v>
      </c>
      <c r="J18" s="17">
        <v>6.4131088012836401E-2</v>
      </c>
      <c r="K18" s="17">
        <v>6.51526194207174E-2</v>
      </c>
      <c r="L18" s="17">
        <v>7.1821597226817302E-2</v>
      </c>
      <c r="M18" s="17"/>
      <c r="N18" s="17">
        <v>3.4048592442840898E-2</v>
      </c>
      <c r="O18" s="17">
        <v>5.7335675632100902E-2</v>
      </c>
      <c r="P18" s="17">
        <v>6.7813678575634903E-2</v>
      </c>
      <c r="Q18" s="17">
        <v>0.103045729644236</v>
      </c>
      <c r="R18" s="17"/>
      <c r="S18" s="17">
        <v>4.8905833662721603E-2</v>
      </c>
      <c r="T18" s="17">
        <v>5.10939208808723E-2</v>
      </c>
      <c r="U18" s="17">
        <v>7.2431924651911894E-2</v>
      </c>
      <c r="V18" s="17">
        <v>7.6016607438132905E-2</v>
      </c>
      <c r="W18" s="17">
        <v>6.4299966902696404E-2</v>
      </c>
      <c r="X18" s="17">
        <v>7.3355776142803697E-2</v>
      </c>
      <c r="Y18" s="17">
        <v>5.7918493745480103E-2</v>
      </c>
      <c r="Z18" s="17">
        <v>7.1909195888413394E-2</v>
      </c>
      <c r="AA18" s="17">
        <v>7.5415224883942103E-2</v>
      </c>
      <c r="AB18" s="17">
        <v>5.3827584412559498E-2</v>
      </c>
      <c r="AC18" s="17">
        <v>9.8171330437214099E-2</v>
      </c>
      <c r="AD18" s="17">
        <v>8.8363834971901298E-2</v>
      </c>
      <c r="AE18" s="17"/>
      <c r="AF18" s="17">
        <v>0.24493872719420801</v>
      </c>
      <c r="AG18" s="17">
        <v>9.4576633530004506E-2</v>
      </c>
      <c r="AH18" s="17">
        <v>0.105153521839338</v>
      </c>
      <c r="AI18" s="17">
        <v>8.3764546711483895E-2</v>
      </c>
      <c r="AJ18" s="17">
        <v>6.0890823730327698E-2</v>
      </c>
      <c r="AK18" s="17">
        <v>7.0560272620932701E-2</v>
      </c>
      <c r="AL18" s="17">
        <v>6.15778582253226E-2</v>
      </c>
      <c r="AM18" s="17">
        <v>6.4305417814697896E-2</v>
      </c>
      <c r="AN18" s="17">
        <v>3.0951586435974499E-2</v>
      </c>
      <c r="AO18" s="17">
        <v>6.1373420043580797E-2</v>
      </c>
      <c r="AP18" s="17">
        <v>2.92120737620267E-2</v>
      </c>
      <c r="AQ18" s="17">
        <v>3.2104046400842599E-2</v>
      </c>
      <c r="AR18" s="17">
        <v>6.1557054247656298E-2</v>
      </c>
      <c r="AS18" s="17">
        <v>4.4815640512130397E-2</v>
      </c>
      <c r="AT18" s="17">
        <v>1.3001935020526999E-2</v>
      </c>
      <c r="AU18" s="17">
        <v>2.5857922306194801E-2</v>
      </c>
      <c r="AV18" s="17"/>
      <c r="AW18" s="17">
        <v>5.6378370795370801E-2</v>
      </c>
      <c r="AX18" s="17">
        <v>5.8684862605175803E-2</v>
      </c>
      <c r="AY18" s="17">
        <v>6.5241046629026397E-2</v>
      </c>
      <c r="AZ18" s="17">
        <v>8.2090380572808999E-2</v>
      </c>
      <c r="BA18" s="17">
        <v>6.9998608025111597E-2</v>
      </c>
      <c r="BB18" s="17">
        <v>6.1698483607856403E-2</v>
      </c>
      <c r="BC18" s="17"/>
      <c r="BD18" s="17">
        <v>0.10242130330605</v>
      </c>
      <c r="BE18" s="17">
        <v>6.9531551419657195E-2</v>
      </c>
      <c r="BF18" s="17">
        <v>4.1463950832002799E-2</v>
      </c>
      <c r="BG18" s="17">
        <v>1.6996981439318801E-2</v>
      </c>
      <c r="BH18" s="17">
        <v>3.3842609339649797E-2</v>
      </c>
      <c r="BI18" s="17"/>
      <c r="BJ18" s="17">
        <v>6.7716602201896903E-2</v>
      </c>
      <c r="BK18" s="17">
        <v>5.0360018981519802E-2</v>
      </c>
      <c r="BL18" s="17"/>
      <c r="BM18" s="17">
        <v>6.7521591244404294E-2</v>
      </c>
      <c r="BN18" s="17">
        <v>5.3113770611810503E-2</v>
      </c>
      <c r="BO18" s="17"/>
      <c r="BP18" s="17">
        <v>4.3822792729902298E-2</v>
      </c>
      <c r="BQ18" s="17">
        <v>5.0474911538867302E-2</v>
      </c>
      <c r="BR18" s="17">
        <v>5.6027611196055697E-2</v>
      </c>
      <c r="BS18" s="17">
        <v>6.8948073897023801E-2</v>
      </c>
      <c r="BT18" s="17"/>
      <c r="BU18" s="17">
        <v>4.1571955996160599E-2</v>
      </c>
      <c r="BV18" s="17">
        <v>9.5818171828435203E-2</v>
      </c>
      <c r="BW18" s="17"/>
      <c r="BX18" s="17">
        <v>3.1344586167679399E-2</v>
      </c>
      <c r="BY18" s="17">
        <v>7.8961147388488001E-2</v>
      </c>
      <c r="BZ18" s="17"/>
      <c r="CA18" s="17">
        <v>3.4183454748173401E-3</v>
      </c>
      <c r="CB18" s="17">
        <v>0.102992955586548</v>
      </c>
      <c r="CC18" s="17">
        <v>1.39427633954727E-2</v>
      </c>
      <c r="CD18" s="17">
        <v>0.10061836598974599</v>
      </c>
    </row>
    <row r="19" spans="2:82" ht="43.15">
      <c r="B19" s="18" t="s">
        <v>404</v>
      </c>
      <c r="C19" s="19">
        <v>5.1038651530979202E-2</v>
      </c>
      <c r="D19" s="19">
        <v>5.2485447288492901E-2</v>
      </c>
      <c r="E19" s="19">
        <v>4.8961598983602403E-2</v>
      </c>
      <c r="F19" s="19"/>
      <c r="G19" s="19">
        <v>2.0207897144596299E-2</v>
      </c>
      <c r="H19" s="19">
        <v>4.1751880743055102E-2</v>
      </c>
      <c r="I19" s="19">
        <v>6.1806625715765902E-2</v>
      </c>
      <c r="J19" s="19">
        <v>6.6262636961240198E-2</v>
      </c>
      <c r="K19" s="19">
        <v>5.5916788245842897E-2</v>
      </c>
      <c r="L19" s="19">
        <v>5.4698473975225502E-2</v>
      </c>
      <c r="M19" s="19"/>
      <c r="N19" s="19">
        <v>3.7066288324736199E-2</v>
      </c>
      <c r="O19" s="19">
        <v>5.5921005832726897E-2</v>
      </c>
      <c r="P19" s="19">
        <v>5.9233949282818103E-2</v>
      </c>
      <c r="Q19" s="19">
        <v>5.5176668061453799E-2</v>
      </c>
      <c r="R19" s="19"/>
      <c r="S19" s="19">
        <v>4.71231559888734E-2</v>
      </c>
      <c r="T19" s="19">
        <v>4.7351526394804097E-2</v>
      </c>
      <c r="U19" s="19">
        <v>4.9859801602847503E-2</v>
      </c>
      <c r="V19" s="19">
        <v>5.1544344786804301E-2</v>
      </c>
      <c r="W19" s="19">
        <v>5.4218113628367898E-2</v>
      </c>
      <c r="X19" s="19">
        <v>5.0820630516493402E-2</v>
      </c>
      <c r="Y19" s="19">
        <v>5.34299397213659E-2</v>
      </c>
      <c r="Z19" s="19">
        <v>5.1335467106706202E-2</v>
      </c>
      <c r="AA19" s="19">
        <v>6.3112239190058705E-2</v>
      </c>
      <c r="AB19" s="19">
        <v>5.2702347544684697E-2</v>
      </c>
      <c r="AC19" s="19">
        <v>3.4201791018710702E-2</v>
      </c>
      <c r="AD19" s="19">
        <v>5.2174754688508199E-2</v>
      </c>
      <c r="AE19" s="19"/>
      <c r="AF19" s="19">
        <v>0</v>
      </c>
      <c r="AG19" s="19">
        <v>9.3580006378036706E-2</v>
      </c>
      <c r="AH19" s="19">
        <v>6.5298164236624504E-2</v>
      </c>
      <c r="AI19" s="19">
        <v>6.3910269176814499E-2</v>
      </c>
      <c r="AJ19" s="19">
        <v>5.4706387281630402E-2</v>
      </c>
      <c r="AK19" s="19">
        <v>4.9850435453129803E-2</v>
      </c>
      <c r="AL19" s="19">
        <v>3.3900239969667602E-2</v>
      </c>
      <c r="AM19" s="19">
        <v>3.7683789826128203E-2</v>
      </c>
      <c r="AN19" s="19">
        <v>4.1467662318382101E-2</v>
      </c>
      <c r="AO19" s="19">
        <v>5.6890486761790503E-2</v>
      </c>
      <c r="AP19" s="19">
        <v>6.8600333941767594E-2</v>
      </c>
      <c r="AQ19" s="19">
        <v>3.3880986440472001E-2</v>
      </c>
      <c r="AR19" s="19">
        <v>6.2320639259291002E-2</v>
      </c>
      <c r="AS19" s="19">
        <v>3.7189760831871498E-2</v>
      </c>
      <c r="AT19" s="19">
        <v>3.1840570549408601E-2</v>
      </c>
      <c r="AU19" s="19">
        <v>3.5014175484196997E-2</v>
      </c>
      <c r="AV19" s="19"/>
      <c r="AW19" s="19">
        <v>3.8492494936557903E-2</v>
      </c>
      <c r="AX19" s="19">
        <v>4.3538237580401901E-2</v>
      </c>
      <c r="AY19" s="19">
        <v>5.7513322594276203E-2</v>
      </c>
      <c r="AZ19" s="19">
        <v>6.2635169664182297E-2</v>
      </c>
      <c r="BA19" s="19">
        <v>6.0851332898605497E-2</v>
      </c>
      <c r="BB19" s="19">
        <v>6.2030512586348702E-2</v>
      </c>
      <c r="BC19" s="19"/>
      <c r="BD19" s="19">
        <v>6.2620861026051494E-2</v>
      </c>
      <c r="BE19" s="19">
        <v>5.2992079463336901E-2</v>
      </c>
      <c r="BF19" s="19">
        <v>3.9370678992112502E-2</v>
      </c>
      <c r="BG19" s="19">
        <v>2.8410950292333401E-2</v>
      </c>
      <c r="BH19" s="19">
        <v>2.96109064191637E-2</v>
      </c>
      <c r="BI19" s="19"/>
      <c r="BJ19" s="19">
        <v>5.8347981635279003E-2</v>
      </c>
      <c r="BK19" s="19">
        <v>1.6071714690630099E-2</v>
      </c>
      <c r="BL19" s="19"/>
      <c r="BM19" s="19">
        <v>5.6236693581543998E-2</v>
      </c>
      <c r="BN19" s="19">
        <v>2.4985258367387301E-2</v>
      </c>
      <c r="BO19" s="19"/>
      <c r="BP19" s="19">
        <v>2.4365956811031202E-2</v>
      </c>
      <c r="BQ19" s="19">
        <v>2.6719017657471301E-2</v>
      </c>
      <c r="BR19" s="19">
        <v>4.4569081947674997E-2</v>
      </c>
      <c r="BS19" s="19">
        <v>5.9608445207745497E-2</v>
      </c>
      <c r="BT19" s="19"/>
      <c r="BU19" s="19">
        <v>3.0845136582397101E-2</v>
      </c>
      <c r="BV19" s="19">
        <v>7.6744173149367698E-2</v>
      </c>
      <c r="BW19" s="19"/>
      <c r="BX19" s="19">
        <v>1.9819390288261001E-2</v>
      </c>
      <c r="BY19" s="19">
        <v>6.3421952197855194E-2</v>
      </c>
      <c r="BZ19" s="19"/>
      <c r="CA19" s="19">
        <v>1.7364541012090999E-2</v>
      </c>
      <c r="CB19" s="19">
        <v>0.12242363511165399</v>
      </c>
      <c r="CC19" s="19">
        <v>7.11099975531824E-3</v>
      </c>
      <c r="CD19" s="19">
        <v>3.81078533541453E-2</v>
      </c>
    </row>
    <row r="20" spans="2:82">
      <c r="B20" s="16"/>
    </row>
    <row r="21" spans="2:82">
      <c r="B21" t="s">
        <v>427</v>
      </c>
    </row>
    <row r="22" spans="2:82">
      <c r="B22" t="s">
        <v>428</v>
      </c>
    </row>
    <row r="24" spans="2:82">
      <c r="B24"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CC848-2D41-4BF3-A304-2FC1E8587C7C}">
  <dimension ref="B2:BY22"/>
  <sheetViews>
    <sheetView showGridLines="0" topLeftCell="A8" workbookViewId="0">
      <pane xSplit="2" topLeftCell="C1" activePane="topRight" state="frozen"/>
      <selection pane="topRight" activeCell="B22" sqref="B22"/>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s>
  <sheetData>
    <row r="2" spans="2:77" ht="40.15" customHeight="1">
      <c r="D2" s="31" t="s">
        <v>405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row>
    <row r="5" spans="2:77"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row>
    <row r="6" spans="2:77"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row>
    <row r="7" spans="2:77"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row>
    <row r="8" spans="2:77"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row>
    <row r="9" spans="2:77" ht="28.9">
      <c r="B9" s="18" t="s">
        <v>406</v>
      </c>
      <c r="C9" s="17">
        <v>0.358609964813288</v>
      </c>
      <c r="D9" s="17">
        <v>0.34500614264594198</v>
      </c>
      <c r="E9" s="17">
        <v>0.369202402629142</v>
      </c>
      <c r="F9" s="17"/>
      <c r="G9" s="17">
        <v>0.40989469264726103</v>
      </c>
      <c r="H9" s="17">
        <v>0.34664377204386798</v>
      </c>
      <c r="I9" s="17">
        <v>0.32331563832023202</v>
      </c>
      <c r="J9" s="17">
        <v>0.30983866980586</v>
      </c>
      <c r="K9" s="17">
        <v>0.33943118592496502</v>
      </c>
      <c r="L9" s="17">
        <v>0.41779569627276297</v>
      </c>
      <c r="M9" s="17"/>
      <c r="N9" s="17">
        <v>0.411455909569651</v>
      </c>
      <c r="O9" s="17">
        <v>0.382511671089723</v>
      </c>
      <c r="P9" s="17">
        <v>0.30907726566128801</v>
      </c>
      <c r="Q9" s="17">
        <v>0.32215852746788298</v>
      </c>
      <c r="R9" s="17"/>
      <c r="S9" s="17">
        <v>0.36225503777677898</v>
      </c>
      <c r="T9" s="17">
        <v>0.38035821981613199</v>
      </c>
      <c r="U9" s="17">
        <v>0.40211377215974797</v>
      </c>
      <c r="V9" s="17">
        <v>0.33713704329669603</v>
      </c>
      <c r="W9" s="17">
        <v>0.31611680294197603</v>
      </c>
      <c r="X9" s="17">
        <v>0.28393161437161601</v>
      </c>
      <c r="Y9" s="17">
        <v>0.42777930943814602</v>
      </c>
      <c r="Z9" s="17">
        <v>0.370657440070774</v>
      </c>
      <c r="AA9" s="17">
        <v>0.36593010424960898</v>
      </c>
      <c r="AB9" s="17">
        <v>0.37513120579849102</v>
      </c>
      <c r="AC9" s="17">
        <v>0.300975146792064</v>
      </c>
      <c r="AD9" s="17">
        <v>0.34290182814146503</v>
      </c>
      <c r="AE9" s="17"/>
      <c r="AF9" s="17">
        <v>0.52332754174363905</v>
      </c>
      <c r="AG9" s="17">
        <v>0.334305938212201</v>
      </c>
      <c r="AH9" s="17">
        <v>0.30084049127043</v>
      </c>
      <c r="AI9" s="17">
        <v>0.28840255309807</v>
      </c>
      <c r="AJ9" s="17">
        <v>0.34091213337867199</v>
      </c>
      <c r="AK9" s="17">
        <v>0.34518264927969899</v>
      </c>
      <c r="AL9" s="17">
        <v>0.37551195222889699</v>
      </c>
      <c r="AM9" s="17">
        <v>0.37698202776029599</v>
      </c>
      <c r="AN9" s="17">
        <v>0.35758365459984698</v>
      </c>
      <c r="AO9" s="17">
        <v>0.43566641026710501</v>
      </c>
      <c r="AP9" s="17">
        <v>0.41101530729334002</v>
      </c>
      <c r="AQ9" s="17">
        <v>0.36250316088293799</v>
      </c>
      <c r="AR9" s="17">
        <v>0.41361801474333798</v>
      </c>
      <c r="AS9" s="17">
        <v>0.22451305045327599</v>
      </c>
      <c r="AT9" s="17">
        <v>0.43889367978892402</v>
      </c>
      <c r="AU9" s="17">
        <v>0.39507037890382302</v>
      </c>
      <c r="AV9" s="17"/>
      <c r="AW9" s="17">
        <v>0.37051029014137998</v>
      </c>
      <c r="AX9" s="17">
        <v>0.33927175713569802</v>
      </c>
      <c r="AY9" s="17">
        <v>0.33459773436840401</v>
      </c>
      <c r="AZ9" s="17">
        <v>0.37380890317582</v>
      </c>
      <c r="BA9" s="17">
        <v>0.40253834100157798</v>
      </c>
      <c r="BB9" s="17">
        <v>0.31822812327070799</v>
      </c>
      <c r="BC9" s="17"/>
      <c r="BD9" s="17">
        <v>0.31109313029762897</v>
      </c>
      <c r="BE9" s="17">
        <v>0.33978291577410602</v>
      </c>
      <c r="BF9" s="17">
        <v>0.39853127004671701</v>
      </c>
      <c r="BG9" s="17">
        <v>0.40879240690246299</v>
      </c>
      <c r="BH9" s="17">
        <v>0.41237054823702002</v>
      </c>
      <c r="BI9" s="17"/>
      <c r="BJ9" s="17">
        <v>0.36729912360127498</v>
      </c>
      <c r="BK9" s="17">
        <v>0.33036766724851302</v>
      </c>
      <c r="BL9" s="17"/>
      <c r="BM9" s="17">
        <v>0.36068183258040598</v>
      </c>
      <c r="BN9" s="17">
        <v>0.357786178365122</v>
      </c>
      <c r="BO9" s="17"/>
      <c r="BP9" s="17">
        <v>0.39051935669777199</v>
      </c>
      <c r="BQ9" s="17">
        <v>0.367090827421588</v>
      </c>
      <c r="BR9" s="17">
        <v>0.41223374876897101</v>
      </c>
      <c r="BS9" s="17">
        <v>0.35579196739668401</v>
      </c>
      <c r="BT9" s="17"/>
      <c r="BU9" s="17">
        <v>0.41004228583777103</v>
      </c>
      <c r="BV9" s="17">
        <v>0.29324743899761002</v>
      </c>
      <c r="BW9" s="17"/>
      <c r="BX9" s="17">
        <v>0.444507500363087</v>
      </c>
      <c r="BY9" s="17">
        <v>0.32262376218668298</v>
      </c>
    </row>
    <row r="10" spans="2:77" ht="43.15">
      <c r="B10" s="18" t="s">
        <v>407</v>
      </c>
      <c r="C10" s="17">
        <v>0.34496450165169001</v>
      </c>
      <c r="D10" s="17">
        <v>0.32905642636704202</v>
      </c>
      <c r="E10" s="17">
        <v>0.358618702184267</v>
      </c>
      <c r="F10" s="17"/>
      <c r="G10" s="17">
        <v>0.40843333549470501</v>
      </c>
      <c r="H10" s="17">
        <v>0.31339372785186898</v>
      </c>
      <c r="I10" s="17">
        <v>0.30545506683962897</v>
      </c>
      <c r="J10" s="17">
        <v>0.32133574952486699</v>
      </c>
      <c r="K10" s="17">
        <v>0.324974537530765</v>
      </c>
      <c r="L10" s="17">
        <v>0.39340315554229099</v>
      </c>
      <c r="M10" s="17"/>
      <c r="N10" s="17">
        <v>0.39928755091240498</v>
      </c>
      <c r="O10" s="17">
        <v>0.36881687211191</v>
      </c>
      <c r="P10" s="17">
        <v>0.27732938417979303</v>
      </c>
      <c r="Q10" s="17">
        <v>0.319265032225578</v>
      </c>
      <c r="R10" s="17"/>
      <c r="S10" s="17">
        <v>0.32490895887239601</v>
      </c>
      <c r="T10" s="17">
        <v>0.38782860748200099</v>
      </c>
      <c r="U10" s="17">
        <v>0.43059636391582801</v>
      </c>
      <c r="V10" s="17">
        <v>0.28805431690308603</v>
      </c>
      <c r="W10" s="17">
        <v>0.35461899275081499</v>
      </c>
      <c r="X10" s="17">
        <v>0.26917121676379202</v>
      </c>
      <c r="Y10" s="17">
        <v>0.43662651306729899</v>
      </c>
      <c r="Z10" s="17">
        <v>0.28925987327788899</v>
      </c>
      <c r="AA10" s="17">
        <v>0.37684243206436002</v>
      </c>
      <c r="AB10" s="17">
        <v>0.35794514072945999</v>
      </c>
      <c r="AC10" s="17">
        <v>0.25413899064121798</v>
      </c>
      <c r="AD10" s="17">
        <v>0.27033556678002602</v>
      </c>
      <c r="AE10" s="17"/>
      <c r="AF10" s="17">
        <v>0.41842662120951002</v>
      </c>
      <c r="AG10" s="17">
        <v>0.24271102865074001</v>
      </c>
      <c r="AH10" s="17">
        <v>0.39398510363374201</v>
      </c>
      <c r="AI10" s="17">
        <v>0.29298475033202798</v>
      </c>
      <c r="AJ10" s="17">
        <v>0.33858419092481901</v>
      </c>
      <c r="AK10" s="17">
        <v>0.328189124271625</v>
      </c>
      <c r="AL10" s="17">
        <v>0.36487757682213501</v>
      </c>
      <c r="AM10" s="17">
        <v>0.35120480078063498</v>
      </c>
      <c r="AN10" s="17">
        <v>0.34237318925486598</v>
      </c>
      <c r="AO10" s="17">
        <v>0.350650671286101</v>
      </c>
      <c r="AP10" s="17">
        <v>0.39853379901237701</v>
      </c>
      <c r="AQ10" s="17">
        <v>0.36642912861831201</v>
      </c>
      <c r="AR10" s="17">
        <v>0.33765727527778899</v>
      </c>
      <c r="AS10" s="17">
        <v>0.31886169749316401</v>
      </c>
      <c r="AT10" s="17">
        <v>0.38494475246267001</v>
      </c>
      <c r="AU10" s="17">
        <v>0.40246956398497902</v>
      </c>
      <c r="AV10" s="17"/>
      <c r="AW10" s="17">
        <v>0.35439894398789101</v>
      </c>
      <c r="AX10" s="17">
        <v>0.354570168885392</v>
      </c>
      <c r="AY10" s="17">
        <v>0.30667039603093399</v>
      </c>
      <c r="AZ10" s="17">
        <v>0.35033201940068498</v>
      </c>
      <c r="BA10" s="17">
        <v>0.34389391490455201</v>
      </c>
      <c r="BB10" s="17">
        <v>0.33038797209140203</v>
      </c>
      <c r="BC10" s="17"/>
      <c r="BD10" s="17">
        <v>0.31991913347075202</v>
      </c>
      <c r="BE10" s="17">
        <v>0.33256517210085801</v>
      </c>
      <c r="BF10" s="17">
        <v>0.36230456114439702</v>
      </c>
      <c r="BG10" s="17">
        <v>0.38765936748367702</v>
      </c>
      <c r="BH10" s="17">
        <v>0.51125273590360798</v>
      </c>
      <c r="BI10" s="17"/>
      <c r="BJ10" s="17">
        <v>0.348024856683252</v>
      </c>
      <c r="BK10" s="17">
        <v>0.34111640944225902</v>
      </c>
      <c r="BL10" s="17"/>
      <c r="BM10" s="17">
        <v>0.35154161431589798</v>
      </c>
      <c r="BN10" s="17">
        <v>0.31860511180087903</v>
      </c>
      <c r="BO10" s="17"/>
      <c r="BP10" s="17">
        <v>0.34987992065726597</v>
      </c>
      <c r="BQ10" s="17">
        <v>0.38584763840261999</v>
      </c>
      <c r="BR10" s="17">
        <v>0.44939837668021798</v>
      </c>
      <c r="BS10" s="17">
        <v>0.33416037957188</v>
      </c>
      <c r="BT10" s="17"/>
      <c r="BU10" s="17">
        <v>0.38142757029085</v>
      </c>
      <c r="BV10" s="17">
        <v>0.29862558056525101</v>
      </c>
      <c r="BW10" s="17"/>
      <c r="BX10" s="17">
        <v>0.41542456152941798</v>
      </c>
      <c r="BY10" s="17">
        <v>0.31544572703710699</v>
      </c>
    </row>
    <row r="11" spans="2:77" ht="28.9">
      <c r="B11" s="18" t="s">
        <v>408</v>
      </c>
      <c r="C11" s="17">
        <v>0.318419421417594</v>
      </c>
      <c r="D11" s="17">
        <v>0.33609688615810601</v>
      </c>
      <c r="E11" s="17">
        <v>0.301127619211711</v>
      </c>
      <c r="F11" s="17"/>
      <c r="G11" s="17">
        <v>0.30670197201977101</v>
      </c>
      <c r="H11" s="17">
        <v>0.30725640180640301</v>
      </c>
      <c r="I11" s="17">
        <v>0.32227323242373901</v>
      </c>
      <c r="J11" s="17">
        <v>0.27097702537707202</v>
      </c>
      <c r="K11" s="17">
        <v>0.314558794376539</v>
      </c>
      <c r="L11" s="17">
        <v>0.378258454826642</v>
      </c>
      <c r="M11" s="17"/>
      <c r="N11" s="17">
        <v>0.35240611326100502</v>
      </c>
      <c r="O11" s="17">
        <v>0.328394099036665</v>
      </c>
      <c r="P11" s="17">
        <v>0.298804812829014</v>
      </c>
      <c r="Q11" s="17">
        <v>0.28578765514323901</v>
      </c>
      <c r="R11" s="17"/>
      <c r="S11" s="17">
        <v>0.32957569679092502</v>
      </c>
      <c r="T11" s="17">
        <v>0.35228765997341899</v>
      </c>
      <c r="U11" s="17">
        <v>0.27454648221783401</v>
      </c>
      <c r="V11" s="17">
        <v>0.28618222156326201</v>
      </c>
      <c r="W11" s="17">
        <v>0.37480217331370103</v>
      </c>
      <c r="X11" s="17">
        <v>0.33560614841292402</v>
      </c>
      <c r="Y11" s="17">
        <v>0.32426954413970499</v>
      </c>
      <c r="Z11" s="17">
        <v>0.26873047891691498</v>
      </c>
      <c r="AA11" s="17">
        <v>0.30267006252116202</v>
      </c>
      <c r="AB11" s="17">
        <v>0.34936629633635502</v>
      </c>
      <c r="AC11" s="17">
        <v>0.27846345810756501</v>
      </c>
      <c r="AD11" s="17">
        <v>0.24543989531982499</v>
      </c>
      <c r="AE11" s="17"/>
      <c r="AF11" s="17">
        <v>0.36418030683139602</v>
      </c>
      <c r="AG11" s="17">
        <v>0.32045101646454799</v>
      </c>
      <c r="AH11" s="17">
        <v>0.27503016740437503</v>
      </c>
      <c r="AI11" s="17">
        <v>0.33991040739522099</v>
      </c>
      <c r="AJ11" s="17">
        <v>0.27396976881318402</v>
      </c>
      <c r="AK11" s="17">
        <v>0.30608466735358297</v>
      </c>
      <c r="AL11" s="17">
        <v>0.28430162542520199</v>
      </c>
      <c r="AM11" s="17">
        <v>0.36206152658927399</v>
      </c>
      <c r="AN11" s="17">
        <v>0.32893155686609399</v>
      </c>
      <c r="AO11" s="17">
        <v>0.30943010894898298</v>
      </c>
      <c r="AP11" s="17">
        <v>0.43032182752968801</v>
      </c>
      <c r="AQ11" s="17">
        <v>0.33205282763516097</v>
      </c>
      <c r="AR11" s="17">
        <v>0.33850946423863298</v>
      </c>
      <c r="AS11" s="17">
        <v>0.32743851447524103</v>
      </c>
      <c r="AT11" s="17">
        <v>0.41243084384131501</v>
      </c>
      <c r="AU11" s="17">
        <v>0.309604829344655</v>
      </c>
      <c r="AV11" s="17"/>
      <c r="AW11" s="17">
        <v>0.33185194299496401</v>
      </c>
      <c r="AX11" s="17">
        <v>0.330271860084767</v>
      </c>
      <c r="AY11" s="17">
        <v>0.30703101171550301</v>
      </c>
      <c r="AZ11" s="17">
        <v>0.28944084397412301</v>
      </c>
      <c r="BA11" s="17">
        <v>0.31882357782301002</v>
      </c>
      <c r="BB11" s="17">
        <v>0.334702002334132</v>
      </c>
      <c r="BC11" s="17"/>
      <c r="BD11" s="17">
        <v>0.27446837775126898</v>
      </c>
      <c r="BE11" s="17">
        <v>0.29030699401370602</v>
      </c>
      <c r="BF11" s="17">
        <v>0.37116459577661698</v>
      </c>
      <c r="BG11" s="17">
        <v>0.33678313232159102</v>
      </c>
      <c r="BH11" s="17">
        <v>0.30651613228441998</v>
      </c>
      <c r="BI11" s="17"/>
      <c r="BJ11" s="17">
        <v>0.31203319046003097</v>
      </c>
      <c r="BK11" s="17">
        <v>0.34431158148427898</v>
      </c>
      <c r="BL11" s="17"/>
      <c r="BM11" s="17">
        <v>0.31960362016573501</v>
      </c>
      <c r="BN11" s="17">
        <v>0.31145283484243003</v>
      </c>
      <c r="BO11" s="17"/>
      <c r="BP11" s="17">
        <v>0.31233283275224699</v>
      </c>
      <c r="BQ11" s="17">
        <v>0.37440736232171801</v>
      </c>
      <c r="BR11" s="17">
        <v>0.323577955796019</v>
      </c>
      <c r="BS11" s="17">
        <v>0.31232924207812002</v>
      </c>
      <c r="BT11" s="17"/>
      <c r="BU11" s="17">
        <v>0.35187449209051902</v>
      </c>
      <c r="BV11" s="17">
        <v>0.27590320054777401</v>
      </c>
      <c r="BW11" s="17"/>
      <c r="BX11" s="17">
        <v>0.34066197954564897</v>
      </c>
      <c r="BY11" s="17">
        <v>0.30910104925933601</v>
      </c>
    </row>
    <row r="12" spans="2:77" ht="28.9">
      <c r="B12" s="18" t="s">
        <v>409</v>
      </c>
      <c r="C12" s="17">
        <v>0.31483931385266101</v>
      </c>
      <c r="D12" s="17">
        <v>0.31607141732953498</v>
      </c>
      <c r="E12" s="17">
        <v>0.31369686507755001</v>
      </c>
      <c r="F12" s="17"/>
      <c r="G12" s="17">
        <v>0.39059520223567901</v>
      </c>
      <c r="H12" s="17">
        <v>0.301581244013229</v>
      </c>
      <c r="I12" s="17">
        <v>0.29066597688305001</v>
      </c>
      <c r="J12" s="17">
        <v>0.28144374731698801</v>
      </c>
      <c r="K12" s="17">
        <v>0.311271995242139</v>
      </c>
      <c r="L12" s="17">
        <v>0.323570611174054</v>
      </c>
      <c r="M12" s="17"/>
      <c r="N12" s="17">
        <v>0.37042187113851799</v>
      </c>
      <c r="O12" s="17">
        <v>0.31776679965974902</v>
      </c>
      <c r="P12" s="17">
        <v>0.26916562948524497</v>
      </c>
      <c r="Q12" s="17">
        <v>0.294472995678561</v>
      </c>
      <c r="R12" s="17"/>
      <c r="S12" s="17">
        <v>0.33292730952288402</v>
      </c>
      <c r="T12" s="17">
        <v>0.35198968507308298</v>
      </c>
      <c r="U12" s="17">
        <v>0.38410010397028299</v>
      </c>
      <c r="V12" s="17">
        <v>0.28187953141226602</v>
      </c>
      <c r="W12" s="17">
        <v>0.28689094186451097</v>
      </c>
      <c r="X12" s="17">
        <v>0.29498739779118599</v>
      </c>
      <c r="Y12" s="17">
        <v>0.32156208676015602</v>
      </c>
      <c r="Z12" s="17">
        <v>0.335668917694256</v>
      </c>
      <c r="AA12" s="17">
        <v>0.25720189321123899</v>
      </c>
      <c r="AB12" s="17">
        <v>0.36489364588904299</v>
      </c>
      <c r="AC12" s="17">
        <v>0.26385051859847403</v>
      </c>
      <c r="AD12" s="17">
        <v>0.22743602779864799</v>
      </c>
      <c r="AE12" s="17"/>
      <c r="AF12" s="17">
        <v>0.240974602915067</v>
      </c>
      <c r="AG12" s="17">
        <v>0.33616710120842802</v>
      </c>
      <c r="AH12" s="17">
        <v>0.26588635502636998</v>
      </c>
      <c r="AI12" s="17">
        <v>0.24365971671370801</v>
      </c>
      <c r="AJ12" s="17">
        <v>0.29648029505611501</v>
      </c>
      <c r="AK12" s="17">
        <v>0.29692227367622398</v>
      </c>
      <c r="AL12" s="17">
        <v>0.31633941337063498</v>
      </c>
      <c r="AM12" s="17">
        <v>0.236806589283237</v>
      </c>
      <c r="AN12" s="17">
        <v>0.34628669945173202</v>
      </c>
      <c r="AO12" s="17">
        <v>0.34755529104954502</v>
      </c>
      <c r="AP12" s="17">
        <v>0.39866685594964202</v>
      </c>
      <c r="AQ12" s="17">
        <v>0.37712592152889501</v>
      </c>
      <c r="AR12" s="17">
        <v>0.285827146841719</v>
      </c>
      <c r="AS12" s="17">
        <v>0.40416663325924701</v>
      </c>
      <c r="AT12" s="17">
        <v>0.41767684831212298</v>
      </c>
      <c r="AU12" s="17">
        <v>0.38023730547618401</v>
      </c>
      <c r="AV12" s="17"/>
      <c r="AW12" s="17">
        <v>0.315006660868352</v>
      </c>
      <c r="AX12" s="17">
        <v>0.30025617127105397</v>
      </c>
      <c r="AY12" s="17">
        <v>0.32066488874007798</v>
      </c>
      <c r="AZ12" s="17">
        <v>0.301640761721232</v>
      </c>
      <c r="BA12" s="17">
        <v>0.35153183640324898</v>
      </c>
      <c r="BB12" s="17">
        <v>0.35931762367856301</v>
      </c>
      <c r="BC12" s="17"/>
      <c r="BD12" s="17">
        <v>0.26786751003164599</v>
      </c>
      <c r="BE12" s="17">
        <v>0.31464595518863803</v>
      </c>
      <c r="BF12" s="17">
        <v>0.36124615712131303</v>
      </c>
      <c r="BG12" s="17">
        <v>0.30816890737326502</v>
      </c>
      <c r="BH12" s="17">
        <v>0.53164845353941204</v>
      </c>
      <c r="BI12" s="17"/>
      <c r="BJ12" s="17">
        <v>0.31100620465439599</v>
      </c>
      <c r="BK12" s="17">
        <v>0.33126090190127699</v>
      </c>
      <c r="BL12" s="17"/>
      <c r="BM12" s="17">
        <v>0.31586669017325097</v>
      </c>
      <c r="BN12" s="17">
        <v>0.31374823785518802</v>
      </c>
      <c r="BO12" s="17"/>
      <c r="BP12" s="17">
        <v>0.29602111914910401</v>
      </c>
      <c r="BQ12" s="17">
        <v>0.314286040185071</v>
      </c>
      <c r="BR12" s="17">
        <v>0.389391864020523</v>
      </c>
      <c r="BS12" s="17">
        <v>0.31451556003519299</v>
      </c>
      <c r="BT12" s="17"/>
      <c r="BU12" s="17">
        <v>0.34895994692471899</v>
      </c>
      <c r="BV12" s="17">
        <v>0.27147726610533102</v>
      </c>
      <c r="BW12" s="17"/>
      <c r="BX12" s="17">
        <v>0.380481432767585</v>
      </c>
      <c r="BY12" s="17">
        <v>0.28733898363954802</v>
      </c>
    </row>
    <row r="13" spans="2:77" ht="28.9">
      <c r="B13" s="18" t="s">
        <v>410</v>
      </c>
      <c r="C13" s="17">
        <v>0.29441215978017199</v>
      </c>
      <c r="D13" s="17">
        <v>0.32792040767660002</v>
      </c>
      <c r="E13" s="17">
        <v>0.26172214293343099</v>
      </c>
      <c r="F13" s="17"/>
      <c r="G13" s="17">
        <v>0.39005506009171997</v>
      </c>
      <c r="H13" s="17">
        <v>0.28472320770283199</v>
      </c>
      <c r="I13" s="17">
        <v>0.256083141164965</v>
      </c>
      <c r="J13" s="17">
        <v>0.25705613108284903</v>
      </c>
      <c r="K13" s="17">
        <v>0.27284098977383597</v>
      </c>
      <c r="L13" s="17">
        <v>0.31340786555359101</v>
      </c>
      <c r="M13" s="17"/>
      <c r="N13" s="17">
        <v>0.35165931460331201</v>
      </c>
      <c r="O13" s="17">
        <v>0.288877959318113</v>
      </c>
      <c r="P13" s="17">
        <v>0.27017060501037199</v>
      </c>
      <c r="Q13" s="17">
        <v>0.25752805971634501</v>
      </c>
      <c r="R13" s="17"/>
      <c r="S13" s="17">
        <v>0.30587381688757698</v>
      </c>
      <c r="T13" s="17">
        <v>0.25920757718693799</v>
      </c>
      <c r="U13" s="17">
        <v>0.29872110116648598</v>
      </c>
      <c r="V13" s="17">
        <v>0.262683123306028</v>
      </c>
      <c r="W13" s="17">
        <v>0.27194453570007499</v>
      </c>
      <c r="X13" s="17">
        <v>0.29242240241300499</v>
      </c>
      <c r="Y13" s="17">
        <v>0.37095290183898399</v>
      </c>
      <c r="Z13" s="17">
        <v>0.29767510656122498</v>
      </c>
      <c r="AA13" s="17">
        <v>0.32039093195751001</v>
      </c>
      <c r="AB13" s="17">
        <v>0.33608816221418902</v>
      </c>
      <c r="AC13" s="17">
        <v>0.23003981413268801</v>
      </c>
      <c r="AD13" s="17">
        <v>0.198543475794103</v>
      </c>
      <c r="AE13" s="17"/>
      <c r="AF13" s="17">
        <v>0.23123360911270899</v>
      </c>
      <c r="AG13" s="17">
        <v>0.21404558839687601</v>
      </c>
      <c r="AH13" s="17">
        <v>0.240420388049078</v>
      </c>
      <c r="AI13" s="17">
        <v>0.24194335753648299</v>
      </c>
      <c r="AJ13" s="17">
        <v>0.32238861802037799</v>
      </c>
      <c r="AK13" s="17">
        <v>0.28351001023532102</v>
      </c>
      <c r="AL13" s="17">
        <v>0.254245393424543</v>
      </c>
      <c r="AM13" s="17">
        <v>0.31941723427045099</v>
      </c>
      <c r="AN13" s="17">
        <v>0.275957813128825</v>
      </c>
      <c r="AO13" s="17">
        <v>0.37693785250812201</v>
      </c>
      <c r="AP13" s="17">
        <v>0.32893106378920201</v>
      </c>
      <c r="AQ13" s="17">
        <v>0.34367348672871501</v>
      </c>
      <c r="AR13" s="17">
        <v>0.28349398400552001</v>
      </c>
      <c r="AS13" s="17">
        <v>0.30532898005349401</v>
      </c>
      <c r="AT13" s="17">
        <v>0.31420084493857697</v>
      </c>
      <c r="AU13" s="17">
        <v>0.35921654902768102</v>
      </c>
      <c r="AV13" s="17"/>
      <c r="AW13" s="17">
        <v>0.279387686570299</v>
      </c>
      <c r="AX13" s="17">
        <v>0.29536517261716799</v>
      </c>
      <c r="AY13" s="17">
        <v>0.27187590714704402</v>
      </c>
      <c r="AZ13" s="17">
        <v>0.32554989639773502</v>
      </c>
      <c r="BA13" s="17">
        <v>0.32834652552334898</v>
      </c>
      <c r="BB13" s="17">
        <v>0.21489906687223201</v>
      </c>
      <c r="BC13" s="17"/>
      <c r="BD13" s="17">
        <v>0.27473179097073502</v>
      </c>
      <c r="BE13" s="17">
        <v>0.26638935138676501</v>
      </c>
      <c r="BF13" s="17">
        <v>0.33968747446894199</v>
      </c>
      <c r="BG13" s="17">
        <v>0.28102936836082398</v>
      </c>
      <c r="BH13" s="17">
        <v>0.234915942377946</v>
      </c>
      <c r="BI13" s="17"/>
      <c r="BJ13" s="17">
        <v>0.296459831735923</v>
      </c>
      <c r="BK13" s="17">
        <v>0.28587784165737101</v>
      </c>
      <c r="BL13" s="17"/>
      <c r="BM13" s="17">
        <v>0.29456473934961303</v>
      </c>
      <c r="BN13" s="17">
        <v>0.29894490075583302</v>
      </c>
      <c r="BO13" s="17"/>
      <c r="BP13" s="17">
        <v>0.29913039248262802</v>
      </c>
      <c r="BQ13" s="17">
        <v>0.32623854345889303</v>
      </c>
      <c r="BR13" s="17">
        <v>0.373067747291003</v>
      </c>
      <c r="BS13" s="17">
        <v>0.28589059884455797</v>
      </c>
      <c r="BT13" s="17"/>
      <c r="BU13" s="17">
        <v>0.33509508099517099</v>
      </c>
      <c r="BV13" s="17">
        <v>0.24271045868628699</v>
      </c>
      <c r="BW13" s="17"/>
      <c r="BX13" s="17">
        <v>0.380556232519218</v>
      </c>
      <c r="BY13" s="17">
        <v>0.258322672033797</v>
      </c>
    </row>
    <row r="14" spans="2:77" ht="28.9">
      <c r="B14" s="18" t="s">
        <v>411</v>
      </c>
      <c r="C14" s="17">
        <v>0.261682569762134</v>
      </c>
      <c r="D14" s="17">
        <v>0.29296529969024598</v>
      </c>
      <c r="E14" s="17">
        <v>0.231866840013839</v>
      </c>
      <c r="F14" s="17"/>
      <c r="G14" s="17">
        <v>0.26311663994196499</v>
      </c>
      <c r="H14" s="17">
        <v>0.27108958866334198</v>
      </c>
      <c r="I14" s="17">
        <v>0.25242792013626197</v>
      </c>
      <c r="J14" s="17">
        <v>0.248335647192401</v>
      </c>
      <c r="K14" s="17">
        <v>0.25728933808129001</v>
      </c>
      <c r="L14" s="17">
        <v>0.27541018874444001</v>
      </c>
      <c r="M14" s="17"/>
      <c r="N14" s="17">
        <v>0.30777255589041902</v>
      </c>
      <c r="O14" s="17">
        <v>0.25160628623498998</v>
      </c>
      <c r="P14" s="17">
        <v>0.24698040967275101</v>
      </c>
      <c r="Q14" s="17">
        <v>0.236679926514231</v>
      </c>
      <c r="R14" s="17"/>
      <c r="S14" s="17">
        <v>0.26878041851072398</v>
      </c>
      <c r="T14" s="17">
        <v>0.248864279657566</v>
      </c>
      <c r="U14" s="17">
        <v>0.31338650361980602</v>
      </c>
      <c r="V14" s="17">
        <v>0.208561994966802</v>
      </c>
      <c r="W14" s="17">
        <v>0.29519360098041197</v>
      </c>
      <c r="X14" s="17">
        <v>0.287432212953598</v>
      </c>
      <c r="Y14" s="17">
        <v>0.240411325424916</v>
      </c>
      <c r="Z14" s="17">
        <v>0.253367673574798</v>
      </c>
      <c r="AA14" s="17">
        <v>0.21026855238127301</v>
      </c>
      <c r="AB14" s="17">
        <v>0.34928875785916502</v>
      </c>
      <c r="AC14" s="17">
        <v>0.21766037563856899</v>
      </c>
      <c r="AD14" s="17">
        <v>0.219665682397577</v>
      </c>
      <c r="AE14" s="17"/>
      <c r="AF14" s="17">
        <v>0.15523417368721901</v>
      </c>
      <c r="AG14" s="17">
        <v>0.207752495473259</v>
      </c>
      <c r="AH14" s="17">
        <v>0.225241345587611</v>
      </c>
      <c r="AI14" s="17">
        <v>0.27417411423836802</v>
      </c>
      <c r="AJ14" s="17">
        <v>0.194025465766755</v>
      </c>
      <c r="AK14" s="17">
        <v>0.28584381942081799</v>
      </c>
      <c r="AL14" s="17">
        <v>0.21507603084844501</v>
      </c>
      <c r="AM14" s="17">
        <v>0.29882853218154798</v>
      </c>
      <c r="AN14" s="17">
        <v>0.27139893947918597</v>
      </c>
      <c r="AO14" s="17">
        <v>0.23431479737345101</v>
      </c>
      <c r="AP14" s="17">
        <v>0.31063570467449397</v>
      </c>
      <c r="AQ14" s="17">
        <v>0.33492287993296699</v>
      </c>
      <c r="AR14" s="17">
        <v>0.215079972814672</v>
      </c>
      <c r="AS14" s="17">
        <v>0.32599357506542198</v>
      </c>
      <c r="AT14" s="17">
        <v>0.40749423160097198</v>
      </c>
      <c r="AU14" s="17">
        <v>0.27201594025098902</v>
      </c>
      <c r="AV14" s="17"/>
      <c r="AW14" s="17">
        <v>0.26252137099808198</v>
      </c>
      <c r="AX14" s="17">
        <v>0.27288041164833898</v>
      </c>
      <c r="AY14" s="17">
        <v>0.26559786336361801</v>
      </c>
      <c r="AZ14" s="17">
        <v>0.24647459436841701</v>
      </c>
      <c r="BA14" s="17">
        <v>0.27698735405991098</v>
      </c>
      <c r="BB14" s="17">
        <v>0.209633011354281</v>
      </c>
      <c r="BC14" s="17"/>
      <c r="BD14" s="17">
        <v>0.219323181056163</v>
      </c>
      <c r="BE14" s="17">
        <v>0.24292102411716199</v>
      </c>
      <c r="BF14" s="17">
        <v>0.28402843938799499</v>
      </c>
      <c r="BG14" s="17">
        <v>0.30930790711425799</v>
      </c>
      <c r="BH14" s="17">
        <v>0.41993683904329498</v>
      </c>
      <c r="BI14" s="17"/>
      <c r="BJ14" s="17">
        <v>0.26642671458827599</v>
      </c>
      <c r="BK14" s="17">
        <v>0.24423323364480701</v>
      </c>
      <c r="BL14" s="17"/>
      <c r="BM14" s="17">
        <v>0.26242188605719002</v>
      </c>
      <c r="BN14" s="17">
        <v>0.26140712182797798</v>
      </c>
      <c r="BO14" s="17"/>
      <c r="BP14" s="17">
        <v>0.26434259113847702</v>
      </c>
      <c r="BQ14" s="17">
        <v>0.26897503741589601</v>
      </c>
      <c r="BR14" s="17">
        <v>0.30146913694952099</v>
      </c>
      <c r="BS14" s="17">
        <v>0.26167995892208601</v>
      </c>
      <c r="BT14" s="17"/>
      <c r="BU14" s="17">
        <v>0.29266081413178902</v>
      </c>
      <c r="BV14" s="17">
        <v>0.22231401207304699</v>
      </c>
      <c r="BW14" s="17"/>
      <c r="BX14" s="17">
        <v>0.27342027049408502</v>
      </c>
      <c r="BY14" s="17">
        <v>0.25676513791491201</v>
      </c>
    </row>
    <row r="15" spans="2:77" ht="28.9">
      <c r="B15" s="18" t="s">
        <v>412</v>
      </c>
      <c r="C15" s="17">
        <v>0.232489799781981</v>
      </c>
      <c r="D15" s="17">
        <v>0.24380990675582301</v>
      </c>
      <c r="E15" s="17">
        <v>0.221943215465814</v>
      </c>
      <c r="F15" s="17"/>
      <c r="G15" s="17">
        <v>0.27406511707584802</v>
      </c>
      <c r="H15" s="17">
        <v>0.24597599192245101</v>
      </c>
      <c r="I15" s="17">
        <v>0.238882115322432</v>
      </c>
      <c r="J15" s="17">
        <v>0.20600038620193101</v>
      </c>
      <c r="K15" s="17">
        <v>0.19330678372920701</v>
      </c>
      <c r="L15" s="17">
        <v>0.236124699573382</v>
      </c>
      <c r="M15" s="17"/>
      <c r="N15" s="17">
        <v>0.26291700681385799</v>
      </c>
      <c r="O15" s="17">
        <v>0.21979144436161199</v>
      </c>
      <c r="P15" s="17">
        <v>0.22053677491073401</v>
      </c>
      <c r="Q15" s="17">
        <v>0.224640065239949</v>
      </c>
      <c r="R15" s="17"/>
      <c r="S15" s="17">
        <v>0.23439219719882601</v>
      </c>
      <c r="T15" s="17">
        <v>0.23612200978329401</v>
      </c>
      <c r="U15" s="17">
        <v>0.20917287980871599</v>
      </c>
      <c r="V15" s="17">
        <v>0.262203688993419</v>
      </c>
      <c r="W15" s="17">
        <v>0.22716610683166399</v>
      </c>
      <c r="X15" s="17">
        <v>0.26410286985305897</v>
      </c>
      <c r="Y15" s="17">
        <v>0.20645872493935899</v>
      </c>
      <c r="Z15" s="17">
        <v>0.18081607110091599</v>
      </c>
      <c r="AA15" s="17">
        <v>0.22739050755696799</v>
      </c>
      <c r="AB15" s="17">
        <v>0.22673582819799501</v>
      </c>
      <c r="AC15" s="17">
        <v>0.22485014317423199</v>
      </c>
      <c r="AD15" s="17">
        <v>0.281553284350266</v>
      </c>
      <c r="AE15" s="17"/>
      <c r="AF15" s="17">
        <v>8.8975732064085794E-2</v>
      </c>
      <c r="AG15" s="17">
        <v>0.16198691932994799</v>
      </c>
      <c r="AH15" s="17">
        <v>0.28084230749967298</v>
      </c>
      <c r="AI15" s="17">
        <v>0.25775062508882102</v>
      </c>
      <c r="AJ15" s="17">
        <v>0.20794339609343401</v>
      </c>
      <c r="AK15" s="17">
        <v>0.232416467426351</v>
      </c>
      <c r="AL15" s="17">
        <v>0.19958877491701099</v>
      </c>
      <c r="AM15" s="17">
        <v>0.258964892245519</v>
      </c>
      <c r="AN15" s="17">
        <v>0.23249657606909499</v>
      </c>
      <c r="AO15" s="17">
        <v>0.23611991663639001</v>
      </c>
      <c r="AP15" s="17">
        <v>0.220144534140161</v>
      </c>
      <c r="AQ15" s="17">
        <v>0.30904183842745703</v>
      </c>
      <c r="AR15" s="17">
        <v>0.17659683112491101</v>
      </c>
      <c r="AS15" s="17">
        <v>0.24259584263959799</v>
      </c>
      <c r="AT15" s="17">
        <v>0.37946576487627098</v>
      </c>
      <c r="AU15" s="17">
        <v>0.223356231660541</v>
      </c>
      <c r="AV15" s="17"/>
      <c r="AW15" s="17">
        <v>0.26241154194181199</v>
      </c>
      <c r="AX15" s="17">
        <v>0.23503310905555699</v>
      </c>
      <c r="AY15" s="17">
        <v>0.18443420573520899</v>
      </c>
      <c r="AZ15" s="17">
        <v>0.22092104524705999</v>
      </c>
      <c r="BA15" s="17">
        <v>0.23459796648084499</v>
      </c>
      <c r="BB15" s="17">
        <v>0.24875756462534099</v>
      </c>
      <c r="BC15" s="17"/>
      <c r="BD15" s="17">
        <v>0.186854529277244</v>
      </c>
      <c r="BE15" s="17">
        <v>0.23258479211408201</v>
      </c>
      <c r="BF15" s="17">
        <v>0.243582164604569</v>
      </c>
      <c r="BG15" s="17">
        <v>0.263175020998066</v>
      </c>
      <c r="BH15" s="17">
        <v>0.39886733614097503</v>
      </c>
      <c r="BI15" s="17"/>
      <c r="BJ15" s="17">
        <v>0.229053659528755</v>
      </c>
      <c r="BK15" s="17">
        <v>0.250168777131412</v>
      </c>
      <c r="BL15" s="17"/>
      <c r="BM15" s="17">
        <v>0.23724847669830201</v>
      </c>
      <c r="BN15" s="17">
        <v>0.21235780933270901</v>
      </c>
      <c r="BO15" s="17"/>
      <c r="BP15" s="17">
        <v>0.19844894601139201</v>
      </c>
      <c r="BQ15" s="17">
        <v>0.31674920361592102</v>
      </c>
      <c r="BR15" s="17">
        <v>0.20236646950026799</v>
      </c>
      <c r="BS15" s="17">
        <v>0.23150584000396601</v>
      </c>
      <c r="BT15" s="17"/>
      <c r="BU15" s="17">
        <v>0.26015282042703203</v>
      </c>
      <c r="BV15" s="17">
        <v>0.19733437873475601</v>
      </c>
      <c r="BW15" s="17"/>
      <c r="BX15" s="17">
        <v>0.267892045102679</v>
      </c>
      <c r="BY15" s="17">
        <v>0.217658263983043</v>
      </c>
    </row>
    <row r="16" spans="2:77">
      <c r="B16" s="18" t="s">
        <v>195</v>
      </c>
      <c r="C16" s="17">
        <v>0.12493044328903299</v>
      </c>
      <c r="D16" s="17">
        <v>0.109499730225249</v>
      </c>
      <c r="E16" s="17">
        <v>0.14068150902875001</v>
      </c>
      <c r="F16" s="17"/>
      <c r="G16" s="17">
        <v>6.8170657174377799E-2</v>
      </c>
      <c r="H16" s="17">
        <v>0.114954208766281</v>
      </c>
      <c r="I16" s="17">
        <v>0.15062255639445299</v>
      </c>
      <c r="J16" s="17">
        <v>0.12908819305330099</v>
      </c>
      <c r="K16" s="17">
        <v>0.162239968453739</v>
      </c>
      <c r="L16" s="17">
        <v>0.1238048257852</v>
      </c>
      <c r="M16" s="17"/>
      <c r="N16" s="17">
        <v>6.5313061715221596E-2</v>
      </c>
      <c r="O16" s="17">
        <v>0.12341604143503</v>
      </c>
      <c r="P16" s="17">
        <v>0.14202093294436299</v>
      </c>
      <c r="Q16" s="17">
        <v>0.17427531032570201</v>
      </c>
      <c r="R16" s="17"/>
      <c r="S16" s="17">
        <v>0.116808425758353</v>
      </c>
      <c r="T16" s="17">
        <v>8.3195950830627294E-2</v>
      </c>
      <c r="U16" s="17">
        <v>0.164298020295364</v>
      </c>
      <c r="V16" s="17">
        <v>0.14817282057214901</v>
      </c>
      <c r="W16" s="17">
        <v>0.15076263487438199</v>
      </c>
      <c r="X16" s="17">
        <v>0.11539561567862799</v>
      </c>
      <c r="Y16" s="17">
        <v>6.2370149097552098E-2</v>
      </c>
      <c r="Z16" s="17">
        <v>0.147670037939863</v>
      </c>
      <c r="AA16" s="17">
        <v>0.151845398376283</v>
      </c>
      <c r="AB16" s="17">
        <v>0.121828157431837</v>
      </c>
      <c r="AC16" s="17">
        <v>0.121143754811122</v>
      </c>
      <c r="AD16" s="17">
        <v>0.179337163428471</v>
      </c>
      <c r="AE16" s="17"/>
      <c r="AF16" s="17">
        <v>0.17653380179083</v>
      </c>
      <c r="AG16" s="17">
        <v>0.16106052223383299</v>
      </c>
      <c r="AH16" s="17">
        <v>0.19202108477329399</v>
      </c>
      <c r="AI16" s="17">
        <v>0.189117519547394</v>
      </c>
      <c r="AJ16" s="17">
        <v>0.13070326291757101</v>
      </c>
      <c r="AK16" s="17">
        <v>0.145699980936497</v>
      </c>
      <c r="AL16" s="17">
        <v>0.13243113119328001</v>
      </c>
      <c r="AM16" s="17">
        <v>0.15060656226059299</v>
      </c>
      <c r="AN16" s="17">
        <v>9.6476748224161898E-2</v>
      </c>
      <c r="AO16" s="17">
        <v>6.4208232034082102E-2</v>
      </c>
      <c r="AP16" s="17">
        <v>7.8111886998835506E-2</v>
      </c>
      <c r="AQ16" s="17">
        <v>4.7810539998581099E-2</v>
      </c>
      <c r="AR16" s="17">
        <v>9.6584799541943794E-2</v>
      </c>
      <c r="AS16" s="17">
        <v>3.4518717857037799E-2</v>
      </c>
      <c r="AT16" s="17">
        <v>2.0372681866721101E-2</v>
      </c>
      <c r="AU16" s="17">
        <v>7.0842499675068601E-2</v>
      </c>
      <c r="AV16" s="17"/>
      <c r="AW16" s="17">
        <v>9.2761527649474401E-2</v>
      </c>
      <c r="AX16" s="17">
        <v>0.1231515672372</v>
      </c>
      <c r="AY16" s="17">
        <v>0.15898928752477201</v>
      </c>
      <c r="AZ16" s="17">
        <v>0.123116919905013</v>
      </c>
      <c r="BA16" s="17">
        <v>0.124598370548631</v>
      </c>
      <c r="BB16" s="17">
        <v>0.196830016721882</v>
      </c>
      <c r="BC16" s="17"/>
      <c r="BD16" s="17">
        <v>0.17241210259272699</v>
      </c>
      <c r="BE16" s="17">
        <v>0.12734749094577</v>
      </c>
      <c r="BF16" s="17">
        <v>9.0253560970249405E-2</v>
      </c>
      <c r="BG16" s="17">
        <v>6.2621805873446706E-2</v>
      </c>
      <c r="BH16" s="17">
        <v>4.7408889399981502E-2</v>
      </c>
      <c r="BI16" s="17"/>
      <c r="BJ16" s="17">
        <v>0.12791916359019601</v>
      </c>
      <c r="BK16" s="17">
        <v>9.6335297021570801E-2</v>
      </c>
      <c r="BL16" s="17"/>
      <c r="BM16" s="17">
        <v>0.12707354486195399</v>
      </c>
      <c r="BN16" s="17">
        <v>0.107418061224789</v>
      </c>
      <c r="BO16" s="17"/>
      <c r="BP16" s="17">
        <v>8.9916720153000895E-2</v>
      </c>
      <c r="BQ16" s="17">
        <v>9.2585766336031994E-2</v>
      </c>
      <c r="BR16" s="17">
        <v>0.104479869133582</v>
      </c>
      <c r="BS16" s="17">
        <v>0.13482431648100299</v>
      </c>
      <c r="BT16" s="17"/>
      <c r="BU16" s="17">
        <v>9.8945557797664105E-2</v>
      </c>
      <c r="BV16" s="17">
        <v>0.157953214085989</v>
      </c>
      <c r="BW16" s="17"/>
      <c r="BX16" s="17">
        <v>6.1278001931912199E-2</v>
      </c>
      <c r="BY16" s="17">
        <v>0.15159721128993101</v>
      </c>
    </row>
    <row r="17" spans="2:77">
      <c r="B17" s="18" t="s">
        <v>116</v>
      </c>
      <c r="C17" s="19">
        <v>0.114140208187601</v>
      </c>
      <c r="D17" s="19">
        <v>0.114847022345707</v>
      </c>
      <c r="E17" s="19">
        <v>0.11304491755511401</v>
      </c>
      <c r="F17" s="19"/>
      <c r="G17" s="19">
        <v>3.1679299912146297E-2</v>
      </c>
      <c r="H17" s="19">
        <v>0.100256054772364</v>
      </c>
      <c r="I17" s="19">
        <v>0.116743327546087</v>
      </c>
      <c r="J17" s="19">
        <v>0.16426478131455299</v>
      </c>
      <c r="K17" s="19">
        <v>0.135880140980778</v>
      </c>
      <c r="L17" s="19">
        <v>0.123795087982021</v>
      </c>
      <c r="M17" s="19"/>
      <c r="N17" s="19">
        <v>0.12285060360451799</v>
      </c>
      <c r="O17" s="19">
        <v>0.114764060936</v>
      </c>
      <c r="P17" s="19">
        <v>0.118770673505517</v>
      </c>
      <c r="Q17" s="19">
        <v>0.10152695069111201</v>
      </c>
      <c r="R17" s="19"/>
      <c r="S17" s="19">
        <v>0.12009364304084399</v>
      </c>
      <c r="T17" s="19">
        <v>0.11722658259841599</v>
      </c>
      <c r="U17" s="19">
        <v>9.1666473010032695E-2</v>
      </c>
      <c r="V17" s="19">
        <v>0.12551638565651899</v>
      </c>
      <c r="W17" s="19">
        <v>9.4990533357873802E-2</v>
      </c>
      <c r="X17" s="19">
        <v>0.119436058065155</v>
      </c>
      <c r="Y17" s="19">
        <v>0.11561905574777</v>
      </c>
      <c r="Z17" s="19">
        <v>0.10825541456191901</v>
      </c>
      <c r="AA17" s="19">
        <v>0.104154054716385</v>
      </c>
      <c r="AB17" s="19">
        <v>9.7576079342800603E-2</v>
      </c>
      <c r="AC17" s="19">
        <v>0.19230897919124801</v>
      </c>
      <c r="AD17" s="19">
        <v>9.4889028783121193E-2</v>
      </c>
      <c r="AE17" s="19"/>
      <c r="AF17" s="19">
        <v>0.14522155035680201</v>
      </c>
      <c r="AG17" s="19">
        <v>0.15635465399816301</v>
      </c>
      <c r="AH17" s="19">
        <v>8.6365319113811706E-2</v>
      </c>
      <c r="AI17" s="19">
        <v>8.0552406046774203E-2</v>
      </c>
      <c r="AJ17" s="19">
        <v>0.11730799401221</v>
      </c>
      <c r="AK17" s="19">
        <v>0.112125760951966</v>
      </c>
      <c r="AL17" s="19">
        <v>9.1946870595982305E-2</v>
      </c>
      <c r="AM17" s="19">
        <v>0.121899257457543</v>
      </c>
      <c r="AN17" s="19">
        <v>0.123577133273217</v>
      </c>
      <c r="AO17" s="19">
        <v>0.127368605391012</v>
      </c>
      <c r="AP17" s="19">
        <v>8.03558458972157E-2</v>
      </c>
      <c r="AQ17" s="19">
        <v>0.115507062072382</v>
      </c>
      <c r="AR17" s="19">
        <v>0.168462852457612</v>
      </c>
      <c r="AS17" s="19">
        <v>0.152171870637864</v>
      </c>
      <c r="AT17" s="19">
        <v>6.3467087345680698E-2</v>
      </c>
      <c r="AU17" s="19">
        <v>0.108984355003306</v>
      </c>
      <c r="AV17" s="19"/>
      <c r="AW17" s="19">
        <v>0.107557442713414</v>
      </c>
      <c r="AX17" s="19">
        <v>0.105726348865488</v>
      </c>
      <c r="AY17" s="19">
        <v>0.11322983957678</v>
      </c>
      <c r="AZ17" s="19">
        <v>0.13567746185170201</v>
      </c>
      <c r="BA17" s="19">
        <v>0.13850650726615699</v>
      </c>
      <c r="BB17" s="19">
        <v>5.2398691301774998E-2</v>
      </c>
      <c r="BC17" s="19"/>
      <c r="BD17" s="19">
        <v>0.108769839974133</v>
      </c>
      <c r="BE17" s="19">
        <v>0.116831496249409</v>
      </c>
      <c r="BF17" s="19">
        <v>0.10990155930454901</v>
      </c>
      <c r="BG17" s="19">
        <v>0.11044775985126699</v>
      </c>
      <c r="BH17" s="19">
        <v>0.112364324725269</v>
      </c>
      <c r="BI17" s="19"/>
      <c r="BJ17" s="19">
        <v>0.11788454410459299</v>
      </c>
      <c r="BK17" s="19">
        <v>9.9705230426542293E-2</v>
      </c>
      <c r="BL17" s="19"/>
      <c r="BM17" s="19">
        <v>0.113709269416205</v>
      </c>
      <c r="BN17" s="19">
        <v>0.115919567549745</v>
      </c>
      <c r="BO17" s="19"/>
      <c r="BP17" s="19">
        <v>0.115100306533597</v>
      </c>
      <c r="BQ17" s="19">
        <v>8.9947602062277393E-2</v>
      </c>
      <c r="BR17" s="19">
        <v>7.2690893449668198E-2</v>
      </c>
      <c r="BS17" s="19">
        <v>0.118401400704416</v>
      </c>
      <c r="BT17" s="19"/>
      <c r="BU17" s="19">
        <v>9.6208526090188498E-2</v>
      </c>
      <c r="BV17" s="19">
        <v>0.13692860292974501</v>
      </c>
      <c r="BW17" s="19"/>
      <c r="BX17" s="19">
        <v>6.3833249280706203E-2</v>
      </c>
      <c r="BY17" s="19">
        <v>0.13521597485732401</v>
      </c>
    </row>
    <row r="18" spans="2:77">
      <c r="B18" s="16"/>
    </row>
    <row r="19" spans="2:77">
      <c r="B19" t="s">
        <v>427</v>
      </c>
    </row>
    <row r="20" spans="2:77">
      <c r="B20" t="s">
        <v>428</v>
      </c>
    </row>
    <row r="22" spans="2:77">
      <c r="B22" s="8" t="str">
        <f>HYPERLINK("#'Contents'!A1", "Return to Contents")</f>
        <v>Return to Contents</v>
      </c>
    </row>
  </sheetData>
  <mergeCells count="13">
    <mergeCell ref="BU5:BV5"/>
    <mergeCell ref="BX5:BY5"/>
    <mergeCell ref="BP5:BS5"/>
    <mergeCell ref="D2:BO2"/>
    <mergeCell ref="AW5:BB5"/>
    <mergeCell ref="BD5:BH5"/>
    <mergeCell ref="BJ5:BK5"/>
    <mergeCell ref="BM5:BN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DF73-FFEE-4890-AE76-695CD065C8E6}">
  <dimension ref="B2:BY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s>
  <sheetData>
    <row r="2" spans="2:77" ht="40.15" customHeight="1">
      <c r="D2" s="31" t="s">
        <v>413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row>
    <row r="5" spans="2:77"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row>
    <row r="6" spans="2:77"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row>
    <row r="7" spans="2:77"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row>
    <row r="8" spans="2:77"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row>
    <row r="9" spans="2:77" ht="28.9">
      <c r="B9" s="18" t="s">
        <v>414</v>
      </c>
      <c r="C9" s="17">
        <v>0.44050748041041099</v>
      </c>
      <c r="D9" s="17">
        <v>0.463759203125444</v>
      </c>
      <c r="E9" s="17">
        <v>0.41984596902287502</v>
      </c>
      <c r="F9" s="17"/>
      <c r="G9" s="17">
        <v>0.44026366657594201</v>
      </c>
      <c r="H9" s="17">
        <v>0.44058654383866303</v>
      </c>
      <c r="I9" s="17">
        <v>0.44573522762567003</v>
      </c>
      <c r="J9" s="17">
        <v>0.41311267330631202</v>
      </c>
      <c r="K9" s="17">
        <v>0.44610957920561001</v>
      </c>
      <c r="L9" s="17">
        <v>0.452870339200376</v>
      </c>
      <c r="M9" s="17"/>
      <c r="N9" s="17">
        <v>0.47935900419702498</v>
      </c>
      <c r="O9" s="17">
        <v>0.42607205616886101</v>
      </c>
      <c r="P9" s="17">
        <v>0.42089815101512701</v>
      </c>
      <c r="Q9" s="17">
        <v>0.427241176194953</v>
      </c>
      <c r="R9" s="17"/>
      <c r="S9" s="17">
        <v>0.45633974823179801</v>
      </c>
      <c r="T9" s="17">
        <v>0.461262145324011</v>
      </c>
      <c r="U9" s="17">
        <v>0.43599455784764501</v>
      </c>
      <c r="V9" s="17">
        <v>0.37785440714846402</v>
      </c>
      <c r="W9" s="17">
        <v>0.49094746374277298</v>
      </c>
      <c r="X9" s="17">
        <v>0.41508789336183499</v>
      </c>
      <c r="Y9" s="17">
        <v>0.44051221304976002</v>
      </c>
      <c r="Z9" s="17">
        <v>0.37608480885759499</v>
      </c>
      <c r="AA9" s="17">
        <v>0.44477699984441499</v>
      </c>
      <c r="AB9" s="17">
        <v>0.48137742605065598</v>
      </c>
      <c r="AC9" s="17">
        <v>0.41126842991141199</v>
      </c>
      <c r="AD9" s="17">
        <v>0.41485807987547402</v>
      </c>
      <c r="AE9" s="17"/>
      <c r="AF9" s="17">
        <v>0.471895538468662</v>
      </c>
      <c r="AG9" s="17">
        <v>0.39750720830090103</v>
      </c>
      <c r="AH9" s="17">
        <v>0.42330029073824799</v>
      </c>
      <c r="AI9" s="17">
        <v>0.38052717072366399</v>
      </c>
      <c r="AJ9" s="17">
        <v>0.38552278241913901</v>
      </c>
      <c r="AK9" s="17">
        <v>0.42918051336901403</v>
      </c>
      <c r="AL9" s="17">
        <v>0.43253137265214098</v>
      </c>
      <c r="AM9" s="17">
        <v>0.50788095270605405</v>
      </c>
      <c r="AN9" s="17">
        <v>0.44840986336063599</v>
      </c>
      <c r="AO9" s="17">
        <v>0.52807272725299503</v>
      </c>
      <c r="AP9" s="17">
        <v>0.42634641269064499</v>
      </c>
      <c r="AQ9" s="17">
        <v>0.489054759646459</v>
      </c>
      <c r="AR9" s="17">
        <v>0.43121678167799898</v>
      </c>
      <c r="AS9" s="17">
        <v>0.63131600266032994</v>
      </c>
      <c r="AT9" s="17">
        <v>0.51740362969258502</v>
      </c>
      <c r="AU9" s="17">
        <v>0.54495070861268702</v>
      </c>
      <c r="AV9" s="17"/>
      <c r="AW9" s="17">
        <v>0.41639969825749701</v>
      </c>
      <c r="AX9" s="17">
        <v>0.50041280430099799</v>
      </c>
      <c r="AY9" s="17">
        <v>0.422935747370142</v>
      </c>
      <c r="AZ9" s="17">
        <v>0.381692650531746</v>
      </c>
      <c r="BA9" s="17">
        <v>0.48993474221696198</v>
      </c>
      <c r="BB9" s="17">
        <v>0.42323250566021597</v>
      </c>
      <c r="BC9" s="17"/>
      <c r="BD9" s="17">
        <v>0.33854990559890502</v>
      </c>
      <c r="BE9" s="17">
        <v>0.44173837420041701</v>
      </c>
      <c r="BF9" s="17">
        <v>0.46805787011219502</v>
      </c>
      <c r="BG9" s="17">
        <v>0.508289119080781</v>
      </c>
      <c r="BH9" s="17">
        <v>0.67705168596749499</v>
      </c>
      <c r="BI9" s="17"/>
      <c r="BJ9" s="17">
        <v>0.43832992325061199</v>
      </c>
      <c r="BK9" s="17">
        <v>0.46206903609007499</v>
      </c>
      <c r="BL9" s="17"/>
      <c r="BM9" s="17">
        <v>0.43540329934426802</v>
      </c>
      <c r="BN9" s="17">
        <v>0.470922911054524</v>
      </c>
      <c r="BO9" s="17"/>
      <c r="BP9" s="17">
        <v>0.44281627116747602</v>
      </c>
      <c r="BQ9" s="17">
        <v>0.46769069332635899</v>
      </c>
      <c r="BR9" s="17">
        <v>0.45191033176773998</v>
      </c>
      <c r="BS9" s="17">
        <v>0.43769817354828799</v>
      </c>
      <c r="BT9" s="17"/>
      <c r="BU9" s="17">
        <v>0.47753456695384799</v>
      </c>
      <c r="BV9" s="17">
        <v>0.39329293117374498</v>
      </c>
      <c r="BW9" s="17"/>
      <c r="BX9" s="17">
        <v>0.50714010448774505</v>
      </c>
      <c r="BY9" s="17">
        <v>0.41555537719414298</v>
      </c>
    </row>
    <row r="10" spans="2:77" ht="43.15">
      <c r="B10" s="18" t="s">
        <v>415</v>
      </c>
      <c r="C10" s="17">
        <v>0.41250225473882801</v>
      </c>
      <c r="D10" s="17">
        <v>0.42673788354773501</v>
      </c>
      <c r="E10" s="17">
        <v>0.39737233120819498</v>
      </c>
      <c r="F10" s="17"/>
      <c r="G10" s="17">
        <v>0.44003171894319798</v>
      </c>
      <c r="H10" s="17">
        <v>0.38585075369177502</v>
      </c>
      <c r="I10" s="17">
        <v>0.40301366273580302</v>
      </c>
      <c r="J10" s="17">
        <v>0.39922716644220402</v>
      </c>
      <c r="K10" s="17">
        <v>0.41676315292261201</v>
      </c>
      <c r="L10" s="17">
        <v>0.43128389045675602</v>
      </c>
      <c r="M10" s="17"/>
      <c r="N10" s="17">
        <v>0.45447578082365397</v>
      </c>
      <c r="O10" s="17">
        <v>0.435674833281818</v>
      </c>
      <c r="P10" s="17">
        <v>0.38008300511495502</v>
      </c>
      <c r="Q10" s="17">
        <v>0.36775302893561301</v>
      </c>
      <c r="R10" s="17"/>
      <c r="S10" s="17">
        <v>0.45778651821156802</v>
      </c>
      <c r="T10" s="17">
        <v>0.402317272138836</v>
      </c>
      <c r="U10" s="17">
        <v>0.40412129361576898</v>
      </c>
      <c r="V10" s="17">
        <v>0.370729325267946</v>
      </c>
      <c r="W10" s="17">
        <v>0.37370014522716499</v>
      </c>
      <c r="X10" s="17">
        <v>0.41415829445389701</v>
      </c>
      <c r="Y10" s="17">
        <v>0.40499966176798002</v>
      </c>
      <c r="Z10" s="17">
        <v>0.33760516444903199</v>
      </c>
      <c r="AA10" s="17">
        <v>0.40141379156539198</v>
      </c>
      <c r="AB10" s="17">
        <v>0.44603993903974198</v>
      </c>
      <c r="AC10" s="17">
        <v>0.46021297703922298</v>
      </c>
      <c r="AD10" s="17">
        <v>0.46271523807154002</v>
      </c>
      <c r="AE10" s="17"/>
      <c r="AF10" s="17">
        <v>0.474159104506996</v>
      </c>
      <c r="AG10" s="17">
        <v>0.19768956239764399</v>
      </c>
      <c r="AH10" s="17">
        <v>0.38793215829185801</v>
      </c>
      <c r="AI10" s="17">
        <v>0.416842797906608</v>
      </c>
      <c r="AJ10" s="17">
        <v>0.35493043653376599</v>
      </c>
      <c r="AK10" s="17">
        <v>0.46233076660427402</v>
      </c>
      <c r="AL10" s="17">
        <v>0.42452206874286402</v>
      </c>
      <c r="AM10" s="17">
        <v>0.411587338429588</v>
      </c>
      <c r="AN10" s="17">
        <v>0.42941478824210799</v>
      </c>
      <c r="AO10" s="17">
        <v>0.418217085423298</v>
      </c>
      <c r="AP10" s="17">
        <v>0.41847496177824001</v>
      </c>
      <c r="AQ10" s="17">
        <v>0.42119919536475797</v>
      </c>
      <c r="AR10" s="17">
        <v>0.36593365098395603</v>
      </c>
      <c r="AS10" s="17">
        <v>0.56228107215738299</v>
      </c>
      <c r="AT10" s="17">
        <v>0.53623058619739405</v>
      </c>
      <c r="AU10" s="17">
        <v>0.525909900196038</v>
      </c>
      <c r="AV10" s="17"/>
      <c r="AW10" s="17">
        <v>0.441766551747169</v>
      </c>
      <c r="AX10" s="17">
        <v>0.432538689927562</v>
      </c>
      <c r="AY10" s="17">
        <v>0.40168721764329302</v>
      </c>
      <c r="AZ10" s="17">
        <v>0.38491192657126999</v>
      </c>
      <c r="BA10" s="17">
        <v>0.40732709267496098</v>
      </c>
      <c r="BB10" s="17">
        <v>0.34663576391589002</v>
      </c>
      <c r="BC10" s="17"/>
      <c r="BD10" s="17">
        <v>0.31982476120291597</v>
      </c>
      <c r="BE10" s="17">
        <v>0.39235357791435499</v>
      </c>
      <c r="BF10" s="17">
        <v>0.46310124468855601</v>
      </c>
      <c r="BG10" s="17">
        <v>0.49470259650123999</v>
      </c>
      <c r="BH10" s="17">
        <v>0.62229780054365302</v>
      </c>
      <c r="BI10" s="17"/>
      <c r="BJ10" s="17">
        <v>0.40639823809746001</v>
      </c>
      <c r="BK10" s="17">
        <v>0.439516898386835</v>
      </c>
      <c r="BL10" s="17"/>
      <c r="BM10" s="17">
        <v>0.40751451212496698</v>
      </c>
      <c r="BN10" s="17">
        <v>0.43362060592915602</v>
      </c>
      <c r="BO10" s="17"/>
      <c r="BP10" s="17">
        <v>0.46609387985165401</v>
      </c>
      <c r="BQ10" s="17">
        <v>0.41525254530747602</v>
      </c>
      <c r="BR10" s="17">
        <v>0.44416647988210201</v>
      </c>
      <c r="BS10" s="17">
        <v>0.40755655903390398</v>
      </c>
      <c r="BT10" s="17"/>
      <c r="BU10" s="17">
        <v>0.46339807870593003</v>
      </c>
      <c r="BV10" s="17">
        <v>0.347603187300282</v>
      </c>
      <c r="BW10" s="17"/>
      <c r="BX10" s="17">
        <v>0.51188453063641104</v>
      </c>
      <c r="BY10" s="17">
        <v>0.37528629873526398</v>
      </c>
    </row>
    <row r="11" spans="2:77" ht="28.9">
      <c r="B11" s="18" t="s">
        <v>416</v>
      </c>
      <c r="C11" s="17">
        <v>0.39364496367031498</v>
      </c>
      <c r="D11" s="17">
        <v>0.41570685943110303</v>
      </c>
      <c r="E11" s="17">
        <v>0.37082895398528898</v>
      </c>
      <c r="F11" s="17"/>
      <c r="G11" s="17">
        <v>0.41298404494213897</v>
      </c>
      <c r="H11" s="17">
        <v>0.41305571446848399</v>
      </c>
      <c r="I11" s="17">
        <v>0.38412918898370801</v>
      </c>
      <c r="J11" s="17">
        <v>0.34457879176155098</v>
      </c>
      <c r="K11" s="17">
        <v>0.41425859387841402</v>
      </c>
      <c r="L11" s="17">
        <v>0.39666954400159898</v>
      </c>
      <c r="M11" s="17"/>
      <c r="N11" s="17">
        <v>0.43648737840025298</v>
      </c>
      <c r="O11" s="17">
        <v>0.382458550641253</v>
      </c>
      <c r="P11" s="17">
        <v>0.38109169333623699</v>
      </c>
      <c r="Q11" s="17">
        <v>0.373348149492853</v>
      </c>
      <c r="R11" s="17"/>
      <c r="S11" s="17">
        <v>0.380327112510079</v>
      </c>
      <c r="T11" s="17">
        <v>0.42009528604380902</v>
      </c>
      <c r="U11" s="17">
        <v>0.370633505083657</v>
      </c>
      <c r="V11" s="17">
        <v>0.32539207924830699</v>
      </c>
      <c r="W11" s="17">
        <v>0.39046959578923901</v>
      </c>
      <c r="X11" s="17">
        <v>0.42861012323128</v>
      </c>
      <c r="Y11" s="17">
        <v>0.41417496820394001</v>
      </c>
      <c r="Z11" s="17">
        <v>0.39732629713878498</v>
      </c>
      <c r="AA11" s="17">
        <v>0.40356068077697599</v>
      </c>
      <c r="AB11" s="17">
        <v>0.40980097428101198</v>
      </c>
      <c r="AC11" s="17">
        <v>0.36972871293355902</v>
      </c>
      <c r="AD11" s="17">
        <v>0.40715120838366098</v>
      </c>
      <c r="AE11" s="17"/>
      <c r="AF11" s="17">
        <v>0.48546955021495403</v>
      </c>
      <c r="AG11" s="17">
        <v>0.300710845507972</v>
      </c>
      <c r="AH11" s="17">
        <v>0.39738288942847699</v>
      </c>
      <c r="AI11" s="17">
        <v>0.33627552855903298</v>
      </c>
      <c r="AJ11" s="17">
        <v>0.39480915437973901</v>
      </c>
      <c r="AK11" s="17">
        <v>0.37430562672157702</v>
      </c>
      <c r="AL11" s="17">
        <v>0.40422199197129999</v>
      </c>
      <c r="AM11" s="17">
        <v>0.369229709448615</v>
      </c>
      <c r="AN11" s="17">
        <v>0.445591183983155</v>
      </c>
      <c r="AO11" s="17">
        <v>0.42587471645121899</v>
      </c>
      <c r="AP11" s="17">
        <v>0.40733746354878497</v>
      </c>
      <c r="AQ11" s="17">
        <v>0.42318298838070401</v>
      </c>
      <c r="AR11" s="17">
        <v>0.34744460289312001</v>
      </c>
      <c r="AS11" s="17">
        <v>0.48883534045111399</v>
      </c>
      <c r="AT11" s="17">
        <v>0.378651382682269</v>
      </c>
      <c r="AU11" s="17">
        <v>0.51256352966229701</v>
      </c>
      <c r="AV11" s="17"/>
      <c r="AW11" s="17">
        <v>0.402946776703412</v>
      </c>
      <c r="AX11" s="17">
        <v>0.40375355428416598</v>
      </c>
      <c r="AY11" s="17">
        <v>0.394992254112221</v>
      </c>
      <c r="AZ11" s="17">
        <v>0.38248646293237398</v>
      </c>
      <c r="BA11" s="17">
        <v>0.39838223487346303</v>
      </c>
      <c r="BB11" s="17">
        <v>0.34515846945538198</v>
      </c>
      <c r="BC11" s="17"/>
      <c r="BD11" s="17">
        <v>0.34770485630793802</v>
      </c>
      <c r="BE11" s="17">
        <v>0.36518298892073697</v>
      </c>
      <c r="BF11" s="17">
        <v>0.42923598256185702</v>
      </c>
      <c r="BG11" s="17">
        <v>0.455998410602166</v>
      </c>
      <c r="BH11" s="17">
        <v>0.56584537743512897</v>
      </c>
      <c r="BI11" s="17"/>
      <c r="BJ11" s="17">
        <v>0.39648377710958599</v>
      </c>
      <c r="BK11" s="17">
        <v>0.38300547837896898</v>
      </c>
      <c r="BL11" s="17"/>
      <c r="BM11" s="17">
        <v>0.39142888123703501</v>
      </c>
      <c r="BN11" s="17">
        <v>0.40623383106658101</v>
      </c>
      <c r="BO11" s="17"/>
      <c r="BP11" s="17">
        <v>0.35981136505322597</v>
      </c>
      <c r="BQ11" s="17">
        <v>0.42451309896067202</v>
      </c>
      <c r="BR11" s="17">
        <v>0.46737428878464499</v>
      </c>
      <c r="BS11" s="17">
        <v>0.39227938495074099</v>
      </c>
      <c r="BT11" s="17"/>
      <c r="BU11" s="17">
        <v>0.43813097837144199</v>
      </c>
      <c r="BV11" s="17">
        <v>0.33691927100785302</v>
      </c>
      <c r="BW11" s="17"/>
      <c r="BX11" s="17">
        <v>0.461738023122851</v>
      </c>
      <c r="BY11" s="17">
        <v>0.36814596717575698</v>
      </c>
    </row>
    <row r="12" spans="2:77" ht="43.15">
      <c r="B12" s="18" t="s">
        <v>417</v>
      </c>
      <c r="C12" s="17">
        <v>0.38414924838755998</v>
      </c>
      <c r="D12" s="17">
        <v>0.36833602047889202</v>
      </c>
      <c r="E12" s="17">
        <v>0.40027445930856698</v>
      </c>
      <c r="F12" s="17"/>
      <c r="G12" s="17">
        <v>0.35429699685550198</v>
      </c>
      <c r="H12" s="17">
        <v>0.40876434522067201</v>
      </c>
      <c r="I12" s="17">
        <v>0.363238834914557</v>
      </c>
      <c r="J12" s="17">
        <v>0.37566069884774</v>
      </c>
      <c r="K12" s="17">
        <v>0.396206772622265</v>
      </c>
      <c r="L12" s="17">
        <v>0.39788610350136999</v>
      </c>
      <c r="M12" s="17"/>
      <c r="N12" s="17">
        <v>0.41024755548762298</v>
      </c>
      <c r="O12" s="17">
        <v>0.39401398397793402</v>
      </c>
      <c r="P12" s="17">
        <v>0.34638149731218898</v>
      </c>
      <c r="Q12" s="17">
        <v>0.37576301349543301</v>
      </c>
      <c r="R12" s="17"/>
      <c r="S12" s="17">
        <v>0.40008065681356603</v>
      </c>
      <c r="T12" s="17">
        <v>0.41134861734810102</v>
      </c>
      <c r="U12" s="17">
        <v>0.394952866010988</v>
      </c>
      <c r="V12" s="17">
        <v>0.37059774218540797</v>
      </c>
      <c r="W12" s="17">
        <v>0.37032901115490302</v>
      </c>
      <c r="X12" s="17">
        <v>0.326815380723052</v>
      </c>
      <c r="Y12" s="17">
        <v>0.30605340275069198</v>
      </c>
      <c r="Z12" s="17">
        <v>0.44415698762640698</v>
      </c>
      <c r="AA12" s="17">
        <v>0.41088964160679697</v>
      </c>
      <c r="AB12" s="17">
        <v>0.40095932572230403</v>
      </c>
      <c r="AC12" s="17">
        <v>0.42935715831537302</v>
      </c>
      <c r="AD12" s="17">
        <v>0.30499097917729001</v>
      </c>
      <c r="AE12" s="17"/>
      <c r="AF12" s="17">
        <v>0.66770218434345896</v>
      </c>
      <c r="AG12" s="17">
        <v>0.25798619768062803</v>
      </c>
      <c r="AH12" s="17">
        <v>0.47590195432249999</v>
      </c>
      <c r="AI12" s="17">
        <v>0.40770438966842198</v>
      </c>
      <c r="AJ12" s="17">
        <v>0.340057283677483</v>
      </c>
      <c r="AK12" s="17">
        <v>0.40955927566085898</v>
      </c>
      <c r="AL12" s="17">
        <v>0.356833348185568</v>
      </c>
      <c r="AM12" s="17">
        <v>0.39474496760699002</v>
      </c>
      <c r="AN12" s="17">
        <v>0.44136369620612198</v>
      </c>
      <c r="AO12" s="17">
        <v>0.37192132810805101</v>
      </c>
      <c r="AP12" s="17">
        <v>0.32617570831154102</v>
      </c>
      <c r="AQ12" s="17">
        <v>0.32665492605299201</v>
      </c>
      <c r="AR12" s="17">
        <v>0.32160282783340999</v>
      </c>
      <c r="AS12" s="17">
        <v>0.473513364878003</v>
      </c>
      <c r="AT12" s="17">
        <v>0.37708839544144601</v>
      </c>
      <c r="AU12" s="17">
        <v>0.43900257695980499</v>
      </c>
      <c r="AV12" s="17"/>
      <c r="AW12" s="17">
        <v>0.40431730579916803</v>
      </c>
      <c r="AX12" s="17">
        <v>0.39355500539833899</v>
      </c>
      <c r="AY12" s="17">
        <v>0.39104854179284398</v>
      </c>
      <c r="AZ12" s="17">
        <v>0.319269676749039</v>
      </c>
      <c r="BA12" s="17">
        <v>0.42199616832751002</v>
      </c>
      <c r="BB12" s="17">
        <v>0.397954636334719</v>
      </c>
      <c r="BC12" s="17"/>
      <c r="BD12" s="17">
        <v>0.353002903486902</v>
      </c>
      <c r="BE12" s="17">
        <v>0.31798628154757902</v>
      </c>
      <c r="BF12" s="17">
        <v>0.45666845277478102</v>
      </c>
      <c r="BG12" s="17">
        <v>0.40611419978290503</v>
      </c>
      <c r="BH12" s="17">
        <v>0.58090054195386298</v>
      </c>
      <c r="BI12" s="17"/>
      <c r="BJ12" s="17">
        <v>0.38788253295358499</v>
      </c>
      <c r="BK12" s="17">
        <v>0.37153270691893397</v>
      </c>
      <c r="BL12" s="17"/>
      <c r="BM12" s="17">
        <v>0.37705284913182402</v>
      </c>
      <c r="BN12" s="17">
        <v>0.42833865097686702</v>
      </c>
      <c r="BO12" s="17"/>
      <c r="BP12" s="17">
        <v>0.40374203570058598</v>
      </c>
      <c r="BQ12" s="17">
        <v>0.39726531823108802</v>
      </c>
      <c r="BR12" s="17">
        <v>0.36399616039513</v>
      </c>
      <c r="BS12" s="17">
        <v>0.38453888582032197</v>
      </c>
      <c r="BT12" s="17"/>
      <c r="BU12" s="17">
        <v>0.442166085638387</v>
      </c>
      <c r="BV12" s="17">
        <v>0.31016992474508898</v>
      </c>
      <c r="BW12" s="17"/>
      <c r="BX12" s="17">
        <v>0.48704642450414098</v>
      </c>
      <c r="BY12" s="17">
        <v>0.34561705796769199</v>
      </c>
    </row>
    <row r="13" spans="2:77" ht="28.9">
      <c r="B13" s="18" t="s">
        <v>418</v>
      </c>
      <c r="C13" s="17">
        <v>0.36132158700682998</v>
      </c>
      <c r="D13" s="17">
        <v>0.39287325029257603</v>
      </c>
      <c r="E13" s="17">
        <v>0.33180514389824201</v>
      </c>
      <c r="F13" s="17"/>
      <c r="G13" s="17">
        <v>0.34303301853028401</v>
      </c>
      <c r="H13" s="17">
        <v>0.35279889223470901</v>
      </c>
      <c r="I13" s="17">
        <v>0.383645487210373</v>
      </c>
      <c r="J13" s="17">
        <v>0.33405774405379601</v>
      </c>
      <c r="K13" s="17">
        <v>0.395116626982565</v>
      </c>
      <c r="L13" s="17">
        <v>0.35920772045677002</v>
      </c>
      <c r="M13" s="17"/>
      <c r="N13" s="17">
        <v>0.387900923509781</v>
      </c>
      <c r="O13" s="17">
        <v>0.34556041250633002</v>
      </c>
      <c r="P13" s="17">
        <v>0.36145992587516301</v>
      </c>
      <c r="Q13" s="17">
        <v>0.35734334177827298</v>
      </c>
      <c r="R13" s="17"/>
      <c r="S13" s="17">
        <v>0.37985453747894399</v>
      </c>
      <c r="T13" s="17">
        <v>0.367794397847788</v>
      </c>
      <c r="U13" s="17">
        <v>0.36491617374541802</v>
      </c>
      <c r="V13" s="17">
        <v>0.31770564155028203</v>
      </c>
      <c r="W13" s="17">
        <v>0.35858777312468099</v>
      </c>
      <c r="X13" s="17">
        <v>0.38473878854563098</v>
      </c>
      <c r="Y13" s="17">
        <v>0.38153281413865398</v>
      </c>
      <c r="Z13" s="17">
        <v>0.36605142213911201</v>
      </c>
      <c r="AA13" s="17">
        <v>0.34033060886910699</v>
      </c>
      <c r="AB13" s="17">
        <v>0.31395543725540198</v>
      </c>
      <c r="AC13" s="17">
        <v>0.36129881942018199</v>
      </c>
      <c r="AD13" s="17">
        <v>0.46349423751681901</v>
      </c>
      <c r="AE13" s="17"/>
      <c r="AF13" s="17">
        <v>8.4995132364991399E-2</v>
      </c>
      <c r="AG13" s="17">
        <v>0.37659804036491701</v>
      </c>
      <c r="AH13" s="17">
        <v>0.29066880066418899</v>
      </c>
      <c r="AI13" s="17">
        <v>0.34842491468506798</v>
      </c>
      <c r="AJ13" s="17">
        <v>0.34553072051619599</v>
      </c>
      <c r="AK13" s="17">
        <v>0.38885674643789397</v>
      </c>
      <c r="AL13" s="17">
        <v>0.34011110637865299</v>
      </c>
      <c r="AM13" s="17">
        <v>0.40457671702128201</v>
      </c>
      <c r="AN13" s="17">
        <v>0.42047861009926402</v>
      </c>
      <c r="AO13" s="17">
        <v>0.41544498989200002</v>
      </c>
      <c r="AP13" s="17">
        <v>0.34401505782325498</v>
      </c>
      <c r="AQ13" s="17">
        <v>0.31775279194948702</v>
      </c>
      <c r="AR13" s="17">
        <v>0.26034237761220802</v>
      </c>
      <c r="AS13" s="17">
        <v>0.51684150665221196</v>
      </c>
      <c r="AT13" s="17">
        <v>0.50041229923121</v>
      </c>
      <c r="AU13" s="17">
        <v>0.41743486586488598</v>
      </c>
      <c r="AV13" s="17"/>
      <c r="AW13" s="17">
        <v>0.36041719542120898</v>
      </c>
      <c r="AX13" s="17">
        <v>0.38026036945550101</v>
      </c>
      <c r="AY13" s="17">
        <v>0.34250282331008403</v>
      </c>
      <c r="AZ13" s="17">
        <v>0.33812256525024098</v>
      </c>
      <c r="BA13" s="17">
        <v>0.35819921185244402</v>
      </c>
      <c r="BB13" s="17">
        <v>0.40434973574635402</v>
      </c>
      <c r="BC13" s="17"/>
      <c r="BD13" s="17">
        <v>0.31887479386800499</v>
      </c>
      <c r="BE13" s="17">
        <v>0.33326213458403903</v>
      </c>
      <c r="BF13" s="17">
        <v>0.41133237123116501</v>
      </c>
      <c r="BG13" s="17">
        <v>0.353305716377465</v>
      </c>
      <c r="BH13" s="17">
        <v>0.53743616766306501</v>
      </c>
      <c r="BI13" s="17"/>
      <c r="BJ13" s="17">
        <v>0.35522762391148599</v>
      </c>
      <c r="BK13" s="17">
        <v>0.38916364140283499</v>
      </c>
      <c r="BL13" s="17"/>
      <c r="BM13" s="17">
        <v>0.35376745235031798</v>
      </c>
      <c r="BN13" s="17">
        <v>0.40187136373564403</v>
      </c>
      <c r="BO13" s="17"/>
      <c r="BP13" s="17">
        <v>0.403300056660859</v>
      </c>
      <c r="BQ13" s="17">
        <v>0.388523018701596</v>
      </c>
      <c r="BR13" s="17">
        <v>0.33665282310815597</v>
      </c>
      <c r="BS13" s="17">
        <v>0.35263951307097802</v>
      </c>
      <c r="BT13" s="17"/>
      <c r="BU13" s="17">
        <v>0.39634457961778902</v>
      </c>
      <c r="BV13" s="17">
        <v>0.31666252891146401</v>
      </c>
      <c r="BW13" s="17"/>
      <c r="BX13" s="17">
        <v>0.42688671642836701</v>
      </c>
      <c r="BY13" s="17">
        <v>0.336769231469768</v>
      </c>
    </row>
    <row r="14" spans="2:77" ht="28.9">
      <c r="B14" s="18" t="s">
        <v>419</v>
      </c>
      <c r="C14" s="17">
        <v>0.33705309929787403</v>
      </c>
      <c r="D14" s="17">
        <v>0.36368326126213402</v>
      </c>
      <c r="E14" s="17">
        <v>0.31403716318868302</v>
      </c>
      <c r="F14" s="17"/>
      <c r="G14" s="17">
        <v>0.36118291602334102</v>
      </c>
      <c r="H14" s="17">
        <v>0.36161421359899298</v>
      </c>
      <c r="I14" s="17">
        <v>0.30815943846625499</v>
      </c>
      <c r="J14" s="17">
        <v>0.304387243831996</v>
      </c>
      <c r="K14" s="17">
        <v>0.37802258910178499</v>
      </c>
      <c r="L14" s="17">
        <v>0.32313688628092901</v>
      </c>
      <c r="M14" s="17"/>
      <c r="N14" s="17">
        <v>0.41519301837032602</v>
      </c>
      <c r="O14" s="17">
        <v>0.31627565673837099</v>
      </c>
      <c r="P14" s="17">
        <v>0.30710009615933198</v>
      </c>
      <c r="Q14" s="17">
        <v>0.30263739203617102</v>
      </c>
      <c r="R14" s="17"/>
      <c r="S14" s="17">
        <v>0.371262741950666</v>
      </c>
      <c r="T14" s="17">
        <v>0.388573934470899</v>
      </c>
      <c r="U14" s="17">
        <v>0.28950369166629802</v>
      </c>
      <c r="V14" s="17">
        <v>0.27365341722988601</v>
      </c>
      <c r="W14" s="17">
        <v>0.33946323214907398</v>
      </c>
      <c r="X14" s="17">
        <v>0.30781978884294597</v>
      </c>
      <c r="Y14" s="17">
        <v>0.335083918414877</v>
      </c>
      <c r="Z14" s="17">
        <v>0.38453933359714099</v>
      </c>
      <c r="AA14" s="17">
        <v>0.336804267735336</v>
      </c>
      <c r="AB14" s="17">
        <v>0.33150327625297199</v>
      </c>
      <c r="AC14" s="17">
        <v>0.281165811349397</v>
      </c>
      <c r="AD14" s="17">
        <v>0.426031909954322</v>
      </c>
      <c r="AE14" s="17"/>
      <c r="AF14" s="17">
        <v>0.302980157528912</v>
      </c>
      <c r="AG14" s="17">
        <v>0.27724384451927397</v>
      </c>
      <c r="AH14" s="17">
        <v>0.28925381988712501</v>
      </c>
      <c r="AI14" s="17">
        <v>0.26836129105060302</v>
      </c>
      <c r="AJ14" s="17">
        <v>0.358335793750024</v>
      </c>
      <c r="AK14" s="17">
        <v>0.29477370473256798</v>
      </c>
      <c r="AL14" s="17">
        <v>0.32551181866793799</v>
      </c>
      <c r="AM14" s="17">
        <v>0.36363802195660699</v>
      </c>
      <c r="AN14" s="17">
        <v>0.34208752663810699</v>
      </c>
      <c r="AO14" s="17">
        <v>0.36641520203072803</v>
      </c>
      <c r="AP14" s="17">
        <v>0.44629009965973798</v>
      </c>
      <c r="AQ14" s="17">
        <v>0.33495472357853401</v>
      </c>
      <c r="AR14" s="17">
        <v>0.26839525438464501</v>
      </c>
      <c r="AS14" s="17">
        <v>0.37270710645354699</v>
      </c>
      <c r="AT14" s="17">
        <v>0.38656583928167898</v>
      </c>
      <c r="AU14" s="17">
        <v>0.48748521475479101</v>
      </c>
      <c r="AV14" s="17"/>
      <c r="AW14" s="17">
        <v>0.36396661747310899</v>
      </c>
      <c r="AX14" s="17">
        <v>0.35536940296409297</v>
      </c>
      <c r="AY14" s="17">
        <v>0.293805722230427</v>
      </c>
      <c r="AZ14" s="17">
        <v>0.33429189530254899</v>
      </c>
      <c r="BA14" s="17">
        <v>0.32975694572876202</v>
      </c>
      <c r="BB14" s="17">
        <v>0.278915251345977</v>
      </c>
      <c r="BC14" s="17"/>
      <c r="BD14" s="17">
        <v>0.29547251192047402</v>
      </c>
      <c r="BE14" s="17">
        <v>0.30312461393253198</v>
      </c>
      <c r="BF14" s="17">
        <v>0.40222118529242001</v>
      </c>
      <c r="BG14" s="17">
        <v>0.35895569319091603</v>
      </c>
      <c r="BH14" s="17">
        <v>0.51830849092631304</v>
      </c>
      <c r="BI14" s="17"/>
      <c r="BJ14" s="17">
        <v>0.326887129133207</v>
      </c>
      <c r="BK14" s="17">
        <v>0.38527442874913898</v>
      </c>
      <c r="BL14" s="17"/>
      <c r="BM14" s="17">
        <v>0.32888795167768398</v>
      </c>
      <c r="BN14" s="17">
        <v>0.37784956049653401</v>
      </c>
      <c r="BO14" s="17"/>
      <c r="BP14" s="17">
        <v>0.386281948067206</v>
      </c>
      <c r="BQ14" s="17">
        <v>0.39289068638511399</v>
      </c>
      <c r="BR14" s="17">
        <v>0.34637869810365901</v>
      </c>
      <c r="BS14" s="17">
        <v>0.31893969330256899</v>
      </c>
      <c r="BT14" s="17"/>
      <c r="BU14" s="17">
        <v>0.37858743634033598</v>
      </c>
      <c r="BV14" s="17">
        <v>0.28409119534134702</v>
      </c>
      <c r="BW14" s="17"/>
      <c r="BX14" s="17">
        <v>0.42656131931531399</v>
      </c>
      <c r="BY14" s="17">
        <v>0.30353470833690199</v>
      </c>
    </row>
    <row r="15" spans="2:77" ht="28.9">
      <c r="B15" s="18" t="s">
        <v>420</v>
      </c>
      <c r="C15" s="17">
        <v>0.18875294614690399</v>
      </c>
      <c r="D15" s="17">
        <v>0.22130589528400799</v>
      </c>
      <c r="E15" s="17">
        <v>0.15765073541646599</v>
      </c>
      <c r="F15" s="17"/>
      <c r="G15" s="17">
        <v>0.23155851921162701</v>
      </c>
      <c r="H15" s="17">
        <v>0.24965878609127901</v>
      </c>
      <c r="I15" s="17">
        <v>0.21782774147547501</v>
      </c>
      <c r="J15" s="17">
        <v>0.17248598047989</v>
      </c>
      <c r="K15" s="17">
        <v>0.14257025650920099</v>
      </c>
      <c r="L15" s="17">
        <v>0.133800002009135</v>
      </c>
      <c r="M15" s="17"/>
      <c r="N15" s="17">
        <v>0.201886193563204</v>
      </c>
      <c r="O15" s="17">
        <v>0.16680327690973301</v>
      </c>
      <c r="P15" s="17">
        <v>0.213598426341637</v>
      </c>
      <c r="Q15" s="17">
        <v>0.17722865800932799</v>
      </c>
      <c r="R15" s="17"/>
      <c r="S15" s="17">
        <v>0.29747517351387898</v>
      </c>
      <c r="T15" s="17">
        <v>0.16934366365016101</v>
      </c>
      <c r="U15" s="17">
        <v>0.143456656343633</v>
      </c>
      <c r="V15" s="17">
        <v>0.18647118531964399</v>
      </c>
      <c r="W15" s="17">
        <v>0.22759253760801401</v>
      </c>
      <c r="X15" s="17">
        <v>0.19654227481647199</v>
      </c>
      <c r="Y15" s="17">
        <v>0.16151555149578201</v>
      </c>
      <c r="Z15" s="17">
        <v>0.21481643379792201</v>
      </c>
      <c r="AA15" s="17">
        <v>0.185684625671175</v>
      </c>
      <c r="AB15" s="17">
        <v>6.9423575718555203E-2</v>
      </c>
      <c r="AC15" s="17">
        <v>0.228598926961356</v>
      </c>
      <c r="AD15" s="17">
        <v>0.115117377176003</v>
      </c>
      <c r="AE15" s="17"/>
      <c r="AF15" s="17">
        <v>9.2858291610165206E-2</v>
      </c>
      <c r="AG15" s="17">
        <v>0.252510828020032</v>
      </c>
      <c r="AH15" s="17">
        <v>0.111876123830998</v>
      </c>
      <c r="AI15" s="17">
        <v>0.16527782987436901</v>
      </c>
      <c r="AJ15" s="17">
        <v>0.208224877347265</v>
      </c>
      <c r="AK15" s="17">
        <v>0.17430607567946599</v>
      </c>
      <c r="AL15" s="17">
        <v>0.23581143309483599</v>
      </c>
      <c r="AM15" s="17">
        <v>0.17560969268042101</v>
      </c>
      <c r="AN15" s="17">
        <v>0.194215314250614</v>
      </c>
      <c r="AO15" s="17">
        <v>0.253020350083144</v>
      </c>
      <c r="AP15" s="17">
        <v>0.20116394229902501</v>
      </c>
      <c r="AQ15" s="17">
        <v>0.13926741188064701</v>
      </c>
      <c r="AR15" s="17">
        <v>7.7118718250269697E-2</v>
      </c>
      <c r="AS15" s="17">
        <v>0.31252237595161197</v>
      </c>
      <c r="AT15" s="17">
        <v>0.22885501328006</v>
      </c>
      <c r="AU15" s="17">
        <v>0.28904648495378399</v>
      </c>
      <c r="AV15" s="17"/>
      <c r="AW15" s="17">
        <v>0.25532282150042002</v>
      </c>
      <c r="AX15" s="17">
        <v>0.16432965216599801</v>
      </c>
      <c r="AY15" s="17">
        <v>0.17844705992784801</v>
      </c>
      <c r="AZ15" s="17">
        <v>0.18032469882931301</v>
      </c>
      <c r="BA15" s="17">
        <v>0.15939999191763099</v>
      </c>
      <c r="BB15" s="17">
        <v>0.1468607034928</v>
      </c>
      <c r="BC15" s="17"/>
      <c r="BD15" s="17">
        <v>0.148155670723599</v>
      </c>
      <c r="BE15" s="17">
        <v>0.20609528517716599</v>
      </c>
      <c r="BF15" s="17">
        <v>0.17384613552851899</v>
      </c>
      <c r="BG15" s="17">
        <v>0.26859246819583699</v>
      </c>
      <c r="BH15" s="17">
        <v>0.32600934093453898</v>
      </c>
      <c r="BI15" s="17"/>
      <c r="BJ15" s="17">
        <v>0.16112684517565201</v>
      </c>
      <c r="BK15" s="17">
        <v>0.31571481090582898</v>
      </c>
      <c r="BL15" s="17"/>
      <c r="BM15" s="17">
        <v>0.17244308323101901</v>
      </c>
      <c r="BN15" s="17">
        <v>0.26863468454876199</v>
      </c>
      <c r="BO15" s="17"/>
      <c r="BP15" s="17">
        <v>0.28933614959710202</v>
      </c>
      <c r="BQ15" s="17">
        <v>0.27890048447151999</v>
      </c>
      <c r="BR15" s="17">
        <v>0.22653715683754999</v>
      </c>
      <c r="BS15" s="17">
        <v>0.15378432479190399</v>
      </c>
      <c r="BT15" s="17"/>
      <c r="BU15" s="17">
        <v>0.20729947096939699</v>
      </c>
      <c r="BV15" s="17">
        <v>0.16510361558525199</v>
      </c>
      <c r="BW15" s="17"/>
      <c r="BX15" s="17">
        <v>0.262215250702444</v>
      </c>
      <c r="BY15" s="17">
        <v>0.16124331357341701</v>
      </c>
    </row>
    <row r="16" spans="2:77">
      <c r="B16" s="18" t="s">
        <v>195</v>
      </c>
      <c r="C16" s="17">
        <v>9.0548353471452306E-2</v>
      </c>
      <c r="D16" s="17">
        <v>6.1402786245603899E-2</v>
      </c>
      <c r="E16" s="17">
        <v>0.11993141220554</v>
      </c>
      <c r="F16" s="17"/>
      <c r="G16" s="17">
        <v>5.4001303156387001E-2</v>
      </c>
      <c r="H16" s="17">
        <v>7.4889833857251994E-2</v>
      </c>
      <c r="I16" s="17">
        <v>8.9312333741969493E-2</v>
      </c>
      <c r="J16" s="17">
        <v>0.11120227683436699</v>
      </c>
      <c r="K16" s="17">
        <v>9.57554476577651E-2</v>
      </c>
      <c r="L16" s="17">
        <v>0.107517606099876</v>
      </c>
      <c r="M16" s="17"/>
      <c r="N16" s="17">
        <v>6.5111502075446206E-2</v>
      </c>
      <c r="O16" s="17">
        <v>8.6108329077450793E-2</v>
      </c>
      <c r="P16" s="17">
        <v>9.0428124435372001E-2</v>
      </c>
      <c r="Q16" s="17">
        <v>0.12175022376582199</v>
      </c>
      <c r="R16" s="17"/>
      <c r="S16" s="17">
        <v>6.4659542822434496E-2</v>
      </c>
      <c r="T16" s="17">
        <v>8.6561818959669704E-2</v>
      </c>
      <c r="U16" s="17">
        <v>0.10195992816801799</v>
      </c>
      <c r="V16" s="17">
        <v>9.6131757870422496E-2</v>
      </c>
      <c r="W16" s="17">
        <v>8.5592983261713995E-2</v>
      </c>
      <c r="X16" s="17">
        <v>0.13147176169105501</v>
      </c>
      <c r="Y16" s="17">
        <v>0.115683704141353</v>
      </c>
      <c r="Z16" s="17">
        <v>5.5018364479942801E-2</v>
      </c>
      <c r="AA16" s="17">
        <v>7.6328621201581306E-2</v>
      </c>
      <c r="AB16" s="17">
        <v>9.9522446066239501E-2</v>
      </c>
      <c r="AC16" s="17">
        <v>7.5485140250807201E-2</v>
      </c>
      <c r="AD16" s="17">
        <v>9.4701341255085003E-2</v>
      </c>
      <c r="AE16" s="17"/>
      <c r="AF16" s="17">
        <v>0.22210126171946901</v>
      </c>
      <c r="AG16" s="17">
        <v>0.11266997514357301</v>
      </c>
      <c r="AH16" s="17">
        <v>7.6597563416950704E-2</v>
      </c>
      <c r="AI16" s="17">
        <v>0.14129003451233399</v>
      </c>
      <c r="AJ16" s="17">
        <v>0.100318576632298</v>
      </c>
      <c r="AK16" s="17">
        <v>5.5121271918647699E-2</v>
      </c>
      <c r="AL16" s="17">
        <v>7.2988161795971201E-2</v>
      </c>
      <c r="AM16" s="17">
        <v>8.9518104779732099E-2</v>
      </c>
      <c r="AN16" s="17">
        <v>8.7819896629948102E-2</v>
      </c>
      <c r="AO16" s="17">
        <v>6.3397003247940301E-2</v>
      </c>
      <c r="AP16" s="17">
        <v>7.9150104642264796E-2</v>
      </c>
      <c r="AQ16" s="17">
        <v>0.11885403652153501</v>
      </c>
      <c r="AR16" s="17">
        <v>0.115594342997918</v>
      </c>
      <c r="AS16" s="17">
        <v>3.96742456444973E-2</v>
      </c>
      <c r="AT16" s="17">
        <v>4.9599636639713798E-2</v>
      </c>
      <c r="AU16" s="17">
        <v>4.1765195485836397E-2</v>
      </c>
      <c r="AV16" s="17"/>
      <c r="AW16" s="17">
        <v>6.8993433715318603E-2</v>
      </c>
      <c r="AX16" s="17">
        <v>7.7897669675518394E-2</v>
      </c>
      <c r="AY16" s="17">
        <v>9.5823416156957497E-2</v>
      </c>
      <c r="AZ16" s="17">
        <v>0.141722403984644</v>
      </c>
      <c r="BA16" s="17">
        <v>9.1666955736848396E-2</v>
      </c>
      <c r="BB16" s="17">
        <v>4.6589295967822603E-2</v>
      </c>
      <c r="BC16" s="17"/>
      <c r="BD16" s="17">
        <v>0.13526835820569599</v>
      </c>
      <c r="BE16" s="17">
        <v>9.9402779840972399E-2</v>
      </c>
      <c r="BF16" s="17">
        <v>6.0977341438328399E-2</v>
      </c>
      <c r="BG16" s="17">
        <v>4.19893869629143E-2</v>
      </c>
      <c r="BH16" s="17">
        <v>0</v>
      </c>
      <c r="BI16" s="17"/>
      <c r="BJ16" s="17">
        <v>9.4189190342142196E-2</v>
      </c>
      <c r="BK16" s="17">
        <v>7.4961554267814701E-2</v>
      </c>
      <c r="BL16" s="17"/>
      <c r="BM16" s="17">
        <v>9.1776941128818804E-2</v>
      </c>
      <c r="BN16" s="17">
        <v>8.3853185367831498E-2</v>
      </c>
      <c r="BO16" s="17"/>
      <c r="BP16" s="17">
        <v>7.5523524454984906E-2</v>
      </c>
      <c r="BQ16" s="17">
        <v>8.8590158480707601E-2</v>
      </c>
      <c r="BR16" s="17">
        <v>4.9749926819068702E-2</v>
      </c>
      <c r="BS16" s="17">
        <v>9.1101502018006694E-2</v>
      </c>
      <c r="BT16" s="17"/>
      <c r="BU16" s="17">
        <v>6.6176062114041506E-2</v>
      </c>
      <c r="BV16" s="17">
        <v>0.12162632524098101</v>
      </c>
      <c r="BW16" s="17"/>
      <c r="BX16" s="17">
        <v>4.8101286226714599E-2</v>
      </c>
      <c r="BY16" s="17">
        <v>0.10644362426086799</v>
      </c>
    </row>
    <row r="17" spans="2:77">
      <c r="B17" s="18" t="s">
        <v>116</v>
      </c>
      <c r="C17" s="19">
        <v>7.2343191347835095E-2</v>
      </c>
      <c r="D17" s="19">
        <v>7.4063397673180806E-2</v>
      </c>
      <c r="E17" s="19">
        <v>6.9056127482438903E-2</v>
      </c>
      <c r="F17" s="19"/>
      <c r="G17" s="19">
        <v>1.8668313947916099E-2</v>
      </c>
      <c r="H17" s="19">
        <v>3.0366099542486601E-2</v>
      </c>
      <c r="I17" s="19">
        <v>6.0167041065278301E-2</v>
      </c>
      <c r="J17" s="19">
        <v>9.64111553474883E-2</v>
      </c>
      <c r="K17" s="19">
        <v>0.10360881244605299</v>
      </c>
      <c r="L17" s="19">
        <v>0.109580613173165</v>
      </c>
      <c r="M17" s="19"/>
      <c r="N17" s="19">
        <v>5.6752667399667403E-2</v>
      </c>
      <c r="O17" s="19">
        <v>7.2900203834287802E-2</v>
      </c>
      <c r="P17" s="19">
        <v>7.9997799323885802E-2</v>
      </c>
      <c r="Q17" s="19">
        <v>7.8399851202586093E-2</v>
      </c>
      <c r="R17" s="19"/>
      <c r="S17" s="19">
        <v>6.88772046804461E-2</v>
      </c>
      <c r="T17" s="19">
        <v>6.3996157251167807E-2</v>
      </c>
      <c r="U17" s="19">
        <v>8.1668203197028805E-2</v>
      </c>
      <c r="V17" s="19">
        <v>0.12622314117888001</v>
      </c>
      <c r="W17" s="19">
        <v>5.9948369128609499E-2</v>
      </c>
      <c r="X17" s="19">
        <v>3.90302582130167E-2</v>
      </c>
      <c r="Y17" s="19">
        <v>6.4553034308437104E-2</v>
      </c>
      <c r="Z17" s="19">
        <v>6.6708861577017206E-2</v>
      </c>
      <c r="AA17" s="19">
        <v>6.0660389247274897E-2</v>
      </c>
      <c r="AB17" s="19">
        <v>9.6905944091118495E-2</v>
      </c>
      <c r="AC17" s="19">
        <v>6.1960676394175303E-2</v>
      </c>
      <c r="AD17" s="19">
        <v>9.13096248000273E-2</v>
      </c>
      <c r="AE17" s="19"/>
      <c r="AF17" s="19">
        <v>0.11019655393707201</v>
      </c>
      <c r="AG17" s="19">
        <v>6.12588374129487E-2</v>
      </c>
      <c r="AH17" s="19">
        <v>0.115706619306784</v>
      </c>
      <c r="AI17" s="19">
        <v>0.113881880920327</v>
      </c>
      <c r="AJ17" s="19">
        <v>5.6301660216539998E-2</v>
      </c>
      <c r="AK17" s="19">
        <v>5.9860589030367797E-2</v>
      </c>
      <c r="AL17" s="19">
        <v>5.03051783500209E-2</v>
      </c>
      <c r="AM17" s="19">
        <v>4.3423634916314902E-2</v>
      </c>
      <c r="AN17" s="19">
        <v>6.47266058150818E-2</v>
      </c>
      <c r="AO17" s="19">
        <v>5.71228441807611E-2</v>
      </c>
      <c r="AP17" s="19">
        <v>7.7273660596187399E-2</v>
      </c>
      <c r="AQ17" s="19">
        <v>5.6657916318865603E-2</v>
      </c>
      <c r="AR17" s="19">
        <v>0.14229973396001</v>
      </c>
      <c r="AS17" s="19">
        <v>5.0299169502165002E-2</v>
      </c>
      <c r="AT17" s="19">
        <v>5.7430572952858201E-2</v>
      </c>
      <c r="AU17" s="19">
        <v>6.6393897740395794E-2</v>
      </c>
      <c r="AV17" s="19"/>
      <c r="AW17" s="19">
        <v>5.6113980262952799E-2</v>
      </c>
      <c r="AX17" s="19">
        <v>6.5819503451948896E-2</v>
      </c>
      <c r="AY17" s="19">
        <v>6.7031787057287698E-2</v>
      </c>
      <c r="AZ17" s="19">
        <v>8.1677921289802002E-2</v>
      </c>
      <c r="BA17" s="19">
        <v>8.3991837185629498E-2</v>
      </c>
      <c r="BB17" s="19">
        <v>0.117198538848824</v>
      </c>
      <c r="BC17" s="19"/>
      <c r="BD17" s="19">
        <v>0.10647570155591</v>
      </c>
      <c r="BE17" s="19">
        <v>8.2933944617683997E-2</v>
      </c>
      <c r="BF17" s="19">
        <v>4.5585271368190801E-2</v>
      </c>
      <c r="BG17" s="19">
        <v>3.0555938786004801E-2</v>
      </c>
      <c r="BH17" s="19">
        <v>0</v>
      </c>
      <c r="BI17" s="19"/>
      <c r="BJ17" s="19">
        <v>8.2426762757212099E-2</v>
      </c>
      <c r="BK17" s="19">
        <v>2.1180977072305499E-2</v>
      </c>
      <c r="BL17" s="19"/>
      <c r="BM17" s="19">
        <v>8.0238951411673198E-2</v>
      </c>
      <c r="BN17" s="19">
        <v>3.5015260055169202E-2</v>
      </c>
      <c r="BO17" s="19"/>
      <c r="BP17" s="19">
        <v>3.1406617945212698E-2</v>
      </c>
      <c r="BQ17" s="19">
        <v>2.8780769896048199E-2</v>
      </c>
      <c r="BR17" s="19">
        <v>2.2244913753886899E-2</v>
      </c>
      <c r="BS17" s="19">
        <v>8.9096587989794099E-2</v>
      </c>
      <c r="BT17" s="19"/>
      <c r="BU17" s="19">
        <v>5.6854826699053999E-2</v>
      </c>
      <c r="BV17" s="19">
        <v>9.2092953577910502E-2</v>
      </c>
      <c r="BW17" s="19"/>
      <c r="BX17" s="19">
        <v>2.2314119369293402E-2</v>
      </c>
      <c r="BY17" s="19">
        <v>9.1077716441336304E-2</v>
      </c>
    </row>
    <row r="18" spans="2:77">
      <c r="B18" s="16"/>
    </row>
    <row r="19" spans="2:77">
      <c r="B19" t="s">
        <v>427</v>
      </c>
    </row>
    <row r="20" spans="2:77">
      <c r="B20" t="s">
        <v>428</v>
      </c>
    </row>
    <row r="22" spans="2:77">
      <c r="B22" s="8" t="str">
        <f>HYPERLINK("#'Contents'!A1", "Return to Contents")</f>
        <v>Return to Contents</v>
      </c>
    </row>
  </sheetData>
  <mergeCells count="13">
    <mergeCell ref="BU5:BV5"/>
    <mergeCell ref="BX5:BY5"/>
    <mergeCell ref="BP5:BS5"/>
    <mergeCell ref="D2:BO2"/>
    <mergeCell ref="AW5:BB5"/>
    <mergeCell ref="BD5:BH5"/>
    <mergeCell ref="BJ5:BK5"/>
    <mergeCell ref="BM5:BN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36D57-3EAC-4486-8B03-541D41FB242B}">
  <dimension ref="B2:F22"/>
  <sheetViews>
    <sheetView showGridLines="0" workbookViewId="0">
      <pane xSplit="2" topLeftCell="C1" activePane="topRight" state="frozen"/>
      <selection pane="topRight"/>
    </sheetView>
  </sheetViews>
  <sheetFormatPr defaultColWidth="10.85546875" defaultRowHeight="14.45"/>
  <cols>
    <col min="2" max="2" width="25.7109375" customWidth="1"/>
    <col min="3" max="6" width="20.7109375" customWidth="1"/>
  </cols>
  <sheetData>
    <row r="2" spans="2:6" ht="40.15" customHeight="1">
      <c r="D2" s="31" t="s">
        <v>510</v>
      </c>
      <c r="E2" s="32"/>
      <c r="F2" s="32"/>
    </row>
    <row r="6" spans="2:6" ht="49.9" customHeight="1">
      <c r="B6" s="20" t="s">
        <v>32</v>
      </c>
      <c r="C6" s="20" t="s">
        <v>511</v>
      </c>
      <c r="D6" s="20" t="s">
        <v>512</v>
      </c>
      <c r="E6" s="20" t="s">
        <v>513</v>
      </c>
    </row>
    <row r="7" spans="2:6">
      <c r="B7" s="18" t="s">
        <v>422</v>
      </c>
      <c r="C7" s="17">
        <v>0.20098797794908399</v>
      </c>
      <c r="D7" s="17">
        <v>0.1991749447375</v>
      </c>
      <c r="E7" s="17">
        <v>0.17395044098745399</v>
      </c>
    </row>
    <row r="8" spans="2:6">
      <c r="B8" s="18" t="s">
        <v>224</v>
      </c>
      <c r="C8" s="17">
        <v>0.44632345842730398</v>
      </c>
      <c r="D8" s="17">
        <v>0.39069407962800601</v>
      </c>
      <c r="E8" s="17">
        <v>0.35621329876265601</v>
      </c>
    </row>
    <row r="9" spans="2:6">
      <c r="B9" s="18" t="s">
        <v>423</v>
      </c>
      <c r="C9" s="17">
        <v>0.22660556390168399</v>
      </c>
      <c r="D9" s="17">
        <v>0.27407239764996799</v>
      </c>
      <c r="E9" s="17">
        <v>0.27351271952995099</v>
      </c>
    </row>
    <row r="10" spans="2:6">
      <c r="B10" s="18" t="s">
        <v>226</v>
      </c>
      <c r="C10" s="17">
        <v>5.6089252696825201E-2</v>
      </c>
      <c r="D10" s="17">
        <v>6.58971160363164E-2</v>
      </c>
      <c r="E10" s="17">
        <v>9.6871928131724294E-2</v>
      </c>
    </row>
    <row r="11" spans="2:6">
      <c r="B11" s="18" t="s">
        <v>424</v>
      </c>
      <c r="C11" s="17">
        <v>2.0457064005062399E-2</v>
      </c>
      <c r="D11" s="17">
        <v>2.78349351134419E-2</v>
      </c>
      <c r="E11" s="17">
        <v>4.2736857380092599E-2</v>
      </c>
    </row>
    <row r="12" spans="2:6">
      <c r="B12" s="18" t="s">
        <v>195</v>
      </c>
      <c r="C12" s="17">
        <v>4.9536683020040301E-2</v>
      </c>
      <c r="D12" s="17">
        <v>4.2326526834767599E-2</v>
      </c>
      <c r="E12" s="17">
        <v>5.6714755208121699E-2</v>
      </c>
    </row>
    <row r="13" spans="2:6">
      <c r="B13" s="23" t="s">
        <v>228</v>
      </c>
      <c r="C13" s="21">
        <v>0.64731143637638899</v>
      </c>
      <c r="D13" s="21">
        <v>0.58986902436550603</v>
      </c>
      <c r="E13" s="21">
        <v>0.53016373975011</v>
      </c>
    </row>
    <row r="14" spans="2:6">
      <c r="B14" s="23" t="s">
        <v>229</v>
      </c>
      <c r="C14" s="21">
        <v>7.6546316701887607E-2</v>
      </c>
      <c r="D14" s="21">
        <v>9.37320511497583E-2</v>
      </c>
      <c r="E14" s="21">
        <v>0.13960878551181699</v>
      </c>
    </row>
    <row r="15" spans="2:6">
      <c r="B15" s="23" t="s">
        <v>230</v>
      </c>
      <c r="C15" s="22">
        <v>0.57076511967450105</v>
      </c>
      <c r="D15" s="22">
        <v>9.37320511497583E-2</v>
      </c>
      <c r="E15" s="22">
        <v>0.39055495423829301</v>
      </c>
    </row>
    <row r="16" spans="2:6">
      <c r="B16" s="16"/>
      <c r="C16" s="16"/>
      <c r="D16" s="16"/>
      <c r="E16" s="16"/>
    </row>
    <row r="17" spans="2:2">
      <c r="B17" t="s">
        <v>427</v>
      </c>
    </row>
    <row r="18" spans="2:2">
      <c r="B18" t="s">
        <v>428</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0EDE7-34A4-41C8-9BD8-F146EC74DA56}">
  <dimension ref="B2:BY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s>
  <sheetData>
    <row r="2" spans="2:77" ht="40.15" customHeight="1">
      <c r="D2" s="31" t="s">
        <v>421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row>
    <row r="5" spans="2:77"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row>
    <row r="6" spans="2:77"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row>
    <row r="7" spans="2:77"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row>
    <row r="8" spans="2:77"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row>
    <row r="9" spans="2:77">
      <c r="B9" s="18" t="s">
        <v>422</v>
      </c>
      <c r="C9" s="17">
        <v>0.17395044098745399</v>
      </c>
      <c r="D9" s="17">
        <v>0.18248082159385601</v>
      </c>
      <c r="E9" s="17">
        <v>0.163548236707202</v>
      </c>
      <c r="F9" s="17"/>
      <c r="G9" s="17">
        <v>0.172963973857509</v>
      </c>
      <c r="H9" s="17">
        <v>0.19236969097958601</v>
      </c>
      <c r="I9" s="17">
        <v>0.18431046816789701</v>
      </c>
      <c r="J9" s="17">
        <v>0.15035373468088001</v>
      </c>
      <c r="K9" s="17">
        <v>0.167387959259789</v>
      </c>
      <c r="L9" s="17">
        <v>0.17471269682683099</v>
      </c>
      <c r="M9" s="17"/>
      <c r="N9" s="17">
        <v>0.21760409773624401</v>
      </c>
      <c r="O9" s="17">
        <v>0.17371194216097399</v>
      </c>
      <c r="P9" s="17">
        <v>0.165445027043299</v>
      </c>
      <c r="Q9" s="17">
        <v>0.13195830273283601</v>
      </c>
      <c r="R9" s="17"/>
      <c r="S9" s="17">
        <v>0.21848770818861499</v>
      </c>
      <c r="T9" s="17">
        <v>0.17970975623880001</v>
      </c>
      <c r="U9" s="17">
        <v>0.13659914709025101</v>
      </c>
      <c r="V9" s="17">
        <v>0.172556200617207</v>
      </c>
      <c r="W9" s="17">
        <v>0.15548908904335401</v>
      </c>
      <c r="X9" s="17">
        <v>0.14975371622934</v>
      </c>
      <c r="Y9" s="17">
        <v>0.14753332726228799</v>
      </c>
      <c r="Z9" s="17">
        <v>0.13607330128137801</v>
      </c>
      <c r="AA9" s="17">
        <v>0.17680409290066099</v>
      </c>
      <c r="AB9" s="17">
        <v>0.20355059815603899</v>
      </c>
      <c r="AC9" s="17">
        <v>0.16857368720318999</v>
      </c>
      <c r="AD9" s="17">
        <v>0.191265592211466</v>
      </c>
      <c r="AE9" s="17"/>
      <c r="AF9" s="17">
        <v>0.14173523958857401</v>
      </c>
      <c r="AG9" s="17">
        <v>0.115229138193725</v>
      </c>
      <c r="AH9" s="17">
        <v>0.176089147165299</v>
      </c>
      <c r="AI9" s="17">
        <v>0.12673227525707401</v>
      </c>
      <c r="AJ9" s="17">
        <v>0.14327677793228299</v>
      </c>
      <c r="AK9" s="17">
        <v>0.19632129272819199</v>
      </c>
      <c r="AL9" s="17">
        <v>0.170019658445618</v>
      </c>
      <c r="AM9" s="17">
        <v>0.20023815408366999</v>
      </c>
      <c r="AN9" s="17">
        <v>0.15141962639791401</v>
      </c>
      <c r="AO9" s="17">
        <v>0.17648705769113199</v>
      </c>
      <c r="AP9" s="17">
        <v>0.19914812436983101</v>
      </c>
      <c r="AQ9" s="17">
        <v>0.17810156917735001</v>
      </c>
      <c r="AR9" s="17">
        <v>0.13502674927081801</v>
      </c>
      <c r="AS9" s="17">
        <v>0.17406661361539399</v>
      </c>
      <c r="AT9" s="17">
        <v>0.225403285990047</v>
      </c>
      <c r="AU9" s="17">
        <v>0.30207457658895898</v>
      </c>
      <c r="AV9" s="17"/>
      <c r="AW9" s="17">
        <v>0.214349316872255</v>
      </c>
      <c r="AX9" s="17">
        <v>0.193013864580903</v>
      </c>
      <c r="AY9" s="17">
        <v>0.138473413613902</v>
      </c>
      <c r="AZ9" s="17">
        <v>0.131365458350784</v>
      </c>
      <c r="BA9" s="17">
        <v>0.17864716787968199</v>
      </c>
      <c r="BB9" s="17">
        <v>0.14613754317730299</v>
      </c>
      <c r="BC9" s="17"/>
      <c r="BD9" s="17">
        <v>0.114070488800899</v>
      </c>
      <c r="BE9" s="17">
        <v>0.15173175453910701</v>
      </c>
      <c r="BF9" s="17">
        <v>0.22616289806585099</v>
      </c>
      <c r="BG9" s="17">
        <v>0.223888750516027</v>
      </c>
      <c r="BH9" s="17">
        <v>0.26581677241634999</v>
      </c>
      <c r="BI9" s="17"/>
      <c r="BJ9" s="17">
        <v>0.173527069898849</v>
      </c>
      <c r="BK9" s="17">
        <v>0.17304698104812799</v>
      </c>
      <c r="BL9" s="17"/>
      <c r="BM9" s="17">
        <v>0.17066480828703201</v>
      </c>
      <c r="BN9" s="17">
        <v>0.188241338355539</v>
      </c>
      <c r="BO9" s="17"/>
      <c r="BP9" s="17">
        <v>0.19267047809427801</v>
      </c>
      <c r="BQ9" s="17">
        <v>0.19649469654777299</v>
      </c>
      <c r="BR9" s="17">
        <v>0.182490854089535</v>
      </c>
      <c r="BS9" s="17">
        <v>0.16787298296440001</v>
      </c>
      <c r="BT9" s="17"/>
      <c r="BU9" s="17">
        <v>0.20689333696360901</v>
      </c>
      <c r="BV9" s="17">
        <v>0.13201547687429399</v>
      </c>
      <c r="BW9" s="17"/>
      <c r="BX9" s="17">
        <v>0.27441064801604398</v>
      </c>
      <c r="BY9" s="17">
        <v>0.134102318412748</v>
      </c>
    </row>
    <row r="10" spans="2:77">
      <c r="B10" s="18" t="s">
        <v>224</v>
      </c>
      <c r="C10" s="17">
        <v>0.35621329876265601</v>
      </c>
      <c r="D10" s="17">
        <v>0.36518804914651898</v>
      </c>
      <c r="E10" s="17">
        <v>0.34809440220093002</v>
      </c>
      <c r="F10" s="17"/>
      <c r="G10" s="17">
        <v>0.41408338562893798</v>
      </c>
      <c r="H10" s="17">
        <v>0.393841086627637</v>
      </c>
      <c r="I10" s="17">
        <v>0.34675966341932801</v>
      </c>
      <c r="J10" s="17">
        <v>0.308467662253678</v>
      </c>
      <c r="K10" s="17">
        <v>0.33179636913010502</v>
      </c>
      <c r="L10" s="17">
        <v>0.34990854906046198</v>
      </c>
      <c r="M10" s="17"/>
      <c r="N10" s="17">
        <v>0.38174574218483098</v>
      </c>
      <c r="O10" s="17">
        <v>0.37074485893639197</v>
      </c>
      <c r="P10" s="17">
        <v>0.34560242278206299</v>
      </c>
      <c r="Q10" s="17">
        <v>0.32429455911242</v>
      </c>
      <c r="R10" s="17"/>
      <c r="S10" s="17">
        <v>0.36452642087806097</v>
      </c>
      <c r="T10" s="17">
        <v>0.39579012680814701</v>
      </c>
      <c r="U10" s="17">
        <v>0.382749438549223</v>
      </c>
      <c r="V10" s="17">
        <v>0.32789872266334502</v>
      </c>
      <c r="W10" s="17">
        <v>0.34059146543080199</v>
      </c>
      <c r="X10" s="17">
        <v>0.35933717667790599</v>
      </c>
      <c r="Y10" s="17">
        <v>0.32254793938387299</v>
      </c>
      <c r="Z10" s="17">
        <v>0.43371268694471499</v>
      </c>
      <c r="AA10" s="17">
        <v>0.36786464397769902</v>
      </c>
      <c r="AB10" s="17">
        <v>0.32391153059842198</v>
      </c>
      <c r="AC10" s="17">
        <v>0.31871337884685702</v>
      </c>
      <c r="AD10" s="17">
        <v>0.29030437306901102</v>
      </c>
      <c r="AE10" s="17"/>
      <c r="AF10" s="17">
        <v>0.25528454068130901</v>
      </c>
      <c r="AG10" s="17">
        <v>0.34626227278028998</v>
      </c>
      <c r="AH10" s="17">
        <v>0.32682666521459902</v>
      </c>
      <c r="AI10" s="17">
        <v>0.35072856339117198</v>
      </c>
      <c r="AJ10" s="17">
        <v>0.38348363053408402</v>
      </c>
      <c r="AK10" s="17">
        <v>0.32731311141496799</v>
      </c>
      <c r="AL10" s="17">
        <v>0.35456676346034</v>
      </c>
      <c r="AM10" s="17">
        <v>0.34020127628909202</v>
      </c>
      <c r="AN10" s="17">
        <v>0.40796016616613301</v>
      </c>
      <c r="AO10" s="17">
        <v>0.39045465469136698</v>
      </c>
      <c r="AP10" s="17">
        <v>0.35341765842955303</v>
      </c>
      <c r="AQ10" s="17">
        <v>0.38247623471550302</v>
      </c>
      <c r="AR10" s="17">
        <v>0.36491462239362199</v>
      </c>
      <c r="AS10" s="17">
        <v>0.36666430766470098</v>
      </c>
      <c r="AT10" s="17">
        <v>0.49462042980290399</v>
      </c>
      <c r="AU10" s="17">
        <v>0.31219307087513698</v>
      </c>
      <c r="AV10" s="17"/>
      <c r="AW10" s="17">
        <v>0.368745427787185</v>
      </c>
      <c r="AX10" s="17">
        <v>0.36004101306743103</v>
      </c>
      <c r="AY10" s="17">
        <v>0.34782476118966998</v>
      </c>
      <c r="AZ10" s="17">
        <v>0.357738621889164</v>
      </c>
      <c r="BA10" s="17">
        <v>0.33013279163159598</v>
      </c>
      <c r="BB10" s="17">
        <v>0.35523334499737502</v>
      </c>
      <c r="BC10" s="17"/>
      <c r="BD10" s="17">
        <v>0.33530142275181302</v>
      </c>
      <c r="BE10" s="17">
        <v>0.35217249362017</v>
      </c>
      <c r="BF10" s="17">
        <v>0.38212516130463597</v>
      </c>
      <c r="BG10" s="17">
        <v>0.41575106724598099</v>
      </c>
      <c r="BH10" s="17">
        <v>0.37977767609111801</v>
      </c>
      <c r="BI10" s="17"/>
      <c r="BJ10" s="17">
        <v>0.34753082010375602</v>
      </c>
      <c r="BK10" s="17">
        <v>0.398080593318626</v>
      </c>
      <c r="BL10" s="17"/>
      <c r="BM10" s="17">
        <v>0.35297618270901698</v>
      </c>
      <c r="BN10" s="17">
        <v>0.375177658815665</v>
      </c>
      <c r="BO10" s="17"/>
      <c r="BP10" s="17">
        <v>0.39938303026446598</v>
      </c>
      <c r="BQ10" s="17">
        <v>0.39768188587047199</v>
      </c>
      <c r="BR10" s="17">
        <v>0.40527328602759899</v>
      </c>
      <c r="BS10" s="17">
        <v>0.34458386359537502</v>
      </c>
      <c r="BT10" s="17"/>
      <c r="BU10" s="17">
        <v>0.380183617742538</v>
      </c>
      <c r="BV10" s="17">
        <v>0.32570005952194198</v>
      </c>
      <c r="BW10" s="17"/>
      <c r="BX10" s="17">
        <v>0.41812016624610499</v>
      </c>
      <c r="BY10" s="17">
        <v>0.33165758146262497</v>
      </c>
    </row>
    <row r="11" spans="2:77">
      <c r="B11" s="18" t="s">
        <v>423</v>
      </c>
      <c r="C11" s="17">
        <v>0.27351271952995099</v>
      </c>
      <c r="D11" s="17">
        <v>0.249953902068203</v>
      </c>
      <c r="E11" s="17">
        <v>0.29752962285750201</v>
      </c>
      <c r="F11" s="17"/>
      <c r="G11" s="17">
        <v>0.24968223524027799</v>
      </c>
      <c r="H11" s="17">
        <v>0.24953064863982299</v>
      </c>
      <c r="I11" s="17">
        <v>0.24829959256196499</v>
      </c>
      <c r="J11" s="17">
        <v>0.299712865127229</v>
      </c>
      <c r="K11" s="17">
        <v>0.28519850561550097</v>
      </c>
      <c r="L11" s="17">
        <v>0.30037848943399698</v>
      </c>
      <c r="M11" s="17"/>
      <c r="N11" s="17">
        <v>0.24258739217491301</v>
      </c>
      <c r="O11" s="17">
        <v>0.27590357138058702</v>
      </c>
      <c r="P11" s="17">
        <v>0.27999632590895501</v>
      </c>
      <c r="Q11" s="17">
        <v>0.30300776983759398</v>
      </c>
      <c r="R11" s="17"/>
      <c r="S11" s="17">
        <v>0.253474565577467</v>
      </c>
      <c r="T11" s="17">
        <v>0.25319714643410501</v>
      </c>
      <c r="U11" s="17">
        <v>0.296596079232117</v>
      </c>
      <c r="V11" s="17">
        <v>0.28956637538458502</v>
      </c>
      <c r="W11" s="17">
        <v>0.284819638985991</v>
      </c>
      <c r="X11" s="17">
        <v>0.28250401098491901</v>
      </c>
      <c r="Y11" s="17">
        <v>0.33669297075733901</v>
      </c>
      <c r="Z11" s="17">
        <v>0.23941439289920599</v>
      </c>
      <c r="AA11" s="17">
        <v>0.25220588203333</v>
      </c>
      <c r="AB11" s="17">
        <v>0.29108147044683502</v>
      </c>
      <c r="AC11" s="17">
        <v>0.244924153139286</v>
      </c>
      <c r="AD11" s="17">
        <v>0.24203298240197199</v>
      </c>
      <c r="AE11" s="17"/>
      <c r="AF11" s="17">
        <v>0.28632937214034199</v>
      </c>
      <c r="AG11" s="17">
        <v>0.29132634909010802</v>
      </c>
      <c r="AH11" s="17">
        <v>0.26862948034634798</v>
      </c>
      <c r="AI11" s="17">
        <v>0.30378375017319098</v>
      </c>
      <c r="AJ11" s="17">
        <v>0.28431668469303101</v>
      </c>
      <c r="AK11" s="17">
        <v>0.283963871827833</v>
      </c>
      <c r="AL11" s="17">
        <v>0.27421047662098302</v>
      </c>
      <c r="AM11" s="17">
        <v>0.31008450568934298</v>
      </c>
      <c r="AN11" s="17">
        <v>0.24797691683157</v>
      </c>
      <c r="AO11" s="17">
        <v>0.286129148731678</v>
      </c>
      <c r="AP11" s="17">
        <v>0.23251220883044901</v>
      </c>
      <c r="AQ11" s="17">
        <v>0.29320491581713098</v>
      </c>
      <c r="AR11" s="17">
        <v>0.226141903392859</v>
      </c>
      <c r="AS11" s="17">
        <v>0.31244449086784098</v>
      </c>
      <c r="AT11" s="17">
        <v>0.160493627493102</v>
      </c>
      <c r="AU11" s="17">
        <v>0.21125974150563201</v>
      </c>
      <c r="AV11" s="17"/>
      <c r="AW11" s="17">
        <v>0.25243129937936198</v>
      </c>
      <c r="AX11" s="17">
        <v>0.26218118621021402</v>
      </c>
      <c r="AY11" s="17">
        <v>0.27861169585221601</v>
      </c>
      <c r="AZ11" s="17">
        <v>0.28341009101026499</v>
      </c>
      <c r="BA11" s="17">
        <v>0.30824174152198702</v>
      </c>
      <c r="BB11" s="17">
        <v>0.295267849771017</v>
      </c>
      <c r="BC11" s="17"/>
      <c r="BD11" s="17">
        <v>0.30359607805078198</v>
      </c>
      <c r="BE11" s="17">
        <v>0.27611332983150899</v>
      </c>
      <c r="BF11" s="17">
        <v>0.240211228416536</v>
      </c>
      <c r="BG11" s="17">
        <v>0.22618994718330501</v>
      </c>
      <c r="BH11" s="17">
        <v>0.21235772420377499</v>
      </c>
      <c r="BI11" s="17"/>
      <c r="BJ11" s="17">
        <v>0.27191734322257299</v>
      </c>
      <c r="BK11" s="17">
        <v>0.282123470557125</v>
      </c>
      <c r="BL11" s="17"/>
      <c r="BM11" s="17">
        <v>0.27312472533369297</v>
      </c>
      <c r="BN11" s="17">
        <v>0.27369841220795499</v>
      </c>
      <c r="BO11" s="17"/>
      <c r="BP11" s="17">
        <v>0.27222231240010503</v>
      </c>
      <c r="BQ11" s="17">
        <v>0.24800734469512101</v>
      </c>
      <c r="BR11" s="17">
        <v>0.224536014927599</v>
      </c>
      <c r="BS11" s="17">
        <v>0.27736664721225102</v>
      </c>
      <c r="BT11" s="17"/>
      <c r="BU11" s="17">
        <v>0.246352105305151</v>
      </c>
      <c r="BV11" s="17">
        <v>0.308087074608898</v>
      </c>
      <c r="BW11" s="17"/>
      <c r="BX11" s="17">
        <v>0.188418508867956</v>
      </c>
      <c r="BY11" s="17">
        <v>0.30726583070851099</v>
      </c>
    </row>
    <row r="12" spans="2:77">
      <c r="B12" s="18" t="s">
        <v>226</v>
      </c>
      <c r="C12" s="17">
        <v>9.6871928131724294E-2</v>
      </c>
      <c r="D12" s="17">
        <v>0.110189020777012</v>
      </c>
      <c r="E12" s="17">
        <v>8.4585514333698097E-2</v>
      </c>
      <c r="F12" s="17"/>
      <c r="G12" s="17">
        <v>8.8886853010046202E-2</v>
      </c>
      <c r="H12" s="17">
        <v>8.2240611301694494E-2</v>
      </c>
      <c r="I12" s="17">
        <v>9.4200131190129696E-2</v>
      </c>
      <c r="J12" s="17">
        <v>0.105371144290255</v>
      </c>
      <c r="K12" s="17">
        <v>0.115242833483809</v>
      </c>
      <c r="L12" s="17">
        <v>9.7072714724888903E-2</v>
      </c>
      <c r="M12" s="17"/>
      <c r="N12" s="17">
        <v>9.5917772121750705E-2</v>
      </c>
      <c r="O12" s="17">
        <v>8.40959442642637E-2</v>
      </c>
      <c r="P12" s="17">
        <v>0.106034233618747</v>
      </c>
      <c r="Q12" s="17">
        <v>0.103016675127188</v>
      </c>
      <c r="R12" s="17"/>
      <c r="S12" s="17">
        <v>7.5838587765306095E-2</v>
      </c>
      <c r="T12" s="17">
        <v>9.2084388752174798E-2</v>
      </c>
      <c r="U12" s="17">
        <v>8.0288416441138502E-2</v>
      </c>
      <c r="V12" s="17">
        <v>9.1876642667635094E-2</v>
      </c>
      <c r="W12" s="17">
        <v>0.114257083378106</v>
      </c>
      <c r="X12" s="17">
        <v>0.10339932621676701</v>
      </c>
      <c r="Y12" s="17">
        <v>0.10420706184147301</v>
      </c>
      <c r="Z12" s="17">
        <v>0.11198885699870199</v>
      </c>
      <c r="AA12" s="17">
        <v>0.101932731658933</v>
      </c>
      <c r="AB12" s="17">
        <v>9.1482989723281005E-2</v>
      </c>
      <c r="AC12" s="17">
        <v>0.122470774914504</v>
      </c>
      <c r="AD12" s="17">
        <v>0.13005840580178199</v>
      </c>
      <c r="AE12" s="17"/>
      <c r="AF12" s="17">
        <v>0.12915570753102101</v>
      </c>
      <c r="AG12" s="17">
        <v>0.10365770353616501</v>
      </c>
      <c r="AH12" s="17">
        <v>7.8313974506043493E-2</v>
      </c>
      <c r="AI12" s="17">
        <v>9.8552489951150499E-2</v>
      </c>
      <c r="AJ12" s="17">
        <v>8.8045863384089304E-2</v>
      </c>
      <c r="AK12" s="17">
        <v>9.9313040209002099E-2</v>
      </c>
      <c r="AL12" s="17">
        <v>9.5821978400065899E-2</v>
      </c>
      <c r="AM12" s="17">
        <v>8.0482885427769102E-2</v>
      </c>
      <c r="AN12" s="17">
        <v>0.10513562816656299</v>
      </c>
      <c r="AO12" s="17">
        <v>8.1794385939733705E-2</v>
      </c>
      <c r="AP12" s="17">
        <v>0.10825966779023199</v>
      </c>
      <c r="AQ12" s="17">
        <v>8.3421199692856801E-2</v>
      </c>
      <c r="AR12" s="17">
        <v>0.18204511198013501</v>
      </c>
      <c r="AS12" s="17">
        <v>6.9909373397028393E-2</v>
      </c>
      <c r="AT12" s="17">
        <v>8.9919682614810703E-2</v>
      </c>
      <c r="AU12" s="17">
        <v>0.101857329950115</v>
      </c>
      <c r="AV12" s="17"/>
      <c r="AW12" s="17">
        <v>7.9339978312081505E-2</v>
      </c>
      <c r="AX12" s="17">
        <v>0.105249532718988</v>
      </c>
      <c r="AY12" s="17">
        <v>0.10585427832821601</v>
      </c>
      <c r="AZ12" s="17">
        <v>9.4370094261464102E-2</v>
      </c>
      <c r="BA12" s="17">
        <v>9.9597488788082306E-2</v>
      </c>
      <c r="BB12" s="17">
        <v>0.11181918174703399</v>
      </c>
      <c r="BC12" s="17"/>
      <c r="BD12" s="17">
        <v>0.11471701622736501</v>
      </c>
      <c r="BE12" s="17">
        <v>0.11867730046613501</v>
      </c>
      <c r="BF12" s="17">
        <v>7.3909096163987997E-2</v>
      </c>
      <c r="BG12" s="17">
        <v>7.1441695689968707E-2</v>
      </c>
      <c r="BH12" s="17">
        <v>7.8206115284142994E-2</v>
      </c>
      <c r="BI12" s="17"/>
      <c r="BJ12" s="17">
        <v>0.104141509425136</v>
      </c>
      <c r="BK12" s="17">
        <v>6.6852113804634294E-2</v>
      </c>
      <c r="BL12" s="17"/>
      <c r="BM12" s="17">
        <v>0.100011990452275</v>
      </c>
      <c r="BN12" s="17">
        <v>8.3697578946636098E-2</v>
      </c>
      <c r="BO12" s="17"/>
      <c r="BP12" s="17">
        <v>7.52930757847729E-2</v>
      </c>
      <c r="BQ12" s="17">
        <v>6.65656766217394E-2</v>
      </c>
      <c r="BR12" s="17">
        <v>9.8350866877745705E-2</v>
      </c>
      <c r="BS12" s="17">
        <v>0.104600837277429</v>
      </c>
      <c r="BT12" s="17"/>
      <c r="BU12" s="17">
        <v>8.7568829944693394E-2</v>
      </c>
      <c r="BV12" s="17">
        <v>0.10871439301085099</v>
      </c>
      <c r="BW12" s="17"/>
      <c r="BX12" s="17">
        <v>7.1597012302676205E-2</v>
      </c>
      <c r="BY12" s="17">
        <v>0.10689736978480301</v>
      </c>
    </row>
    <row r="13" spans="2:77">
      <c r="B13" s="18" t="s">
        <v>424</v>
      </c>
      <c r="C13" s="17">
        <v>4.2736857380092599E-2</v>
      </c>
      <c r="D13" s="17">
        <v>5.3393093718109602E-2</v>
      </c>
      <c r="E13" s="17">
        <v>3.2103208321719902E-2</v>
      </c>
      <c r="F13" s="17"/>
      <c r="G13" s="17">
        <v>2.6755602262827801E-2</v>
      </c>
      <c r="H13" s="17">
        <v>3.1161624992540101E-2</v>
      </c>
      <c r="I13" s="17">
        <v>5.2312641148015399E-2</v>
      </c>
      <c r="J13" s="17">
        <v>6.3445655744757301E-2</v>
      </c>
      <c r="K13" s="17">
        <v>4.8507338261893497E-2</v>
      </c>
      <c r="L13" s="17">
        <v>3.4294822317452699E-2</v>
      </c>
      <c r="M13" s="17"/>
      <c r="N13" s="17">
        <v>3.4427879698891203E-2</v>
      </c>
      <c r="O13" s="17">
        <v>3.7902908626340603E-2</v>
      </c>
      <c r="P13" s="17">
        <v>4.8537414787710897E-2</v>
      </c>
      <c r="Q13" s="17">
        <v>5.07811978434956E-2</v>
      </c>
      <c r="R13" s="17"/>
      <c r="S13" s="17">
        <v>3.9706054566098603E-2</v>
      </c>
      <c r="T13" s="17">
        <v>3.25513026058998E-2</v>
      </c>
      <c r="U13" s="17">
        <v>4.5651658045540999E-2</v>
      </c>
      <c r="V13" s="17">
        <v>4.2372965044210099E-2</v>
      </c>
      <c r="W13" s="17">
        <v>4.80641954034507E-2</v>
      </c>
      <c r="X13" s="17">
        <v>4.0200912994973199E-2</v>
      </c>
      <c r="Y13" s="17">
        <v>3.8719560124504303E-2</v>
      </c>
      <c r="Z13" s="17">
        <v>4.1158790893042002E-2</v>
      </c>
      <c r="AA13" s="17">
        <v>3.9343489870238002E-2</v>
      </c>
      <c r="AB13" s="17">
        <v>4.2502242737661199E-2</v>
      </c>
      <c r="AC13" s="17">
        <v>7.4229875305811502E-2</v>
      </c>
      <c r="AD13" s="17">
        <v>6.2987069968489698E-2</v>
      </c>
      <c r="AE13" s="17"/>
      <c r="AF13" s="17">
        <v>3.9751782852106503E-2</v>
      </c>
      <c r="AG13" s="17">
        <v>9.0514621776984799E-2</v>
      </c>
      <c r="AH13" s="17">
        <v>4.8131246923296102E-2</v>
      </c>
      <c r="AI13" s="17">
        <v>3.25476665098203E-2</v>
      </c>
      <c r="AJ13" s="17">
        <v>4.2801784658611501E-2</v>
      </c>
      <c r="AK13" s="17">
        <v>5.03109113666938E-2</v>
      </c>
      <c r="AL13" s="17">
        <v>3.3316943335576901E-2</v>
      </c>
      <c r="AM13" s="17">
        <v>1.99545952479422E-2</v>
      </c>
      <c r="AN13" s="17">
        <v>4.2741330968035701E-2</v>
      </c>
      <c r="AO13" s="17">
        <v>4.5090466047331003E-2</v>
      </c>
      <c r="AP13" s="17">
        <v>4.9682718556977097E-2</v>
      </c>
      <c r="AQ13" s="17">
        <v>2.88899949450886E-2</v>
      </c>
      <c r="AR13" s="17">
        <v>5.51973366426039E-2</v>
      </c>
      <c r="AS13" s="17">
        <v>3.8022387401241899E-2</v>
      </c>
      <c r="AT13" s="17">
        <v>1.83930095440729E-2</v>
      </c>
      <c r="AU13" s="17">
        <v>3.8937478054836598E-2</v>
      </c>
      <c r="AV13" s="17"/>
      <c r="AW13" s="17">
        <v>4.4534362758310297E-2</v>
      </c>
      <c r="AX13" s="17">
        <v>2.8478454961551901E-2</v>
      </c>
      <c r="AY13" s="17">
        <v>5.3802112962703402E-2</v>
      </c>
      <c r="AZ13" s="17">
        <v>5.8141688160863597E-2</v>
      </c>
      <c r="BA13" s="17">
        <v>3.79590215637505E-2</v>
      </c>
      <c r="BB13" s="17">
        <v>3.2774843738362397E-2</v>
      </c>
      <c r="BC13" s="17"/>
      <c r="BD13" s="17">
        <v>4.8699387163227102E-2</v>
      </c>
      <c r="BE13" s="17">
        <v>4.0724072294870399E-2</v>
      </c>
      <c r="BF13" s="17">
        <v>3.93353862990121E-2</v>
      </c>
      <c r="BG13" s="17">
        <v>2.8756434104064501E-2</v>
      </c>
      <c r="BH13" s="17">
        <v>4.2458983007126402E-2</v>
      </c>
      <c r="BI13" s="17"/>
      <c r="BJ13" s="17">
        <v>4.5617563912025698E-2</v>
      </c>
      <c r="BK13" s="17">
        <v>3.0233156213738802E-2</v>
      </c>
      <c r="BL13" s="17"/>
      <c r="BM13" s="17">
        <v>4.7876894662912901E-2</v>
      </c>
      <c r="BN13" s="17">
        <v>1.6475385545534599E-2</v>
      </c>
      <c r="BO13" s="17"/>
      <c r="BP13" s="17">
        <v>1.25551702484824E-2</v>
      </c>
      <c r="BQ13" s="17">
        <v>4.3796561484862502E-2</v>
      </c>
      <c r="BR13" s="17">
        <v>4.93738664436656E-2</v>
      </c>
      <c r="BS13" s="17">
        <v>4.8423151623494101E-2</v>
      </c>
      <c r="BT13" s="17"/>
      <c r="BU13" s="17">
        <v>3.2730453142454298E-2</v>
      </c>
      <c r="BV13" s="17">
        <v>5.5474602201036102E-2</v>
      </c>
      <c r="BW13" s="17"/>
      <c r="BX13" s="17">
        <v>2.5055660972574001E-2</v>
      </c>
      <c r="BY13" s="17">
        <v>4.9750206272692103E-2</v>
      </c>
    </row>
    <row r="14" spans="2:77">
      <c r="B14" s="18" t="s">
        <v>195</v>
      </c>
      <c r="C14" s="17">
        <v>5.6714755208121699E-2</v>
      </c>
      <c r="D14" s="17">
        <v>3.87951126962994E-2</v>
      </c>
      <c r="E14" s="17">
        <v>7.4139015578947601E-2</v>
      </c>
      <c r="F14" s="17"/>
      <c r="G14" s="17">
        <v>4.7627950000400397E-2</v>
      </c>
      <c r="H14" s="17">
        <v>5.0856337458719897E-2</v>
      </c>
      <c r="I14" s="17">
        <v>7.4117503512664204E-2</v>
      </c>
      <c r="J14" s="17">
        <v>7.2648937903200705E-2</v>
      </c>
      <c r="K14" s="17">
        <v>5.1866994248901802E-2</v>
      </c>
      <c r="L14" s="17">
        <v>4.3632727636367698E-2</v>
      </c>
      <c r="M14" s="17"/>
      <c r="N14" s="17">
        <v>2.77171160833708E-2</v>
      </c>
      <c r="O14" s="17">
        <v>5.7640774631442598E-2</v>
      </c>
      <c r="P14" s="17">
        <v>5.43845758592248E-2</v>
      </c>
      <c r="Q14" s="17">
        <v>8.6941495346466599E-2</v>
      </c>
      <c r="R14" s="17"/>
      <c r="S14" s="17">
        <v>4.7966663024451302E-2</v>
      </c>
      <c r="T14" s="17">
        <v>4.6667279160874098E-2</v>
      </c>
      <c r="U14" s="17">
        <v>5.8115260641728901E-2</v>
      </c>
      <c r="V14" s="17">
        <v>7.5729093623018301E-2</v>
      </c>
      <c r="W14" s="17">
        <v>5.6778527758295401E-2</v>
      </c>
      <c r="X14" s="17">
        <v>6.4804856896094901E-2</v>
      </c>
      <c r="Y14" s="17">
        <v>5.0299140630523501E-2</v>
      </c>
      <c r="Z14" s="17">
        <v>3.7651970982957202E-2</v>
      </c>
      <c r="AA14" s="17">
        <v>6.1849159559139603E-2</v>
      </c>
      <c r="AB14" s="17">
        <v>4.7471168337761702E-2</v>
      </c>
      <c r="AC14" s="17">
        <v>7.1088130590351406E-2</v>
      </c>
      <c r="AD14" s="17">
        <v>8.3351576547277997E-2</v>
      </c>
      <c r="AE14" s="17"/>
      <c r="AF14" s="17">
        <v>0.147743357206648</v>
      </c>
      <c r="AG14" s="17">
        <v>5.3009914622726799E-2</v>
      </c>
      <c r="AH14" s="17">
        <v>0.10200948584441399</v>
      </c>
      <c r="AI14" s="17">
        <v>8.7655254717592501E-2</v>
      </c>
      <c r="AJ14" s="17">
        <v>5.8075258797901201E-2</v>
      </c>
      <c r="AK14" s="17">
        <v>4.2777772453310402E-2</v>
      </c>
      <c r="AL14" s="17">
        <v>7.20641797374168E-2</v>
      </c>
      <c r="AM14" s="17">
        <v>4.9038583262183397E-2</v>
      </c>
      <c r="AN14" s="17">
        <v>4.4766331469785002E-2</v>
      </c>
      <c r="AO14" s="17">
        <v>2.00442868987585E-2</v>
      </c>
      <c r="AP14" s="17">
        <v>5.6979622022957997E-2</v>
      </c>
      <c r="AQ14" s="17">
        <v>3.3906085652071503E-2</v>
      </c>
      <c r="AR14" s="17">
        <v>3.6674276319961799E-2</v>
      </c>
      <c r="AS14" s="17">
        <v>3.8892827053793898E-2</v>
      </c>
      <c r="AT14" s="17">
        <v>1.1169964555062899E-2</v>
      </c>
      <c r="AU14" s="17">
        <v>3.3677803025320099E-2</v>
      </c>
      <c r="AV14" s="17"/>
      <c r="AW14" s="17">
        <v>4.05996148908064E-2</v>
      </c>
      <c r="AX14" s="17">
        <v>5.1035948460912701E-2</v>
      </c>
      <c r="AY14" s="17">
        <v>7.5433738053292995E-2</v>
      </c>
      <c r="AZ14" s="17">
        <v>7.4974046327459007E-2</v>
      </c>
      <c r="BA14" s="17">
        <v>4.5421788614903098E-2</v>
      </c>
      <c r="BB14" s="17">
        <v>5.8767236568909198E-2</v>
      </c>
      <c r="BC14" s="17"/>
      <c r="BD14" s="17">
        <v>8.3615607005913195E-2</v>
      </c>
      <c r="BE14" s="17">
        <v>6.0581049248208597E-2</v>
      </c>
      <c r="BF14" s="17">
        <v>3.8256229749977097E-2</v>
      </c>
      <c r="BG14" s="17">
        <v>3.3972105260653702E-2</v>
      </c>
      <c r="BH14" s="17">
        <v>2.13827289974882E-2</v>
      </c>
      <c r="BI14" s="17"/>
      <c r="BJ14" s="17">
        <v>5.7265693437659901E-2</v>
      </c>
      <c r="BK14" s="17">
        <v>4.9663685057747001E-2</v>
      </c>
      <c r="BL14" s="17"/>
      <c r="BM14" s="17">
        <v>5.5345398555071097E-2</v>
      </c>
      <c r="BN14" s="17">
        <v>6.2709626128669704E-2</v>
      </c>
      <c r="BO14" s="17"/>
      <c r="BP14" s="17">
        <v>4.7875933207896397E-2</v>
      </c>
      <c r="BQ14" s="17">
        <v>4.7453834780033101E-2</v>
      </c>
      <c r="BR14" s="17">
        <v>3.9975111633856697E-2</v>
      </c>
      <c r="BS14" s="17">
        <v>5.7152517327050997E-2</v>
      </c>
      <c r="BT14" s="17"/>
      <c r="BU14" s="17">
        <v>4.6271656901554499E-2</v>
      </c>
      <c r="BV14" s="17">
        <v>7.0008393782978504E-2</v>
      </c>
      <c r="BW14" s="17"/>
      <c r="BX14" s="17">
        <v>2.2398003594644899E-2</v>
      </c>
      <c r="BY14" s="17">
        <v>7.0326693358621697E-2</v>
      </c>
    </row>
    <row r="15" spans="2:77">
      <c r="B15" s="18" t="s">
        <v>228</v>
      </c>
      <c r="C15" s="21">
        <v>0.53016373975011</v>
      </c>
      <c r="D15" s="21">
        <v>0.54766887074037596</v>
      </c>
      <c r="E15" s="21">
        <v>0.511642638908132</v>
      </c>
      <c r="F15" s="21"/>
      <c r="G15" s="21">
        <v>0.58704735948644704</v>
      </c>
      <c r="H15" s="21">
        <v>0.58621077760722295</v>
      </c>
      <c r="I15" s="21">
        <v>0.53107013158722505</v>
      </c>
      <c r="J15" s="21">
        <v>0.45882139693455798</v>
      </c>
      <c r="K15" s="21">
        <v>0.49918432838989402</v>
      </c>
      <c r="L15" s="21">
        <v>0.52462124588729397</v>
      </c>
      <c r="M15" s="21"/>
      <c r="N15" s="21">
        <v>0.59934983992107405</v>
      </c>
      <c r="O15" s="21">
        <v>0.54445680109736605</v>
      </c>
      <c r="P15" s="21">
        <v>0.51104744982536199</v>
      </c>
      <c r="Q15" s="21">
        <v>0.45625286184525599</v>
      </c>
      <c r="R15" s="21"/>
      <c r="S15" s="21">
        <v>0.58301412906667704</v>
      </c>
      <c r="T15" s="21">
        <v>0.57549988304694599</v>
      </c>
      <c r="U15" s="21">
        <v>0.51934858563947495</v>
      </c>
      <c r="V15" s="21">
        <v>0.50045492328055197</v>
      </c>
      <c r="W15" s="21">
        <v>0.496080554474156</v>
      </c>
      <c r="X15" s="21">
        <v>0.50909089290724596</v>
      </c>
      <c r="Y15" s="21">
        <v>0.47008126664616001</v>
      </c>
      <c r="Z15" s="21">
        <v>0.56978598822609305</v>
      </c>
      <c r="AA15" s="21">
        <v>0.54466873687836004</v>
      </c>
      <c r="AB15" s="21">
        <v>0.52746212875446097</v>
      </c>
      <c r="AC15" s="21">
        <v>0.48728706605004701</v>
      </c>
      <c r="AD15" s="21">
        <v>0.48156996528047702</v>
      </c>
      <c r="AE15" s="21"/>
      <c r="AF15" s="21">
        <v>0.39701978026988299</v>
      </c>
      <c r="AG15" s="21">
        <v>0.46149141097401503</v>
      </c>
      <c r="AH15" s="21">
        <v>0.50291581237989902</v>
      </c>
      <c r="AI15" s="21">
        <v>0.47746083864824601</v>
      </c>
      <c r="AJ15" s="21">
        <v>0.52676040846636696</v>
      </c>
      <c r="AK15" s="21">
        <v>0.52363440414315998</v>
      </c>
      <c r="AL15" s="21">
        <v>0.52458642190595794</v>
      </c>
      <c r="AM15" s="21">
        <v>0.54043943037276199</v>
      </c>
      <c r="AN15" s="21">
        <v>0.55937979256404702</v>
      </c>
      <c r="AO15" s="21">
        <v>0.56694171238249902</v>
      </c>
      <c r="AP15" s="21">
        <v>0.55256578279938395</v>
      </c>
      <c r="AQ15" s="21">
        <v>0.56057780389285194</v>
      </c>
      <c r="AR15" s="21">
        <v>0.49994137166444003</v>
      </c>
      <c r="AS15" s="21">
        <v>0.54073092128009503</v>
      </c>
      <c r="AT15" s="21">
        <v>0.72002371579295099</v>
      </c>
      <c r="AU15" s="21">
        <v>0.61426764746409601</v>
      </c>
      <c r="AV15" s="21"/>
      <c r="AW15" s="21">
        <v>0.58309474465944</v>
      </c>
      <c r="AX15" s="21">
        <v>0.55305487764833405</v>
      </c>
      <c r="AY15" s="21">
        <v>0.48629817480357102</v>
      </c>
      <c r="AZ15" s="21">
        <v>0.489104080239948</v>
      </c>
      <c r="BA15" s="21">
        <v>0.50877995951127697</v>
      </c>
      <c r="BB15" s="21">
        <v>0.50137088817467801</v>
      </c>
      <c r="BC15" s="21"/>
      <c r="BD15" s="21">
        <v>0.449371911552712</v>
      </c>
      <c r="BE15" s="21">
        <v>0.50390424815927704</v>
      </c>
      <c r="BF15" s="21">
        <v>0.60828805937048702</v>
      </c>
      <c r="BG15" s="21">
        <v>0.63963981776200796</v>
      </c>
      <c r="BH15" s="21">
        <v>0.64559444850746694</v>
      </c>
      <c r="BI15" s="21"/>
      <c r="BJ15" s="21">
        <v>0.52105789000260505</v>
      </c>
      <c r="BK15" s="21">
        <v>0.57112757436675399</v>
      </c>
      <c r="BL15" s="21"/>
      <c r="BM15" s="21">
        <v>0.52364099099604899</v>
      </c>
      <c r="BN15" s="21">
        <v>0.56341899717120403</v>
      </c>
      <c r="BO15" s="21"/>
      <c r="BP15" s="21">
        <v>0.59205350835874304</v>
      </c>
      <c r="BQ15" s="21">
        <v>0.594176582418244</v>
      </c>
      <c r="BR15" s="21">
        <v>0.58776414011713296</v>
      </c>
      <c r="BS15" s="21">
        <v>0.51245684655977497</v>
      </c>
      <c r="BT15" s="21"/>
      <c r="BU15" s="21">
        <v>0.58707695470614696</v>
      </c>
      <c r="BV15" s="21">
        <v>0.45771553639623602</v>
      </c>
      <c r="BW15" s="21"/>
      <c r="BX15" s="21">
        <v>0.69253081426214902</v>
      </c>
      <c r="BY15" s="21">
        <v>0.46575989987537197</v>
      </c>
    </row>
    <row r="16" spans="2:77">
      <c r="B16" s="18" t="s">
        <v>229</v>
      </c>
      <c r="C16" s="21">
        <v>0.13960878551181699</v>
      </c>
      <c r="D16" s="21">
        <v>0.163582114495122</v>
      </c>
      <c r="E16" s="21">
        <v>0.11668872265541801</v>
      </c>
      <c r="F16" s="21"/>
      <c r="G16" s="21">
        <v>0.11564245527287401</v>
      </c>
      <c r="H16" s="21">
        <v>0.113402236294235</v>
      </c>
      <c r="I16" s="21">
        <v>0.146512772338145</v>
      </c>
      <c r="J16" s="21">
        <v>0.16881680003501201</v>
      </c>
      <c r="K16" s="21">
        <v>0.163750171745703</v>
      </c>
      <c r="L16" s="21">
        <v>0.131367537042342</v>
      </c>
      <c r="M16" s="21"/>
      <c r="N16" s="21">
        <v>0.13034565182064201</v>
      </c>
      <c r="O16" s="21">
        <v>0.121998852890604</v>
      </c>
      <c r="P16" s="21">
        <v>0.15457164840645801</v>
      </c>
      <c r="Q16" s="21">
        <v>0.15379787297068401</v>
      </c>
      <c r="R16" s="21"/>
      <c r="S16" s="21">
        <v>0.115544642331405</v>
      </c>
      <c r="T16" s="21">
        <v>0.12463569135807499</v>
      </c>
      <c r="U16" s="21">
        <v>0.12594007448667899</v>
      </c>
      <c r="V16" s="21">
        <v>0.13424960771184499</v>
      </c>
      <c r="W16" s="21">
        <v>0.162321278781557</v>
      </c>
      <c r="X16" s="21">
        <v>0.14360023921174001</v>
      </c>
      <c r="Y16" s="21">
        <v>0.142926621965977</v>
      </c>
      <c r="Z16" s="21">
        <v>0.15314764789174401</v>
      </c>
      <c r="AA16" s="21">
        <v>0.14127622152917099</v>
      </c>
      <c r="AB16" s="21">
        <v>0.13398523246094199</v>
      </c>
      <c r="AC16" s="21">
        <v>0.19670065022031499</v>
      </c>
      <c r="AD16" s="21">
        <v>0.19304547577027201</v>
      </c>
      <c r="AE16" s="21"/>
      <c r="AF16" s="21">
        <v>0.168907490383127</v>
      </c>
      <c r="AG16" s="21">
        <v>0.19417232531315001</v>
      </c>
      <c r="AH16" s="21">
        <v>0.12644522142934</v>
      </c>
      <c r="AI16" s="21">
        <v>0.13110015646097101</v>
      </c>
      <c r="AJ16" s="21">
        <v>0.13084764804270099</v>
      </c>
      <c r="AK16" s="21">
        <v>0.149623951575696</v>
      </c>
      <c r="AL16" s="21">
        <v>0.12913892173564301</v>
      </c>
      <c r="AM16" s="21">
        <v>0.100437480675711</v>
      </c>
      <c r="AN16" s="21">
        <v>0.147876959134599</v>
      </c>
      <c r="AO16" s="21">
        <v>0.12688485198706501</v>
      </c>
      <c r="AP16" s="21">
        <v>0.15794238634721</v>
      </c>
      <c r="AQ16" s="21">
        <v>0.11231119463794501</v>
      </c>
      <c r="AR16" s="21">
        <v>0.23724244862273899</v>
      </c>
      <c r="AS16" s="21">
        <v>0.10793176079826999</v>
      </c>
      <c r="AT16" s="21">
        <v>0.10831269215888401</v>
      </c>
      <c r="AU16" s="21">
        <v>0.14079480800495101</v>
      </c>
      <c r="AV16" s="21"/>
      <c r="AW16" s="21">
        <v>0.123874341070392</v>
      </c>
      <c r="AX16" s="21">
        <v>0.13372798768054001</v>
      </c>
      <c r="AY16" s="21">
        <v>0.15965639129091899</v>
      </c>
      <c r="AZ16" s="21">
        <v>0.15251178242232799</v>
      </c>
      <c r="BA16" s="21">
        <v>0.137556510351833</v>
      </c>
      <c r="BB16" s="21">
        <v>0.14459402548539599</v>
      </c>
      <c r="BC16" s="21"/>
      <c r="BD16" s="21">
        <v>0.16341640339059199</v>
      </c>
      <c r="BE16" s="21">
        <v>0.15940137276100499</v>
      </c>
      <c r="BF16" s="21">
        <v>0.11324448246300001</v>
      </c>
      <c r="BG16" s="21">
        <v>0.100198129794033</v>
      </c>
      <c r="BH16" s="21">
        <v>0.12066509829126899</v>
      </c>
      <c r="BI16" s="21"/>
      <c r="BJ16" s="21">
        <v>0.14975907333716201</v>
      </c>
      <c r="BK16" s="21">
        <v>9.7085270018373096E-2</v>
      </c>
      <c r="BL16" s="21"/>
      <c r="BM16" s="21">
        <v>0.147888885115188</v>
      </c>
      <c r="BN16" s="21">
        <v>0.100172964492171</v>
      </c>
      <c r="BO16" s="21"/>
      <c r="BP16" s="21">
        <v>8.7848246033255306E-2</v>
      </c>
      <c r="BQ16" s="21">
        <v>0.11036223810660201</v>
      </c>
      <c r="BR16" s="21">
        <v>0.14772473332141101</v>
      </c>
      <c r="BS16" s="21">
        <v>0.153023988900924</v>
      </c>
      <c r="BT16" s="21"/>
      <c r="BU16" s="21">
        <v>0.120299283087148</v>
      </c>
      <c r="BV16" s="21">
        <v>0.16418899521188701</v>
      </c>
      <c r="BW16" s="21"/>
      <c r="BX16" s="21">
        <v>9.6652673275250303E-2</v>
      </c>
      <c r="BY16" s="21">
        <v>0.15664757605749499</v>
      </c>
    </row>
    <row r="17" spans="2:77">
      <c r="B17" s="18" t="s">
        <v>230</v>
      </c>
      <c r="C17" s="22">
        <v>0.39055495423829301</v>
      </c>
      <c r="D17" s="22">
        <v>0.38408675624525401</v>
      </c>
      <c r="E17" s="22">
        <v>0.39495391625271398</v>
      </c>
      <c r="F17" s="22"/>
      <c r="G17" s="22">
        <v>0.47140490421357401</v>
      </c>
      <c r="H17" s="22">
        <v>0.472808541312988</v>
      </c>
      <c r="I17" s="22">
        <v>0.38455735924908002</v>
      </c>
      <c r="J17" s="22">
        <v>0.290004596899546</v>
      </c>
      <c r="K17" s="22">
        <v>0.33543415664419102</v>
      </c>
      <c r="L17" s="22">
        <v>0.39325370884495198</v>
      </c>
      <c r="M17" s="22"/>
      <c r="N17" s="22">
        <v>0.46900418810043298</v>
      </c>
      <c r="O17" s="22">
        <v>0.42245794820676202</v>
      </c>
      <c r="P17" s="22">
        <v>0.356475801418904</v>
      </c>
      <c r="Q17" s="22">
        <v>0.30245498887457201</v>
      </c>
      <c r="R17" s="22"/>
      <c r="S17" s="22">
        <v>0.467469486735272</v>
      </c>
      <c r="T17" s="22">
        <v>0.45086419168887198</v>
      </c>
      <c r="U17" s="22">
        <v>0.39340851115279502</v>
      </c>
      <c r="V17" s="22">
        <v>0.366205315568707</v>
      </c>
      <c r="W17" s="22">
        <v>0.333759275692599</v>
      </c>
      <c r="X17" s="22">
        <v>0.36549065369550598</v>
      </c>
      <c r="Y17" s="22">
        <v>0.32715464468018302</v>
      </c>
      <c r="Z17" s="22">
        <v>0.41663834033434899</v>
      </c>
      <c r="AA17" s="22">
        <v>0.40339251534918902</v>
      </c>
      <c r="AB17" s="22">
        <v>0.39347689629351901</v>
      </c>
      <c r="AC17" s="22">
        <v>0.29058641582973199</v>
      </c>
      <c r="AD17" s="22">
        <v>0.28852448951020498</v>
      </c>
      <c r="AE17" s="22"/>
      <c r="AF17" s="22">
        <v>0.228112289886755</v>
      </c>
      <c r="AG17" s="22">
        <v>0.26731908566086499</v>
      </c>
      <c r="AH17" s="22">
        <v>0.37647059095055901</v>
      </c>
      <c r="AI17" s="22">
        <v>0.346360682187275</v>
      </c>
      <c r="AJ17" s="22">
        <v>0.39591276042366602</v>
      </c>
      <c r="AK17" s="22">
        <v>0.37401045256746401</v>
      </c>
      <c r="AL17" s="22">
        <v>0.39544750017031499</v>
      </c>
      <c r="AM17" s="22">
        <v>0.44000194969705098</v>
      </c>
      <c r="AN17" s="22">
        <v>0.41150283342944799</v>
      </c>
      <c r="AO17" s="22">
        <v>0.44005686039543401</v>
      </c>
      <c r="AP17" s="22">
        <v>0.39462339645217398</v>
      </c>
      <c r="AQ17" s="22">
        <v>0.44826660925490702</v>
      </c>
      <c r="AR17" s="22">
        <v>0.262698923041702</v>
      </c>
      <c r="AS17" s="22">
        <v>0.43279916048182498</v>
      </c>
      <c r="AT17" s="22">
        <v>0.61171102363406704</v>
      </c>
      <c r="AU17" s="22">
        <v>0.47347283945914498</v>
      </c>
      <c r="AV17" s="22"/>
      <c r="AW17" s="22">
        <v>0.45922040358904798</v>
      </c>
      <c r="AX17" s="22">
        <v>0.41932688996779399</v>
      </c>
      <c r="AY17" s="22">
        <v>0.326641783512652</v>
      </c>
      <c r="AZ17" s="22">
        <v>0.33659229781762001</v>
      </c>
      <c r="BA17" s="22">
        <v>0.371223449159444</v>
      </c>
      <c r="BB17" s="22">
        <v>0.35677686268928199</v>
      </c>
      <c r="BC17" s="22"/>
      <c r="BD17" s="22">
        <v>0.28595550816212101</v>
      </c>
      <c r="BE17" s="22">
        <v>0.34450287539827101</v>
      </c>
      <c r="BF17" s="22">
        <v>0.49504357690748702</v>
      </c>
      <c r="BG17" s="22">
        <v>0.53944168796797498</v>
      </c>
      <c r="BH17" s="22">
        <v>0.52492935021619802</v>
      </c>
      <c r="BI17" s="22"/>
      <c r="BJ17" s="22">
        <v>0.37129881666544301</v>
      </c>
      <c r="BK17" s="22">
        <v>0.47404230434838102</v>
      </c>
      <c r="BL17" s="22"/>
      <c r="BM17" s="22">
        <v>0.375752105880861</v>
      </c>
      <c r="BN17" s="22">
        <v>0.46324603267903303</v>
      </c>
      <c r="BO17" s="22"/>
      <c r="BP17" s="22">
        <v>0.50420526232548801</v>
      </c>
      <c r="BQ17" s="22">
        <v>0.483814344311642</v>
      </c>
      <c r="BR17" s="22">
        <v>0.44003940679572201</v>
      </c>
      <c r="BS17" s="22">
        <v>0.35943285765885102</v>
      </c>
      <c r="BT17" s="22"/>
      <c r="BU17" s="22">
        <v>0.46677767161899902</v>
      </c>
      <c r="BV17" s="22">
        <v>0.29352654118434801</v>
      </c>
      <c r="BW17" s="22"/>
      <c r="BX17" s="22">
        <v>0.59587814098689895</v>
      </c>
      <c r="BY17" s="22">
        <v>0.30911232381787801</v>
      </c>
    </row>
    <row r="18" spans="2:77">
      <c r="B18" s="16"/>
    </row>
    <row r="19" spans="2:77">
      <c r="B19" t="s">
        <v>427</v>
      </c>
    </row>
    <row r="20" spans="2:77">
      <c r="B20" t="s">
        <v>428</v>
      </c>
    </row>
    <row r="22" spans="2:77">
      <c r="B22" s="8" t="str">
        <f>HYPERLINK("#'Contents'!A1", "Return to Contents")</f>
        <v>Return to Contents</v>
      </c>
    </row>
  </sheetData>
  <mergeCells count="13">
    <mergeCell ref="BU5:BV5"/>
    <mergeCell ref="BX5:BY5"/>
    <mergeCell ref="BP5:BS5"/>
    <mergeCell ref="D2:BO2"/>
    <mergeCell ref="AW5:BB5"/>
    <mergeCell ref="BD5:BH5"/>
    <mergeCell ref="BJ5:BK5"/>
    <mergeCell ref="BM5:BN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79230-C562-47EC-9484-0F4AD6FA9701}">
  <dimension ref="B2:BY22"/>
  <sheetViews>
    <sheetView showGridLines="0" topLeftCell="A6"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s>
  <sheetData>
    <row r="2" spans="2:77" ht="40.15" customHeight="1">
      <c r="D2" s="31" t="s">
        <v>425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row>
    <row r="5" spans="2:77"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row>
    <row r="6" spans="2:77"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row>
    <row r="7" spans="2:77"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row>
    <row r="8" spans="2:77"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row>
    <row r="9" spans="2:77">
      <c r="B9" s="18" t="s">
        <v>422</v>
      </c>
      <c r="C9" s="17">
        <v>0.20098797794908399</v>
      </c>
      <c r="D9" s="17">
        <v>0.218255088632066</v>
      </c>
      <c r="E9" s="17">
        <v>0.18225354883451</v>
      </c>
      <c r="F9" s="17"/>
      <c r="G9" s="17">
        <v>0.196725105941739</v>
      </c>
      <c r="H9" s="17">
        <v>0.248052577092084</v>
      </c>
      <c r="I9" s="17">
        <v>0.216550283338933</v>
      </c>
      <c r="J9" s="17">
        <v>0.16870174869209101</v>
      </c>
      <c r="K9" s="17">
        <v>0.18370323025826299</v>
      </c>
      <c r="L9" s="17">
        <v>0.19058314864926601</v>
      </c>
      <c r="M9" s="17"/>
      <c r="N9" s="17">
        <v>0.25894234492997098</v>
      </c>
      <c r="O9" s="17">
        <v>0.195815919831655</v>
      </c>
      <c r="P9" s="17">
        <v>0.18521765378743801</v>
      </c>
      <c r="Q9" s="17">
        <v>0.157836035130136</v>
      </c>
      <c r="R9" s="17"/>
      <c r="S9" s="17">
        <v>0.25986153914611299</v>
      </c>
      <c r="T9" s="17">
        <v>0.194122625658005</v>
      </c>
      <c r="U9" s="17">
        <v>0.14881058161909899</v>
      </c>
      <c r="V9" s="17">
        <v>0.192065135035589</v>
      </c>
      <c r="W9" s="17">
        <v>0.199010591262056</v>
      </c>
      <c r="X9" s="17">
        <v>0.17784369641657599</v>
      </c>
      <c r="Y9" s="17">
        <v>0.18449473785099599</v>
      </c>
      <c r="Z9" s="17">
        <v>0.18740745027619099</v>
      </c>
      <c r="AA9" s="17">
        <v>0.19942261414345</v>
      </c>
      <c r="AB9" s="17">
        <v>0.203575310591948</v>
      </c>
      <c r="AC9" s="17">
        <v>0.21030303621938001</v>
      </c>
      <c r="AD9" s="17">
        <v>0.240497336936836</v>
      </c>
      <c r="AE9" s="17"/>
      <c r="AF9" s="17">
        <v>0.125325602025606</v>
      </c>
      <c r="AG9" s="17">
        <v>0.18313935588385499</v>
      </c>
      <c r="AH9" s="17">
        <v>0.17096862930616999</v>
      </c>
      <c r="AI9" s="17">
        <v>0.14621962436965799</v>
      </c>
      <c r="AJ9" s="17">
        <v>0.20516981139200199</v>
      </c>
      <c r="AK9" s="17">
        <v>0.19387724241687501</v>
      </c>
      <c r="AL9" s="17">
        <v>0.208440604091681</v>
      </c>
      <c r="AM9" s="17">
        <v>0.21363536659844201</v>
      </c>
      <c r="AN9" s="17">
        <v>0.157792378067839</v>
      </c>
      <c r="AO9" s="17">
        <v>0.20939065141665</v>
      </c>
      <c r="AP9" s="17">
        <v>0.19908666987343401</v>
      </c>
      <c r="AQ9" s="17">
        <v>0.196471526337546</v>
      </c>
      <c r="AR9" s="17">
        <v>0.205705636523595</v>
      </c>
      <c r="AS9" s="17">
        <v>0.244329534751143</v>
      </c>
      <c r="AT9" s="17">
        <v>0.30541102404249298</v>
      </c>
      <c r="AU9" s="17">
        <v>0.34987192993244298</v>
      </c>
      <c r="AV9" s="17"/>
      <c r="AW9" s="17">
        <v>0.26781870069945501</v>
      </c>
      <c r="AX9" s="17">
        <v>0.20474522332039499</v>
      </c>
      <c r="AY9" s="17">
        <v>0.19598483905066499</v>
      </c>
      <c r="AZ9" s="17">
        <v>0.14521224797302401</v>
      </c>
      <c r="BA9" s="17">
        <v>0.17429972491350601</v>
      </c>
      <c r="BB9" s="17">
        <v>0.17909377300274601</v>
      </c>
      <c r="BC9" s="17"/>
      <c r="BD9" s="17">
        <v>0.127683774012742</v>
      </c>
      <c r="BE9" s="17">
        <v>0.188598295158385</v>
      </c>
      <c r="BF9" s="17">
        <v>0.24466729414619301</v>
      </c>
      <c r="BG9" s="17">
        <v>0.29765749760823701</v>
      </c>
      <c r="BH9" s="17">
        <v>0.353026662747153</v>
      </c>
      <c r="BI9" s="17"/>
      <c r="BJ9" s="17">
        <v>0.18825491171931499</v>
      </c>
      <c r="BK9" s="17">
        <v>0.25602378766858602</v>
      </c>
      <c r="BL9" s="17"/>
      <c r="BM9" s="17">
        <v>0.191096851769742</v>
      </c>
      <c r="BN9" s="17">
        <v>0.24879675955924599</v>
      </c>
      <c r="BO9" s="17"/>
      <c r="BP9" s="17">
        <v>0.268136815309092</v>
      </c>
      <c r="BQ9" s="17">
        <v>0.22971077615350399</v>
      </c>
      <c r="BR9" s="17">
        <v>0.22076149204116599</v>
      </c>
      <c r="BS9" s="17">
        <v>0.184306357311362</v>
      </c>
      <c r="BT9" s="17"/>
      <c r="BU9" s="17">
        <v>0.238279273312102</v>
      </c>
      <c r="BV9" s="17">
        <v>0.15351767861919499</v>
      </c>
      <c r="BW9" s="17"/>
      <c r="BX9" s="17">
        <v>0.31294167409257301</v>
      </c>
      <c r="BY9" s="17">
        <v>0.15658089639342301</v>
      </c>
    </row>
    <row r="10" spans="2:77">
      <c r="B10" s="18" t="s">
        <v>224</v>
      </c>
      <c r="C10" s="17">
        <v>0.44632345842730398</v>
      </c>
      <c r="D10" s="17">
        <v>0.455835522217728</v>
      </c>
      <c r="E10" s="17">
        <v>0.439418584687438</v>
      </c>
      <c r="F10" s="17"/>
      <c r="G10" s="17">
        <v>0.45671823318542598</v>
      </c>
      <c r="H10" s="17">
        <v>0.44984280966900297</v>
      </c>
      <c r="I10" s="17">
        <v>0.412155530670405</v>
      </c>
      <c r="J10" s="17">
        <v>0.42161595821345599</v>
      </c>
      <c r="K10" s="17">
        <v>0.47143950564549397</v>
      </c>
      <c r="L10" s="17">
        <v>0.46767034465162299</v>
      </c>
      <c r="M10" s="17"/>
      <c r="N10" s="17">
        <v>0.48761235682309401</v>
      </c>
      <c r="O10" s="17">
        <v>0.48502172963710499</v>
      </c>
      <c r="P10" s="17">
        <v>0.423978285581323</v>
      </c>
      <c r="Q10" s="17">
        <v>0.38194352345466398</v>
      </c>
      <c r="R10" s="17"/>
      <c r="S10" s="17">
        <v>0.41613010775832399</v>
      </c>
      <c r="T10" s="17">
        <v>0.48819157899194998</v>
      </c>
      <c r="U10" s="17">
        <v>0.45253643067951299</v>
      </c>
      <c r="V10" s="17">
        <v>0.41546114148729602</v>
      </c>
      <c r="W10" s="17">
        <v>0.45204720976569002</v>
      </c>
      <c r="X10" s="17">
        <v>0.45485536669009602</v>
      </c>
      <c r="Y10" s="17">
        <v>0.43876568464978</v>
      </c>
      <c r="Z10" s="17">
        <v>0.426863351551096</v>
      </c>
      <c r="AA10" s="17">
        <v>0.452466474083486</v>
      </c>
      <c r="AB10" s="17">
        <v>0.47052430838209602</v>
      </c>
      <c r="AC10" s="17">
        <v>0.43383546528833</v>
      </c>
      <c r="AD10" s="17">
        <v>0.41466554823674601</v>
      </c>
      <c r="AE10" s="17"/>
      <c r="AF10" s="17">
        <v>0.259332804100529</v>
      </c>
      <c r="AG10" s="17">
        <v>0.33058496238361501</v>
      </c>
      <c r="AH10" s="17">
        <v>0.399004562575629</v>
      </c>
      <c r="AI10" s="17">
        <v>0.412878743562482</v>
      </c>
      <c r="AJ10" s="17">
        <v>0.44210054715620001</v>
      </c>
      <c r="AK10" s="17">
        <v>0.431440695039152</v>
      </c>
      <c r="AL10" s="17">
        <v>0.43908747295929301</v>
      </c>
      <c r="AM10" s="17">
        <v>0.467519799756761</v>
      </c>
      <c r="AN10" s="17">
        <v>0.55254333807984202</v>
      </c>
      <c r="AO10" s="17">
        <v>0.47883475652464103</v>
      </c>
      <c r="AP10" s="17">
        <v>0.48205859856671501</v>
      </c>
      <c r="AQ10" s="17">
        <v>0.51353948732584298</v>
      </c>
      <c r="AR10" s="17">
        <v>0.46732538408059399</v>
      </c>
      <c r="AS10" s="17">
        <v>0.49582846298636901</v>
      </c>
      <c r="AT10" s="17">
        <v>0.50774000057654101</v>
      </c>
      <c r="AU10" s="17">
        <v>0.41435000531334798</v>
      </c>
      <c r="AV10" s="17"/>
      <c r="AW10" s="17">
        <v>0.42262264790364401</v>
      </c>
      <c r="AX10" s="17">
        <v>0.48629814699270502</v>
      </c>
      <c r="AY10" s="17">
        <v>0.41206368339282101</v>
      </c>
      <c r="AZ10" s="17">
        <v>0.443726709767849</v>
      </c>
      <c r="BA10" s="17">
        <v>0.46205615648496401</v>
      </c>
      <c r="BB10" s="17">
        <v>0.409100094166022</v>
      </c>
      <c r="BC10" s="17"/>
      <c r="BD10" s="17">
        <v>0.42855808590907002</v>
      </c>
      <c r="BE10" s="17">
        <v>0.41246946372502402</v>
      </c>
      <c r="BF10" s="17">
        <v>0.48281500798184501</v>
      </c>
      <c r="BG10" s="17">
        <v>0.485664754797136</v>
      </c>
      <c r="BH10" s="17">
        <v>0.49660545500008002</v>
      </c>
      <c r="BI10" s="17"/>
      <c r="BJ10" s="17">
        <v>0.44975802120595099</v>
      </c>
      <c r="BK10" s="17">
        <v>0.43707089617051798</v>
      </c>
      <c r="BL10" s="17"/>
      <c r="BM10" s="17">
        <v>0.44484032319667499</v>
      </c>
      <c r="BN10" s="17">
        <v>0.45698112200834501</v>
      </c>
      <c r="BO10" s="17"/>
      <c r="BP10" s="17">
        <v>0.46308096545982402</v>
      </c>
      <c r="BQ10" s="17">
        <v>0.48382363400811801</v>
      </c>
      <c r="BR10" s="17">
        <v>0.447606848406574</v>
      </c>
      <c r="BS10" s="17">
        <v>0.44368323495098599</v>
      </c>
      <c r="BT10" s="17"/>
      <c r="BU10" s="17">
        <v>0.49119498700001901</v>
      </c>
      <c r="BV10" s="17">
        <v>0.38920383112551898</v>
      </c>
      <c r="BW10" s="17"/>
      <c r="BX10" s="17">
        <v>0.46114771725828502</v>
      </c>
      <c r="BY10" s="17">
        <v>0.440443330360199</v>
      </c>
    </row>
    <row r="11" spans="2:77">
      <c r="B11" s="18" t="s">
        <v>423</v>
      </c>
      <c r="C11" s="17">
        <v>0.22660556390168399</v>
      </c>
      <c r="D11" s="17">
        <v>0.209082942839631</v>
      </c>
      <c r="E11" s="17">
        <v>0.24342175901104901</v>
      </c>
      <c r="F11" s="17"/>
      <c r="G11" s="17">
        <v>0.21519695925506299</v>
      </c>
      <c r="H11" s="17">
        <v>0.188765962878612</v>
      </c>
      <c r="I11" s="17">
        <v>0.2266199640753</v>
      </c>
      <c r="J11" s="17">
        <v>0.25253435692269599</v>
      </c>
      <c r="K11" s="17">
        <v>0.22852292336180399</v>
      </c>
      <c r="L11" s="17">
        <v>0.2426756226655</v>
      </c>
      <c r="M11" s="17"/>
      <c r="N11" s="17">
        <v>0.17224013563894</v>
      </c>
      <c r="O11" s="17">
        <v>0.21256578703576201</v>
      </c>
      <c r="P11" s="17">
        <v>0.25226812591444803</v>
      </c>
      <c r="Q11" s="17">
        <v>0.27937071689418502</v>
      </c>
      <c r="R11" s="17"/>
      <c r="S11" s="17">
        <v>0.22417750239290901</v>
      </c>
      <c r="T11" s="17">
        <v>0.20549983612970599</v>
      </c>
      <c r="U11" s="17">
        <v>0.24498608437698599</v>
      </c>
      <c r="V11" s="17">
        <v>0.23409436981416501</v>
      </c>
      <c r="W11" s="17">
        <v>0.21391164431406201</v>
      </c>
      <c r="X11" s="17">
        <v>0.24150531017802901</v>
      </c>
      <c r="Y11" s="17">
        <v>0.234444705280626</v>
      </c>
      <c r="Z11" s="17">
        <v>0.269489922169868</v>
      </c>
      <c r="AA11" s="17">
        <v>0.22983714142141201</v>
      </c>
      <c r="AB11" s="17">
        <v>0.22165617927374101</v>
      </c>
      <c r="AC11" s="17">
        <v>0.22449633605248201</v>
      </c>
      <c r="AD11" s="17">
        <v>0.17125166338157999</v>
      </c>
      <c r="AE11" s="17"/>
      <c r="AF11" s="17">
        <v>0.33181642884649598</v>
      </c>
      <c r="AG11" s="17">
        <v>0.26428314295352001</v>
      </c>
      <c r="AH11" s="17">
        <v>0.223209835286381</v>
      </c>
      <c r="AI11" s="17">
        <v>0.278059021368393</v>
      </c>
      <c r="AJ11" s="17">
        <v>0.240701299238053</v>
      </c>
      <c r="AK11" s="17">
        <v>0.26307363636630599</v>
      </c>
      <c r="AL11" s="17">
        <v>0.22384104679592501</v>
      </c>
      <c r="AM11" s="17">
        <v>0.22254954253834</v>
      </c>
      <c r="AN11" s="17">
        <v>0.18560286270828</v>
      </c>
      <c r="AO11" s="17">
        <v>0.22863646293439499</v>
      </c>
      <c r="AP11" s="17">
        <v>0.184202962390207</v>
      </c>
      <c r="AQ11" s="17">
        <v>0.20627915361433399</v>
      </c>
      <c r="AR11" s="17">
        <v>0.21442721416670499</v>
      </c>
      <c r="AS11" s="17">
        <v>0.19908887634619599</v>
      </c>
      <c r="AT11" s="17">
        <v>0.145528907244976</v>
      </c>
      <c r="AU11" s="17">
        <v>0.16608564665332401</v>
      </c>
      <c r="AV11" s="17"/>
      <c r="AW11" s="17">
        <v>0.20457462985040001</v>
      </c>
      <c r="AX11" s="17">
        <v>0.204218109198154</v>
      </c>
      <c r="AY11" s="17">
        <v>0.24494957164898501</v>
      </c>
      <c r="AZ11" s="17">
        <v>0.25229628514579999</v>
      </c>
      <c r="BA11" s="17">
        <v>0.25394645872155502</v>
      </c>
      <c r="BB11" s="17">
        <v>0.23628240223465299</v>
      </c>
      <c r="BC11" s="17"/>
      <c r="BD11" s="17">
        <v>0.28234664464300302</v>
      </c>
      <c r="BE11" s="17">
        <v>0.25351001085324298</v>
      </c>
      <c r="BF11" s="17">
        <v>0.17585263398037901</v>
      </c>
      <c r="BG11" s="17">
        <v>0.152839437824875</v>
      </c>
      <c r="BH11" s="17">
        <v>8.4318638512824798E-2</v>
      </c>
      <c r="BI11" s="17"/>
      <c r="BJ11" s="17">
        <v>0.23414198129937</v>
      </c>
      <c r="BK11" s="17">
        <v>0.19149738584438</v>
      </c>
      <c r="BL11" s="17"/>
      <c r="BM11" s="17">
        <v>0.233503400081783</v>
      </c>
      <c r="BN11" s="17">
        <v>0.18946118567626699</v>
      </c>
      <c r="BO11" s="17"/>
      <c r="BP11" s="17">
        <v>0.16900674650929601</v>
      </c>
      <c r="BQ11" s="17">
        <v>0.175110873322226</v>
      </c>
      <c r="BR11" s="17">
        <v>0.210622314907421</v>
      </c>
      <c r="BS11" s="17">
        <v>0.24136681512072999</v>
      </c>
      <c r="BT11" s="17"/>
      <c r="BU11" s="17">
        <v>0.17979672919679399</v>
      </c>
      <c r="BV11" s="17">
        <v>0.28619130296206402</v>
      </c>
      <c r="BW11" s="17"/>
      <c r="BX11" s="17">
        <v>0.15343835185086899</v>
      </c>
      <c r="BY11" s="17">
        <v>0.25562776204846499</v>
      </c>
    </row>
    <row r="12" spans="2:77">
      <c r="B12" s="18" t="s">
        <v>226</v>
      </c>
      <c r="C12" s="17">
        <v>5.6089252696825201E-2</v>
      </c>
      <c r="D12" s="17">
        <v>5.6084417579455502E-2</v>
      </c>
      <c r="E12" s="17">
        <v>5.5898620331724401E-2</v>
      </c>
      <c r="F12" s="17"/>
      <c r="G12" s="17">
        <v>6.4691792715542998E-2</v>
      </c>
      <c r="H12" s="17">
        <v>5.4952229847179998E-2</v>
      </c>
      <c r="I12" s="17">
        <v>6.10342508047736E-2</v>
      </c>
      <c r="J12" s="17">
        <v>6.8102687479558305E-2</v>
      </c>
      <c r="K12" s="17">
        <v>4.2101484202981203E-2</v>
      </c>
      <c r="L12" s="17">
        <v>4.68661235303399E-2</v>
      </c>
      <c r="M12" s="17"/>
      <c r="N12" s="17">
        <v>4.2550695666462801E-2</v>
      </c>
      <c r="O12" s="17">
        <v>4.4979893501067597E-2</v>
      </c>
      <c r="P12" s="17">
        <v>5.95331888691236E-2</v>
      </c>
      <c r="Q12" s="17">
        <v>7.7865617430509002E-2</v>
      </c>
      <c r="R12" s="17"/>
      <c r="S12" s="17">
        <v>5.34140787394001E-2</v>
      </c>
      <c r="T12" s="17">
        <v>5.0011640080036897E-2</v>
      </c>
      <c r="U12" s="17">
        <v>7.0347495627861106E-2</v>
      </c>
      <c r="V12" s="17">
        <v>7.6043228805926094E-2</v>
      </c>
      <c r="W12" s="17">
        <v>5.3316002952504903E-2</v>
      </c>
      <c r="X12" s="17">
        <v>4.5487474882693703E-2</v>
      </c>
      <c r="Y12" s="17">
        <v>6.8635742458416901E-2</v>
      </c>
      <c r="Z12" s="17">
        <v>5.8419986372215099E-2</v>
      </c>
      <c r="AA12" s="17">
        <v>4.7968428701919599E-2</v>
      </c>
      <c r="AB12" s="17">
        <v>4.0111103449695998E-2</v>
      </c>
      <c r="AC12" s="17">
        <v>6.8711896847134399E-2</v>
      </c>
      <c r="AD12" s="17">
        <v>5.54096311458359E-2</v>
      </c>
      <c r="AE12" s="17"/>
      <c r="AF12" s="17">
        <v>9.1176167730798702E-2</v>
      </c>
      <c r="AG12" s="17">
        <v>0.11212329350601601</v>
      </c>
      <c r="AH12" s="17">
        <v>7.3796542858568806E-2</v>
      </c>
      <c r="AI12" s="17">
        <v>6.5713034112849997E-2</v>
      </c>
      <c r="AJ12" s="17">
        <v>5.6346039249869001E-2</v>
      </c>
      <c r="AK12" s="17">
        <v>5.5990464547225699E-2</v>
      </c>
      <c r="AL12" s="17">
        <v>6.3757139120422204E-2</v>
      </c>
      <c r="AM12" s="17">
        <v>3.2540332335235102E-2</v>
      </c>
      <c r="AN12" s="17">
        <v>4.7549365519904602E-2</v>
      </c>
      <c r="AO12" s="17">
        <v>5.7911860736901001E-2</v>
      </c>
      <c r="AP12" s="17">
        <v>6.1682191223702998E-2</v>
      </c>
      <c r="AQ12" s="17">
        <v>3.3773202166522298E-2</v>
      </c>
      <c r="AR12" s="17">
        <v>8.7147325313011295E-2</v>
      </c>
      <c r="AS12" s="17">
        <v>2.5549646858091701E-2</v>
      </c>
      <c r="AT12" s="17">
        <v>1.9051001931003599E-2</v>
      </c>
      <c r="AU12" s="17">
        <v>1.8126884856510501E-2</v>
      </c>
      <c r="AV12" s="17"/>
      <c r="AW12" s="17">
        <v>4.6340853948216597E-2</v>
      </c>
      <c r="AX12" s="17">
        <v>4.8106539556001499E-2</v>
      </c>
      <c r="AY12" s="17">
        <v>6.2309466360308402E-2</v>
      </c>
      <c r="AZ12" s="17">
        <v>6.8119452391952398E-2</v>
      </c>
      <c r="BA12" s="17">
        <v>5.0092602610929397E-2</v>
      </c>
      <c r="BB12" s="17">
        <v>8.7746480845467906E-2</v>
      </c>
      <c r="BC12" s="17"/>
      <c r="BD12" s="17">
        <v>6.4432451827205098E-2</v>
      </c>
      <c r="BE12" s="17">
        <v>6.8144165652146399E-2</v>
      </c>
      <c r="BF12" s="17">
        <v>4.87040592292282E-2</v>
      </c>
      <c r="BG12" s="17">
        <v>2.4701622536574101E-2</v>
      </c>
      <c r="BH12" s="17">
        <v>3.14405233962885E-2</v>
      </c>
      <c r="BI12" s="17"/>
      <c r="BJ12" s="17">
        <v>5.74107433228239E-2</v>
      </c>
      <c r="BK12" s="17">
        <v>5.1036953448562697E-2</v>
      </c>
      <c r="BL12" s="17"/>
      <c r="BM12" s="17">
        <v>5.7490525351345897E-2</v>
      </c>
      <c r="BN12" s="17">
        <v>5.0533476636466901E-2</v>
      </c>
      <c r="BO12" s="17"/>
      <c r="BP12" s="17">
        <v>4.7728354401068603E-2</v>
      </c>
      <c r="BQ12" s="17">
        <v>4.98402110720437E-2</v>
      </c>
      <c r="BR12" s="17">
        <v>3.5626277072600299E-2</v>
      </c>
      <c r="BS12" s="17">
        <v>5.9770603366630599E-2</v>
      </c>
      <c r="BT12" s="17"/>
      <c r="BU12" s="17">
        <v>4.19568271087312E-2</v>
      </c>
      <c r="BV12" s="17">
        <v>7.4079254556334295E-2</v>
      </c>
      <c r="BW12" s="17"/>
      <c r="BX12" s="17">
        <v>3.42650258066758E-2</v>
      </c>
      <c r="BY12" s="17">
        <v>6.4745958609937607E-2</v>
      </c>
    </row>
    <row r="13" spans="2:77">
      <c r="B13" s="18" t="s">
        <v>424</v>
      </c>
      <c r="C13" s="17">
        <v>2.0457064005062399E-2</v>
      </c>
      <c r="D13" s="17">
        <v>2.6027464568473501E-2</v>
      </c>
      <c r="E13" s="17">
        <v>1.4625117231810101E-2</v>
      </c>
      <c r="F13" s="17"/>
      <c r="G13" s="17">
        <v>1.52240289486561E-2</v>
      </c>
      <c r="H13" s="17">
        <v>1.32627068169718E-2</v>
      </c>
      <c r="I13" s="17">
        <v>2.76362721966334E-2</v>
      </c>
      <c r="J13" s="17">
        <v>3.0770251925999199E-2</v>
      </c>
      <c r="K13" s="17">
        <v>1.9489164859664201E-2</v>
      </c>
      <c r="L13" s="17">
        <v>1.6211729585833601E-2</v>
      </c>
      <c r="M13" s="17"/>
      <c r="N13" s="17">
        <v>1.2106299466165199E-2</v>
      </c>
      <c r="O13" s="17">
        <v>2.01604234144405E-2</v>
      </c>
      <c r="P13" s="17">
        <v>3.1102607690879101E-2</v>
      </c>
      <c r="Q13" s="17">
        <v>2.0954527348198301E-2</v>
      </c>
      <c r="R13" s="17"/>
      <c r="S13" s="17">
        <v>8.2869981124763393E-3</v>
      </c>
      <c r="T13" s="17">
        <v>1.6989803053323999E-2</v>
      </c>
      <c r="U13" s="17">
        <v>2.6281444924323799E-2</v>
      </c>
      <c r="V13" s="17">
        <v>2.1720545032992498E-2</v>
      </c>
      <c r="W13" s="17">
        <v>2.2366671234343601E-2</v>
      </c>
      <c r="X13" s="17">
        <v>2.3601719068150999E-2</v>
      </c>
      <c r="Y13" s="17">
        <v>1.7217782896691101E-2</v>
      </c>
      <c r="Z13" s="17">
        <v>2.07894697278104E-2</v>
      </c>
      <c r="AA13" s="17">
        <v>2.0416625014330898E-2</v>
      </c>
      <c r="AB13" s="17">
        <v>2.8673789812178201E-2</v>
      </c>
      <c r="AC13" s="17">
        <v>1.9202663080017598E-2</v>
      </c>
      <c r="AD13" s="17">
        <v>4.48455317730947E-2</v>
      </c>
      <c r="AE13" s="17"/>
      <c r="AF13" s="17">
        <v>8.6687103325592804E-2</v>
      </c>
      <c r="AG13" s="17">
        <v>5.2437555145956501E-2</v>
      </c>
      <c r="AH13" s="17">
        <v>2.3956430011556201E-2</v>
      </c>
      <c r="AI13" s="17">
        <v>1.3187410134824501E-2</v>
      </c>
      <c r="AJ13" s="17">
        <v>1.2202198527527099E-2</v>
      </c>
      <c r="AK13" s="17">
        <v>2.16302804397859E-2</v>
      </c>
      <c r="AL13" s="17">
        <v>1.9289301716750099E-2</v>
      </c>
      <c r="AM13" s="17">
        <v>1.7484715157660698E-2</v>
      </c>
      <c r="AN13" s="17">
        <v>2.0836949593449099E-2</v>
      </c>
      <c r="AO13" s="17">
        <v>7.8665025900218708E-3</v>
      </c>
      <c r="AP13" s="17">
        <v>2.1454373599767599E-2</v>
      </c>
      <c r="AQ13" s="17">
        <v>3.0686485270634001E-2</v>
      </c>
      <c r="AR13" s="17">
        <v>1.37145305514832E-2</v>
      </c>
      <c r="AS13" s="17">
        <v>2.5649291787990199E-2</v>
      </c>
      <c r="AT13" s="17">
        <v>9.2671311844595098E-3</v>
      </c>
      <c r="AU13" s="17">
        <v>2.07615957488913E-2</v>
      </c>
      <c r="AV13" s="17"/>
      <c r="AW13" s="17">
        <v>1.76475813507471E-2</v>
      </c>
      <c r="AX13" s="17">
        <v>1.31417314139911E-2</v>
      </c>
      <c r="AY13" s="17">
        <v>2.3551712793445399E-2</v>
      </c>
      <c r="AZ13" s="17">
        <v>2.96495531676167E-2</v>
      </c>
      <c r="BA13" s="17">
        <v>2.22247746786478E-2</v>
      </c>
      <c r="BB13" s="17">
        <v>2.3189824556655799E-2</v>
      </c>
      <c r="BC13" s="17"/>
      <c r="BD13" s="17">
        <v>2.1451531578862901E-2</v>
      </c>
      <c r="BE13" s="17">
        <v>2.4795734654357599E-2</v>
      </c>
      <c r="BF13" s="17">
        <v>1.3954640917387301E-2</v>
      </c>
      <c r="BG13" s="17">
        <v>1.3229094110678E-2</v>
      </c>
      <c r="BH13" s="17">
        <v>1.32259913461658E-2</v>
      </c>
      <c r="BI13" s="17"/>
      <c r="BJ13" s="17">
        <v>2.2375655891170299E-2</v>
      </c>
      <c r="BK13" s="17">
        <v>1.14183970397655E-2</v>
      </c>
      <c r="BL13" s="17"/>
      <c r="BM13" s="17">
        <v>2.43966003590507E-2</v>
      </c>
      <c r="BN13" s="17">
        <v>1.38677973468091E-3</v>
      </c>
      <c r="BO13" s="17"/>
      <c r="BP13" s="17">
        <v>2.1610391498581901E-3</v>
      </c>
      <c r="BQ13" s="17">
        <v>1.7995163108928399E-2</v>
      </c>
      <c r="BR13" s="17">
        <v>4.5139334798402701E-2</v>
      </c>
      <c r="BS13" s="17">
        <v>2.2811590633383502E-2</v>
      </c>
      <c r="BT13" s="17"/>
      <c r="BU13" s="17">
        <v>1.1876090693103299E-2</v>
      </c>
      <c r="BV13" s="17">
        <v>3.1380293345720997E-2</v>
      </c>
      <c r="BW13" s="17"/>
      <c r="BX13" s="17">
        <v>1.1051616775371699E-2</v>
      </c>
      <c r="BY13" s="17">
        <v>2.4187789086805401E-2</v>
      </c>
    </row>
    <row r="14" spans="2:77">
      <c r="B14" s="18" t="s">
        <v>195</v>
      </c>
      <c r="C14" s="17">
        <v>4.9536683020040301E-2</v>
      </c>
      <c r="D14" s="17">
        <v>3.4714564162645602E-2</v>
      </c>
      <c r="E14" s="17">
        <v>6.4382369903468503E-2</v>
      </c>
      <c r="F14" s="17"/>
      <c r="G14" s="17">
        <v>5.14438799535724E-2</v>
      </c>
      <c r="H14" s="17">
        <v>4.51237136961498E-2</v>
      </c>
      <c r="I14" s="17">
        <v>5.6003698913955201E-2</v>
      </c>
      <c r="J14" s="17">
        <v>5.8274996766199301E-2</v>
      </c>
      <c r="K14" s="17">
        <v>5.4743691671793202E-2</v>
      </c>
      <c r="L14" s="17">
        <v>3.5993030917437503E-2</v>
      </c>
      <c r="M14" s="17"/>
      <c r="N14" s="17">
        <v>2.6548167475367299E-2</v>
      </c>
      <c r="O14" s="17">
        <v>4.1456246579969602E-2</v>
      </c>
      <c r="P14" s="17">
        <v>4.7900138156788202E-2</v>
      </c>
      <c r="Q14" s="17">
        <v>8.2029579742308595E-2</v>
      </c>
      <c r="R14" s="17"/>
      <c r="S14" s="17">
        <v>3.8129773850777697E-2</v>
      </c>
      <c r="T14" s="17">
        <v>4.5184516086977697E-2</v>
      </c>
      <c r="U14" s="17">
        <v>5.7037962772217003E-2</v>
      </c>
      <c r="V14" s="17">
        <v>6.0615579824031103E-2</v>
      </c>
      <c r="W14" s="17">
        <v>5.9347880471343498E-2</v>
      </c>
      <c r="X14" s="17">
        <v>5.6706432764454001E-2</v>
      </c>
      <c r="Y14" s="17">
        <v>5.6441346863489297E-2</v>
      </c>
      <c r="Z14" s="17">
        <v>3.70298199028192E-2</v>
      </c>
      <c r="AA14" s="17">
        <v>4.9888716635400898E-2</v>
      </c>
      <c r="AB14" s="17">
        <v>3.5459308490341103E-2</v>
      </c>
      <c r="AC14" s="17">
        <v>4.3450602512656401E-2</v>
      </c>
      <c r="AD14" s="17">
        <v>7.33302885259077E-2</v>
      </c>
      <c r="AE14" s="17"/>
      <c r="AF14" s="17">
        <v>0.105661893970978</v>
      </c>
      <c r="AG14" s="17">
        <v>5.7431690127037402E-2</v>
      </c>
      <c r="AH14" s="17">
        <v>0.109063999961696</v>
      </c>
      <c r="AI14" s="17">
        <v>8.3942166451791603E-2</v>
      </c>
      <c r="AJ14" s="17">
        <v>4.3480104436348699E-2</v>
      </c>
      <c r="AK14" s="17">
        <v>3.3987681190655802E-2</v>
      </c>
      <c r="AL14" s="17">
        <v>4.5584435315928297E-2</v>
      </c>
      <c r="AM14" s="17">
        <v>4.6270243613561302E-2</v>
      </c>
      <c r="AN14" s="17">
        <v>3.5675106030685098E-2</v>
      </c>
      <c r="AO14" s="17">
        <v>1.7359765797390202E-2</v>
      </c>
      <c r="AP14" s="17">
        <v>5.1515204346172398E-2</v>
      </c>
      <c r="AQ14" s="17">
        <v>1.9250145285120299E-2</v>
      </c>
      <c r="AR14" s="17">
        <v>1.16799093646116E-2</v>
      </c>
      <c r="AS14" s="17">
        <v>9.5541872702102609E-3</v>
      </c>
      <c r="AT14" s="17">
        <v>1.3001935020526999E-2</v>
      </c>
      <c r="AU14" s="17">
        <v>3.0803937495484001E-2</v>
      </c>
      <c r="AV14" s="17"/>
      <c r="AW14" s="17">
        <v>4.0995586247537998E-2</v>
      </c>
      <c r="AX14" s="17">
        <v>4.3490249518754298E-2</v>
      </c>
      <c r="AY14" s="17">
        <v>6.1140726753775201E-2</v>
      </c>
      <c r="AZ14" s="17">
        <v>6.0995751553757999E-2</v>
      </c>
      <c r="BA14" s="17">
        <v>3.73802825903983E-2</v>
      </c>
      <c r="BB14" s="17">
        <v>6.4587425194455303E-2</v>
      </c>
      <c r="BC14" s="17"/>
      <c r="BD14" s="17">
        <v>7.5527512029117297E-2</v>
      </c>
      <c r="BE14" s="17">
        <v>5.2482329956843599E-2</v>
      </c>
      <c r="BF14" s="17">
        <v>3.4006363744967197E-2</v>
      </c>
      <c r="BG14" s="17">
        <v>2.5907593122499999E-2</v>
      </c>
      <c r="BH14" s="17">
        <v>2.13827289974882E-2</v>
      </c>
      <c r="BI14" s="17"/>
      <c r="BJ14" s="17">
        <v>4.8058686561369197E-2</v>
      </c>
      <c r="BK14" s="17">
        <v>5.29525798281874E-2</v>
      </c>
      <c r="BL14" s="17"/>
      <c r="BM14" s="17">
        <v>4.8672299241402601E-2</v>
      </c>
      <c r="BN14" s="17">
        <v>5.2840676384993499E-2</v>
      </c>
      <c r="BO14" s="17"/>
      <c r="BP14" s="17">
        <v>4.9886079170861998E-2</v>
      </c>
      <c r="BQ14" s="17">
        <v>4.3519342335179699E-2</v>
      </c>
      <c r="BR14" s="17">
        <v>4.02437327738355E-2</v>
      </c>
      <c r="BS14" s="17">
        <v>4.8061398616907003E-2</v>
      </c>
      <c r="BT14" s="17"/>
      <c r="BU14" s="17">
        <v>3.6896092689250197E-2</v>
      </c>
      <c r="BV14" s="17">
        <v>6.5627639391166295E-2</v>
      </c>
      <c r="BW14" s="17"/>
      <c r="BX14" s="17">
        <v>2.7155614216226399E-2</v>
      </c>
      <c r="BY14" s="17">
        <v>5.8414263501170599E-2</v>
      </c>
    </row>
    <row r="15" spans="2:77">
      <c r="B15" s="18" t="s">
        <v>228</v>
      </c>
      <c r="C15" s="21">
        <v>0.64731143637638899</v>
      </c>
      <c r="D15" s="21">
        <v>0.67409061084979405</v>
      </c>
      <c r="E15" s="21">
        <v>0.62167213352194794</v>
      </c>
      <c r="F15" s="21"/>
      <c r="G15" s="21">
        <v>0.65344333912716501</v>
      </c>
      <c r="H15" s="21">
        <v>0.69789538676108598</v>
      </c>
      <c r="I15" s="21">
        <v>0.628705814009338</v>
      </c>
      <c r="J15" s="21">
        <v>0.59031770690554697</v>
      </c>
      <c r="K15" s="21">
        <v>0.65514273590375804</v>
      </c>
      <c r="L15" s="21">
        <v>0.65825349330089</v>
      </c>
      <c r="M15" s="21"/>
      <c r="N15" s="21">
        <v>0.74655470175306404</v>
      </c>
      <c r="O15" s="21">
        <v>0.68083764946876002</v>
      </c>
      <c r="P15" s="21">
        <v>0.60919593936876104</v>
      </c>
      <c r="Q15" s="21">
        <v>0.53977955858479998</v>
      </c>
      <c r="R15" s="21"/>
      <c r="S15" s="21">
        <v>0.67599164690443703</v>
      </c>
      <c r="T15" s="21">
        <v>0.68231420464995496</v>
      </c>
      <c r="U15" s="21">
        <v>0.60134701229861198</v>
      </c>
      <c r="V15" s="21">
        <v>0.60752627652288504</v>
      </c>
      <c r="W15" s="21">
        <v>0.65105780102774602</v>
      </c>
      <c r="X15" s="21">
        <v>0.63269906310667201</v>
      </c>
      <c r="Y15" s="21">
        <v>0.62326042250077696</v>
      </c>
      <c r="Z15" s="21">
        <v>0.61427080182728699</v>
      </c>
      <c r="AA15" s="21">
        <v>0.65188908822693603</v>
      </c>
      <c r="AB15" s="21">
        <v>0.67409961897404302</v>
      </c>
      <c r="AC15" s="21">
        <v>0.64413850150770902</v>
      </c>
      <c r="AD15" s="21">
        <v>0.65516288517358201</v>
      </c>
      <c r="AE15" s="21"/>
      <c r="AF15" s="21">
        <v>0.384658406126135</v>
      </c>
      <c r="AG15" s="21">
        <v>0.51372431826747</v>
      </c>
      <c r="AH15" s="21">
        <v>0.56997319188179896</v>
      </c>
      <c r="AI15" s="21">
        <v>0.55909836793213996</v>
      </c>
      <c r="AJ15" s="21">
        <v>0.64727035854820203</v>
      </c>
      <c r="AK15" s="21">
        <v>0.62531793745602704</v>
      </c>
      <c r="AL15" s="21">
        <v>0.64752807705097404</v>
      </c>
      <c r="AM15" s="21">
        <v>0.68115516635520301</v>
      </c>
      <c r="AN15" s="21">
        <v>0.71033571614768098</v>
      </c>
      <c r="AO15" s="21">
        <v>0.68822540794129194</v>
      </c>
      <c r="AP15" s="21">
        <v>0.68114526844015</v>
      </c>
      <c r="AQ15" s="21">
        <v>0.71001101366338903</v>
      </c>
      <c r="AR15" s="21">
        <v>0.67303102060418896</v>
      </c>
      <c r="AS15" s="21">
        <v>0.74015799773751201</v>
      </c>
      <c r="AT15" s="21">
        <v>0.81315102461903399</v>
      </c>
      <c r="AU15" s="21">
        <v>0.76422193524579096</v>
      </c>
      <c r="AV15" s="21"/>
      <c r="AW15" s="21">
        <v>0.69044134860309803</v>
      </c>
      <c r="AX15" s="21">
        <v>0.69104337031309904</v>
      </c>
      <c r="AY15" s="21">
        <v>0.60804852244348595</v>
      </c>
      <c r="AZ15" s="21">
        <v>0.58893895774087301</v>
      </c>
      <c r="BA15" s="21">
        <v>0.63635588139846999</v>
      </c>
      <c r="BB15" s="21">
        <v>0.58819386716876798</v>
      </c>
      <c r="BC15" s="21"/>
      <c r="BD15" s="21">
        <v>0.55624185992181197</v>
      </c>
      <c r="BE15" s="21">
        <v>0.60106775888340902</v>
      </c>
      <c r="BF15" s="21">
        <v>0.72748230212803799</v>
      </c>
      <c r="BG15" s="21">
        <v>0.78332225240537301</v>
      </c>
      <c r="BH15" s="21">
        <v>0.84963211774723302</v>
      </c>
      <c r="BI15" s="21"/>
      <c r="BJ15" s="21">
        <v>0.63801293292526595</v>
      </c>
      <c r="BK15" s="21">
        <v>0.693094683839104</v>
      </c>
      <c r="BL15" s="21"/>
      <c r="BM15" s="21">
        <v>0.635937174966417</v>
      </c>
      <c r="BN15" s="21">
        <v>0.70577788156759202</v>
      </c>
      <c r="BO15" s="21"/>
      <c r="BP15" s="21">
        <v>0.73121778076891497</v>
      </c>
      <c r="BQ15" s="21">
        <v>0.713534410161622</v>
      </c>
      <c r="BR15" s="21">
        <v>0.66836834044773996</v>
      </c>
      <c r="BS15" s="21">
        <v>0.62798959226234896</v>
      </c>
      <c r="BT15" s="21"/>
      <c r="BU15" s="21">
        <v>0.72947426031212104</v>
      </c>
      <c r="BV15" s="21">
        <v>0.542721509744714</v>
      </c>
      <c r="BW15" s="21"/>
      <c r="BX15" s="21">
        <v>0.77408939135085797</v>
      </c>
      <c r="BY15" s="21">
        <v>0.59702422675362099</v>
      </c>
    </row>
    <row r="16" spans="2:77">
      <c r="B16" s="18" t="s">
        <v>229</v>
      </c>
      <c r="C16" s="21">
        <v>7.6546316701887607E-2</v>
      </c>
      <c r="D16" s="21">
        <v>8.2111882147928902E-2</v>
      </c>
      <c r="E16" s="21">
        <v>7.05237375635345E-2</v>
      </c>
      <c r="F16" s="21"/>
      <c r="G16" s="21">
        <v>7.9915821664199096E-2</v>
      </c>
      <c r="H16" s="21">
        <v>6.8214936664151807E-2</v>
      </c>
      <c r="I16" s="21">
        <v>8.8670523001407001E-2</v>
      </c>
      <c r="J16" s="21">
        <v>9.8872939405557497E-2</v>
      </c>
      <c r="K16" s="21">
        <v>6.15906490626454E-2</v>
      </c>
      <c r="L16" s="21">
        <v>6.3077853116173394E-2</v>
      </c>
      <c r="M16" s="21"/>
      <c r="N16" s="21">
        <v>5.4656995132628103E-2</v>
      </c>
      <c r="O16" s="21">
        <v>6.5140316915508104E-2</v>
      </c>
      <c r="P16" s="21">
        <v>9.0635796560002702E-2</v>
      </c>
      <c r="Q16" s="21">
        <v>9.8820144778707306E-2</v>
      </c>
      <c r="R16" s="21"/>
      <c r="S16" s="21">
        <v>6.1701076851876403E-2</v>
      </c>
      <c r="T16" s="21">
        <v>6.70014431333609E-2</v>
      </c>
      <c r="U16" s="21">
        <v>9.6628940552185003E-2</v>
      </c>
      <c r="V16" s="21">
        <v>9.77637738389186E-2</v>
      </c>
      <c r="W16" s="21">
        <v>7.5682674186848597E-2</v>
      </c>
      <c r="X16" s="21">
        <v>6.9089193950844605E-2</v>
      </c>
      <c r="Y16" s="21">
        <v>8.5853525355107999E-2</v>
      </c>
      <c r="Z16" s="21">
        <v>7.9209456100025499E-2</v>
      </c>
      <c r="AA16" s="21">
        <v>6.8385053716250505E-2</v>
      </c>
      <c r="AB16" s="21">
        <v>6.8784893261874105E-2</v>
      </c>
      <c r="AC16" s="21">
        <v>8.7914559927151997E-2</v>
      </c>
      <c r="AD16" s="21">
        <v>0.100255162918931</v>
      </c>
      <c r="AE16" s="21"/>
      <c r="AF16" s="21">
        <v>0.17786327105639099</v>
      </c>
      <c r="AG16" s="21">
        <v>0.16456084865197201</v>
      </c>
      <c r="AH16" s="21">
        <v>9.7752972870124993E-2</v>
      </c>
      <c r="AI16" s="21">
        <v>7.8900444247674506E-2</v>
      </c>
      <c r="AJ16" s="21">
        <v>6.8548237777396104E-2</v>
      </c>
      <c r="AK16" s="21">
        <v>7.7620744987011603E-2</v>
      </c>
      <c r="AL16" s="21">
        <v>8.30464408371724E-2</v>
      </c>
      <c r="AM16" s="21">
        <v>5.0025047492895797E-2</v>
      </c>
      <c r="AN16" s="21">
        <v>6.8386315113353704E-2</v>
      </c>
      <c r="AO16" s="21">
        <v>6.5778363326922801E-2</v>
      </c>
      <c r="AP16" s="21">
        <v>8.3136564823470593E-2</v>
      </c>
      <c r="AQ16" s="21">
        <v>6.4459687437156396E-2</v>
      </c>
      <c r="AR16" s="21">
        <v>0.100861855864494</v>
      </c>
      <c r="AS16" s="21">
        <v>5.1198938646081903E-2</v>
      </c>
      <c r="AT16" s="21">
        <v>2.83181331154631E-2</v>
      </c>
      <c r="AU16" s="21">
        <v>3.8888480605401697E-2</v>
      </c>
      <c r="AV16" s="21"/>
      <c r="AW16" s="21">
        <v>6.3988435298963697E-2</v>
      </c>
      <c r="AX16" s="21">
        <v>6.1248270969992601E-2</v>
      </c>
      <c r="AY16" s="21">
        <v>8.5861179153753797E-2</v>
      </c>
      <c r="AZ16" s="21">
        <v>9.7769005559569105E-2</v>
      </c>
      <c r="BA16" s="21">
        <v>7.2317377289577198E-2</v>
      </c>
      <c r="BB16" s="21">
        <v>0.110936305402124</v>
      </c>
      <c r="BC16" s="21"/>
      <c r="BD16" s="21">
        <v>8.5883983406067996E-2</v>
      </c>
      <c r="BE16" s="21">
        <v>9.2939900306503995E-2</v>
      </c>
      <c r="BF16" s="21">
        <v>6.2658700146615495E-2</v>
      </c>
      <c r="BG16" s="21">
        <v>3.7930716647252102E-2</v>
      </c>
      <c r="BH16" s="21">
        <v>4.4666514742454297E-2</v>
      </c>
      <c r="BI16" s="21"/>
      <c r="BJ16" s="21">
        <v>7.9786399213994302E-2</v>
      </c>
      <c r="BK16" s="21">
        <v>6.2455350488328197E-2</v>
      </c>
      <c r="BL16" s="21"/>
      <c r="BM16" s="21">
        <v>8.1887125710396594E-2</v>
      </c>
      <c r="BN16" s="21">
        <v>5.1920256371147798E-2</v>
      </c>
      <c r="BO16" s="21"/>
      <c r="BP16" s="21">
        <v>4.9889393550926801E-2</v>
      </c>
      <c r="BQ16" s="21">
        <v>6.7835374180972199E-2</v>
      </c>
      <c r="BR16" s="21">
        <v>8.0765611871003007E-2</v>
      </c>
      <c r="BS16" s="21">
        <v>8.2582194000014097E-2</v>
      </c>
      <c r="BT16" s="21"/>
      <c r="BU16" s="21">
        <v>5.38329178018346E-2</v>
      </c>
      <c r="BV16" s="21">
        <v>0.105459547902055</v>
      </c>
      <c r="BW16" s="21"/>
      <c r="BX16" s="21">
        <v>4.5316642582047498E-2</v>
      </c>
      <c r="BY16" s="21">
        <v>8.8933747696743004E-2</v>
      </c>
    </row>
    <row r="17" spans="2:77">
      <c r="B17" s="18" t="s">
        <v>230</v>
      </c>
      <c r="C17" s="22">
        <v>0.57076511967450105</v>
      </c>
      <c r="D17" s="22">
        <v>0.59197872870186496</v>
      </c>
      <c r="E17" s="22">
        <v>0.55114839595841303</v>
      </c>
      <c r="F17" s="22"/>
      <c r="G17" s="22">
        <v>0.57352751746296604</v>
      </c>
      <c r="H17" s="22">
        <v>0.62968045009693496</v>
      </c>
      <c r="I17" s="22">
        <v>0.54003529100793102</v>
      </c>
      <c r="J17" s="22">
        <v>0.491444767499989</v>
      </c>
      <c r="K17" s="22">
        <v>0.59355208684111205</v>
      </c>
      <c r="L17" s="22">
        <v>0.59517564018471603</v>
      </c>
      <c r="M17" s="22"/>
      <c r="N17" s="22">
        <v>0.69189770662043604</v>
      </c>
      <c r="O17" s="22">
        <v>0.61569733255325199</v>
      </c>
      <c r="P17" s="22">
        <v>0.51856014280875895</v>
      </c>
      <c r="Q17" s="22">
        <v>0.44095941380609199</v>
      </c>
      <c r="R17" s="22"/>
      <c r="S17" s="22">
        <v>0.61429057005256105</v>
      </c>
      <c r="T17" s="22">
        <v>0.61531276151659398</v>
      </c>
      <c r="U17" s="22">
        <v>0.50471807174642702</v>
      </c>
      <c r="V17" s="22">
        <v>0.50976250268396694</v>
      </c>
      <c r="W17" s="22">
        <v>0.57537512684089698</v>
      </c>
      <c r="X17" s="22">
        <v>0.563609869155828</v>
      </c>
      <c r="Y17" s="22">
        <v>0.53740689714566903</v>
      </c>
      <c r="Z17" s="22">
        <v>0.53506134572726105</v>
      </c>
      <c r="AA17" s="22">
        <v>0.583504034510686</v>
      </c>
      <c r="AB17" s="22">
        <v>0.60531472571216904</v>
      </c>
      <c r="AC17" s="22">
        <v>0.55622394158055699</v>
      </c>
      <c r="AD17" s="22">
        <v>0.55490772225465101</v>
      </c>
      <c r="AE17" s="22"/>
      <c r="AF17" s="22">
        <v>0.20679513506974401</v>
      </c>
      <c r="AG17" s="22">
        <v>0.34916346961549799</v>
      </c>
      <c r="AH17" s="22">
        <v>0.47222021901167399</v>
      </c>
      <c r="AI17" s="22">
        <v>0.48019792368446601</v>
      </c>
      <c r="AJ17" s="22">
        <v>0.57872212077080598</v>
      </c>
      <c r="AK17" s="22">
        <v>0.54769719246901505</v>
      </c>
      <c r="AL17" s="22">
        <v>0.56448163621380198</v>
      </c>
      <c r="AM17" s="22">
        <v>0.63113011886230697</v>
      </c>
      <c r="AN17" s="22">
        <v>0.64194940103432796</v>
      </c>
      <c r="AO17" s="22">
        <v>0.62244704461436895</v>
      </c>
      <c r="AP17" s="22">
        <v>0.59800870361667902</v>
      </c>
      <c r="AQ17" s="22">
        <v>0.64555132622623201</v>
      </c>
      <c r="AR17" s="22">
        <v>0.57216916473969504</v>
      </c>
      <c r="AS17" s="22">
        <v>0.68895905909142996</v>
      </c>
      <c r="AT17" s="22">
        <v>0.78483289150357105</v>
      </c>
      <c r="AU17" s="22">
        <v>0.72533345464038901</v>
      </c>
      <c r="AV17" s="22"/>
      <c r="AW17" s="22">
        <v>0.626452913304135</v>
      </c>
      <c r="AX17" s="22">
        <v>0.62979509934310696</v>
      </c>
      <c r="AY17" s="22">
        <v>0.52218734328973204</v>
      </c>
      <c r="AZ17" s="22">
        <v>0.49116995218130399</v>
      </c>
      <c r="BA17" s="22">
        <v>0.564038504108892</v>
      </c>
      <c r="BB17" s="22">
        <v>0.47725756176664402</v>
      </c>
      <c r="BC17" s="22"/>
      <c r="BD17" s="22">
        <v>0.47035787651574401</v>
      </c>
      <c r="BE17" s="22">
        <v>0.50812785857690501</v>
      </c>
      <c r="BF17" s="22">
        <v>0.66482360198142199</v>
      </c>
      <c r="BG17" s="22">
        <v>0.745391535758121</v>
      </c>
      <c r="BH17" s="22">
        <v>0.80496560300477804</v>
      </c>
      <c r="BI17" s="22"/>
      <c r="BJ17" s="22">
        <v>0.55822653371127195</v>
      </c>
      <c r="BK17" s="22">
        <v>0.63063933335077604</v>
      </c>
      <c r="BL17" s="22"/>
      <c r="BM17" s="22">
        <v>0.55405004925602097</v>
      </c>
      <c r="BN17" s="22">
        <v>0.65385762519644397</v>
      </c>
      <c r="BO17" s="22"/>
      <c r="BP17" s="22">
        <v>0.68132838721798805</v>
      </c>
      <c r="BQ17" s="22">
        <v>0.64569903598065004</v>
      </c>
      <c r="BR17" s="22">
        <v>0.58760272857673701</v>
      </c>
      <c r="BS17" s="22">
        <v>0.54540739826233497</v>
      </c>
      <c r="BT17" s="22"/>
      <c r="BU17" s="22">
        <v>0.67564134251028596</v>
      </c>
      <c r="BV17" s="22">
        <v>0.43726196184265897</v>
      </c>
      <c r="BW17" s="22"/>
      <c r="BX17" s="22">
        <v>0.72877274876881004</v>
      </c>
      <c r="BY17" s="22">
        <v>0.50809047905687799</v>
      </c>
    </row>
    <row r="18" spans="2:77">
      <c r="B18" s="16"/>
    </row>
    <row r="19" spans="2:77">
      <c r="B19" t="s">
        <v>427</v>
      </c>
    </row>
    <row r="20" spans="2:77">
      <c r="B20" t="s">
        <v>428</v>
      </c>
    </row>
    <row r="22" spans="2:77">
      <c r="B22" s="8" t="str">
        <f>HYPERLINK("#'Contents'!A1", "Return to Contents")</f>
        <v>Return to Contents</v>
      </c>
    </row>
  </sheetData>
  <mergeCells count="13">
    <mergeCell ref="BU5:BV5"/>
    <mergeCell ref="BX5:BY5"/>
    <mergeCell ref="BP5:BS5"/>
    <mergeCell ref="D2:BO2"/>
    <mergeCell ref="AW5:BB5"/>
    <mergeCell ref="BD5:BH5"/>
    <mergeCell ref="BJ5:BK5"/>
    <mergeCell ref="BM5:BN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843BD-0D34-467E-9D71-50AC72760E43}">
  <dimension ref="B2:BY22"/>
  <sheetViews>
    <sheetView showGridLines="0" topLeftCell="A6"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s>
  <sheetData>
    <row r="2" spans="2:77" ht="40.15" customHeight="1">
      <c r="D2" s="31" t="s">
        <v>426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row>
    <row r="5" spans="2:77"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row>
    <row r="6" spans="2:77"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row>
    <row r="7" spans="2:77"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row>
    <row r="8" spans="2:77"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row>
    <row r="9" spans="2:77">
      <c r="B9" s="18" t="s">
        <v>422</v>
      </c>
      <c r="C9" s="17">
        <v>0.1991749447375</v>
      </c>
      <c r="D9" s="17">
        <v>0.222635609412249</v>
      </c>
      <c r="E9" s="17">
        <v>0.17489651632307701</v>
      </c>
      <c r="F9" s="17"/>
      <c r="G9" s="17">
        <v>0.21851545519545101</v>
      </c>
      <c r="H9" s="17">
        <v>0.26684256412444102</v>
      </c>
      <c r="I9" s="17">
        <v>0.241132542891458</v>
      </c>
      <c r="J9" s="17">
        <v>0.161915559237919</v>
      </c>
      <c r="K9" s="17">
        <v>0.147949897656627</v>
      </c>
      <c r="L9" s="17">
        <v>0.16151111150634501</v>
      </c>
      <c r="M9" s="17"/>
      <c r="N9" s="17">
        <v>0.25571996603596397</v>
      </c>
      <c r="O9" s="17">
        <v>0.18282102533615699</v>
      </c>
      <c r="P9" s="17">
        <v>0.19321094918387299</v>
      </c>
      <c r="Q9" s="17">
        <v>0.16027617254799401</v>
      </c>
      <c r="R9" s="17"/>
      <c r="S9" s="17">
        <v>0.25721955561207399</v>
      </c>
      <c r="T9" s="17">
        <v>0.20460251531176299</v>
      </c>
      <c r="U9" s="17">
        <v>0.15339801768747599</v>
      </c>
      <c r="V9" s="17">
        <v>0.20559548785547699</v>
      </c>
      <c r="W9" s="17">
        <v>0.20465950042744899</v>
      </c>
      <c r="X9" s="17">
        <v>0.17399621692041101</v>
      </c>
      <c r="Y9" s="17">
        <v>0.16363193260346401</v>
      </c>
      <c r="Z9" s="17">
        <v>0.161410096885934</v>
      </c>
      <c r="AA9" s="17">
        <v>0.21248430412629701</v>
      </c>
      <c r="AB9" s="17">
        <v>0.20238452704884199</v>
      </c>
      <c r="AC9" s="17">
        <v>0.14721059274388201</v>
      </c>
      <c r="AD9" s="17">
        <v>0.243651907166304</v>
      </c>
      <c r="AE9" s="17"/>
      <c r="AF9" s="17">
        <v>0.16503829493699701</v>
      </c>
      <c r="AG9" s="17">
        <v>0.176663357754336</v>
      </c>
      <c r="AH9" s="17">
        <v>0.183080979817663</v>
      </c>
      <c r="AI9" s="17">
        <v>0.14054723427061699</v>
      </c>
      <c r="AJ9" s="17">
        <v>0.18051943550378499</v>
      </c>
      <c r="AK9" s="17">
        <v>0.198370402605312</v>
      </c>
      <c r="AL9" s="17">
        <v>0.19408359601534</v>
      </c>
      <c r="AM9" s="17">
        <v>0.20503354473066601</v>
      </c>
      <c r="AN9" s="17">
        <v>0.19806987090674799</v>
      </c>
      <c r="AO9" s="17">
        <v>0.200861463704093</v>
      </c>
      <c r="AP9" s="17">
        <v>0.22737611154279799</v>
      </c>
      <c r="AQ9" s="17">
        <v>0.17424159332887301</v>
      </c>
      <c r="AR9" s="17">
        <v>0.19195525289509799</v>
      </c>
      <c r="AS9" s="17">
        <v>0.214076605022641</v>
      </c>
      <c r="AT9" s="17">
        <v>0.259302752961307</v>
      </c>
      <c r="AU9" s="17">
        <v>0.389224739742561</v>
      </c>
      <c r="AV9" s="17"/>
      <c r="AW9" s="17">
        <v>0.270691091922519</v>
      </c>
      <c r="AX9" s="17">
        <v>0.202838610083489</v>
      </c>
      <c r="AY9" s="17">
        <v>0.17040228711546701</v>
      </c>
      <c r="AZ9" s="17">
        <v>0.155314638470158</v>
      </c>
      <c r="BA9" s="17">
        <v>0.17165711154250801</v>
      </c>
      <c r="BB9" s="17">
        <v>0.171543815075343</v>
      </c>
      <c r="BC9" s="17"/>
      <c r="BD9" s="17">
        <v>0.124783602513468</v>
      </c>
      <c r="BE9" s="17">
        <v>0.18280218178844701</v>
      </c>
      <c r="BF9" s="17">
        <v>0.24603895307177301</v>
      </c>
      <c r="BG9" s="17">
        <v>0.29658292942721798</v>
      </c>
      <c r="BH9" s="17">
        <v>0.38338651052880501</v>
      </c>
      <c r="BI9" s="17"/>
      <c r="BJ9" s="17">
        <v>0.18091815518540799</v>
      </c>
      <c r="BK9" s="17">
        <v>0.28131270404219</v>
      </c>
      <c r="BL9" s="17"/>
      <c r="BM9" s="17">
        <v>0.18755255476640401</v>
      </c>
      <c r="BN9" s="17">
        <v>0.25248564776844901</v>
      </c>
      <c r="BO9" s="17"/>
      <c r="BP9" s="17">
        <v>0.27685869987464101</v>
      </c>
      <c r="BQ9" s="17">
        <v>0.247346921495015</v>
      </c>
      <c r="BR9" s="17">
        <v>0.21129680029627701</v>
      </c>
      <c r="BS9" s="17">
        <v>0.176493654173388</v>
      </c>
      <c r="BT9" s="17"/>
      <c r="BU9" s="17">
        <v>0.23257490326309699</v>
      </c>
      <c r="BV9" s="17">
        <v>0.156658158624773</v>
      </c>
      <c r="BW9" s="17"/>
      <c r="BX9" s="17">
        <v>0.31482748693016199</v>
      </c>
      <c r="BY9" s="17">
        <v>0.15330069448776501</v>
      </c>
    </row>
    <row r="10" spans="2:77">
      <c r="B10" s="18" t="s">
        <v>224</v>
      </c>
      <c r="C10" s="17">
        <v>0.39069407962800601</v>
      </c>
      <c r="D10" s="17">
        <v>0.394535286688109</v>
      </c>
      <c r="E10" s="17">
        <v>0.38839530362054703</v>
      </c>
      <c r="F10" s="17"/>
      <c r="G10" s="17">
        <v>0.43815854454483699</v>
      </c>
      <c r="H10" s="17">
        <v>0.39865231545090302</v>
      </c>
      <c r="I10" s="17">
        <v>0.36653005085108098</v>
      </c>
      <c r="J10" s="17">
        <v>0.37489017229201899</v>
      </c>
      <c r="K10" s="17">
        <v>0.40496228571497001</v>
      </c>
      <c r="L10" s="17">
        <v>0.37561645990070203</v>
      </c>
      <c r="M10" s="17"/>
      <c r="N10" s="17">
        <v>0.42635436483563999</v>
      </c>
      <c r="O10" s="17">
        <v>0.42529726351259101</v>
      </c>
      <c r="P10" s="17">
        <v>0.34587484781275002</v>
      </c>
      <c r="Q10" s="17">
        <v>0.35922634519289398</v>
      </c>
      <c r="R10" s="17"/>
      <c r="S10" s="17">
        <v>0.415364192894078</v>
      </c>
      <c r="T10" s="17">
        <v>0.410558963730981</v>
      </c>
      <c r="U10" s="17">
        <v>0.38543017765273702</v>
      </c>
      <c r="V10" s="17">
        <v>0.34153041661929501</v>
      </c>
      <c r="W10" s="17">
        <v>0.37809952452753798</v>
      </c>
      <c r="X10" s="17">
        <v>0.370166743054823</v>
      </c>
      <c r="Y10" s="17">
        <v>0.42801219401090901</v>
      </c>
      <c r="Z10" s="17">
        <v>0.413451571329158</v>
      </c>
      <c r="AA10" s="17">
        <v>0.40566050915075402</v>
      </c>
      <c r="AB10" s="17">
        <v>0.38914239187382399</v>
      </c>
      <c r="AC10" s="17">
        <v>0.34923645911657503</v>
      </c>
      <c r="AD10" s="17">
        <v>0.33099892137206099</v>
      </c>
      <c r="AE10" s="17"/>
      <c r="AF10" s="17">
        <v>0.32261289788941</v>
      </c>
      <c r="AG10" s="17">
        <v>0.29846852121676798</v>
      </c>
      <c r="AH10" s="17">
        <v>0.340100765152692</v>
      </c>
      <c r="AI10" s="17">
        <v>0.36284719961722101</v>
      </c>
      <c r="AJ10" s="17">
        <v>0.41192326389242001</v>
      </c>
      <c r="AK10" s="17">
        <v>0.39439448355359202</v>
      </c>
      <c r="AL10" s="17">
        <v>0.39306683425269601</v>
      </c>
      <c r="AM10" s="17">
        <v>0.40161780465743402</v>
      </c>
      <c r="AN10" s="17">
        <v>0.44310357592215399</v>
      </c>
      <c r="AO10" s="17">
        <v>0.38517818826084199</v>
      </c>
      <c r="AP10" s="17">
        <v>0.38996514009379102</v>
      </c>
      <c r="AQ10" s="17">
        <v>0.46314132183942902</v>
      </c>
      <c r="AR10" s="17">
        <v>0.36722161763073702</v>
      </c>
      <c r="AS10" s="17">
        <v>0.397078809226796</v>
      </c>
      <c r="AT10" s="17">
        <v>0.54764793144942503</v>
      </c>
      <c r="AU10" s="17">
        <v>0.39369582613599002</v>
      </c>
      <c r="AV10" s="17"/>
      <c r="AW10" s="17">
        <v>0.39990184424560599</v>
      </c>
      <c r="AX10" s="17">
        <v>0.411902479305152</v>
      </c>
      <c r="AY10" s="17">
        <v>0.37879518413993801</v>
      </c>
      <c r="AZ10" s="17">
        <v>0.37141205799318699</v>
      </c>
      <c r="BA10" s="17">
        <v>0.36562040059308998</v>
      </c>
      <c r="BB10" s="17">
        <v>0.401364854015828</v>
      </c>
      <c r="BC10" s="17"/>
      <c r="BD10" s="17">
        <v>0.34959307471978002</v>
      </c>
      <c r="BE10" s="17">
        <v>0.37811881368899602</v>
      </c>
      <c r="BF10" s="17">
        <v>0.42987391475749198</v>
      </c>
      <c r="BG10" s="17">
        <v>0.44276600881897599</v>
      </c>
      <c r="BH10" s="17">
        <v>0.36766540735668202</v>
      </c>
      <c r="BI10" s="17"/>
      <c r="BJ10" s="17">
        <v>0.38837115221636398</v>
      </c>
      <c r="BK10" s="17">
        <v>0.40380707194785997</v>
      </c>
      <c r="BL10" s="17"/>
      <c r="BM10" s="17">
        <v>0.38650532003230098</v>
      </c>
      <c r="BN10" s="17">
        <v>0.41737263946457098</v>
      </c>
      <c r="BO10" s="17"/>
      <c r="BP10" s="17">
        <v>0.422387812727471</v>
      </c>
      <c r="BQ10" s="17">
        <v>0.41724430600856</v>
      </c>
      <c r="BR10" s="17">
        <v>0.42793974291864401</v>
      </c>
      <c r="BS10" s="17">
        <v>0.38318800954731702</v>
      </c>
      <c r="BT10" s="17"/>
      <c r="BU10" s="17">
        <v>0.41710698445711902</v>
      </c>
      <c r="BV10" s="17">
        <v>0.35707152813966903</v>
      </c>
      <c r="BW10" s="17"/>
      <c r="BX10" s="17">
        <v>0.42554394464900003</v>
      </c>
      <c r="BY10" s="17">
        <v>0.37687067895879001</v>
      </c>
    </row>
    <row r="11" spans="2:77">
      <c r="B11" s="18" t="s">
        <v>423</v>
      </c>
      <c r="C11" s="17">
        <v>0.27407239764996799</v>
      </c>
      <c r="D11" s="17">
        <v>0.249817005271561</v>
      </c>
      <c r="E11" s="17">
        <v>0.29770541408705697</v>
      </c>
      <c r="F11" s="17"/>
      <c r="G11" s="17">
        <v>0.196298653259175</v>
      </c>
      <c r="H11" s="17">
        <v>0.22013739290705001</v>
      </c>
      <c r="I11" s="17">
        <v>0.243918473211197</v>
      </c>
      <c r="J11" s="17">
        <v>0.30840442898359999</v>
      </c>
      <c r="K11" s="17">
        <v>0.32920740920462299</v>
      </c>
      <c r="L11" s="17">
        <v>0.32956044759316599</v>
      </c>
      <c r="M11" s="17"/>
      <c r="N11" s="17">
        <v>0.22278601616739099</v>
      </c>
      <c r="O11" s="17">
        <v>0.26786018917794402</v>
      </c>
      <c r="P11" s="17">
        <v>0.298405356315535</v>
      </c>
      <c r="Q11" s="17">
        <v>0.31389015737576498</v>
      </c>
      <c r="R11" s="17"/>
      <c r="S11" s="17">
        <v>0.22211134263905599</v>
      </c>
      <c r="T11" s="17">
        <v>0.24336626952294199</v>
      </c>
      <c r="U11" s="17">
        <v>0.32109874073064898</v>
      </c>
      <c r="V11" s="17">
        <v>0.27439558111843698</v>
      </c>
      <c r="W11" s="17">
        <v>0.26380195759458303</v>
      </c>
      <c r="X11" s="17">
        <v>0.30643201548250598</v>
      </c>
      <c r="Y11" s="17">
        <v>0.28038599540985898</v>
      </c>
      <c r="Z11" s="17">
        <v>0.31507918148470698</v>
      </c>
      <c r="AA11" s="17">
        <v>0.24382292726462901</v>
      </c>
      <c r="AB11" s="17">
        <v>0.30570279414601798</v>
      </c>
      <c r="AC11" s="17">
        <v>0.34841152376479201</v>
      </c>
      <c r="AD11" s="17">
        <v>0.270731601315231</v>
      </c>
      <c r="AE11" s="17"/>
      <c r="AF11" s="17">
        <v>0.178295257496105</v>
      </c>
      <c r="AG11" s="17">
        <v>0.35807732006034199</v>
      </c>
      <c r="AH11" s="17">
        <v>0.29927134358986701</v>
      </c>
      <c r="AI11" s="17">
        <v>0.34316690308688402</v>
      </c>
      <c r="AJ11" s="17">
        <v>0.27747527971790598</v>
      </c>
      <c r="AK11" s="17">
        <v>0.26497190288732603</v>
      </c>
      <c r="AL11" s="17">
        <v>0.29210660033443497</v>
      </c>
      <c r="AM11" s="17">
        <v>0.28085367037412501</v>
      </c>
      <c r="AN11" s="17">
        <v>0.226698579744635</v>
      </c>
      <c r="AO11" s="17">
        <v>0.30404568801806903</v>
      </c>
      <c r="AP11" s="17">
        <v>0.249093776778151</v>
      </c>
      <c r="AQ11" s="17">
        <v>0.23752268960564801</v>
      </c>
      <c r="AR11" s="17">
        <v>0.29461758226451901</v>
      </c>
      <c r="AS11" s="17">
        <v>0.28269964564038202</v>
      </c>
      <c r="AT11" s="17">
        <v>0.15051068518771701</v>
      </c>
      <c r="AU11" s="17">
        <v>0.126821068668481</v>
      </c>
      <c r="AV11" s="17"/>
      <c r="AW11" s="17">
        <v>0.21723292708417999</v>
      </c>
      <c r="AX11" s="17">
        <v>0.274140086427271</v>
      </c>
      <c r="AY11" s="17">
        <v>0.29156214321617702</v>
      </c>
      <c r="AZ11" s="17">
        <v>0.295684493476015</v>
      </c>
      <c r="BA11" s="17">
        <v>0.31804068909739402</v>
      </c>
      <c r="BB11" s="17">
        <v>0.30184822172727699</v>
      </c>
      <c r="BC11" s="17"/>
      <c r="BD11" s="17">
        <v>0.34846842232911701</v>
      </c>
      <c r="BE11" s="17">
        <v>0.27294491614367999</v>
      </c>
      <c r="BF11" s="17">
        <v>0.23267522130246801</v>
      </c>
      <c r="BG11" s="17">
        <v>0.193007476975248</v>
      </c>
      <c r="BH11" s="17">
        <v>0.20028490606626201</v>
      </c>
      <c r="BI11" s="17"/>
      <c r="BJ11" s="17">
        <v>0.28927046707300103</v>
      </c>
      <c r="BK11" s="17">
        <v>0.20693401860388699</v>
      </c>
      <c r="BL11" s="17"/>
      <c r="BM11" s="17">
        <v>0.28646318427858902</v>
      </c>
      <c r="BN11" s="17">
        <v>0.211623364828572</v>
      </c>
      <c r="BO11" s="17"/>
      <c r="BP11" s="17">
        <v>0.21144631223006199</v>
      </c>
      <c r="BQ11" s="17">
        <v>0.208353383462798</v>
      </c>
      <c r="BR11" s="17">
        <v>0.24568149458409899</v>
      </c>
      <c r="BS11" s="17">
        <v>0.29912202336991101</v>
      </c>
      <c r="BT11" s="17"/>
      <c r="BU11" s="17">
        <v>0.24914018166858201</v>
      </c>
      <c r="BV11" s="17">
        <v>0.30581009257508401</v>
      </c>
      <c r="BW11" s="17"/>
      <c r="BX11" s="17">
        <v>0.188030621397107</v>
      </c>
      <c r="BY11" s="17">
        <v>0.30820136620458999</v>
      </c>
    </row>
    <row r="12" spans="2:77">
      <c r="B12" s="18" t="s">
        <v>226</v>
      </c>
      <c r="C12" s="17">
        <v>6.58971160363164E-2</v>
      </c>
      <c r="D12" s="17">
        <v>6.4542618265298501E-2</v>
      </c>
      <c r="E12" s="17">
        <v>6.7710360801436303E-2</v>
      </c>
      <c r="F12" s="17"/>
      <c r="G12" s="17">
        <v>7.3169447070151994E-2</v>
      </c>
      <c r="H12" s="17">
        <v>6.0739452848123099E-2</v>
      </c>
      <c r="I12" s="17">
        <v>5.7340234914440999E-2</v>
      </c>
      <c r="J12" s="17">
        <v>6.8779486884745805E-2</v>
      </c>
      <c r="K12" s="17">
        <v>6.1352911606544699E-2</v>
      </c>
      <c r="L12" s="17">
        <v>7.2949185187855106E-2</v>
      </c>
      <c r="M12" s="17"/>
      <c r="N12" s="17">
        <v>5.2993829325339199E-2</v>
      </c>
      <c r="O12" s="17">
        <v>7.02065474989121E-2</v>
      </c>
      <c r="P12" s="17">
        <v>8.8155628702880601E-2</v>
      </c>
      <c r="Q12" s="17">
        <v>5.36604729526476E-2</v>
      </c>
      <c r="R12" s="17"/>
      <c r="S12" s="17">
        <v>5.0506720002871403E-2</v>
      </c>
      <c r="T12" s="17">
        <v>7.5027304790952307E-2</v>
      </c>
      <c r="U12" s="17">
        <v>8.4732764276963995E-2</v>
      </c>
      <c r="V12" s="17">
        <v>8.3833592653304104E-2</v>
      </c>
      <c r="W12" s="17">
        <v>7.4120756563853502E-2</v>
      </c>
      <c r="X12" s="17">
        <v>6.8985084885155507E-2</v>
      </c>
      <c r="Y12" s="17">
        <v>6.6785037348886994E-2</v>
      </c>
      <c r="Z12" s="17">
        <v>5.4918679196106199E-2</v>
      </c>
      <c r="AA12" s="17">
        <v>6.4929461865489299E-2</v>
      </c>
      <c r="AB12" s="17">
        <v>5.3532627233317302E-2</v>
      </c>
      <c r="AC12" s="17">
        <v>7.1068479176166793E-2</v>
      </c>
      <c r="AD12" s="17">
        <v>9.96218800104514E-3</v>
      </c>
      <c r="AE12" s="17"/>
      <c r="AF12" s="17">
        <v>8.5521758306647405E-2</v>
      </c>
      <c r="AG12" s="17">
        <v>6.0996539949960099E-2</v>
      </c>
      <c r="AH12" s="17">
        <v>5.7688585895340101E-2</v>
      </c>
      <c r="AI12" s="17">
        <v>5.9430962862048402E-2</v>
      </c>
      <c r="AJ12" s="17">
        <v>6.6774037579964696E-2</v>
      </c>
      <c r="AK12" s="17">
        <v>7.70540966894602E-2</v>
      </c>
      <c r="AL12" s="17">
        <v>4.91609070889438E-2</v>
      </c>
      <c r="AM12" s="17">
        <v>7.9952254767207603E-2</v>
      </c>
      <c r="AN12" s="17">
        <v>8.3093228104705805E-2</v>
      </c>
      <c r="AO12" s="17">
        <v>7.9212059596741893E-2</v>
      </c>
      <c r="AP12" s="17">
        <v>6.2412391290192201E-2</v>
      </c>
      <c r="AQ12" s="17">
        <v>5.1994969841582798E-2</v>
      </c>
      <c r="AR12" s="17">
        <v>6.3114496309085999E-2</v>
      </c>
      <c r="AS12" s="17">
        <v>5.7217548184031401E-2</v>
      </c>
      <c r="AT12" s="17">
        <v>3.1368665846487599E-2</v>
      </c>
      <c r="AU12" s="17">
        <v>3.6502019692323397E-2</v>
      </c>
      <c r="AV12" s="17"/>
      <c r="AW12" s="17">
        <v>4.79206978430353E-2</v>
      </c>
      <c r="AX12" s="17">
        <v>6.7193629280528702E-2</v>
      </c>
      <c r="AY12" s="17">
        <v>6.3011280339486206E-2</v>
      </c>
      <c r="AZ12" s="17">
        <v>7.5906176505876305E-2</v>
      </c>
      <c r="BA12" s="17">
        <v>7.9558448131851103E-2</v>
      </c>
      <c r="BB12" s="17">
        <v>7.2712656517832597E-2</v>
      </c>
      <c r="BC12" s="17"/>
      <c r="BD12" s="17">
        <v>7.2958557276257802E-2</v>
      </c>
      <c r="BE12" s="17">
        <v>8.5166054020850201E-2</v>
      </c>
      <c r="BF12" s="17">
        <v>5.1057405666938199E-2</v>
      </c>
      <c r="BG12" s="17">
        <v>3.4913368645863301E-2</v>
      </c>
      <c r="BH12" s="17">
        <v>1.28019393430941E-2</v>
      </c>
      <c r="BI12" s="17"/>
      <c r="BJ12" s="17">
        <v>7.0333716366692806E-2</v>
      </c>
      <c r="BK12" s="17">
        <v>4.7351932648013198E-2</v>
      </c>
      <c r="BL12" s="17"/>
      <c r="BM12" s="17">
        <v>6.7866218556689506E-2</v>
      </c>
      <c r="BN12" s="17">
        <v>5.6046074963798001E-2</v>
      </c>
      <c r="BO12" s="17"/>
      <c r="BP12" s="17">
        <v>3.8715753091771103E-2</v>
      </c>
      <c r="BQ12" s="17">
        <v>7.2706732903915799E-2</v>
      </c>
      <c r="BR12" s="17">
        <v>3.8552570396593697E-2</v>
      </c>
      <c r="BS12" s="17">
        <v>6.9631168692099496E-2</v>
      </c>
      <c r="BT12" s="17"/>
      <c r="BU12" s="17">
        <v>5.1076468763879897E-2</v>
      </c>
      <c r="BV12" s="17">
        <v>8.4763196054093395E-2</v>
      </c>
      <c r="BW12" s="17"/>
      <c r="BX12" s="17">
        <v>3.6857235493254002E-2</v>
      </c>
      <c r="BY12" s="17">
        <v>7.7415952734567195E-2</v>
      </c>
    </row>
    <row r="13" spans="2:77">
      <c r="B13" s="18" t="s">
        <v>424</v>
      </c>
      <c r="C13" s="17">
        <v>2.78349351134419E-2</v>
      </c>
      <c r="D13" s="17">
        <v>3.2618661639336799E-2</v>
      </c>
      <c r="E13" s="17">
        <v>2.2325983544451099E-2</v>
      </c>
      <c r="F13" s="17"/>
      <c r="G13" s="17">
        <v>3.0146495833365799E-2</v>
      </c>
      <c r="H13" s="17">
        <v>1.47865486949339E-2</v>
      </c>
      <c r="I13" s="17">
        <v>3.4195049725838297E-2</v>
      </c>
      <c r="J13" s="17">
        <v>3.6083840379934902E-2</v>
      </c>
      <c r="K13" s="17">
        <v>2.6034265952187E-2</v>
      </c>
      <c r="L13" s="17">
        <v>2.6244401719948199E-2</v>
      </c>
      <c r="M13" s="17"/>
      <c r="N13" s="17">
        <v>1.8905476370146099E-2</v>
      </c>
      <c r="O13" s="17">
        <v>2.6159869020774301E-2</v>
      </c>
      <c r="P13" s="17">
        <v>3.4603156233585099E-2</v>
      </c>
      <c r="Q13" s="17">
        <v>3.3991811933589203E-2</v>
      </c>
      <c r="R13" s="17"/>
      <c r="S13" s="17">
        <v>2.40976793034351E-2</v>
      </c>
      <c r="T13" s="17">
        <v>2.3205313312197499E-2</v>
      </c>
      <c r="U13" s="17">
        <v>1.5003448571747E-2</v>
      </c>
      <c r="V13" s="17">
        <v>3.3051449732151301E-2</v>
      </c>
      <c r="W13" s="17">
        <v>3.7413210184933501E-2</v>
      </c>
      <c r="X13" s="17">
        <v>1.99638228065428E-2</v>
      </c>
      <c r="Y13" s="17">
        <v>1.15528269140612E-2</v>
      </c>
      <c r="Z13" s="17">
        <v>2.7144302334244599E-2</v>
      </c>
      <c r="AA13" s="17">
        <v>3.65874213562635E-2</v>
      </c>
      <c r="AB13" s="17">
        <v>2.8756422219015299E-2</v>
      </c>
      <c r="AC13" s="17">
        <v>3.79710234628646E-2</v>
      </c>
      <c r="AD13" s="17">
        <v>7.7757428918708807E-2</v>
      </c>
      <c r="AE13" s="17"/>
      <c r="AF13" s="17">
        <v>9.2341512749744101E-2</v>
      </c>
      <c r="AG13" s="17">
        <v>7.4357950297244402E-2</v>
      </c>
      <c r="AH13" s="17">
        <v>4.0948704851200099E-2</v>
      </c>
      <c r="AI13" s="17">
        <v>2.2138751000870399E-2</v>
      </c>
      <c r="AJ13" s="17">
        <v>1.6816016336029499E-2</v>
      </c>
      <c r="AK13" s="17">
        <v>2.8909844333277E-2</v>
      </c>
      <c r="AL13" s="17">
        <v>4.2294580419610199E-2</v>
      </c>
      <c r="AM13" s="17">
        <v>0</v>
      </c>
      <c r="AN13" s="17">
        <v>1.8595817784579499E-2</v>
      </c>
      <c r="AO13" s="17">
        <v>1.8312713915022E-2</v>
      </c>
      <c r="AP13" s="17">
        <v>2.9979291800736801E-2</v>
      </c>
      <c r="AQ13" s="17">
        <v>4.4597964037959098E-2</v>
      </c>
      <c r="AR13" s="17">
        <v>4.6435388448903298E-2</v>
      </c>
      <c r="AS13" s="17">
        <v>3.0600385592045799E-2</v>
      </c>
      <c r="AT13" s="17">
        <v>0</v>
      </c>
      <c r="AU13" s="17">
        <v>1.6037166408143899E-2</v>
      </c>
      <c r="AV13" s="17"/>
      <c r="AW13" s="17">
        <v>2.63895131800462E-2</v>
      </c>
      <c r="AX13" s="17">
        <v>1.7008454946633E-2</v>
      </c>
      <c r="AY13" s="17">
        <v>4.2759416116651197E-2</v>
      </c>
      <c r="AZ13" s="17">
        <v>3.7446025064681997E-2</v>
      </c>
      <c r="BA13" s="17">
        <v>2.6770696613643299E-2</v>
      </c>
      <c r="BB13" s="17">
        <v>1.9301639477237498E-2</v>
      </c>
      <c r="BC13" s="17"/>
      <c r="BD13" s="17">
        <v>3.3796634391989697E-2</v>
      </c>
      <c r="BE13" s="17">
        <v>3.3649073514772497E-2</v>
      </c>
      <c r="BF13" s="17">
        <v>1.9271393528120299E-2</v>
      </c>
      <c r="BG13" s="17">
        <v>1.1231146483015E-2</v>
      </c>
      <c r="BH13" s="17">
        <v>0</v>
      </c>
      <c r="BI13" s="17"/>
      <c r="BJ13" s="17">
        <v>3.04170468339015E-2</v>
      </c>
      <c r="BK13" s="17">
        <v>1.61152229651844E-2</v>
      </c>
      <c r="BL13" s="17"/>
      <c r="BM13" s="17">
        <v>3.0570719261631501E-2</v>
      </c>
      <c r="BN13" s="17">
        <v>1.49344068671669E-2</v>
      </c>
      <c r="BO13" s="17"/>
      <c r="BP13" s="17">
        <v>1.49706514084354E-2</v>
      </c>
      <c r="BQ13" s="17">
        <v>1.8985857428189999E-2</v>
      </c>
      <c r="BR13" s="17">
        <v>2.2085143093527101E-2</v>
      </c>
      <c r="BS13" s="17">
        <v>3.11904004561348E-2</v>
      </c>
      <c r="BT13" s="17"/>
      <c r="BU13" s="17">
        <v>1.91994148381333E-2</v>
      </c>
      <c r="BV13" s="17">
        <v>3.8827600515587E-2</v>
      </c>
      <c r="BW13" s="17"/>
      <c r="BX13" s="17">
        <v>8.3484416749728708E-3</v>
      </c>
      <c r="BY13" s="17">
        <v>3.5564365522303798E-2</v>
      </c>
    </row>
    <row r="14" spans="2:77">
      <c r="B14" s="18" t="s">
        <v>195</v>
      </c>
      <c r="C14" s="17">
        <v>4.2326526834767599E-2</v>
      </c>
      <c r="D14" s="17">
        <v>3.58508187234459E-2</v>
      </c>
      <c r="E14" s="17">
        <v>4.8966421623431497E-2</v>
      </c>
      <c r="F14" s="17"/>
      <c r="G14" s="17">
        <v>4.3711404097018298E-2</v>
      </c>
      <c r="H14" s="17">
        <v>3.88417259745482E-2</v>
      </c>
      <c r="I14" s="17">
        <v>5.6883648405983901E-2</v>
      </c>
      <c r="J14" s="17">
        <v>4.9926512221782099E-2</v>
      </c>
      <c r="K14" s="17">
        <v>3.0493229865049098E-2</v>
      </c>
      <c r="L14" s="17">
        <v>3.4118394091983799E-2</v>
      </c>
      <c r="M14" s="17"/>
      <c r="N14" s="17">
        <v>2.3240347265519701E-2</v>
      </c>
      <c r="O14" s="17">
        <v>2.76551054536219E-2</v>
      </c>
      <c r="P14" s="17">
        <v>3.9750061751376797E-2</v>
      </c>
      <c r="Q14" s="17">
        <v>7.8955039997110496E-2</v>
      </c>
      <c r="R14" s="17"/>
      <c r="S14" s="17">
        <v>3.0700509548485602E-2</v>
      </c>
      <c r="T14" s="17">
        <v>4.3239633331164103E-2</v>
      </c>
      <c r="U14" s="17">
        <v>4.03368510804272E-2</v>
      </c>
      <c r="V14" s="17">
        <v>6.15934720213357E-2</v>
      </c>
      <c r="W14" s="17">
        <v>4.1905050701643298E-2</v>
      </c>
      <c r="X14" s="17">
        <v>6.0456116850560397E-2</v>
      </c>
      <c r="Y14" s="17">
        <v>4.9632013712819598E-2</v>
      </c>
      <c r="Z14" s="17">
        <v>2.7996168769850501E-2</v>
      </c>
      <c r="AA14" s="17">
        <v>3.6515376236567101E-2</v>
      </c>
      <c r="AB14" s="17">
        <v>2.0481237478982998E-2</v>
      </c>
      <c r="AC14" s="17">
        <v>4.61019217357196E-2</v>
      </c>
      <c r="AD14" s="17">
        <v>6.68979532266505E-2</v>
      </c>
      <c r="AE14" s="17"/>
      <c r="AF14" s="17">
        <v>0.156190278621097</v>
      </c>
      <c r="AG14" s="17">
        <v>3.1436310721350197E-2</v>
      </c>
      <c r="AH14" s="17">
        <v>7.8909620693236995E-2</v>
      </c>
      <c r="AI14" s="17">
        <v>7.1868949162359697E-2</v>
      </c>
      <c r="AJ14" s="17">
        <v>4.6491966969894799E-2</v>
      </c>
      <c r="AK14" s="17">
        <v>3.6299269931033003E-2</v>
      </c>
      <c r="AL14" s="17">
        <v>2.9287481888975099E-2</v>
      </c>
      <c r="AM14" s="17">
        <v>3.2542725470567503E-2</v>
      </c>
      <c r="AN14" s="17">
        <v>3.0438927537178102E-2</v>
      </c>
      <c r="AO14" s="17">
        <v>1.23898865052321E-2</v>
      </c>
      <c r="AP14" s="17">
        <v>4.1173288494331099E-2</v>
      </c>
      <c r="AQ14" s="17">
        <v>2.8501461346507901E-2</v>
      </c>
      <c r="AR14" s="17">
        <v>3.6655662451656697E-2</v>
      </c>
      <c r="AS14" s="17">
        <v>1.8327006334103099E-2</v>
      </c>
      <c r="AT14" s="17">
        <v>1.1169964555062899E-2</v>
      </c>
      <c r="AU14" s="17">
        <v>3.7719179352501499E-2</v>
      </c>
      <c r="AV14" s="17"/>
      <c r="AW14" s="17">
        <v>3.7863925724613799E-2</v>
      </c>
      <c r="AX14" s="17">
        <v>2.69167399569262E-2</v>
      </c>
      <c r="AY14" s="17">
        <v>5.3469689072280203E-2</v>
      </c>
      <c r="AZ14" s="17">
        <v>6.4236608490082198E-2</v>
      </c>
      <c r="BA14" s="17">
        <v>3.8352654021513402E-2</v>
      </c>
      <c r="BB14" s="17">
        <v>3.3228813186482201E-2</v>
      </c>
      <c r="BC14" s="17"/>
      <c r="BD14" s="17">
        <v>7.03997087693881E-2</v>
      </c>
      <c r="BE14" s="17">
        <v>4.7318960843254702E-2</v>
      </c>
      <c r="BF14" s="17">
        <v>2.1083111673209198E-2</v>
      </c>
      <c r="BG14" s="17">
        <v>2.1499069649680898E-2</v>
      </c>
      <c r="BH14" s="17">
        <v>3.5861236705155897E-2</v>
      </c>
      <c r="BI14" s="17"/>
      <c r="BJ14" s="17">
        <v>4.06894623246336E-2</v>
      </c>
      <c r="BK14" s="17">
        <v>4.44790497928651E-2</v>
      </c>
      <c r="BL14" s="17"/>
      <c r="BM14" s="17">
        <v>4.1042003104385001E-2</v>
      </c>
      <c r="BN14" s="17">
        <v>4.7537866107442699E-2</v>
      </c>
      <c r="BO14" s="17"/>
      <c r="BP14" s="17">
        <v>3.5620770667619803E-2</v>
      </c>
      <c r="BQ14" s="17">
        <v>3.5362798701521397E-2</v>
      </c>
      <c r="BR14" s="17">
        <v>5.4444248710860302E-2</v>
      </c>
      <c r="BS14" s="17">
        <v>4.0374743761149197E-2</v>
      </c>
      <c r="BT14" s="17"/>
      <c r="BU14" s="17">
        <v>3.0902047009188801E-2</v>
      </c>
      <c r="BV14" s="17">
        <v>5.6869424090793798E-2</v>
      </c>
      <c r="BW14" s="17"/>
      <c r="BX14" s="17">
        <v>2.6392269855503799E-2</v>
      </c>
      <c r="BY14" s="17">
        <v>4.86469420919836E-2</v>
      </c>
    </row>
    <row r="15" spans="2:77">
      <c r="B15" s="18" t="s">
        <v>228</v>
      </c>
      <c r="C15" s="21">
        <v>0.58986902436550603</v>
      </c>
      <c r="D15" s="21">
        <v>0.61717089610035802</v>
      </c>
      <c r="E15" s="21">
        <v>0.56329181994362398</v>
      </c>
      <c r="F15" s="21"/>
      <c r="G15" s="21">
        <v>0.65667399974028895</v>
      </c>
      <c r="H15" s="21">
        <v>0.66549487957534403</v>
      </c>
      <c r="I15" s="21">
        <v>0.60766259374253995</v>
      </c>
      <c r="J15" s="21">
        <v>0.53680573152993705</v>
      </c>
      <c r="K15" s="21">
        <v>0.55291218337159698</v>
      </c>
      <c r="L15" s="21">
        <v>0.53712757140704703</v>
      </c>
      <c r="M15" s="21"/>
      <c r="N15" s="21">
        <v>0.68207433087160396</v>
      </c>
      <c r="O15" s="21">
        <v>0.60811828884874797</v>
      </c>
      <c r="P15" s="21">
        <v>0.53908579699662296</v>
      </c>
      <c r="Q15" s="21">
        <v>0.51950251774088696</v>
      </c>
      <c r="R15" s="21"/>
      <c r="S15" s="21">
        <v>0.67258374850615199</v>
      </c>
      <c r="T15" s="21">
        <v>0.61516147904274399</v>
      </c>
      <c r="U15" s="21">
        <v>0.53882819534021298</v>
      </c>
      <c r="V15" s="21">
        <v>0.54712590447477205</v>
      </c>
      <c r="W15" s="21">
        <v>0.58275902495498699</v>
      </c>
      <c r="X15" s="21">
        <v>0.54416295997523501</v>
      </c>
      <c r="Y15" s="21">
        <v>0.59164412661437304</v>
      </c>
      <c r="Z15" s="21">
        <v>0.57486166821509199</v>
      </c>
      <c r="AA15" s="21">
        <v>0.61814481327705095</v>
      </c>
      <c r="AB15" s="21">
        <v>0.59152691892266696</v>
      </c>
      <c r="AC15" s="21">
        <v>0.49644705186045701</v>
      </c>
      <c r="AD15" s="21">
        <v>0.57465082853836502</v>
      </c>
      <c r="AE15" s="21"/>
      <c r="AF15" s="21">
        <v>0.48765119282640601</v>
      </c>
      <c r="AG15" s="21">
        <v>0.47513187897110298</v>
      </c>
      <c r="AH15" s="21">
        <v>0.52318174497035497</v>
      </c>
      <c r="AI15" s="21">
        <v>0.503394433887838</v>
      </c>
      <c r="AJ15" s="21">
        <v>0.59244269939620497</v>
      </c>
      <c r="AK15" s="21">
        <v>0.59276488615890399</v>
      </c>
      <c r="AL15" s="21">
        <v>0.58715043026803604</v>
      </c>
      <c r="AM15" s="21">
        <v>0.60665134938809995</v>
      </c>
      <c r="AN15" s="21">
        <v>0.64117344682890098</v>
      </c>
      <c r="AO15" s="21">
        <v>0.58603965196493502</v>
      </c>
      <c r="AP15" s="21">
        <v>0.61734125163658804</v>
      </c>
      <c r="AQ15" s="21">
        <v>0.63738291516830203</v>
      </c>
      <c r="AR15" s="21">
        <v>0.55917687052583498</v>
      </c>
      <c r="AS15" s="21">
        <v>0.61115541424943798</v>
      </c>
      <c r="AT15" s="21">
        <v>0.80695068441073203</v>
      </c>
      <c r="AU15" s="21">
        <v>0.78292056587855097</v>
      </c>
      <c r="AV15" s="21"/>
      <c r="AW15" s="21">
        <v>0.67059293616812499</v>
      </c>
      <c r="AX15" s="21">
        <v>0.61474108938864103</v>
      </c>
      <c r="AY15" s="21">
        <v>0.54919747125540497</v>
      </c>
      <c r="AZ15" s="21">
        <v>0.52672669646334502</v>
      </c>
      <c r="BA15" s="21">
        <v>0.53727751213559805</v>
      </c>
      <c r="BB15" s="21">
        <v>0.57290866909117</v>
      </c>
      <c r="BC15" s="21"/>
      <c r="BD15" s="21">
        <v>0.474376677233248</v>
      </c>
      <c r="BE15" s="21">
        <v>0.56092099547744301</v>
      </c>
      <c r="BF15" s="21">
        <v>0.67591286782926396</v>
      </c>
      <c r="BG15" s="21">
        <v>0.73934893824619297</v>
      </c>
      <c r="BH15" s="21">
        <v>0.75105191788548797</v>
      </c>
      <c r="BI15" s="21"/>
      <c r="BJ15" s="21">
        <v>0.56928930740177097</v>
      </c>
      <c r="BK15" s="21">
        <v>0.68511977599005003</v>
      </c>
      <c r="BL15" s="21"/>
      <c r="BM15" s="21">
        <v>0.57405787479870596</v>
      </c>
      <c r="BN15" s="21">
        <v>0.66985828723301999</v>
      </c>
      <c r="BO15" s="21"/>
      <c r="BP15" s="21">
        <v>0.69924651260211101</v>
      </c>
      <c r="BQ15" s="21">
        <v>0.66459122750357402</v>
      </c>
      <c r="BR15" s="21">
        <v>0.63923654321491996</v>
      </c>
      <c r="BS15" s="21">
        <v>0.55968166372070505</v>
      </c>
      <c r="BT15" s="21"/>
      <c r="BU15" s="21">
        <v>0.64968188772021596</v>
      </c>
      <c r="BV15" s="21">
        <v>0.51372968676444197</v>
      </c>
      <c r="BW15" s="21"/>
      <c r="BX15" s="21">
        <v>0.74037143157916196</v>
      </c>
      <c r="BY15" s="21">
        <v>0.53017137344655596</v>
      </c>
    </row>
    <row r="16" spans="2:77">
      <c r="B16" s="18" t="s">
        <v>229</v>
      </c>
      <c r="C16" s="21">
        <v>9.37320511497583E-2</v>
      </c>
      <c r="D16" s="21">
        <v>9.71612799046353E-2</v>
      </c>
      <c r="E16" s="21">
        <v>9.0036344345887406E-2</v>
      </c>
      <c r="F16" s="21"/>
      <c r="G16" s="21">
        <v>0.103315942903518</v>
      </c>
      <c r="H16" s="21">
        <v>7.5526001543056998E-2</v>
      </c>
      <c r="I16" s="21">
        <v>9.1535284640279199E-2</v>
      </c>
      <c r="J16" s="21">
        <v>0.10486332726468101</v>
      </c>
      <c r="K16" s="21">
        <v>8.7387177558731696E-2</v>
      </c>
      <c r="L16" s="21">
        <v>9.9193586907803305E-2</v>
      </c>
      <c r="M16" s="21"/>
      <c r="N16" s="21">
        <v>7.1899305695485305E-2</v>
      </c>
      <c r="O16" s="21">
        <v>9.6366416519686401E-2</v>
      </c>
      <c r="P16" s="21">
        <v>0.122758784936466</v>
      </c>
      <c r="Q16" s="21">
        <v>8.7652284886236803E-2</v>
      </c>
      <c r="R16" s="21"/>
      <c r="S16" s="21">
        <v>7.4604399306306496E-2</v>
      </c>
      <c r="T16" s="21">
        <v>9.8232618103149802E-2</v>
      </c>
      <c r="U16" s="21">
        <v>9.9736212848710898E-2</v>
      </c>
      <c r="V16" s="21">
        <v>0.116885042385455</v>
      </c>
      <c r="W16" s="21">
        <v>0.111533966748787</v>
      </c>
      <c r="X16" s="21">
        <v>8.8948907691698303E-2</v>
      </c>
      <c r="Y16" s="21">
        <v>7.8337864262948198E-2</v>
      </c>
      <c r="Z16" s="21">
        <v>8.2062981530350701E-2</v>
      </c>
      <c r="AA16" s="21">
        <v>0.10151688322175299</v>
      </c>
      <c r="AB16" s="21">
        <v>8.2289049452332605E-2</v>
      </c>
      <c r="AC16" s="21">
        <v>0.10903950263903101</v>
      </c>
      <c r="AD16" s="21">
        <v>8.7719616919753898E-2</v>
      </c>
      <c r="AE16" s="21"/>
      <c r="AF16" s="21">
        <v>0.17786327105639099</v>
      </c>
      <c r="AG16" s="21">
        <v>0.135354490247204</v>
      </c>
      <c r="AH16" s="21">
        <v>9.8637290746540193E-2</v>
      </c>
      <c r="AI16" s="21">
        <v>8.1569713862918794E-2</v>
      </c>
      <c r="AJ16" s="21">
        <v>8.3590053915994195E-2</v>
      </c>
      <c r="AK16" s="21">
        <v>0.105963941022737</v>
      </c>
      <c r="AL16" s="21">
        <v>9.1455487508554006E-2</v>
      </c>
      <c r="AM16" s="21">
        <v>7.9952254767207603E-2</v>
      </c>
      <c r="AN16" s="21">
        <v>0.101689045889285</v>
      </c>
      <c r="AO16" s="21">
        <v>9.7524773511763904E-2</v>
      </c>
      <c r="AP16" s="21">
        <v>9.2391683090929003E-2</v>
      </c>
      <c r="AQ16" s="21">
        <v>9.6592933879541806E-2</v>
      </c>
      <c r="AR16" s="21">
        <v>0.10954988475798901</v>
      </c>
      <c r="AS16" s="21">
        <v>8.7817933776077203E-2</v>
      </c>
      <c r="AT16" s="21">
        <v>3.1368665846487599E-2</v>
      </c>
      <c r="AU16" s="21">
        <v>5.2539186100467303E-2</v>
      </c>
      <c r="AV16" s="21"/>
      <c r="AW16" s="21">
        <v>7.4310211023081496E-2</v>
      </c>
      <c r="AX16" s="21">
        <v>8.42020842271618E-2</v>
      </c>
      <c r="AY16" s="21">
        <v>0.105770696456137</v>
      </c>
      <c r="AZ16" s="21">
        <v>0.113352201570558</v>
      </c>
      <c r="BA16" s="21">
        <v>0.106329144745494</v>
      </c>
      <c r="BB16" s="21">
        <v>9.2014295995070106E-2</v>
      </c>
      <c r="BC16" s="21"/>
      <c r="BD16" s="21">
        <v>0.106755191668248</v>
      </c>
      <c r="BE16" s="21">
        <v>0.118815127535623</v>
      </c>
      <c r="BF16" s="21">
        <v>7.0328799195058495E-2</v>
      </c>
      <c r="BG16" s="21">
        <v>4.6144515128878301E-2</v>
      </c>
      <c r="BH16" s="21">
        <v>1.28019393430941E-2</v>
      </c>
      <c r="BI16" s="21"/>
      <c r="BJ16" s="21">
        <v>0.10075076320059401</v>
      </c>
      <c r="BK16" s="21">
        <v>6.3467155613197601E-2</v>
      </c>
      <c r="BL16" s="21"/>
      <c r="BM16" s="21">
        <v>9.8436937818320996E-2</v>
      </c>
      <c r="BN16" s="21">
        <v>7.0980481830964906E-2</v>
      </c>
      <c r="BO16" s="21"/>
      <c r="BP16" s="21">
        <v>5.3686404500206501E-2</v>
      </c>
      <c r="BQ16" s="21">
        <v>9.1692590332105806E-2</v>
      </c>
      <c r="BR16" s="21">
        <v>6.0637713490120801E-2</v>
      </c>
      <c r="BS16" s="21">
        <v>0.10082156914823399</v>
      </c>
      <c r="BT16" s="21"/>
      <c r="BU16" s="21">
        <v>7.0275883602013201E-2</v>
      </c>
      <c r="BV16" s="21">
        <v>0.12359079656968</v>
      </c>
      <c r="BW16" s="21"/>
      <c r="BX16" s="21">
        <v>4.52056771682268E-2</v>
      </c>
      <c r="BY16" s="21">
        <v>0.11298031825687101</v>
      </c>
    </row>
    <row r="17" spans="2:77">
      <c r="B17" s="18" t="s">
        <v>230</v>
      </c>
      <c r="C17" s="22">
        <v>9.37320511497583E-2</v>
      </c>
      <c r="D17" s="22">
        <v>9.71612799046353E-2</v>
      </c>
      <c r="E17" s="22">
        <v>9.0036344345887406E-2</v>
      </c>
      <c r="F17" s="22"/>
      <c r="G17" s="22">
        <v>0.103315942903518</v>
      </c>
      <c r="H17" s="22">
        <v>7.5526001543056998E-2</v>
      </c>
      <c r="I17" s="22">
        <v>9.1535284640279199E-2</v>
      </c>
      <c r="J17" s="22">
        <v>0.10486332726468101</v>
      </c>
      <c r="K17" s="22">
        <v>8.7387177558731696E-2</v>
      </c>
      <c r="L17" s="22">
        <v>9.9193586907803305E-2</v>
      </c>
      <c r="M17" s="22"/>
      <c r="N17" s="22">
        <v>7.1899305695485305E-2</v>
      </c>
      <c r="O17" s="22">
        <v>9.6366416519686401E-2</v>
      </c>
      <c r="P17" s="22">
        <v>0.122758784936466</v>
      </c>
      <c r="Q17" s="22">
        <v>8.7652284886236803E-2</v>
      </c>
      <c r="R17" s="22"/>
      <c r="S17" s="22">
        <v>7.4604399306306496E-2</v>
      </c>
      <c r="T17" s="22">
        <v>9.8232618103149802E-2</v>
      </c>
      <c r="U17" s="22">
        <v>9.9736212848710898E-2</v>
      </c>
      <c r="V17" s="22">
        <v>0.116885042385455</v>
      </c>
      <c r="W17" s="22">
        <v>0.111533966748787</v>
      </c>
      <c r="X17" s="22">
        <v>8.8948907691698303E-2</v>
      </c>
      <c r="Y17" s="22">
        <v>7.8337864262948198E-2</v>
      </c>
      <c r="Z17" s="22">
        <v>8.2062981530350701E-2</v>
      </c>
      <c r="AA17" s="22">
        <v>0.10151688322175299</v>
      </c>
      <c r="AB17" s="22">
        <v>8.2289049452332605E-2</v>
      </c>
      <c r="AC17" s="22">
        <v>0.10903950263903101</v>
      </c>
      <c r="AD17" s="22">
        <v>8.7719616919753898E-2</v>
      </c>
      <c r="AE17" s="22"/>
      <c r="AF17" s="22">
        <v>0.17786327105639099</v>
      </c>
      <c r="AG17" s="22">
        <v>0.135354490247204</v>
      </c>
      <c r="AH17" s="22">
        <v>9.8637290746540193E-2</v>
      </c>
      <c r="AI17" s="22">
        <v>8.1569713862918794E-2</v>
      </c>
      <c r="AJ17" s="22">
        <v>8.3590053915994195E-2</v>
      </c>
      <c r="AK17" s="22">
        <v>0.105963941022737</v>
      </c>
      <c r="AL17" s="22">
        <v>9.1455487508554006E-2</v>
      </c>
      <c r="AM17" s="22">
        <v>7.9952254767207603E-2</v>
      </c>
      <c r="AN17" s="22">
        <v>0.101689045889285</v>
      </c>
      <c r="AO17" s="22">
        <v>9.7524773511763904E-2</v>
      </c>
      <c r="AP17" s="22">
        <v>9.2391683090929003E-2</v>
      </c>
      <c r="AQ17" s="22">
        <v>9.6592933879541806E-2</v>
      </c>
      <c r="AR17" s="22">
        <v>0.10954988475798901</v>
      </c>
      <c r="AS17" s="22">
        <v>8.7817933776077203E-2</v>
      </c>
      <c r="AT17" s="22">
        <v>3.1368665846487599E-2</v>
      </c>
      <c r="AU17" s="22">
        <v>5.2539186100467303E-2</v>
      </c>
      <c r="AV17" s="22"/>
      <c r="AW17" s="22">
        <v>7.4310211023081496E-2</v>
      </c>
      <c r="AX17" s="22">
        <v>8.42020842271618E-2</v>
      </c>
      <c r="AY17" s="22">
        <v>0.105770696456137</v>
      </c>
      <c r="AZ17" s="22">
        <v>0.113352201570558</v>
      </c>
      <c r="BA17" s="22">
        <v>0.106329144745494</v>
      </c>
      <c r="BB17" s="22">
        <v>9.2014295995070106E-2</v>
      </c>
      <c r="BC17" s="22"/>
      <c r="BD17" s="22">
        <v>0.106755191668248</v>
      </c>
      <c r="BE17" s="22">
        <v>0.118815127535623</v>
      </c>
      <c r="BF17" s="22">
        <v>7.0328799195058495E-2</v>
      </c>
      <c r="BG17" s="22">
        <v>4.6144515128878301E-2</v>
      </c>
      <c r="BH17" s="22">
        <v>1.28019393430941E-2</v>
      </c>
      <c r="BI17" s="22"/>
      <c r="BJ17" s="22">
        <v>0.10075076320059401</v>
      </c>
      <c r="BK17" s="22">
        <v>6.3467155613197601E-2</v>
      </c>
      <c r="BL17" s="22"/>
      <c r="BM17" s="22">
        <v>9.8436937818320996E-2</v>
      </c>
      <c r="BN17" s="22">
        <v>7.0980481830964906E-2</v>
      </c>
      <c r="BO17" s="22"/>
      <c r="BP17" s="22">
        <v>5.3686404500206501E-2</v>
      </c>
      <c r="BQ17" s="22">
        <v>9.1692590332105806E-2</v>
      </c>
      <c r="BR17" s="22">
        <v>6.0637713490120801E-2</v>
      </c>
      <c r="BS17" s="22">
        <v>0.10082156914823399</v>
      </c>
      <c r="BT17" s="22"/>
      <c r="BU17" s="22">
        <v>7.0275883602013201E-2</v>
      </c>
      <c r="BV17" s="22">
        <v>0.12359079656968</v>
      </c>
      <c r="BW17" s="22"/>
      <c r="BX17" s="22">
        <v>4.52056771682268E-2</v>
      </c>
      <c r="BY17" s="22">
        <v>0.11298031825687101</v>
      </c>
    </row>
    <row r="18" spans="2:77">
      <c r="B18" s="16"/>
    </row>
    <row r="19" spans="2:77">
      <c r="B19" t="s">
        <v>427</v>
      </c>
    </row>
    <row r="20" spans="2:77">
      <c r="B20" t="s">
        <v>428</v>
      </c>
    </row>
    <row r="22" spans="2:77">
      <c r="B22" s="8" t="str">
        <f>HYPERLINK("#'Contents'!A1", "Return to Contents")</f>
        <v>Return to Contents</v>
      </c>
    </row>
  </sheetData>
  <mergeCells count="13">
    <mergeCell ref="BU5:BV5"/>
    <mergeCell ref="BX5:BY5"/>
    <mergeCell ref="BP5:BS5"/>
    <mergeCell ref="D2:BO2"/>
    <mergeCell ref="AW5:BB5"/>
    <mergeCell ref="BD5:BH5"/>
    <mergeCell ref="BJ5:BK5"/>
    <mergeCell ref="BM5:BN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D26"/>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133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134</v>
      </c>
      <c r="C9" s="17">
        <v>0.40726525192424501</v>
      </c>
      <c r="D9" s="17">
        <v>0.42064717850212402</v>
      </c>
      <c r="E9" s="17">
        <v>0.39628108002283602</v>
      </c>
      <c r="F9" s="17"/>
      <c r="G9" s="17">
        <v>0.25585904788756503</v>
      </c>
      <c r="H9" s="17">
        <v>0.29356538258612902</v>
      </c>
      <c r="I9" s="17">
        <v>0.37693195759465298</v>
      </c>
      <c r="J9" s="17">
        <v>0.46309767616276498</v>
      </c>
      <c r="K9" s="17">
        <v>0.45926933495908201</v>
      </c>
      <c r="L9" s="17">
        <v>0.545257637012594</v>
      </c>
      <c r="M9" s="17"/>
      <c r="N9" s="17">
        <v>0.40361801480885101</v>
      </c>
      <c r="O9" s="17">
        <v>0.43003816669071299</v>
      </c>
      <c r="P9" s="17">
        <v>0.39729933523838701</v>
      </c>
      <c r="Q9" s="17">
        <v>0.39642769818291002</v>
      </c>
      <c r="R9" s="17"/>
      <c r="S9" s="17">
        <v>0.308097937174307</v>
      </c>
      <c r="T9" s="17">
        <v>0.47744218542685501</v>
      </c>
      <c r="U9" s="17">
        <v>0.447242289308587</v>
      </c>
      <c r="V9" s="17">
        <v>0.488715393249116</v>
      </c>
      <c r="W9" s="17">
        <v>0.40018607018317198</v>
      </c>
      <c r="X9" s="17">
        <v>0.38633490334264298</v>
      </c>
      <c r="Y9" s="17">
        <v>0.36896127075940999</v>
      </c>
      <c r="Z9" s="17">
        <v>0.41291488353185701</v>
      </c>
      <c r="AA9" s="17">
        <v>0.42343226240932802</v>
      </c>
      <c r="AB9" s="17">
        <v>0.368452100924133</v>
      </c>
      <c r="AC9" s="17">
        <v>0.46049498253260701</v>
      </c>
      <c r="AD9" s="17">
        <v>0.35737956805783899</v>
      </c>
      <c r="AE9" s="17"/>
      <c r="AF9" s="17">
        <v>0.21945716257610101</v>
      </c>
      <c r="AG9" s="17">
        <v>0.42423754677902298</v>
      </c>
      <c r="AH9" s="17">
        <v>0.39603256758227201</v>
      </c>
      <c r="AI9" s="17">
        <v>0.40594690338126199</v>
      </c>
      <c r="AJ9" s="17">
        <v>0.44476034374991602</v>
      </c>
      <c r="AK9" s="17">
        <v>0.43162752401366</v>
      </c>
      <c r="AL9" s="17">
        <v>0.41309680835834001</v>
      </c>
      <c r="AM9" s="17">
        <v>0.440701515154103</v>
      </c>
      <c r="AN9" s="17">
        <v>0.42275936898072602</v>
      </c>
      <c r="AO9" s="17">
        <v>0.40352913070206398</v>
      </c>
      <c r="AP9" s="17">
        <v>0.375763851459118</v>
      </c>
      <c r="AQ9" s="17">
        <v>0.38889241046170497</v>
      </c>
      <c r="AR9" s="17">
        <v>0.41127860974992497</v>
      </c>
      <c r="AS9" s="17">
        <v>0.42907259102946299</v>
      </c>
      <c r="AT9" s="17">
        <v>0.35706492057195199</v>
      </c>
      <c r="AU9" s="17">
        <v>0.3376578823127</v>
      </c>
      <c r="AV9" s="17"/>
      <c r="AW9" s="17">
        <v>0.31645546474911102</v>
      </c>
      <c r="AX9" s="17">
        <v>0.43320001780278899</v>
      </c>
      <c r="AY9" s="17">
        <v>0.42694875374694402</v>
      </c>
      <c r="AZ9" s="17">
        <v>0.44130367529938902</v>
      </c>
      <c r="BA9" s="17">
        <v>0.44669546335411803</v>
      </c>
      <c r="BB9" s="17">
        <v>0.41061516235351597</v>
      </c>
      <c r="BC9" s="17"/>
      <c r="BD9" s="17">
        <v>0.44092650481828599</v>
      </c>
      <c r="BE9" s="17">
        <v>0.40140780810333498</v>
      </c>
      <c r="BF9" s="17">
        <v>0.39640010580799701</v>
      </c>
      <c r="BG9" s="17">
        <v>0.35694408084794699</v>
      </c>
      <c r="BH9" s="17">
        <v>0.26080297939443597</v>
      </c>
      <c r="BI9" s="17"/>
      <c r="BJ9" s="17">
        <v>0.43602942297394298</v>
      </c>
      <c r="BK9" s="17">
        <v>0.28544092209043298</v>
      </c>
      <c r="BL9" s="17"/>
      <c r="BM9" s="17">
        <v>0.41784091412416702</v>
      </c>
      <c r="BN9" s="17">
        <v>0.36104926775354101</v>
      </c>
      <c r="BO9" s="17"/>
      <c r="BP9" s="17">
        <v>0.32894502441114998</v>
      </c>
      <c r="BQ9" s="17">
        <v>0.30334046777481499</v>
      </c>
      <c r="BR9" s="17">
        <v>0.31633090528017199</v>
      </c>
      <c r="BS9" s="17">
        <v>0.44455167830228798</v>
      </c>
      <c r="BT9" s="17"/>
      <c r="BU9" s="17">
        <v>0.42677909154221999</v>
      </c>
      <c r="BV9" s="17">
        <v>0.382424929304093</v>
      </c>
      <c r="BW9" s="17"/>
      <c r="BX9" s="17">
        <v>0.35552918037027498</v>
      </c>
      <c r="BY9" s="17">
        <v>0.42778666415097499</v>
      </c>
      <c r="BZ9" s="17"/>
      <c r="CA9" s="17">
        <v>0.51062193456572902</v>
      </c>
      <c r="CB9" s="17">
        <v>0.52022611920222805</v>
      </c>
      <c r="CC9" s="17">
        <v>0.35195708406589898</v>
      </c>
      <c r="CD9" s="17">
        <v>0.33074869471567397</v>
      </c>
    </row>
    <row r="10" spans="2:82">
      <c r="B10" s="18" t="s">
        <v>135</v>
      </c>
      <c r="C10" s="17">
        <v>0.29587491623055401</v>
      </c>
      <c r="D10" s="17">
        <v>0.317383942152345</v>
      </c>
      <c r="E10" s="17">
        <v>0.27519771311264901</v>
      </c>
      <c r="F10" s="17"/>
      <c r="G10" s="17">
        <v>0.21426507065085501</v>
      </c>
      <c r="H10" s="17">
        <v>0.246779184172321</v>
      </c>
      <c r="I10" s="17">
        <v>0.23698207534641799</v>
      </c>
      <c r="J10" s="17">
        <v>0.28539708252146501</v>
      </c>
      <c r="K10" s="17">
        <v>0.311592607640375</v>
      </c>
      <c r="L10" s="17">
        <v>0.43627376447495603</v>
      </c>
      <c r="M10" s="17"/>
      <c r="N10" s="17">
        <v>0.35930053533663803</v>
      </c>
      <c r="O10" s="17">
        <v>0.31355972653352399</v>
      </c>
      <c r="P10" s="17">
        <v>0.24382676506595</v>
      </c>
      <c r="Q10" s="17">
        <v>0.25842927635478202</v>
      </c>
      <c r="R10" s="17"/>
      <c r="S10" s="17">
        <v>0.21534077434300999</v>
      </c>
      <c r="T10" s="17">
        <v>0.35148572050813598</v>
      </c>
      <c r="U10" s="17">
        <v>0.31906874707226401</v>
      </c>
      <c r="V10" s="17">
        <v>0.336866582936451</v>
      </c>
      <c r="W10" s="17">
        <v>0.33762654834463901</v>
      </c>
      <c r="X10" s="17">
        <v>0.280847961183402</v>
      </c>
      <c r="Y10" s="17">
        <v>0.26632824230547902</v>
      </c>
      <c r="Z10" s="17">
        <v>0.25363102092825202</v>
      </c>
      <c r="AA10" s="17">
        <v>0.28841614416996297</v>
      </c>
      <c r="AB10" s="17">
        <v>0.34785832943907202</v>
      </c>
      <c r="AC10" s="17">
        <v>0.27884379039047802</v>
      </c>
      <c r="AD10" s="17">
        <v>0.22849385913286099</v>
      </c>
      <c r="AE10" s="17"/>
      <c r="AF10" s="17">
        <v>0.157792967214677</v>
      </c>
      <c r="AG10" s="17">
        <v>0.21745375918235901</v>
      </c>
      <c r="AH10" s="17">
        <v>0.26287782479286897</v>
      </c>
      <c r="AI10" s="17">
        <v>0.31671714000261098</v>
      </c>
      <c r="AJ10" s="17">
        <v>0.25773552160702401</v>
      </c>
      <c r="AK10" s="17">
        <v>0.282594433910898</v>
      </c>
      <c r="AL10" s="17">
        <v>0.273492146113408</v>
      </c>
      <c r="AM10" s="17">
        <v>0.33273113592388098</v>
      </c>
      <c r="AN10" s="17">
        <v>0.28738301773158598</v>
      </c>
      <c r="AO10" s="17">
        <v>0.30085101703367201</v>
      </c>
      <c r="AP10" s="17">
        <v>0.30967484226453501</v>
      </c>
      <c r="AQ10" s="17">
        <v>0.32033789961739501</v>
      </c>
      <c r="AR10" s="17">
        <v>0.375586356984426</v>
      </c>
      <c r="AS10" s="17">
        <v>0.37233619438580801</v>
      </c>
      <c r="AT10" s="17">
        <v>0.36364652895507299</v>
      </c>
      <c r="AU10" s="17">
        <v>0.34113158979701802</v>
      </c>
      <c r="AV10" s="17"/>
      <c r="AW10" s="17">
        <v>0.26577162504669699</v>
      </c>
      <c r="AX10" s="17">
        <v>0.30820894298963503</v>
      </c>
      <c r="AY10" s="17">
        <v>0.27218026566276199</v>
      </c>
      <c r="AZ10" s="17">
        <v>0.30274789586260797</v>
      </c>
      <c r="BA10" s="17">
        <v>0.331949792086217</v>
      </c>
      <c r="BB10" s="17">
        <v>0.31539609737964902</v>
      </c>
      <c r="BC10" s="17"/>
      <c r="BD10" s="17">
        <v>0.25616872560536702</v>
      </c>
      <c r="BE10" s="17">
        <v>0.28481442699117498</v>
      </c>
      <c r="BF10" s="17">
        <v>0.29765497910646399</v>
      </c>
      <c r="BG10" s="17">
        <v>0.34403678123417403</v>
      </c>
      <c r="BH10" s="17">
        <v>0.438411838030973</v>
      </c>
      <c r="BI10" s="17"/>
      <c r="BJ10" s="17">
        <v>0.309653582144996</v>
      </c>
      <c r="BK10" s="17">
        <v>0.240316895607947</v>
      </c>
      <c r="BL10" s="17"/>
      <c r="BM10" s="17">
        <v>0.30197672081050803</v>
      </c>
      <c r="BN10" s="17">
        <v>0.26859549693064599</v>
      </c>
      <c r="BO10" s="17"/>
      <c r="BP10" s="17">
        <v>0.25708490934295802</v>
      </c>
      <c r="BQ10" s="17">
        <v>0.28200093878099602</v>
      </c>
      <c r="BR10" s="17">
        <v>0.26955658730299598</v>
      </c>
      <c r="BS10" s="17">
        <v>0.307561718023943</v>
      </c>
      <c r="BT10" s="17"/>
      <c r="BU10" s="17">
        <v>0.34223823235705603</v>
      </c>
      <c r="BV10" s="17">
        <v>0.23685630416501799</v>
      </c>
      <c r="BW10" s="17"/>
      <c r="BX10" s="17">
        <v>0.30625285600936297</v>
      </c>
      <c r="BY10" s="17">
        <v>0.29175844635048298</v>
      </c>
      <c r="BZ10" s="17"/>
      <c r="CA10" s="17">
        <v>0.312986733902335</v>
      </c>
      <c r="CB10" s="17">
        <v>0.27223293305527502</v>
      </c>
      <c r="CC10" s="17">
        <v>0.363872074092982</v>
      </c>
      <c r="CD10" s="17">
        <v>0.241292072691806</v>
      </c>
    </row>
    <row r="11" spans="2:82" ht="28.9">
      <c r="B11" s="18" t="s">
        <v>136</v>
      </c>
      <c r="C11" s="17">
        <v>0.294359017718335</v>
      </c>
      <c r="D11" s="17">
        <v>0.29042804643667602</v>
      </c>
      <c r="E11" s="17">
        <v>0.29791299237357899</v>
      </c>
      <c r="F11" s="17"/>
      <c r="G11" s="17">
        <v>0.320647432057448</v>
      </c>
      <c r="H11" s="17">
        <v>0.26303397787403998</v>
      </c>
      <c r="I11" s="17">
        <v>0.27454855270966899</v>
      </c>
      <c r="J11" s="17">
        <v>0.34596152981564599</v>
      </c>
      <c r="K11" s="17">
        <v>0.29952874300112398</v>
      </c>
      <c r="L11" s="17">
        <v>0.27316118022907199</v>
      </c>
      <c r="M11" s="17"/>
      <c r="N11" s="17">
        <v>0.31557050845060602</v>
      </c>
      <c r="O11" s="17">
        <v>0.34251938602392601</v>
      </c>
      <c r="P11" s="17">
        <v>0.22361347654644501</v>
      </c>
      <c r="Q11" s="17">
        <v>0.281874467586397</v>
      </c>
      <c r="R11" s="17"/>
      <c r="S11" s="17">
        <v>0.31038925528539402</v>
      </c>
      <c r="T11" s="17">
        <v>0.29839360171798901</v>
      </c>
      <c r="U11" s="17">
        <v>0.31076441766067298</v>
      </c>
      <c r="V11" s="17">
        <v>0.341018481520942</v>
      </c>
      <c r="W11" s="17">
        <v>0.28806976468573098</v>
      </c>
      <c r="X11" s="17">
        <v>0.26148602649247799</v>
      </c>
      <c r="Y11" s="17">
        <v>0.30073104505884102</v>
      </c>
      <c r="Z11" s="17">
        <v>0.27846409545725598</v>
      </c>
      <c r="AA11" s="17">
        <v>0.28969814246840098</v>
      </c>
      <c r="AB11" s="17">
        <v>0.26249604309397101</v>
      </c>
      <c r="AC11" s="17">
        <v>0.28850421984826102</v>
      </c>
      <c r="AD11" s="17">
        <v>0.25828254136989498</v>
      </c>
      <c r="AE11" s="17"/>
      <c r="AF11" s="17">
        <v>0.251167567725048</v>
      </c>
      <c r="AG11" s="17">
        <v>0.25457256458997901</v>
      </c>
      <c r="AH11" s="17">
        <v>0.315962996962593</v>
      </c>
      <c r="AI11" s="17">
        <v>0.28934217495929299</v>
      </c>
      <c r="AJ11" s="17">
        <v>0.313011999736027</v>
      </c>
      <c r="AK11" s="17">
        <v>0.31019715834329697</v>
      </c>
      <c r="AL11" s="17">
        <v>0.26324681353461199</v>
      </c>
      <c r="AM11" s="17">
        <v>0.259673619365476</v>
      </c>
      <c r="AN11" s="17">
        <v>0.27711920384523397</v>
      </c>
      <c r="AO11" s="17">
        <v>0.27034465095065602</v>
      </c>
      <c r="AP11" s="17">
        <v>0.27797516294828201</v>
      </c>
      <c r="AQ11" s="17">
        <v>0.35726312650328501</v>
      </c>
      <c r="AR11" s="17">
        <v>0.26959446058854902</v>
      </c>
      <c r="AS11" s="17">
        <v>0.29096088626678501</v>
      </c>
      <c r="AT11" s="17">
        <v>0.43263870694891798</v>
      </c>
      <c r="AU11" s="17">
        <v>0.31878096075994899</v>
      </c>
      <c r="AV11" s="17"/>
      <c r="AW11" s="17">
        <v>0.26088359723327098</v>
      </c>
      <c r="AX11" s="17">
        <v>0.32321051719836902</v>
      </c>
      <c r="AY11" s="17">
        <v>0.31132689050558998</v>
      </c>
      <c r="AZ11" s="17">
        <v>0.28842064705787002</v>
      </c>
      <c r="BA11" s="17">
        <v>0.29765831141048599</v>
      </c>
      <c r="BB11" s="17">
        <v>0.27220523210589898</v>
      </c>
      <c r="BC11" s="17"/>
      <c r="BD11" s="17">
        <v>0.257383157330562</v>
      </c>
      <c r="BE11" s="17">
        <v>0.316546616066186</v>
      </c>
      <c r="BF11" s="17">
        <v>0.34368944543657998</v>
      </c>
      <c r="BG11" s="17">
        <v>0.290998048732587</v>
      </c>
      <c r="BH11" s="17">
        <v>0.32511168490961501</v>
      </c>
      <c r="BI11" s="17"/>
      <c r="BJ11" s="17">
        <v>0.31352156464588798</v>
      </c>
      <c r="BK11" s="17">
        <v>0.21603323548823899</v>
      </c>
      <c r="BL11" s="17"/>
      <c r="BM11" s="17">
        <v>0.310726643477992</v>
      </c>
      <c r="BN11" s="17">
        <v>0.212179600377567</v>
      </c>
      <c r="BO11" s="17"/>
      <c r="BP11" s="17">
        <v>0.195495499594284</v>
      </c>
      <c r="BQ11" s="17">
        <v>0.29666039786762999</v>
      </c>
      <c r="BR11" s="17">
        <v>0.33591793130752701</v>
      </c>
      <c r="BS11" s="17">
        <v>0.312376220475786</v>
      </c>
      <c r="BT11" s="17"/>
      <c r="BU11" s="17">
        <v>0.31203331808950302</v>
      </c>
      <c r="BV11" s="17">
        <v>0.27186035359583</v>
      </c>
      <c r="BW11" s="17"/>
      <c r="BX11" s="17">
        <v>0.30067808493215098</v>
      </c>
      <c r="BY11" s="17">
        <v>0.29185252313364601</v>
      </c>
      <c r="BZ11" s="17"/>
      <c r="CA11" s="17">
        <v>0.25289517862886002</v>
      </c>
      <c r="CB11" s="17">
        <v>0.239739613501811</v>
      </c>
      <c r="CC11" s="17">
        <v>0.38439649049883501</v>
      </c>
      <c r="CD11" s="17">
        <v>0.26126856030325801</v>
      </c>
    </row>
    <row r="12" spans="2:82">
      <c r="B12" s="18" t="s">
        <v>137</v>
      </c>
      <c r="C12" s="17">
        <v>0.21171823159580599</v>
      </c>
      <c r="D12" s="17">
        <v>0.22160190280016001</v>
      </c>
      <c r="E12" s="17">
        <v>0.20315346820552299</v>
      </c>
      <c r="F12" s="17"/>
      <c r="G12" s="17">
        <v>0.205226428231603</v>
      </c>
      <c r="H12" s="17">
        <v>0.19266243512348999</v>
      </c>
      <c r="I12" s="17">
        <v>0.21086518721404199</v>
      </c>
      <c r="J12" s="17">
        <v>0.20763010688155401</v>
      </c>
      <c r="K12" s="17">
        <v>0.231131082028356</v>
      </c>
      <c r="L12" s="17">
        <v>0.22257929531973</v>
      </c>
      <c r="M12" s="17"/>
      <c r="N12" s="17">
        <v>0.178638858566463</v>
      </c>
      <c r="O12" s="17">
        <v>0.18306896458069499</v>
      </c>
      <c r="P12" s="17">
        <v>0.25184041419880898</v>
      </c>
      <c r="Q12" s="17">
        <v>0.241239710599572</v>
      </c>
      <c r="R12" s="17"/>
      <c r="S12" s="17">
        <v>0.16903329933820299</v>
      </c>
      <c r="T12" s="17">
        <v>0.19992350149250901</v>
      </c>
      <c r="U12" s="17">
        <v>0.24611010234793401</v>
      </c>
      <c r="V12" s="17">
        <v>0.20423792590994999</v>
      </c>
      <c r="W12" s="17">
        <v>0.200318088681463</v>
      </c>
      <c r="X12" s="17">
        <v>0.230396668569431</v>
      </c>
      <c r="Y12" s="17">
        <v>0.20090300721693399</v>
      </c>
      <c r="Z12" s="17">
        <v>0.20130900545803099</v>
      </c>
      <c r="AA12" s="17">
        <v>0.206342152428966</v>
      </c>
      <c r="AB12" s="17">
        <v>0.24407707358220301</v>
      </c>
      <c r="AC12" s="17">
        <v>0.282633133136446</v>
      </c>
      <c r="AD12" s="17">
        <v>0.210480452183746</v>
      </c>
      <c r="AE12" s="17"/>
      <c r="AF12" s="17">
        <v>0.168743660921782</v>
      </c>
      <c r="AG12" s="17">
        <v>0.24662331565279799</v>
      </c>
      <c r="AH12" s="17">
        <v>0.225910861390485</v>
      </c>
      <c r="AI12" s="17">
        <v>0.24227824531442901</v>
      </c>
      <c r="AJ12" s="17">
        <v>0.20157213124676501</v>
      </c>
      <c r="AK12" s="17">
        <v>0.207704284911915</v>
      </c>
      <c r="AL12" s="17">
        <v>0.241632581532463</v>
      </c>
      <c r="AM12" s="17">
        <v>0.24057085878892401</v>
      </c>
      <c r="AN12" s="17">
        <v>0.20582043591246299</v>
      </c>
      <c r="AO12" s="17">
        <v>0.21460973957599799</v>
      </c>
      <c r="AP12" s="17">
        <v>0.180744250972391</v>
      </c>
      <c r="AQ12" s="17">
        <v>0.16058180444714701</v>
      </c>
      <c r="AR12" s="17">
        <v>0.211763192356448</v>
      </c>
      <c r="AS12" s="17">
        <v>0.11299607444651601</v>
      </c>
      <c r="AT12" s="17">
        <v>0.19491737070943499</v>
      </c>
      <c r="AU12" s="17">
        <v>0.210683593390673</v>
      </c>
      <c r="AV12" s="17"/>
      <c r="AW12" s="17">
        <v>0.19126972506801301</v>
      </c>
      <c r="AX12" s="17">
        <v>0.212046280586174</v>
      </c>
      <c r="AY12" s="17">
        <v>0.216171556731307</v>
      </c>
      <c r="AZ12" s="17">
        <v>0.20495962270677601</v>
      </c>
      <c r="BA12" s="17">
        <v>0.236952702629975</v>
      </c>
      <c r="BB12" s="17">
        <v>0.25832724814191499</v>
      </c>
      <c r="BC12" s="17"/>
      <c r="BD12" s="17">
        <v>0.27191984763557697</v>
      </c>
      <c r="BE12" s="17">
        <v>0.22874757033257001</v>
      </c>
      <c r="BF12" s="17">
        <v>0.14756480625988999</v>
      </c>
      <c r="BG12" s="17">
        <v>0.154201090512529</v>
      </c>
      <c r="BH12" s="17">
        <v>0.20170082854832599</v>
      </c>
      <c r="BI12" s="17"/>
      <c r="BJ12" s="17">
        <v>0.22442235656478801</v>
      </c>
      <c r="BK12" s="17">
        <v>0.15815935456671501</v>
      </c>
      <c r="BL12" s="17"/>
      <c r="BM12" s="17">
        <v>0.22113536704079301</v>
      </c>
      <c r="BN12" s="17">
        <v>0.168443076678637</v>
      </c>
      <c r="BO12" s="17"/>
      <c r="BP12" s="17">
        <v>0.13708300248074801</v>
      </c>
      <c r="BQ12" s="17">
        <v>0.178925716488602</v>
      </c>
      <c r="BR12" s="17">
        <v>0.17205492051976301</v>
      </c>
      <c r="BS12" s="17">
        <v>0.2333322653064</v>
      </c>
      <c r="BT12" s="17"/>
      <c r="BU12" s="17">
        <v>0.202116906417771</v>
      </c>
      <c r="BV12" s="17">
        <v>0.22394032728135699</v>
      </c>
      <c r="BW12" s="17"/>
      <c r="BX12" s="17">
        <v>0.188628287772894</v>
      </c>
      <c r="BY12" s="17">
        <v>0.220876991456182</v>
      </c>
      <c r="BZ12" s="17"/>
      <c r="CA12" s="17">
        <v>0.25930440810619498</v>
      </c>
      <c r="CB12" s="17">
        <v>0.26357566642330399</v>
      </c>
      <c r="CC12" s="17">
        <v>0.163027586872379</v>
      </c>
      <c r="CD12" s="17">
        <v>0.20153985890373799</v>
      </c>
    </row>
    <row r="13" spans="2:82" ht="28.9">
      <c r="B13" s="18" t="s">
        <v>138</v>
      </c>
      <c r="C13" s="17">
        <v>0.209715901905694</v>
      </c>
      <c r="D13" s="17">
        <v>0.22135974485263701</v>
      </c>
      <c r="E13" s="17">
        <v>0.19714101822734401</v>
      </c>
      <c r="F13" s="17"/>
      <c r="G13" s="17">
        <v>0.177825146001026</v>
      </c>
      <c r="H13" s="17">
        <v>0.189882830919718</v>
      </c>
      <c r="I13" s="17">
        <v>0.23100689023076901</v>
      </c>
      <c r="J13" s="17">
        <v>0.18777049075466701</v>
      </c>
      <c r="K13" s="17">
        <v>0.23328302743440599</v>
      </c>
      <c r="L13" s="17">
        <v>0.23177056255716799</v>
      </c>
      <c r="M13" s="17"/>
      <c r="N13" s="17">
        <v>0.24848168327112199</v>
      </c>
      <c r="O13" s="17">
        <v>0.21982497696320999</v>
      </c>
      <c r="P13" s="17">
        <v>0.17347093016621301</v>
      </c>
      <c r="Q13" s="17">
        <v>0.188343183304682</v>
      </c>
      <c r="R13" s="17"/>
      <c r="S13" s="17">
        <v>0.229994093297126</v>
      </c>
      <c r="T13" s="17">
        <v>0.25340549479117302</v>
      </c>
      <c r="U13" s="17">
        <v>0.18554278012185199</v>
      </c>
      <c r="V13" s="17">
        <v>0.20260954642210699</v>
      </c>
      <c r="W13" s="17">
        <v>0.22719924834876201</v>
      </c>
      <c r="X13" s="17">
        <v>0.221988977805614</v>
      </c>
      <c r="Y13" s="17">
        <v>0.20917471949204899</v>
      </c>
      <c r="Z13" s="17">
        <v>0.20837641218014399</v>
      </c>
      <c r="AA13" s="17">
        <v>0.1727567685243</v>
      </c>
      <c r="AB13" s="17">
        <v>0.16611714003692299</v>
      </c>
      <c r="AC13" s="17">
        <v>0.22877574108682999</v>
      </c>
      <c r="AD13" s="17">
        <v>0.17172325646915601</v>
      </c>
      <c r="AE13" s="17"/>
      <c r="AF13" s="17">
        <v>8.2951442763864805E-2</v>
      </c>
      <c r="AG13" s="17">
        <v>9.6061721583698106E-2</v>
      </c>
      <c r="AH13" s="17">
        <v>0.16978384992576601</v>
      </c>
      <c r="AI13" s="17">
        <v>0.227303035763459</v>
      </c>
      <c r="AJ13" s="17">
        <v>0.21459330585908701</v>
      </c>
      <c r="AK13" s="17">
        <v>0.19095397076526399</v>
      </c>
      <c r="AL13" s="17">
        <v>0.210889501777307</v>
      </c>
      <c r="AM13" s="17">
        <v>0.23101329898624401</v>
      </c>
      <c r="AN13" s="17">
        <v>0.206109073572878</v>
      </c>
      <c r="AO13" s="17">
        <v>0.20092532672823199</v>
      </c>
      <c r="AP13" s="17">
        <v>0.224030430770287</v>
      </c>
      <c r="AQ13" s="17">
        <v>0.30569289881530798</v>
      </c>
      <c r="AR13" s="17">
        <v>0.19764677353477</v>
      </c>
      <c r="AS13" s="17">
        <v>0.25012840861757701</v>
      </c>
      <c r="AT13" s="17">
        <v>0.210850686555035</v>
      </c>
      <c r="AU13" s="17">
        <v>0.29219487543543798</v>
      </c>
      <c r="AV13" s="17"/>
      <c r="AW13" s="17">
        <v>0.219958691497251</v>
      </c>
      <c r="AX13" s="17">
        <v>0.224892765589459</v>
      </c>
      <c r="AY13" s="17">
        <v>0.17957410008403199</v>
      </c>
      <c r="AZ13" s="17">
        <v>0.20090962862426001</v>
      </c>
      <c r="BA13" s="17">
        <v>0.187551537210459</v>
      </c>
      <c r="BB13" s="17">
        <v>0.24080858605563199</v>
      </c>
      <c r="BC13" s="17"/>
      <c r="BD13" s="17">
        <v>0.17839303847478499</v>
      </c>
      <c r="BE13" s="17">
        <v>0.19617213993429899</v>
      </c>
      <c r="BF13" s="17">
        <v>0.24561283921848701</v>
      </c>
      <c r="BG13" s="17">
        <v>0.25046416120626902</v>
      </c>
      <c r="BH13" s="17">
        <v>0.26262116730792501</v>
      </c>
      <c r="BI13" s="17"/>
      <c r="BJ13" s="17">
        <v>0.20879625235628199</v>
      </c>
      <c r="BK13" s="17">
        <v>0.211790062138277</v>
      </c>
      <c r="BL13" s="17"/>
      <c r="BM13" s="17">
        <v>0.20280651973286101</v>
      </c>
      <c r="BN13" s="17">
        <v>0.245239948177707</v>
      </c>
      <c r="BO13" s="17"/>
      <c r="BP13" s="17">
        <v>0.247012824250081</v>
      </c>
      <c r="BQ13" s="17">
        <v>0.204373039894759</v>
      </c>
      <c r="BR13" s="17">
        <v>0.184322916519084</v>
      </c>
      <c r="BS13" s="17">
        <v>0.205466253241507</v>
      </c>
      <c r="BT13" s="17"/>
      <c r="BU13" s="17">
        <v>0.23975075318035199</v>
      </c>
      <c r="BV13" s="17">
        <v>0.17148276019105699</v>
      </c>
      <c r="BW13" s="17"/>
      <c r="BX13" s="17">
        <v>0.24479500639832999</v>
      </c>
      <c r="BY13" s="17">
        <v>0.19580157207323001</v>
      </c>
      <c r="BZ13" s="17"/>
      <c r="CA13" s="17">
        <v>0.19156565598049999</v>
      </c>
      <c r="CB13" s="17">
        <v>0.137272767406737</v>
      </c>
      <c r="CC13" s="17">
        <v>0.29007115306863002</v>
      </c>
      <c r="CD13" s="17">
        <v>0.19811233706168799</v>
      </c>
    </row>
    <row r="14" spans="2:82">
      <c r="B14" s="18" t="s">
        <v>139</v>
      </c>
      <c r="C14" s="17">
        <v>0.200137284259156</v>
      </c>
      <c r="D14" s="17">
        <v>0.24527910310617099</v>
      </c>
      <c r="E14" s="17">
        <v>0.15753515369455501</v>
      </c>
      <c r="F14" s="17"/>
      <c r="G14" s="17">
        <v>0.28028508822774301</v>
      </c>
      <c r="H14" s="17">
        <v>0.26965640094607002</v>
      </c>
      <c r="I14" s="17">
        <v>0.245853061317993</v>
      </c>
      <c r="J14" s="17">
        <v>0.19129462932133701</v>
      </c>
      <c r="K14" s="17">
        <v>0.119509242560985</v>
      </c>
      <c r="L14" s="17">
        <v>0.11403456463639</v>
      </c>
      <c r="M14" s="17"/>
      <c r="N14" s="17">
        <v>0.194323246085818</v>
      </c>
      <c r="O14" s="17">
        <v>0.18593232249982</v>
      </c>
      <c r="P14" s="17">
        <v>0.23886465071713101</v>
      </c>
      <c r="Q14" s="17">
        <v>0.18848910492631099</v>
      </c>
      <c r="R14" s="17"/>
      <c r="S14" s="17">
        <v>0.224129280857987</v>
      </c>
      <c r="T14" s="17">
        <v>0.16807650889287801</v>
      </c>
      <c r="U14" s="17">
        <v>0.13533228509876599</v>
      </c>
      <c r="V14" s="17">
        <v>0.138664154873296</v>
      </c>
      <c r="W14" s="17">
        <v>0.23385745521332299</v>
      </c>
      <c r="X14" s="17">
        <v>0.175536141124885</v>
      </c>
      <c r="Y14" s="17">
        <v>0.24377838675969499</v>
      </c>
      <c r="Z14" s="17">
        <v>0.24596722108665101</v>
      </c>
      <c r="AA14" s="17">
        <v>0.27625530858220998</v>
      </c>
      <c r="AB14" s="17">
        <v>0.187975063706738</v>
      </c>
      <c r="AC14" s="17">
        <v>0.18768080287108399</v>
      </c>
      <c r="AD14" s="17">
        <v>0.18009847624863001</v>
      </c>
      <c r="AE14" s="17"/>
      <c r="AF14" s="17">
        <v>7.5922029933266702E-2</v>
      </c>
      <c r="AG14" s="17">
        <v>0.18505407483306699</v>
      </c>
      <c r="AH14" s="17">
        <v>0.135592606197835</v>
      </c>
      <c r="AI14" s="17">
        <v>0.212154988764338</v>
      </c>
      <c r="AJ14" s="17">
        <v>0.172188525043909</v>
      </c>
      <c r="AK14" s="17">
        <v>0.22478179428182099</v>
      </c>
      <c r="AL14" s="17">
        <v>0.22161562522195799</v>
      </c>
      <c r="AM14" s="17">
        <v>0.19398970830050399</v>
      </c>
      <c r="AN14" s="17">
        <v>0.16226440586195401</v>
      </c>
      <c r="AO14" s="17">
        <v>0.21955147432049699</v>
      </c>
      <c r="AP14" s="17">
        <v>0.25515333559472902</v>
      </c>
      <c r="AQ14" s="17">
        <v>0.207843233684084</v>
      </c>
      <c r="AR14" s="17">
        <v>0.226506422275534</v>
      </c>
      <c r="AS14" s="17">
        <v>0.30529135673959201</v>
      </c>
      <c r="AT14" s="17">
        <v>0.193248993472314</v>
      </c>
      <c r="AU14" s="17">
        <v>0.228451854463773</v>
      </c>
      <c r="AV14" s="17"/>
      <c r="AW14" s="17">
        <v>0.23856625075438401</v>
      </c>
      <c r="AX14" s="17">
        <v>0.21329170592562799</v>
      </c>
      <c r="AY14" s="17">
        <v>0.21568578669647701</v>
      </c>
      <c r="AZ14" s="17">
        <v>0.178474396695772</v>
      </c>
      <c r="BA14" s="17">
        <v>0.13515097976459201</v>
      </c>
      <c r="BB14" s="17">
        <v>0.15520623153541099</v>
      </c>
      <c r="BC14" s="17"/>
      <c r="BD14" s="17">
        <v>0.21028816132647199</v>
      </c>
      <c r="BE14" s="17">
        <v>0.20864627896056701</v>
      </c>
      <c r="BF14" s="17">
        <v>0.200307198922163</v>
      </c>
      <c r="BG14" s="17">
        <v>0.217408921228229</v>
      </c>
      <c r="BH14" s="17">
        <v>0.14443900859571701</v>
      </c>
      <c r="BI14" s="17"/>
      <c r="BJ14" s="17">
        <v>0.186441404806439</v>
      </c>
      <c r="BK14" s="17">
        <v>0.26078266317545001</v>
      </c>
      <c r="BL14" s="17"/>
      <c r="BM14" s="17">
        <v>0.203769297146664</v>
      </c>
      <c r="BN14" s="17">
        <v>0.18302596669660501</v>
      </c>
      <c r="BO14" s="17"/>
      <c r="BP14" s="17">
        <v>0.19879907471450001</v>
      </c>
      <c r="BQ14" s="17">
        <v>0.23208342028189499</v>
      </c>
      <c r="BR14" s="17">
        <v>0.28859400243160699</v>
      </c>
      <c r="BS14" s="17">
        <v>0.19030967087512499</v>
      </c>
      <c r="BT14" s="17"/>
      <c r="BU14" s="17">
        <v>0.19834806456970999</v>
      </c>
      <c r="BV14" s="17">
        <v>0.20241488801086599</v>
      </c>
      <c r="BW14" s="17"/>
      <c r="BX14" s="17">
        <v>0.20473505677328799</v>
      </c>
      <c r="BY14" s="17">
        <v>0.19831355117983199</v>
      </c>
      <c r="BZ14" s="17"/>
      <c r="CA14" s="17">
        <v>0.18002693245544499</v>
      </c>
      <c r="CB14" s="17">
        <v>0.19269984175364099</v>
      </c>
      <c r="CC14" s="17">
        <v>0.19836800036267699</v>
      </c>
      <c r="CD14" s="17">
        <v>0.21444474552892201</v>
      </c>
    </row>
    <row r="15" spans="2:82">
      <c r="B15" s="18" t="s">
        <v>140</v>
      </c>
      <c r="C15" s="17">
        <v>0.19440717578576899</v>
      </c>
      <c r="D15" s="17">
        <v>0.192630477651237</v>
      </c>
      <c r="E15" s="17">
        <v>0.19607510271999801</v>
      </c>
      <c r="F15" s="17"/>
      <c r="G15" s="17">
        <v>0.29250248207783203</v>
      </c>
      <c r="H15" s="17">
        <v>0.22173339026653899</v>
      </c>
      <c r="I15" s="17">
        <v>0.19285086858419401</v>
      </c>
      <c r="J15" s="17">
        <v>0.16978985737619301</v>
      </c>
      <c r="K15" s="17">
        <v>0.136811175653413</v>
      </c>
      <c r="L15" s="17">
        <v>0.166722009393452</v>
      </c>
      <c r="M15" s="17"/>
      <c r="N15" s="17">
        <v>0.23125735260587099</v>
      </c>
      <c r="O15" s="17">
        <v>0.18254693696883201</v>
      </c>
      <c r="P15" s="17">
        <v>0.195704940940505</v>
      </c>
      <c r="Q15" s="17">
        <v>0.16704491711713099</v>
      </c>
      <c r="R15" s="17"/>
      <c r="S15" s="17">
        <v>0.22197981299656899</v>
      </c>
      <c r="T15" s="17">
        <v>0.191932175482282</v>
      </c>
      <c r="U15" s="17">
        <v>0.16680926023474399</v>
      </c>
      <c r="V15" s="17">
        <v>0.17020464961852499</v>
      </c>
      <c r="W15" s="17">
        <v>0.23735823076676099</v>
      </c>
      <c r="X15" s="17">
        <v>0.19130526006090001</v>
      </c>
      <c r="Y15" s="17">
        <v>0.19812140155177499</v>
      </c>
      <c r="Z15" s="17">
        <v>0.15764469959483801</v>
      </c>
      <c r="AA15" s="17">
        <v>0.208934770030996</v>
      </c>
      <c r="AB15" s="17">
        <v>0.19738111771533101</v>
      </c>
      <c r="AC15" s="17">
        <v>0.13486128822287399</v>
      </c>
      <c r="AD15" s="17">
        <v>0.20791441784988901</v>
      </c>
      <c r="AE15" s="17"/>
      <c r="AF15" s="17">
        <v>0.166522191313933</v>
      </c>
      <c r="AG15" s="17">
        <v>0.19721207151301101</v>
      </c>
      <c r="AH15" s="17">
        <v>0.137972500660237</v>
      </c>
      <c r="AI15" s="17">
        <v>0.13974133925927101</v>
      </c>
      <c r="AJ15" s="17">
        <v>0.20604809470100699</v>
      </c>
      <c r="AK15" s="17">
        <v>0.210857000714777</v>
      </c>
      <c r="AL15" s="17">
        <v>0.20273223069186</v>
      </c>
      <c r="AM15" s="17">
        <v>0.18373207350284801</v>
      </c>
      <c r="AN15" s="17">
        <v>0.201734390274285</v>
      </c>
      <c r="AO15" s="17">
        <v>0.20907388073708699</v>
      </c>
      <c r="AP15" s="17">
        <v>0.222951720200355</v>
      </c>
      <c r="AQ15" s="17">
        <v>0.24180316916345901</v>
      </c>
      <c r="AR15" s="17">
        <v>0.195206153595465</v>
      </c>
      <c r="AS15" s="17">
        <v>0.173325417470584</v>
      </c>
      <c r="AT15" s="17">
        <v>0.23017786404319501</v>
      </c>
      <c r="AU15" s="17">
        <v>0.21959513476815101</v>
      </c>
      <c r="AV15" s="17"/>
      <c r="AW15" s="17">
        <v>0.23539629093512701</v>
      </c>
      <c r="AX15" s="17">
        <v>0.18733928157787899</v>
      </c>
      <c r="AY15" s="17">
        <v>0.20377959996141901</v>
      </c>
      <c r="AZ15" s="17">
        <v>0.172463469357549</v>
      </c>
      <c r="BA15" s="17">
        <v>0.172586217011369</v>
      </c>
      <c r="BB15" s="17">
        <v>0.164945200765198</v>
      </c>
      <c r="BC15" s="17"/>
      <c r="BD15" s="17">
        <v>0.14917063638547101</v>
      </c>
      <c r="BE15" s="17">
        <v>0.194813035784066</v>
      </c>
      <c r="BF15" s="17">
        <v>0.216740159275289</v>
      </c>
      <c r="BG15" s="17">
        <v>0.27675431528658301</v>
      </c>
      <c r="BH15" s="17">
        <v>0.194142774461703</v>
      </c>
      <c r="BI15" s="17"/>
      <c r="BJ15" s="17">
        <v>0.166087952571396</v>
      </c>
      <c r="BK15" s="17">
        <v>0.3206667465129</v>
      </c>
      <c r="BL15" s="17"/>
      <c r="BM15" s="17">
        <v>0.18513150570449799</v>
      </c>
      <c r="BN15" s="17">
        <v>0.235002515824247</v>
      </c>
      <c r="BO15" s="17"/>
      <c r="BP15" s="17">
        <v>0.256881454276427</v>
      </c>
      <c r="BQ15" s="17">
        <v>0.28979352419193199</v>
      </c>
      <c r="BR15" s="17">
        <v>0.26736134329195399</v>
      </c>
      <c r="BS15" s="17">
        <v>0.16286082601094901</v>
      </c>
      <c r="BT15" s="17"/>
      <c r="BU15" s="17">
        <v>0.208068855452264</v>
      </c>
      <c r="BV15" s="17">
        <v>0.17701641430096601</v>
      </c>
      <c r="BW15" s="17"/>
      <c r="BX15" s="17">
        <v>0.238107670490664</v>
      </c>
      <c r="BY15" s="17">
        <v>0.17707312162559299</v>
      </c>
      <c r="BZ15" s="17"/>
      <c r="CA15" s="17">
        <v>0.19379616738883901</v>
      </c>
      <c r="CB15" s="17">
        <v>0.13059707285195701</v>
      </c>
      <c r="CC15" s="17">
        <v>0.22098377951131901</v>
      </c>
      <c r="CD15" s="17">
        <v>0.22757696307379899</v>
      </c>
    </row>
    <row r="16" spans="2:82">
      <c r="B16" s="18" t="s">
        <v>141</v>
      </c>
      <c r="C16" s="17">
        <v>0.15646601798401299</v>
      </c>
      <c r="D16" s="17">
        <v>0.19049668560312699</v>
      </c>
      <c r="E16" s="17">
        <v>0.124391514437064</v>
      </c>
      <c r="F16" s="17"/>
      <c r="G16" s="17">
        <v>0.19896694141566501</v>
      </c>
      <c r="H16" s="17">
        <v>0.19512707068217799</v>
      </c>
      <c r="I16" s="17">
        <v>0.181597912958395</v>
      </c>
      <c r="J16" s="17">
        <v>0.12704942417380199</v>
      </c>
      <c r="K16" s="17">
        <v>0.121561507834562</v>
      </c>
      <c r="L16" s="17">
        <v>0.12345128016142801</v>
      </c>
      <c r="M16" s="17"/>
      <c r="N16" s="17">
        <v>0.18415993219687199</v>
      </c>
      <c r="O16" s="17">
        <v>0.148678076526086</v>
      </c>
      <c r="P16" s="17">
        <v>0.16857757968002501</v>
      </c>
      <c r="Q16" s="17">
        <v>0.123987675895742</v>
      </c>
      <c r="R16" s="17"/>
      <c r="S16" s="17">
        <v>0.24630805937286401</v>
      </c>
      <c r="T16" s="17">
        <v>0.13240528833704501</v>
      </c>
      <c r="U16" s="17">
        <v>0.116674685559124</v>
      </c>
      <c r="V16" s="17">
        <v>0.149218164272958</v>
      </c>
      <c r="W16" s="17">
        <v>0.14589029162348799</v>
      </c>
      <c r="X16" s="17">
        <v>0.167927751180352</v>
      </c>
      <c r="Y16" s="17">
        <v>0.141658338836672</v>
      </c>
      <c r="Z16" s="17">
        <v>0.17090650301781801</v>
      </c>
      <c r="AA16" s="17">
        <v>0.151703003394907</v>
      </c>
      <c r="AB16" s="17">
        <v>0.121086666582933</v>
      </c>
      <c r="AC16" s="17">
        <v>0.136726440467488</v>
      </c>
      <c r="AD16" s="17">
        <v>0.13633689122989201</v>
      </c>
      <c r="AE16" s="17"/>
      <c r="AF16" s="17">
        <v>0.182291617671692</v>
      </c>
      <c r="AG16" s="17">
        <v>0.15439490809246201</v>
      </c>
      <c r="AH16" s="17">
        <v>0.10283729275152401</v>
      </c>
      <c r="AI16" s="17">
        <v>0.124635227340016</v>
      </c>
      <c r="AJ16" s="17">
        <v>0.109307961329235</v>
      </c>
      <c r="AK16" s="17">
        <v>0.12787351233722599</v>
      </c>
      <c r="AL16" s="17">
        <v>0.14848067868030801</v>
      </c>
      <c r="AM16" s="17">
        <v>0.15298021947262999</v>
      </c>
      <c r="AN16" s="17">
        <v>0.21510722590710801</v>
      </c>
      <c r="AO16" s="17">
        <v>0.14207469359764799</v>
      </c>
      <c r="AP16" s="17">
        <v>0.208083007867192</v>
      </c>
      <c r="AQ16" s="17">
        <v>0.22457134029641401</v>
      </c>
      <c r="AR16" s="17">
        <v>0.22191054616686401</v>
      </c>
      <c r="AS16" s="17">
        <v>0.13308853218301001</v>
      </c>
      <c r="AT16" s="17">
        <v>0.20365812559861801</v>
      </c>
      <c r="AU16" s="17">
        <v>0.22507649482858899</v>
      </c>
      <c r="AV16" s="17"/>
      <c r="AW16" s="17">
        <v>0.19112415086596299</v>
      </c>
      <c r="AX16" s="17">
        <v>0.15665488710488401</v>
      </c>
      <c r="AY16" s="17">
        <v>0.14859073533129999</v>
      </c>
      <c r="AZ16" s="17">
        <v>0.137191509752153</v>
      </c>
      <c r="BA16" s="17">
        <v>0.12714965346805099</v>
      </c>
      <c r="BB16" s="17">
        <v>0.15745807260814601</v>
      </c>
      <c r="BC16" s="17"/>
      <c r="BD16" s="17">
        <v>0.132197096565913</v>
      </c>
      <c r="BE16" s="17">
        <v>0.14811368778492201</v>
      </c>
      <c r="BF16" s="17">
        <v>0.15345265330199401</v>
      </c>
      <c r="BG16" s="17">
        <v>0.20075617385983299</v>
      </c>
      <c r="BH16" s="17">
        <v>0.19209920001480099</v>
      </c>
      <c r="BI16" s="17"/>
      <c r="BJ16" s="17">
        <v>0.14069673197545099</v>
      </c>
      <c r="BK16" s="17">
        <v>0.224061429385431</v>
      </c>
      <c r="BL16" s="17"/>
      <c r="BM16" s="17">
        <v>0.14537169868418401</v>
      </c>
      <c r="BN16" s="17">
        <v>0.21377048306426999</v>
      </c>
      <c r="BO16" s="17"/>
      <c r="BP16" s="17">
        <v>0.211465722108968</v>
      </c>
      <c r="BQ16" s="17">
        <v>0.232579572232608</v>
      </c>
      <c r="BR16" s="17">
        <v>0.18230738538042701</v>
      </c>
      <c r="BS16" s="17">
        <v>0.13287758326190399</v>
      </c>
      <c r="BT16" s="17"/>
      <c r="BU16" s="17">
        <v>0.16065736014327101</v>
      </c>
      <c r="BV16" s="17">
        <v>0.15113061021774701</v>
      </c>
      <c r="BW16" s="17"/>
      <c r="BX16" s="17">
        <v>0.19884881051893</v>
      </c>
      <c r="BY16" s="17">
        <v>0.13965463801632899</v>
      </c>
      <c r="BZ16" s="17"/>
      <c r="CA16" s="17">
        <v>0.203086551554402</v>
      </c>
      <c r="CB16" s="17">
        <v>0.140065705208542</v>
      </c>
      <c r="CC16" s="17">
        <v>0.15682574851421899</v>
      </c>
      <c r="CD16" s="17">
        <v>0.15973877899813901</v>
      </c>
    </row>
    <row r="17" spans="2:82" ht="28.9">
      <c r="B17" s="18" t="s">
        <v>142</v>
      </c>
      <c r="C17" s="17">
        <v>0.15402789899789701</v>
      </c>
      <c r="D17" s="17">
        <v>0.129364394390732</v>
      </c>
      <c r="E17" s="17">
        <v>0.177293767545218</v>
      </c>
      <c r="F17" s="17"/>
      <c r="G17" s="17">
        <v>0.12397258369651901</v>
      </c>
      <c r="H17" s="17">
        <v>0.13260499121077601</v>
      </c>
      <c r="I17" s="17">
        <v>0.15584357208081401</v>
      </c>
      <c r="J17" s="17">
        <v>0.16383107819193399</v>
      </c>
      <c r="K17" s="17">
        <v>0.156229670500969</v>
      </c>
      <c r="L17" s="17">
        <v>0.18057246149657799</v>
      </c>
      <c r="M17" s="17"/>
      <c r="N17" s="17">
        <v>0.150417203121821</v>
      </c>
      <c r="O17" s="17">
        <v>0.162081653138298</v>
      </c>
      <c r="P17" s="17">
        <v>0.152107018614871</v>
      </c>
      <c r="Q17" s="17">
        <v>0.14907877564906999</v>
      </c>
      <c r="R17" s="17"/>
      <c r="S17" s="17">
        <v>0.15731063577903501</v>
      </c>
      <c r="T17" s="17">
        <v>0.153167138587921</v>
      </c>
      <c r="U17" s="17">
        <v>0.19320616979400801</v>
      </c>
      <c r="V17" s="17">
        <v>0.14844657320603999</v>
      </c>
      <c r="W17" s="17">
        <v>0.161322686322496</v>
      </c>
      <c r="X17" s="17">
        <v>0.12603805840033999</v>
      </c>
      <c r="Y17" s="17">
        <v>0.13766010426394501</v>
      </c>
      <c r="Z17" s="17">
        <v>0.172716565858269</v>
      </c>
      <c r="AA17" s="17">
        <v>0.14514107155521599</v>
      </c>
      <c r="AB17" s="17">
        <v>0.15832787789986699</v>
      </c>
      <c r="AC17" s="17">
        <v>0.130737146759972</v>
      </c>
      <c r="AD17" s="17">
        <v>0.19888955337392</v>
      </c>
      <c r="AE17" s="17"/>
      <c r="AF17" s="17">
        <v>0.122501986947237</v>
      </c>
      <c r="AG17" s="17">
        <v>0.12984622632343601</v>
      </c>
      <c r="AH17" s="17">
        <v>0.165613041661031</v>
      </c>
      <c r="AI17" s="17">
        <v>0.16416675826148699</v>
      </c>
      <c r="AJ17" s="17">
        <v>0.154348295742816</v>
      </c>
      <c r="AK17" s="17">
        <v>0.15226215506465099</v>
      </c>
      <c r="AL17" s="17">
        <v>0.19044015476085999</v>
      </c>
      <c r="AM17" s="17">
        <v>0.15526593160649599</v>
      </c>
      <c r="AN17" s="17">
        <v>0.141990345590606</v>
      </c>
      <c r="AO17" s="17">
        <v>0.121942007154731</v>
      </c>
      <c r="AP17" s="17">
        <v>0.14215494819058999</v>
      </c>
      <c r="AQ17" s="17">
        <v>0.161050142786865</v>
      </c>
      <c r="AR17" s="17">
        <v>0.158818481228056</v>
      </c>
      <c r="AS17" s="17">
        <v>0.16264738881777399</v>
      </c>
      <c r="AT17" s="17">
        <v>0.15560273886891501</v>
      </c>
      <c r="AU17" s="17">
        <v>0.14944114567202399</v>
      </c>
      <c r="AV17" s="17"/>
      <c r="AW17" s="17">
        <v>0.16592406416948199</v>
      </c>
      <c r="AX17" s="17">
        <v>0.13806027533516799</v>
      </c>
      <c r="AY17" s="17">
        <v>0.13954566400968399</v>
      </c>
      <c r="AZ17" s="17">
        <v>0.169891041943111</v>
      </c>
      <c r="BA17" s="17">
        <v>0.16618104824188501</v>
      </c>
      <c r="BB17" s="17">
        <v>0.13158227168162501</v>
      </c>
      <c r="BC17" s="17"/>
      <c r="BD17" s="17">
        <v>0.145043349532892</v>
      </c>
      <c r="BE17" s="17">
        <v>0.167461296530832</v>
      </c>
      <c r="BF17" s="17">
        <v>0.153017431206281</v>
      </c>
      <c r="BG17" s="17">
        <v>0.14814037655923701</v>
      </c>
      <c r="BH17" s="17">
        <v>0.107818606921997</v>
      </c>
      <c r="BI17" s="17"/>
      <c r="BJ17" s="17">
        <v>0.15658471265197901</v>
      </c>
      <c r="BK17" s="17">
        <v>0.14386354661931</v>
      </c>
      <c r="BL17" s="17"/>
      <c r="BM17" s="17">
        <v>0.15610004434535901</v>
      </c>
      <c r="BN17" s="17">
        <v>0.14277080819853899</v>
      </c>
      <c r="BO17" s="17"/>
      <c r="BP17" s="17">
        <v>0.13944689492460099</v>
      </c>
      <c r="BQ17" s="17">
        <v>0.14245499778961701</v>
      </c>
      <c r="BR17" s="17">
        <v>0.144861513445287</v>
      </c>
      <c r="BS17" s="17">
        <v>0.16055240704808499</v>
      </c>
      <c r="BT17" s="17"/>
      <c r="BU17" s="17">
        <v>0.17514565434266899</v>
      </c>
      <c r="BV17" s="17">
        <v>0.12714585701911901</v>
      </c>
      <c r="BW17" s="17"/>
      <c r="BX17" s="17">
        <v>0.20832308153682</v>
      </c>
      <c r="BY17" s="17">
        <v>0.13249140058702499</v>
      </c>
      <c r="BZ17" s="17"/>
      <c r="CA17" s="17">
        <v>0.153985968292321</v>
      </c>
      <c r="CB17" s="17">
        <v>0.102673377354961</v>
      </c>
      <c r="CC17" s="17">
        <v>0.20724145872396399</v>
      </c>
      <c r="CD17" s="17">
        <v>0.14648071475785601</v>
      </c>
    </row>
    <row r="18" spans="2:82">
      <c r="B18" s="18" t="s">
        <v>143</v>
      </c>
      <c r="C18" s="17">
        <v>0.153308270489735</v>
      </c>
      <c r="D18" s="17">
        <v>0.18332286272961301</v>
      </c>
      <c r="E18" s="17">
        <v>0.124646563015859</v>
      </c>
      <c r="F18" s="17"/>
      <c r="G18" s="17">
        <v>0.145320208151655</v>
      </c>
      <c r="H18" s="17">
        <v>0.19864645276742801</v>
      </c>
      <c r="I18" s="17">
        <v>0.181204071665029</v>
      </c>
      <c r="J18" s="17">
        <v>0.14186773436596001</v>
      </c>
      <c r="K18" s="17">
        <v>0.13637572280570801</v>
      </c>
      <c r="L18" s="17">
        <v>0.119544254907254</v>
      </c>
      <c r="M18" s="17"/>
      <c r="N18" s="17">
        <v>0.17757578746623701</v>
      </c>
      <c r="O18" s="17">
        <v>0.126232425366089</v>
      </c>
      <c r="P18" s="17">
        <v>0.177402892170968</v>
      </c>
      <c r="Q18" s="17">
        <v>0.136000988322657</v>
      </c>
      <c r="R18" s="17"/>
      <c r="S18" s="17">
        <v>0.20867429322518399</v>
      </c>
      <c r="T18" s="17">
        <v>0.15164216320564999</v>
      </c>
      <c r="U18" s="17">
        <v>0.14275096793886</v>
      </c>
      <c r="V18" s="17">
        <v>0.136963324019858</v>
      </c>
      <c r="W18" s="17">
        <v>0.15062317839730599</v>
      </c>
      <c r="X18" s="17">
        <v>0.170413287049867</v>
      </c>
      <c r="Y18" s="17">
        <v>0.180116035277158</v>
      </c>
      <c r="Z18" s="17">
        <v>0.14591601161773299</v>
      </c>
      <c r="AA18" s="17">
        <v>0.13367705716893299</v>
      </c>
      <c r="AB18" s="17">
        <v>0.13641699093988299</v>
      </c>
      <c r="AC18" s="17">
        <v>9.3641944710470507E-2</v>
      </c>
      <c r="AD18" s="17">
        <v>9.4757540164189205E-2</v>
      </c>
      <c r="AE18" s="17"/>
      <c r="AF18" s="17">
        <v>0.106930917117994</v>
      </c>
      <c r="AG18" s="17">
        <v>0.17220827350409501</v>
      </c>
      <c r="AH18" s="17">
        <v>0.123843282790326</v>
      </c>
      <c r="AI18" s="17">
        <v>0.123759690590421</v>
      </c>
      <c r="AJ18" s="17">
        <v>0.121059761626321</v>
      </c>
      <c r="AK18" s="17">
        <v>0.17154732272170101</v>
      </c>
      <c r="AL18" s="17">
        <v>0.14706483731843001</v>
      </c>
      <c r="AM18" s="17">
        <v>0.143562160677879</v>
      </c>
      <c r="AN18" s="17">
        <v>0.17163282740173</v>
      </c>
      <c r="AO18" s="17">
        <v>0.17759918282953299</v>
      </c>
      <c r="AP18" s="17">
        <v>0.16980837626831499</v>
      </c>
      <c r="AQ18" s="17">
        <v>0.18820278225479301</v>
      </c>
      <c r="AR18" s="17">
        <v>0.11398684743038601</v>
      </c>
      <c r="AS18" s="17">
        <v>0.179899325897281</v>
      </c>
      <c r="AT18" s="17">
        <v>0.16883682433765601</v>
      </c>
      <c r="AU18" s="17">
        <v>0.222179322055814</v>
      </c>
      <c r="AV18" s="17"/>
      <c r="AW18" s="17">
        <v>0.22105493102424201</v>
      </c>
      <c r="AX18" s="17">
        <v>0.13332706277492301</v>
      </c>
      <c r="AY18" s="17">
        <v>0.15369591780668099</v>
      </c>
      <c r="AZ18" s="17">
        <v>0.134109413100892</v>
      </c>
      <c r="BA18" s="17">
        <v>0.10120945309679701</v>
      </c>
      <c r="BB18" s="17">
        <v>0.14609442791770899</v>
      </c>
      <c r="BC18" s="17"/>
      <c r="BD18" s="17">
        <v>0.13981089384920101</v>
      </c>
      <c r="BE18" s="17">
        <v>0.12667592627945801</v>
      </c>
      <c r="BF18" s="17">
        <v>0.17223155290251299</v>
      </c>
      <c r="BG18" s="17">
        <v>0.179406599059558</v>
      </c>
      <c r="BH18" s="17">
        <v>0.27218838313202398</v>
      </c>
      <c r="BI18" s="17"/>
      <c r="BJ18" s="17">
        <v>0.128896009808108</v>
      </c>
      <c r="BK18" s="17">
        <v>0.26119613416270998</v>
      </c>
      <c r="BL18" s="17"/>
      <c r="BM18" s="17">
        <v>0.133174423872437</v>
      </c>
      <c r="BN18" s="17">
        <v>0.25212689903138502</v>
      </c>
      <c r="BO18" s="17"/>
      <c r="BP18" s="17">
        <v>0.26237934136308</v>
      </c>
      <c r="BQ18" s="17">
        <v>0.19260200787166101</v>
      </c>
      <c r="BR18" s="17">
        <v>0.17421675562232899</v>
      </c>
      <c r="BS18" s="17">
        <v>0.122867524139679</v>
      </c>
      <c r="BT18" s="17"/>
      <c r="BU18" s="17">
        <v>0.168979951936892</v>
      </c>
      <c r="BV18" s="17">
        <v>0.133358858648252</v>
      </c>
      <c r="BW18" s="17"/>
      <c r="BX18" s="17">
        <v>0.18909847598443699</v>
      </c>
      <c r="BY18" s="17">
        <v>0.13911187832899599</v>
      </c>
      <c r="BZ18" s="17"/>
      <c r="CA18" s="17">
        <v>0.17901170039353301</v>
      </c>
      <c r="CB18" s="17">
        <v>0.13283762882481301</v>
      </c>
      <c r="CC18" s="17">
        <v>0.158397379704109</v>
      </c>
      <c r="CD18" s="17">
        <v>0.16088468274196099</v>
      </c>
    </row>
    <row r="19" spans="2:82" ht="28.9">
      <c r="B19" s="18" t="s">
        <v>144</v>
      </c>
      <c r="C19" s="17">
        <v>7.2461975023406497E-2</v>
      </c>
      <c r="D19" s="17">
        <v>5.0197057055419797E-2</v>
      </c>
      <c r="E19" s="17">
        <v>9.2697893001940299E-2</v>
      </c>
      <c r="F19" s="17"/>
      <c r="G19" s="17">
        <v>6.5291849307294203E-2</v>
      </c>
      <c r="H19" s="17">
        <v>7.1177775636017293E-2</v>
      </c>
      <c r="I19" s="17">
        <v>5.9392919433018797E-2</v>
      </c>
      <c r="J19" s="17">
        <v>7.2271851748802102E-2</v>
      </c>
      <c r="K19" s="17">
        <v>9.9220147868400596E-2</v>
      </c>
      <c r="L19" s="17">
        <v>7.1166647349149098E-2</v>
      </c>
      <c r="M19" s="17"/>
      <c r="N19" s="17">
        <v>5.3496956006661003E-2</v>
      </c>
      <c r="O19" s="17">
        <v>7.6176893878982896E-2</v>
      </c>
      <c r="P19" s="17">
        <v>7.7470459784697604E-2</v>
      </c>
      <c r="Q19" s="17">
        <v>8.6565143933263297E-2</v>
      </c>
      <c r="R19" s="17"/>
      <c r="S19" s="17">
        <v>5.1397362820576602E-2</v>
      </c>
      <c r="T19" s="17">
        <v>5.2936215281901303E-2</v>
      </c>
      <c r="U19" s="17">
        <v>8.0481469636701594E-2</v>
      </c>
      <c r="V19" s="17">
        <v>7.1689781182174395E-2</v>
      </c>
      <c r="W19" s="17">
        <v>6.4319943344793101E-2</v>
      </c>
      <c r="X19" s="17">
        <v>8.4688542124117805E-2</v>
      </c>
      <c r="Y19" s="17">
        <v>9.1180432337566397E-2</v>
      </c>
      <c r="Z19" s="17">
        <v>8.8918241534490405E-2</v>
      </c>
      <c r="AA19" s="17">
        <v>6.56072125833249E-2</v>
      </c>
      <c r="AB19" s="17">
        <v>8.9014641747302697E-2</v>
      </c>
      <c r="AC19" s="17">
        <v>9.0726955850727001E-2</v>
      </c>
      <c r="AD19" s="17">
        <v>9.1792668490554299E-2</v>
      </c>
      <c r="AE19" s="17"/>
      <c r="AF19" s="17">
        <v>0.13595798482793001</v>
      </c>
      <c r="AG19" s="17">
        <v>9.4545817722072503E-2</v>
      </c>
      <c r="AH19" s="17">
        <v>0.109289257572757</v>
      </c>
      <c r="AI19" s="17">
        <v>8.9063293687928993E-2</v>
      </c>
      <c r="AJ19" s="17">
        <v>7.4106301184923798E-2</v>
      </c>
      <c r="AK19" s="17">
        <v>6.9863417050316901E-2</v>
      </c>
      <c r="AL19" s="17">
        <v>6.2704877809923801E-2</v>
      </c>
      <c r="AM19" s="17">
        <v>4.1249008899772198E-2</v>
      </c>
      <c r="AN19" s="17">
        <v>7.0446259471730402E-2</v>
      </c>
      <c r="AO19" s="17">
        <v>9.1448768326806706E-2</v>
      </c>
      <c r="AP19" s="17">
        <v>8.0522574001395703E-2</v>
      </c>
      <c r="AQ19" s="17">
        <v>4.4045187019102199E-2</v>
      </c>
      <c r="AR19" s="17">
        <v>7.8415627662332302E-2</v>
      </c>
      <c r="AS19" s="17">
        <v>6.52065192249459E-2</v>
      </c>
      <c r="AT19" s="17">
        <v>3.0821346398819699E-2</v>
      </c>
      <c r="AU19" s="17">
        <v>2.2796754046075701E-2</v>
      </c>
      <c r="AV19" s="17"/>
      <c r="AW19" s="17">
        <v>5.5735210479948297E-2</v>
      </c>
      <c r="AX19" s="17">
        <v>6.0754316769475299E-2</v>
      </c>
      <c r="AY19" s="17">
        <v>6.9580410040406798E-2</v>
      </c>
      <c r="AZ19" s="17">
        <v>9.7153312832733804E-2</v>
      </c>
      <c r="BA19" s="17">
        <v>9.8469150518308901E-2</v>
      </c>
      <c r="BB19" s="17">
        <v>6.3296525194946093E-2</v>
      </c>
      <c r="BC19" s="17"/>
      <c r="BD19" s="17">
        <v>8.8321052441134307E-2</v>
      </c>
      <c r="BE19" s="17">
        <v>7.3919897674503895E-2</v>
      </c>
      <c r="BF19" s="17">
        <v>6.7794643860564094E-2</v>
      </c>
      <c r="BG19" s="17">
        <v>4.44147220371112E-2</v>
      </c>
      <c r="BH19" s="17">
        <v>3.9047637060011998E-2</v>
      </c>
      <c r="BI19" s="17"/>
      <c r="BJ19" s="17">
        <v>7.8962583447008503E-2</v>
      </c>
      <c r="BK19" s="17">
        <v>4.2334968302931798E-2</v>
      </c>
      <c r="BL19" s="17"/>
      <c r="BM19" s="17">
        <v>7.5384500891185396E-2</v>
      </c>
      <c r="BN19" s="17">
        <v>5.8259598551076701E-2</v>
      </c>
      <c r="BO19" s="17"/>
      <c r="BP19" s="17">
        <v>5.8916141175917099E-2</v>
      </c>
      <c r="BQ19" s="17">
        <v>6.2599259498462803E-2</v>
      </c>
      <c r="BR19" s="17">
        <v>4.1521006810483901E-2</v>
      </c>
      <c r="BS19" s="17">
        <v>7.8910577356837694E-2</v>
      </c>
      <c r="BT19" s="17"/>
      <c r="BU19" s="17">
        <v>5.1366307370082701E-2</v>
      </c>
      <c r="BV19" s="17">
        <v>9.9315900271072705E-2</v>
      </c>
      <c r="BW19" s="17"/>
      <c r="BX19" s="17">
        <v>4.4991685222403703E-2</v>
      </c>
      <c r="BY19" s="17">
        <v>8.3358224469135406E-2</v>
      </c>
      <c r="BZ19" s="17"/>
      <c r="CA19" s="17">
        <v>7.2446520308767595E-2</v>
      </c>
      <c r="CB19" s="17">
        <v>0.120486154258291</v>
      </c>
      <c r="CC19" s="17">
        <v>3.4412714640868501E-2</v>
      </c>
      <c r="CD19" s="17">
        <v>6.6973874510757606E-2</v>
      </c>
    </row>
    <row r="20" spans="2:82">
      <c r="B20" s="18" t="s">
        <v>124</v>
      </c>
      <c r="C20" s="17">
        <v>4.9277413775135802E-2</v>
      </c>
      <c r="D20" s="17">
        <v>3.3562172775874102E-2</v>
      </c>
      <c r="E20" s="17">
        <v>6.3922173662010098E-2</v>
      </c>
      <c r="F20" s="17"/>
      <c r="G20" s="17">
        <v>3.6926164602343901E-2</v>
      </c>
      <c r="H20" s="17">
        <v>5.66656393146222E-2</v>
      </c>
      <c r="I20" s="17">
        <v>5.6422157488694002E-2</v>
      </c>
      <c r="J20" s="17">
        <v>5.1367845984545898E-2</v>
      </c>
      <c r="K20" s="17">
        <v>6.4153677800676004E-2</v>
      </c>
      <c r="L20" s="17">
        <v>3.3972596114625699E-2</v>
      </c>
      <c r="M20" s="17"/>
      <c r="N20" s="17">
        <v>1.8700048477910101E-2</v>
      </c>
      <c r="O20" s="17">
        <v>3.8357600770070097E-2</v>
      </c>
      <c r="P20" s="17">
        <v>5.7636198209742202E-2</v>
      </c>
      <c r="Q20" s="17">
        <v>8.4117647488785793E-2</v>
      </c>
      <c r="R20" s="17"/>
      <c r="S20" s="17">
        <v>3.8680198734843997E-2</v>
      </c>
      <c r="T20" s="17">
        <v>4.5432703533485698E-2</v>
      </c>
      <c r="U20" s="17">
        <v>6.0193215686207599E-2</v>
      </c>
      <c r="V20" s="17">
        <v>4.8974289685921699E-2</v>
      </c>
      <c r="W20" s="17">
        <v>2.9778709114753801E-2</v>
      </c>
      <c r="X20" s="17">
        <v>5.0429687071022099E-2</v>
      </c>
      <c r="Y20" s="17">
        <v>4.8684665287233503E-2</v>
      </c>
      <c r="Z20" s="17">
        <v>4.8395005043320602E-2</v>
      </c>
      <c r="AA20" s="17">
        <v>5.3555256658086199E-2</v>
      </c>
      <c r="AB20" s="17">
        <v>7.2719828161128902E-2</v>
      </c>
      <c r="AC20" s="17">
        <v>4.8668725066193998E-2</v>
      </c>
      <c r="AD20" s="17">
        <v>4.6990123263148498E-2</v>
      </c>
      <c r="AE20" s="17"/>
      <c r="AF20" s="17">
        <v>0.27893031585782502</v>
      </c>
      <c r="AG20" s="17">
        <v>5.4990519288778399E-2</v>
      </c>
      <c r="AH20" s="17">
        <v>7.7951882994212698E-2</v>
      </c>
      <c r="AI20" s="17">
        <v>5.7144816406330297E-2</v>
      </c>
      <c r="AJ20" s="17">
        <v>6.9078219284123998E-2</v>
      </c>
      <c r="AK20" s="17">
        <v>4.7248960285878397E-2</v>
      </c>
      <c r="AL20" s="17">
        <v>3.5872874829585601E-2</v>
      </c>
      <c r="AM20" s="17">
        <v>6.2843792729019604E-2</v>
      </c>
      <c r="AN20" s="17">
        <v>4.04518082750467E-2</v>
      </c>
      <c r="AO20" s="17">
        <v>4.63876064753449E-2</v>
      </c>
      <c r="AP20" s="17">
        <v>2.3826921976966502E-2</v>
      </c>
      <c r="AQ20" s="17">
        <v>1.2525928332113899E-2</v>
      </c>
      <c r="AR20" s="17">
        <v>1.18760837896878E-2</v>
      </c>
      <c r="AS20" s="17">
        <v>9.0019603413568402E-3</v>
      </c>
      <c r="AT20" s="17">
        <v>2.28811442064666E-2</v>
      </c>
      <c r="AU20" s="17">
        <v>9.4767488350211305E-3</v>
      </c>
      <c r="AV20" s="17"/>
      <c r="AW20" s="17">
        <v>5.5969549493615801E-2</v>
      </c>
      <c r="AX20" s="17">
        <v>4.1034596547209E-2</v>
      </c>
      <c r="AY20" s="17">
        <v>4.2836374982294298E-2</v>
      </c>
      <c r="AZ20" s="17">
        <v>4.7891657276301902E-2</v>
      </c>
      <c r="BA20" s="17">
        <v>5.8561862944269197E-2</v>
      </c>
      <c r="BB20" s="17">
        <v>5.8122772181962698E-2</v>
      </c>
      <c r="BC20" s="17"/>
      <c r="BD20" s="17">
        <v>6.6285761007075103E-2</v>
      </c>
      <c r="BE20" s="17">
        <v>4.5199716662155998E-2</v>
      </c>
      <c r="BF20" s="17">
        <v>3.1739187577954603E-2</v>
      </c>
      <c r="BG20" s="17">
        <v>2.48721266503815E-2</v>
      </c>
      <c r="BH20" s="17">
        <v>5.0608178308611897E-2</v>
      </c>
      <c r="BI20" s="17"/>
      <c r="BJ20" s="17">
        <v>5.0444502736178502E-2</v>
      </c>
      <c r="BK20" s="17">
        <v>3.8099533087596497E-2</v>
      </c>
      <c r="BL20" s="17"/>
      <c r="BM20" s="17">
        <v>4.9511116047539598E-2</v>
      </c>
      <c r="BN20" s="17">
        <v>4.7115952491885597E-2</v>
      </c>
      <c r="BO20" s="17"/>
      <c r="BP20" s="17">
        <v>5.2194274515561502E-2</v>
      </c>
      <c r="BQ20" s="17">
        <v>3.6385145125845501E-2</v>
      </c>
      <c r="BR20" s="17">
        <v>4.2541903944024503E-2</v>
      </c>
      <c r="BS20" s="17">
        <v>4.9678192011707999E-2</v>
      </c>
      <c r="BT20" s="17"/>
      <c r="BU20" s="17">
        <v>3.4255502847723898E-2</v>
      </c>
      <c r="BV20" s="17">
        <v>6.8399694223949301E-2</v>
      </c>
      <c r="BW20" s="17"/>
      <c r="BX20" s="17">
        <v>3.1800800011063897E-2</v>
      </c>
      <c r="BY20" s="17">
        <v>5.6209613778101797E-2</v>
      </c>
      <c r="BZ20" s="17"/>
      <c r="CA20" s="17">
        <v>9.0111540923705005E-3</v>
      </c>
      <c r="CB20" s="17">
        <v>5.1412919056302499E-2</v>
      </c>
      <c r="CC20" s="17">
        <v>2.5250966494803399E-2</v>
      </c>
      <c r="CD20" s="17">
        <v>8.3476286060210306E-2</v>
      </c>
    </row>
    <row r="21" spans="2:82">
      <c r="B21" s="18" t="s">
        <v>145</v>
      </c>
      <c r="C21" s="19">
        <v>3.5710759007960897E-2</v>
      </c>
      <c r="D21" s="19">
        <v>4.1049463989231399E-2</v>
      </c>
      <c r="E21" s="19">
        <v>3.0761999058949999E-2</v>
      </c>
      <c r="F21" s="19"/>
      <c r="G21" s="19">
        <v>7.8303795336832405E-2</v>
      </c>
      <c r="H21" s="19">
        <v>5.80645098552404E-2</v>
      </c>
      <c r="I21" s="19">
        <v>3.8860648089342399E-2</v>
      </c>
      <c r="J21" s="19">
        <v>3.1697958804882798E-2</v>
      </c>
      <c r="K21" s="19">
        <v>8.6673192805465302E-3</v>
      </c>
      <c r="L21" s="19">
        <v>7.9549394757131194E-3</v>
      </c>
      <c r="M21" s="19"/>
      <c r="N21" s="19">
        <v>3.6285406125522897E-2</v>
      </c>
      <c r="O21" s="19">
        <v>3.0354002725476E-2</v>
      </c>
      <c r="P21" s="19">
        <v>4.58774881235854E-2</v>
      </c>
      <c r="Q21" s="19">
        <v>3.1766607854526299E-2</v>
      </c>
      <c r="R21" s="19"/>
      <c r="S21" s="19">
        <v>6.8870005792498704E-2</v>
      </c>
      <c r="T21" s="19">
        <v>2.6575614338005302E-2</v>
      </c>
      <c r="U21" s="19">
        <v>2.6355070855951599E-2</v>
      </c>
      <c r="V21" s="19">
        <v>1.5209950438956701E-2</v>
      </c>
      <c r="W21" s="19">
        <v>4.4277410750401203E-2</v>
      </c>
      <c r="X21" s="19">
        <v>4.0143701293478197E-2</v>
      </c>
      <c r="Y21" s="19">
        <v>2.1275737155901302E-2</v>
      </c>
      <c r="Z21" s="19">
        <v>4.1591595151803502E-2</v>
      </c>
      <c r="AA21" s="19">
        <v>4.7095642867771598E-2</v>
      </c>
      <c r="AB21" s="19">
        <v>2.4577781190221699E-2</v>
      </c>
      <c r="AC21" s="19">
        <v>2.28909625836329E-2</v>
      </c>
      <c r="AD21" s="19">
        <v>1.73833609466689E-2</v>
      </c>
      <c r="AE21" s="19"/>
      <c r="AF21" s="19">
        <v>0</v>
      </c>
      <c r="AG21" s="19">
        <v>2.2106051537969299E-2</v>
      </c>
      <c r="AH21" s="19">
        <v>5.3040139757108501E-2</v>
      </c>
      <c r="AI21" s="19">
        <v>2.7462757041903901E-2</v>
      </c>
      <c r="AJ21" s="19">
        <v>4.0510656308814501E-2</v>
      </c>
      <c r="AK21" s="19">
        <v>3.6032387434490602E-2</v>
      </c>
      <c r="AL21" s="19">
        <v>4.4876134379954601E-2</v>
      </c>
      <c r="AM21" s="19">
        <v>5.5664669235810503E-2</v>
      </c>
      <c r="AN21" s="19">
        <v>2.4610450982175298E-2</v>
      </c>
      <c r="AO21" s="19">
        <v>1.2034536881726799E-2</v>
      </c>
      <c r="AP21" s="19">
        <v>3.3277654311104202E-2</v>
      </c>
      <c r="AQ21" s="19">
        <v>1.9041686467744699E-2</v>
      </c>
      <c r="AR21" s="19">
        <v>2.8852777752934201E-2</v>
      </c>
      <c r="AS21" s="19">
        <v>3.9445393672390902E-2</v>
      </c>
      <c r="AT21" s="19">
        <v>2.1183979097086501E-2</v>
      </c>
      <c r="AU21" s="19">
        <v>5.74199450271572E-2</v>
      </c>
      <c r="AV21" s="19"/>
      <c r="AW21" s="19">
        <v>6.1358875448431001E-2</v>
      </c>
      <c r="AX21" s="19">
        <v>3.7767075788282797E-2</v>
      </c>
      <c r="AY21" s="19">
        <v>2.6822857606829301E-2</v>
      </c>
      <c r="AZ21" s="19">
        <v>2.2956716679538199E-2</v>
      </c>
      <c r="BA21" s="19">
        <v>1.131282552946E-2</v>
      </c>
      <c r="BB21" s="19">
        <v>3.6365999667498497E-2</v>
      </c>
      <c r="BC21" s="19"/>
      <c r="BD21" s="19">
        <v>3.8524644070291103E-2</v>
      </c>
      <c r="BE21" s="19">
        <v>2.71256099544895E-2</v>
      </c>
      <c r="BF21" s="19">
        <v>3.64458385442969E-2</v>
      </c>
      <c r="BG21" s="19">
        <v>6.2955287144562194E-2</v>
      </c>
      <c r="BH21" s="19">
        <v>3.0751431592505301E-2</v>
      </c>
      <c r="BI21" s="19"/>
      <c r="BJ21" s="19">
        <v>2.2701146365735302E-2</v>
      </c>
      <c r="BK21" s="19">
        <v>9.2863740221462196E-2</v>
      </c>
      <c r="BL21" s="19"/>
      <c r="BM21" s="19">
        <v>3.2398763271691403E-2</v>
      </c>
      <c r="BN21" s="19">
        <v>4.9558394475920003E-2</v>
      </c>
      <c r="BO21" s="19"/>
      <c r="BP21" s="19">
        <v>6.0598714677147801E-2</v>
      </c>
      <c r="BQ21" s="19">
        <v>6.7101169956052004E-2</v>
      </c>
      <c r="BR21" s="19">
        <v>5.6589599826640802E-2</v>
      </c>
      <c r="BS21" s="19">
        <v>2.4612174216710501E-2</v>
      </c>
      <c r="BT21" s="19"/>
      <c r="BU21" s="19">
        <v>3.8076759404838997E-2</v>
      </c>
      <c r="BV21" s="19">
        <v>3.2698936920229897E-2</v>
      </c>
      <c r="BW21" s="19"/>
      <c r="BX21" s="19">
        <v>5.6206519979019702E-2</v>
      </c>
      <c r="BY21" s="19">
        <v>2.7580996790725801E-2</v>
      </c>
      <c r="BZ21" s="19"/>
      <c r="CA21" s="19">
        <v>5.6126355645215703E-2</v>
      </c>
      <c r="CB21" s="19">
        <v>1.6701024370160401E-2</v>
      </c>
      <c r="CC21" s="19">
        <v>3.2729961866489202E-2</v>
      </c>
      <c r="CD21" s="19">
        <v>5.1910310874135203E-2</v>
      </c>
    </row>
    <row r="22" spans="2:82">
      <c r="B22" s="16"/>
    </row>
    <row r="23" spans="2:82">
      <c r="B23" t="s">
        <v>427</v>
      </c>
    </row>
    <row r="24" spans="2:82">
      <c r="B24" t="s">
        <v>428</v>
      </c>
    </row>
    <row r="26" spans="2:82">
      <c r="B26"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CD30"/>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147</v>
      </c>
      <c r="C9" s="17">
        <v>0.350457607846901</v>
      </c>
      <c r="D9" s="17">
        <v>0.36633440516361399</v>
      </c>
      <c r="E9" s="17">
        <v>0.333981490616303</v>
      </c>
      <c r="F9" s="17"/>
      <c r="G9" s="17">
        <v>0.27211948368920302</v>
      </c>
      <c r="H9" s="17">
        <v>0.27537196592149699</v>
      </c>
      <c r="I9" s="17">
        <v>0.31834002065040001</v>
      </c>
      <c r="J9" s="17">
        <v>0.34333841589080799</v>
      </c>
      <c r="K9" s="17">
        <v>0.41807774461079</v>
      </c>
      <c r="L9" s="17">
        <v>0.45048676088895301</v>
      </c>
      <c r="M9" s="17"/>
      <c r="N9" s="17">
        <v>0.40705195923946003</v>
      </c>
      <c r="O9" s="17">
        <v>0.38725322688542801</v>
      </c>
      <c r="P9" s="17">
        <v>0.30179645880297101</v>
      </c>
      <c r="Q9" s="17">
        <v>0.29332119958159503</v>
      </c>
      <c r="R9" s="17"/>
      <c r="S9" s="17">
        <v>0.343578962036999</v>
      </c>
      <c r="T9" s="17">
        <v>0.393469991822952</v>
      </c>
      <c r="U9" s="17">
        <v>0.32044996594421299</v>
      </c>
      <c r="V9" s="17">
        <v>0.37194609747936302</v>
      </c>
      <c r="W9" s="17">
        <v>0.30081700914666998</v>
      </c>
      <c r="X9" s="17">
        <v>0.32972932704541602</v>
      </c>
      <c r="Y9" s="17">
        <v>0.36493295541523502</v>
      </c>
      <c r="Z9" s="17">
        <v>0.31469026504869402</v>
      </c>
      <c r="AA9" s="17">
        <v>0.31683469814465498</v>
      </c>
      <c r="AB9" s="17">
        <v>0.39028153480780198</v>
      </c>
      <c r="AC9" s="17">
        <v>0.36654930819625497</v>
      </c>
      <c r="AD9" s="17">
        <v>0.37584954161587503</v>
      </c>
      <c r="AE9" s="17"/>
      <c r="AF9" s="17">
        <v>0.26149727797584399</v>
      </c>
      <c r="AG9" s="17">
        <v>0.22683602790865501</v>
      </c>
      <c r="AH9" s="17">
        <v>0.32402945657802301</v>
      </c>
      <c r="AI9" s="17">
        <v>0.29194622264222903</v>
      </c>
      <c r="AJ9" s="17">
        <v>0.36625071428998102</v>
      </c>
      <c r="AK9" s="17">
        <v>0.34907601446414099</v>
      </c>
      <c r="AL9" s="17">
        <v>0.381440716292552</v>
      </c>
      <c r="AM9" s="17">
        <v>0.351208690533097</v>
      </c>
      <c r="AN9" s="17">
        <v>0.34217432857458102</v>
      </c>
      <c r="AO9" s="17">
        <v>0.36077973436386901</v>
      </c>
      <c r="AP9" s="17">
        <v>0.34646497266334603</v>
      </c>
      <c r="AQ9" s="17">
        <v>0.39087411899824898</v>
      </c>
      <c r="AR9" s="17">
        <v>0.40053721266354297</v>
      </c>
      <c r="AS9" s="17">
        <v>0.41326804952655399</v>
      </c>
      <c r="AT9" s="17">
        <v>0.38116523050503998</v>
      </c>
      <c r="AU9" s="17">
        <v>0.35695825703838302</v>
      </c>
      <c r="AV9" s="17"/>
      <c r="AW9" s="17">
        <v>0.34268583563611699</v>
      </c>
      <c r="AX9" s="17">
        <v>0.36945653036579501</v>
      </c>
      <c r="AY9" s="17">
        <v>0.33169477477419301</v>
      </c>
      <c r="AZ9" s="17">
        <v>0.35961258075983499</v>
      </c>
      <c r="BA9" s="17">
        <v>0.32747584311834199</v>
      </c>
      <c r="BB9" s="17">
        <v>0.34951353389136802</v>
      </c>
      <c r="BC9" s="17"/>
      <c r="BD9" s="17">
        <v>0.29457910829635398</v>
      </c>
      <c r="BE9" s="17">
        <v>0.359624988075675</v>
      </c>
      <c r="BF9" s="17">
        <v>0.37288799124803101</v>
      </c>
      <c r="BG9" s="17">
        <v>0.34279118881788101</v>
      </c>
      <c r="BH9" s="17">
        <v>0.30507494208087099</v>
      </c>
      <c r="BI9" s="17"/>
      <c r="BJ9" s="17">
        <v>0.36156160547312099</v>
      </c>
      <c r="BK9" s="17">
        <v>0.30345555167378602</v>
      </c>
      <c r="BL9" s="17"/>
      <c r="BM9" s="17">
        <v>0.35196883699074899</v>
      </c>
      <c r="BN9" s="17">
        <v>0.34312049893136698</v>
      </c>
      <c r="BO9" s="17"/>
      <c r="BP9" s="17">
        <v>0.32542415119201201</v>
      </c>
      <c r="BQ9" s="17">
        <v>0.31391442801198199</v>
      </c>
      <c r="BR9" s="17">
        <v>0.32951440198651799</v>
      </c>
      <c r="BS9" s="17">
        <v>0.36190669697789102</v>
      </c>
      <c r="BT9" s="17"/>
      <c r="BU9" s="17">
        <v>0.36219178452832101</v>
      </c>
      <c r="BV9" s="17">
        <v>0.33552047911392702</v>
      </c>
      <c r="BW9" s="17"/>
      <c r="BX9" s="17">
        <v>0.330206870603169</v>
      </c>
      <c r="BY9" s="17">
        <v>0.35849017998451199</v>
      </c>
      <c r="BZ9" s="17"/>
      <c r="CA9" s="17">
        <v>0.36613180277949198</v>
      </c>
      <c r="CB9" s="17">
        <v>0.37283029575361198</v>
      </c>
      <c r="CC9" s="17">
        <v>0.36723826031816098</v>
      </c>
      <c r="CD9" s="17">
        <v>0.30681335951286298</v>
      </c>
    </row>
    <row r="10" spans="2:82" ht="43.15">
      <c r="B10" s="18" t="s">
        <v>148</v>
      </c>
      <c r="C10" s="17">
        <v>0.32023504309131601</v>
      </c>
      <c r="D10" s="17">
        <v>0.28499416367828501</v>
      </c>
      <c r="E10" s="17">
        <v>0.35506093659610399</v>
      </c>
      <c r="F10" s="17"/>
      <c r="G10" s="17">
        <v>0.17560475952979601</v>
      </c>
      <c r="H10" s="17">
        <v>0.236122837804985</v>
      </c>
      <c r="I10" s="17">
        <v>0.29896867619838302</v>
      </c>
      <c r="J10" s="17">
        <v>0.32315161287969701</v>
      </c>
      <c r="K10" s="17">
        <v>0.39584115837636602</v>
      </c>
      <c r="L10" s="17">
        <v>0.44938219452942402</v>
      </c>
      <c r="M10" s="17"/>
      <c r="N10" s="17">
        <v>0.348613602625792</v>
      </c>
      <c r="O10" s="17">
        <v>0.33944947479531701</v>
      </c>
      <c r="P10" s="17">
        <v>0.26406640090959299</v>
      </c>
      <c r="Q10" s="17">
        <v>0.31843438336060698</v>
      </c>
      <c r="R10" s="17"/>
      <c r="S10" s="17">
        <v>0.262182448737041</v>
      </c>
      <c r="T10" s="17">
        <v>0.370003982338107</v>
      </c>
      <c r="U10" s="17">
        <v>0.41314840422563698</v>
      </c>
      <c r="V10" s="17">
        <v>0.30553059133731297</v>
      </c>
      <c r="W10" s="17">
        <v>0.33856140212551999</v>
      </c>
      <c r="X10" s="17">
        <v>0.28706514030264502</v>
      </c>
      <c r="Y10" s="17">
        <v>0.355920785274216</v>
      </c>
      <c r="Z10" s="17">
        <v>0.29364645173724402</v>
      </c>
      <c r="AA10" s="17">
        <v>0.30358726577807399</v>
      </c>
      <c r="AB10" s="17">
        <v>0.319011100742986</v>
      </c>
      <c r="AC10" s="17">
        <v>0.278227724315883</v>
      </c>
      <c r="AD10" s="17">
        <v>0.30360693687635698</v>
      </c>
      <c r="AE10" s="17"/>
      <c r="AF10" s="17">
        <v>0.26157499663200501</v>
      </c>
      <c r="AG10" s="17">
        <v>0.22281817055834599</v>
      </c>
      <c r="AH10" s="17">
        <v>0.313357325704546</v>
      </c>
      <c r="AI10" s="17">
        <v>0.35899168823861899</v>
      </c>
      <c r="AJ10" s="17">
        <v>0.34483604289645597</v>
      </c>
      <c r="AK10" s="17">
        <v>0.32786029844484199</v>
      </c>
      <c r="AL10" s="17">
        <v>0.34038615795795302</v>
      </c>
      <c r="AM10" s="17">
        <v>0.31351986981774299</v>
      </c>
      <c r="AN10" s="17">
        <v>0.36552374312559599</v>
      </c>
      <c r="AO10" s="17">
        <v>0.29091862994045398</v>
      </c>
      <c r="AP10" s="17">
        <v>0.314305730325941</v>
      </c>
      <c r="AQ10" s="17">
        <v>0.30183324658500998</v>
      </c>
      <c r="AR10" s="17">
        <v>0.29083901201453</v>
      </c>
      <c r="AS10" s="17">
        <v>0.426647860740618</v>
      </c>
      <c r="AT10" s="17">
        <v>0.29004106273820202</v>
      </c>
      <c r="AU10" s="17">
        <v>0.28476702128380099</v>
      </c>
      <c r="AV10" s="17"/>
      <c r="AW10" s="17">
        <v>0.25112747532719298</v>
      </c>
      <c r="AX10" s="17">
        <v>0.32599718148787798</v>
      </c>
      <c r="AY10" s="17">
        <v>0.31999345197309798</v>
      </c>
      <c r="AZ10" s="17">
        <v>0.353701989104864</v>
      </c>
      <c r="BA10" s="17">
        <v>0.39971404413938699</v>
      </c>
      <c r="BB10" s="17">
        <v>0.299813671593677</v>
      </c>
      <c r="BC10" s="17"/>
      <c r="BD10" s="17">
        <v>0.32556866131333601</v>
      </c>
      <c r="BE10" s="17">
        <v>0.28777709639936599</v>
      </c>
      <c r="BF10" s="17">
        <v>0.35583553344249502</v>
      </c>
      <c r="BG10" s="17">
        <v>0.30375144107364599</v>
      </c>
      <c r="BH10" s="17">
        <v>0.40149807923668801</v>
      </c>
      <c r="BI10" s="17"/>
      <c r="BJ10" s="17">
        <v>0.33755204354840701</v>
      </c>
      <c r="BK10" s="17">
        <v>0.24912494310357899</v>
      </c>
      <c r="BL10" s="17"/>
      <c r="BM10" s="17">
        <v>0.32760604260593901</v>
      </c>
      <c r="BN10" s="17">
        <v>0.28650812582547502</v>
      </c>
      <c r="BO10" s="17"/>
      <c r="BP10" s="17">
        <v>0.28219149578327202</v>
      </c>
      <c r="BQ10" s="17">
        <v>0.26786123606738099</v>
      </c>
      <c r="BR10" s="17">
        <v>0.23914034735251799</v>
      </c>
      <c r="BS10" s="17">
        <v>0.34177626063904598</v>
      </c>
      <c r="BT10" s="17"/>
      <c r="BU10" s="17">
        <v>0.35055789425989797</v>
      </c>
      <c r="BV10" s="17">
        <v>0.28163528924807002</v>
      </c>
      <c r="BW10" s="17"/>
      <c r="BX10" s="17">
        <v>0.32058596877462597</v>
      </c>
      <c r="BY10" s="17">
        <v>0.32009584638789701</v>
      </c>
      <c r="BZ10" s="17"/>
      <c r="CA10" s="17">
        <v>0.30460124102699798</v>
      </c>
      <c r="CB10" s="17">
        <v>0.26019021906944301</v>
      </c>
      <c r="CC10" s="17">
        <v>0.40263492007199803</v>
      </c>
      <c r="CD10" s="17">
        <v>0.29383216808228602</v>
      </c>
    </row>
    <row r="11" spans="2:82">
      <c r="B11" s="18" t="s">
        <v>149</v>
      </c>
      <c r="C11" s="17">
        <v>0.28994166332485599</v>
      </c>
      <c r="D11" s="17">
        <v>0.316328316601658</v>
      </c>
      <c r="E11" s="17">
        <v>0.26587056006562199</v>
      </c>
      <c r="F11" s="17"/>
      <c r="G11" s="17">
        <v>0.13646747961740199</v>
      </c>
      <c r="H11" s="17">
        <v>0.189951186173207</v>
      </c>
      <c r="I11" s="17">
        <v>0.24716565252655601</v>
      </c>
      <c r="J11" s="17">
        <v>0.33453098455666502</v>
      </c>
      <c r="K11" s="17">
        <v>0.357576077715137</v>
      </c>
      <c r="L11" s="17">
        <v>0.42695145632167703</v>
      </c>
      <c r="M11" s="17"/>
      <c r="N11" s="17">
        <v>0.28959996631470297</v>
      </c>
      <c r="O11" s="17">
        <v>0.29320659004796401</v>
      </c>
      <c r="P11" s="17">
        <v>0.28474781526286103</v>
      </c>
      <c r="Q11" s="17">
        <v>0.29408240627170301</v>
      </c>
      <c r="R11" s="17"/>
      <c r="S11" s="17">
        <v>0.24886722223907401</v>
      </c>
      <c r="T11" s="17">
        <v>0.29838562664088197</v>
      </c>
      <c r="U11" s="17">
        <v>0.284788626831456</v>
      </c>
      <c r="V11" s="17">
        <v>0.307283461308899</v>
      </c>
      <c r="W11" s="17">
        <v>0.25868897791113399</v>
      </c>
      <c r="X11" s="17">
        <v>0.26547469267311002</v>
      </c>
      <c r="Y11" s="17">
        <v>0.31919634810433101</v>
      </c>
      <c r="Z11" s="17">
        <v>0.35906008812225199</v>
      </c>
      <c r="AA11" s="17">
        <v>0.29343634798545198</v>
      </c>
      <c r="AB11" s="17">
        <v>0.28789831960582601</v>
      </c>
      <c r="AC11" s="17">
        <v>0.33960257913935499</v>
      </c>
      <c r="AD11" s="17">
        <v>0.293447946972898</v>
      </c>
      <c r="AE11" s="17"/>
      <c r="AF11" s="17">
        <v>0.23528119746349699</v>
      </c>
      <c r="AG11" s="17">
        <v>0.28388791780702799</v>
      </c>
      <c r="AH11" s="17">
        <v>0.28513115821388701</v>
      </c>
      <c r="AI11" s="17">
        <v>0.33309411172599102</v>
      </c>
      <c r="AJ11" s="17">
        <v>0.270909999106627</v>
      </c>
      <c r="AK11" s="17">
        <v>0.33261407748247201</v>
      </c>
      <c r="AL11" s="17">
        <v>0.281811383576826</v>
      </c>
      <c r="AM11" s="17">
        <v>0.28655790744999898</v>
      </c>
      <c r="AN11" s="17">
        <v>0.29724657127951798</v>
      </c>
      <c r="AO11" s="17">
        <v>0.28514127310471998</v>
      </c>
      <c r="AP11" s="17">
        <v>0.23815705001555501</v>
      </c>
      <c r="AQ11" s="17">
        <v>0.29335925391572898</v>
      </c>
      <c r="AR11" s="17">
        <v>0.31168472861020002</v>
      </c>
      <c r="AS11" s="17">
        <v>0.35206654794374598</v>
      </c>
      <c r="AT11" s="17">
        <v>0.26771892731008801</v>
      </c>
      <c r="AU11" s="17">
        <v>0.197953331430192</v>
      </c>
      <c r="AV11" s="17"/>
      <c r="AW11" s="17">
        <v>0.25868769835442601</v>
      </c>
      <c r="AX11" s="17">
        <v>0.28767728963144801</v>
      </c>
      <c r="AY11" s="17">
        <v>0.26160982095577101</v>
      </c>
      <c r="AZ11" s="17">
        <v>0.31578061513021699</v>
      </c>
      <c r="BA11" s="17">
        <v>0.33401571246420603</v>
      </c>
      <c r="BB11" s="17">
        <v>0.31388972526212999</v>
      </c>
      <c r="BC11" s="17"/>
      <c r="BD11" s="17">
        <v>0.363883402964501</v>
      </c>
      <c r="BE11" s="17">
        <v>0.28061012138623498</v>
      </c>
      <c r="BF11" s="17">
        <v>0.240187191544569</v>
      </c>
      <c r="BG11" s="17">
        <v>0.21711780821849699</v>
      </c>
      <c r="BH11" s="17">
        <v>0.13033266781566999</v>
      </c>
      <c r="BI11" s="17"/>
      <c r="BJ11" s="17">
        <v>0.312491209063953</v>
      </c>
      <c r="BK11" s="17">
        <v>0.191380158612</v>
      </c>
      <c r="BL11" s="17"/>
      <c r="BM11" s="17">
        <v>0.30129095053414101</v>
      </c>
      <c r="BN11" s="17">
        <v>0.23947069428538301</v>
      </c>
      <c r="BO11" s="17"/>
      <c r="BP11" s="17">
        <v>0.21650811072815901</v>
      </c>
      <c r="BQ11" s="17">
        <v>0.22293752284120999</v>
      </c>
      <c r="BR11" s="17">
        <v>0.193202116750255</v>
      </c>
      <c r="BS11" s="17">
        <v>0.31792638307725302</v>
      </c>
      <c r="BT11" s="17"/>
      <c r="BU11" s="17">
        <v>0.29913677675039602</v>
      </c>
      <c r="BV11" s="17">
        <v>0.27823665864659097</v>
      </c>
      <c r="BW11" s="17"/>
      <c r="BX11" s="17">
        <v>0.23703050222088601</v>
      </c>
      <c r="BY11" s="17">
        <v>0.31092918162293198</v>
      </c>
      <c r="BZ11" s="17"/>
      <c r="CA11" s="17">
        <v>0.34113389293754098</v>
      </c>
      <c r="CB11" s="17">
        <v>0.45261109156951201</v>
      </c>
      <c r="CC11" s="17">
        <v>0.19277691502588401</v>
      </c>
      <c r="CD11" s="17">
        <v>0.22398693618946899</v>
      </c>
    </row>
    <row r="12" spans="2:82">
      <c r="B12" s="18" t="s">
        <v>150</v>
      </c>
      <c r="C12" s="17">
        <v>0.23784475165490901</v>
      </c>
      <c r="D12" s="17">
        <v>0.22293499080166401</v>
      </c>
      <c r="E12" s="17">
        <v>0.25105369008106299</v>
      </c>
      <c r="F12" s="17"/>
      <c r="G12" s="17">
        <v>0.35079104496639102</v>
      </c>
      <c r="H12" s="17">
        <v>0.26338434045655001</v>
      </c>
      <c r="I12" s="17">
        <v>0.26463893485891399</v>
      </c>
      <c r="J12" s="17">
        <v>0.226200858866412</v>
      </c>
      <c r="K12" s="17">
        <v>0.18498167092749701</v>
      </c>
      <c r="L12" s="17">
        <v>0.164871603016576</v>
      </c>
      <c r="M12" s="17"/>
      <c r="N12" s="17">
        <v>0.23792908375055999</v>
      </c>
      <c r="O12" s="17">
        <v>0.230634197064357</v>
      </c>
      <c r="P12" s="17">
        <v>0.25889098336660199</v>
      </c>
      <c r="Q12" s="17">
        <v>0.228486610580344</v>
      </c>
      <c r="R12" s="17"/>
      <c r="S12" s="17">
        <v>0.27388432110774202</v>
      </c>
      <c r="T12" s="17">
        <v>0.18712704153930301</v>
      </c>
      <c r="U12" s="17">
        <v>0.19799904958113501</v>
      </c>
      <c r="V12" s="17">
        <v>0.220884578790043</v>
      </c>
      <c r="W12" s="17">
        <v>0.21438008813714601</v>
      </c>
      <c r="X12" s="17">
        <v>0.24759776423469901</v>
      </c>
      <c r="Y12" s="17">
        <v>0.22599032478259801</v>
      </c>
      <c r="Z12" s="17">
        <v>0.229435658041589</v>
      </c>
      <c r="AA12" s="17">
        <v>0.278627010288101</v>
      </c>
      <c r="AB12" s="17">
        <v>0.284762814500713</v>
      </c>
      <c r="AC12" s="17">
        <v>0.222886492279116</v>
      </c>
      <c r="AD12" s="17">
        <v>0.24951070953169399</v>
      </c>
      <c r="AE12" s="17"/>
      <c r="AF12" s="17">
        <v>0.18007076841265801</v>
      </c>
      <c r="AG12" s="17">
        <v>0.20262062745518</v>
      </c>
      <c r="AH12" s="17">
        <v>0.27207148065864301</v>
      </c>
      <c r="AI12" s="17">
        <v>0.21638369989751199</v>
      </c>
      <c r="AJ12" s="17">
        <v>0.207163739122256</v>
      </c>
      <c r="AK12" s="17">
        <v>0.22978066171658301</v>
      </c>
      <c r="AL12" s="17">
        <v>0.24458715903625999</v>
      </c>
      <c r="AM12" s="17">
        <v>0.21980229819620101</v>
      </c>
      <c r="AN12" s="17">
        <v>0.23529336798245301</v>
      </c>
      <c r="AO12" s="17">
        <v>0.24833941448822999</v>
      </c>
      <c r="AP12" s="17">
        <v>0.28825871790881202</v>
      </c>
      <c r="AQ12" s="17">
        <v>0.232079371395981</v>
      </c>
      <c r="AR12" s="17">
        <v>0.25572862673011398</v>
      </c>
      <c r="AS12" s="17">
        <v>0.172693185894119</v>
      </c>
      <c r="AT12" s="17">
        <v>0.30290902075728598</v>
      </c>
      <c r="AU12" s="17">
        <v>0.26168582084269898</v>
      </c>
      <c r="AV12" s="17"/>
      <c r="AW12" s="17">
        <v>0.29506149622337502</v>
      </c>
      <c r="AX12" s="17">
        <v>0.235340415666663</v>
      </c>
      <c r="AY12" s="17">
        <v>0.21921000845434699</v>
      </c>
      <c r="AZ12" s="17">
        <v>0.22500465418267601</v>
      </c>
      <c r="BA12" s="17">
        <v>0.1987483443261</v>
      </c>
      <c r="BB12" s="17">
        <v>0.186586463460197</v>
      </c>
      <c r="BC12" s="17"/>
      <c r="BD12" s="17">
        <v>0.23832113165990301</v>
      </c>
      <c r="BE12" s="17">
        <v>0.25102856451553202</v>
      </c>
      <c r="BF12" s="17">
        <v>0.23963361399650601</v>
      </c>
      <c r="BG12" s="17">
        <v>0.252141449361033</v>
      </c>
      <c r="BH12" s="17">
        <v>0.27543873666684099</v>
      </c>
      <c r="BI12" s="17"/>
      <c r="BJ12" s="17">
        <v>0.22174247686776999</v>
      </c>
      <c r="BK12" s="17">
        <v>0.308516873618568</v>
      </c>
      <c r="BL12" s="17"/>
      <c r="BM12" s="17">
        <v>0.234518553969223</v>
      </c>
      <c r="BN12" s="17">
        <v>0.25248558476215399</v>
      </c>
      <c r="BO12" s="17"/>
      <c r="BP12" s="17">
        <v>0.23305779914449101</v>
      </c>
      <c r="BQ12" s="17">
        <v>0.27686394775117601</v>
      </c>
      <c r="BR12" s="17">
        <v>0.32513876537599901</v>
      </c>
      <c r="BS12" s="17">
        <v>0.22618703518224301</v>
      </c>
      <c r="BT12" s="17"/>
      <c r="BU12" s="17">
        <v>0.247830382545834</v>
      </c>
      <c r="BV12" s="17">
        <v>0.22513345045779101</v>
      </c>
      <c r="BW12" s="17"/>
      <c r="BX12" s="17">
        <v>0.28439110433932002</v>
      </c>
      <c r="BY12" s="17">
        <v>0.21938187145552701</v>
      </c>
      <c r="BZ12" s="17"/>
      <c r="CA12" s="17">
        <v>0.21058700729947899</v>
      </c>
      <c r="CB12" s="17">
        <v>0.16008873592138501</v>
      </c>
      <c r="CC12" s="17">
        <v>0.29819918788330102</v>
      </c>
      <c r="CD12" s="17">
        <v>0.25518256533300399</v>
      </c>
    </row>
    <row r="13" spans="2:82" ht="43.15">
      <c r="B13" s="18" t="s">
        <v>151</v>
      </c>
      <c r="C13" s="17">
        <v>0.22548639514181501</v>
      </c>
      <c r="D13" s="17">
        <v>0.199624679260301</v>
      </c>
      <c r="E13" s="17">
        <v>0.25099002652308</v>
      </c>
      <c r="F13" s="17"/>
      <c r="G13" s="17">
        <v>0.37409056610015301</v>
      </c>
      <c r="H13" s="17">
        <v>0.30384516101754</v>
      </c>
      <c r="I13" s="17">
        <v>0.28162143231597497</v>
      </c>
      <c r="J13" s="17">
        <v>0.196474063805361</v>
      </c>
      <c r="K13" s="17">
        <v>0.122553581661899</v>
      </c>
      <c r="L13" s="17">
        <v>0.10944997180853799</v>
      </c>
      <c r="M13" s="17"/>
      <c r="N13" s="17">
        <v>0.23178685601639501</v>
      </c>
      <c r="O13" s="17">
        <v>0.209183066334936</v>
      </c>
      <c r="P13" s="17">
        <v>0.245103067131</v>
      </c>
      <c r="Q13" s="17">
        <v>0.22054877800037201</v>
      </c>
      <c r="R13" s="17"/>
      <c r="S13" s="17">
        <v>0.29455321104189403</v>
      </c>
      <c r="T13" s="17">
        <v>0.191162665958861</v>
      </c>
      <c r="U13" s="17">
        <v>0.18021713978187501</v>
      </c>
      <c r="V13" s="17">
        <v>0.231599780708552</v>
      </c>
      <c r="W13" s="17">
        <v>0.256382612908862</v>
      </c>
      <c r="X13" s="17">
        <v>0.24099465353876401</v>
      </c>
      <c r="Y13" s="17">
        <v>0.184410862496353</v>
      </c>
      <c r="Z13" s="17">
        <v>0.25876461028162201</v>
      </c>
      <c r="AA13" s="17">
        <v>0.22604768622372401</v>
      </c>
      <c r="AB13" s="17">
        <v>0.219365193388318</v>
      </c>
      <c r="AC13" s="17">
        <v>0.164868831421906</v>
      </c>
      <c r="AD13" s="17">
        <v>0.21816264153777401</v>
      </c>
      <c r="AE13" s="17"/>
      <c r="AF13" s="17">
        <v>0.388203173117245</v>
      </c>
      <c r="AG13" s="17">
        <v>0.22721772441716201</v>
      </c>
      <c r="AH13" s="17">
        <v>0.16981372870453701</v>
      </c>
      <c r="AI13" s="17">
        <v>0.211542765385239</v>
      </c>
      <c r="AJ13" s="17">
        <v>0.25676782251691199</v>
      </c>
      <c r="AK13" s="17">
        <v>0.17779187021693399</v>
      </c>
      <c r="AL13" s="17">
        <v>0.20426256633371301</v>
      </c>
      <c r="AM13" s="17">
        <v>0.172692727773059</v>
      </c>
      <c r="AN13" s="17">
        <v>0.25692112045085902</v>
      </c>
      <c r="AO13" s="17">
        <v>0.22551307756839301</v>
      </c>
      <c r="AP13" s="17">
        <v>0.28054690903188001</v>
      </c>
      <c r="AQ13" s="17">
        <v>0.283589199967266</v>
      </c>
      <c r="AR13" s="17">
        <v>0.22993772715111299</v>
      </c>
      <c r="AS13" s="17">
        <v>0.23809519286518799</v>
      </c>
      <c r="AT13" s="17">
        <v>0.29993135849889702</v>
      </c>
      <c r="AU13" s="17">
        <v>0.29714195627127299</v>
      </c>
      <c r="AV13" s="17"/>
      <c r="AW13" s="17">
        <v>0.284559882798538</v>
      </c>
      <c r="AX13" s="17">
        <v>0.20109266873123199</v>
      </c>
      <c r="AY13" s="17">
        <v>0.26678817737334398</v>
      </c>
      <c r="AZ13" s="17">
        <v>0.19728289789485901</v>
      </c>
      <c r="BA13" s="17">
        <v>0.19011222603226199</v>
      </c>
      <c r="BB13" s="17">
        <v>0.18252034890348701</v>
      </c>
      <c r="BC13" s="17"/>
      <c r="BD13" s="17">
        <v>0.19267394213347999</v>
      </c>
      <c r="BE13" s="17">
        <v>0.226152748376174</v>
      </c>
      <c r="BF13" s="17">
        <v>0.24783867538301499</v>
      </c>
      <c r="BG13" s="17">
        <v>0.26961590918372402</v>
      </c>
      <c r="BH13" s="17">
        <v>0.251028044978716</v>
      </c>
      <c r="BI13" s="17"/>
      <c r="BJ13" s="17">
        <v>0.195429757929905</v>
      </c>
      <c r="BK13" s="17">
        <v>0.35882520888939001</v>
      </c>
      <c r="BL13" s="17"/>
      <c r="BM13" s="17">
        <v>0.207564981002927</v>
      </c>
      <c r="BN13" s="17">
        <v>0.316345109855447</v>
      </c>
      <c r="BO13" s="17"/>
      <c r="BP13" s="17">
        <v>0.35617281168296699</v>
      </c>
      <c r="BQ13" s="17">
        <v>0.27366938777671801</v>
      </c>
      <c r="BR13" s="17">
        <v>0.197470125658645</v>
      </c>
      <c r="BS13" s="17">
        <v>0.199459141051641</v>
      </c>
      <c r="BT13" s="17"/>
      <c r="BU13" s="17">
        <v>0.21969664108942</v>
      </c>
      <c r="BV13" s="17">
        <v>0.23285651611074701</v>
      </c>
      <c r="BW13" s="17"/>
      <c r="BX13" s="17">
        <v>0.250556473011187</v>
      </c>
      <c r="BY13" s="17">
        <v>0.21554220365103099</v>
      </c>
      <c r="BZ13" s="17"/>
      <c r="CA13" s="17">
        <v>0.223208483518825</v>
      </c>
      <c r="CB13" s="17">
        <v>0.20851189087809699</v>
      </c>
      <c r="CC13" s="17">
        <v>0.23115271786275299</v>
      </c>
      <c r="CD13" s="17">
        <v>0.23636632092513299</v>
      </c>
    </row>
    <row r="14" spans="2:82" ht="43.15">
      <c r="B14" s="18" t="s">
        <v>152</v>
      </c>
      <c r="C14" s="17">
        <v>0.21693461997535701</v>
      </c>
      <c r="D14" s="17">
        <v>0.21472322767928501</v>
      </c>
      <c r="E14" s="17">
        <v>0.21936936923692599</v>
      </c>
      <c r="F14" s="17"/>
      <c r="G14" s="17">
        <v>0.192362999926705</v>
      </c>
      <c r="H14" s="17">
        <v>0.21533126249951101</v>
      </c>
      <c r="I14" s="17">
        <v>0.22406215370076599</v>
      </c>
      <c r="J14" s="17">
        <v>0.22191262841551301</v>
      </c>
      <c r="K14" s="17">
        <v>0.23358677088615201</v>
      </c>
      <c r="L14" s="17">
        <v>0.21357089167093901</v>
      </c>
      <c r="M14" s="17"/>
      <c r="N14" s="17">
        <v>0.25046745136007198</v>
      </c>
      <c r="O14" s="17">
        <v>0.221477057236248</v>
      </c>
      <c r="P14" s="17">
        <v>0.176967242081016</v>
      </c>
      <c r="Q14" s="17">
        <v>0.20611471504508599</v>
      </c>
      <c r="R14" s="17"/>
      <c r="S14" s="17">
        <v>0.23301150651864899</v>
      </c>
      <c r="T14" s="17">
        <v>0.26069510469608498</v>
      </c>
      <c r="U14" s="17">
        <v>0.26927190958949798</v>
      </c>
      <c r="V14" s="17">
        <v>0.22523081647815699</v>
      </c>
      <c r="W14" s="17">
        <v>0.205616430272238</v>
      </c>
      <c r="X14" s="17">
        <v>0.20816980831808199</v>
      </c>
      <c r="Y14" s="17">
        <v>0.216685642389571</v>
      </c>
      <c r="Z14" s="17">
        <v>0.20081146881602499</v>
      </c>
      <c r="AA14" s="17">
        <v>0.18548165713820999</v>
      </c>
      <c r="AB14" s="17">
        <v>0.163223795687678</v>
      </c>
      <c r="AC14" s="17">
        <v>0.22371708583844499</v>
      </c>
      <c r="AD14" s="17">
        <v>0.12786398535884699</v>
      </c>
      <c r="AE14" s="17"/>
      <c r="AF14" s="17">
        <v>0.21031261574464399</v>
      </c>
      <c r="AG14" s="17">
        <v>0.16957337120588101</v>
      </c>
      <c r="AH14" s="17">
        <v>0.21784228958006299</v>
      </c>
      <c r="AI14" s="17">
        <v>0.25483804617115802</v>
      </c>
      <c r="AJ14" s="17">
        <v>0.212939691178372</v>
      </c>
      <c r="AK14" s="17">
        <v>0.192597826077954</v>
      </c>
      <c r="AL14" s="17">
        <v>0.18285795536690599</v>
      </c>
      <c r="AM14" s="17">
        <v>0.22960643523271901</v>
      </c>
      <c r="AN14" s="17">
        <v>0.206933256970743</v>
      </c>
      <c r="AO14" s="17">
        <v>0.243886279523302</v>
      </c>
      <c r="AP14" s="17">
        <v>0.23579528091671101</v>
      </c>
      <c r="AQ14" s="17">
        <v>0.25642893312024401</v>
      </c>
      <c r="AR14" s="17">
        <v>0.187440381205846</v>
      </c>
      <c r="AS14" s="17">
        <v>0.22657592074302299</v>
      </c>
      <c r="AT14" s="17">
        <v>0.23067872799733</v>
      </c>
      <c r="AU14" s="17">
        <v>0.24852584375990699</v>
      </c>
      <c r="AV14" s="17"/>
      <c r="AW14" s="17">
        <v>0.220854496170586</v>
      </c>
      <c r="AX14" s="17">
        <v>0.210080593142178</v>
      </c>
      <c r="AY14" s="17">
        <v>0.21024470888611399</v>
      </c>
      <c r="AZ14" s="17">
        <v>0.193637558049782</v>
      </c>
      <c r="BA14" s="17">
        <v>0.27146137962946298</v>
      </c>
      <c r="BB14" s="17">
        <v>0.22312501068565199</v>
      </c>
      <c r="BC14" s="17"/>
      <c r="BD14" s="17">
        <v>0.20139423627042199</v>
      </c>
      <c r="BE14" s="17">
        <v>0.19702587135463001</v>
      </c>
      <c r="BF14" s="17">
        <v>0.24119415863268001</v>
      </c>
      <c r="BG14" s="17">
        <v>0.24859315378663799</v>
      </c>
      <c r="BH14" s="17">
        <v>0.251556304522431</v>
      </c>
      <c r="BI14" s="17"/>
      <c r="BJ14" s="17">
        <v>0.219373988179352</v>
      </c>
      <c r="BK14" s="17">
        <v>0.20526858595772501</v>
      </c>
      <c r="BL14" s="17"/>
      <c r="BM14" s="17">
        <v>0.21648837152553699</v>
      </c>
      <c r="BN14" s="17">
        <v>0.22193809311478099</v>
      </c>
      <c r="BO14" s="17"/>
      <c r="BP14" s="17">
        <v>0.22384341803883501</v>
      </c>
      <c r="BQ14" s="17">
        <v>0.19231029917478701</v>
      </c>
      <c r="BR14" s="17">
        <v>0.26000566313815499</v>
      </c>
      <c r="BS14" s="17">
        <v>0.217999609729877</v>
      </c>
      <c r="BT14" s="17"/>
      <c r="BU14" s="17">
        <v>0.23758137365506601</v>
      </c>
      <c r="BV14" s="17">
        <v>0.19065214392229199</v>
      </c>
      <c r="BW14" s="17"/>
      <c r="BX14" s="17">
        <v>0.24520394259793599</v>
      </c>
      <c r="BY14" s="17">
        <v>0.20572142953620201</v>
      </c>
      <c r="BZ14" s="17"/>
      <c r="CA14" s="17">
        <v>0.218321320028869</v>
      </c>
      <c r="CB14" s="17">
        <v>0.14860989392607199</v>
      </c>
      <c r="CC14" s="17">
        <v>0.30053886390552398</v>
      </c>
      <c r="CD14" s="17">
        <v>0.192785669148334</v>
      </c>
    </row>
    <row r="15" spans="2:82">
      <c r="B15" s="18" t="s">
        <v>153</v>
      </c>
      <c r="C15" s="17">
        <v>0.18986320728908701</v>
      </c>
      <c r="D15" s="17">
        <v>0.22794075304207301</v>
      </c>
      <c r="E15" s="17">
        <v>0.15302710604591299</v>
      </c>
      <c r="F15" s="17"/>
      <c r="G15" s="17">
        <v>0.14493460876042699</v>
      </c>
      <c r="H15" s="17">
        <v>0.16310420328699801</v>
      </c>
      <c r="I15" s="17">
        <v>0.149484697104627</v>
      </c>
      <c r="J15" s="17">
        <v>0.21676191400734199</v>
      </c>
      <c r="K15" s="17">
        <v>0.241030920169746</v>
      </c>
      <c r="L15" s="17">
        <v>0.21838112606808299</v>
      </c>
      <c r="M15" s="17"/>
      <c r="N15" s="17">
        <v>0.19450895282893099</v>
      </c>
      <c r="O15" s="17">
        <v>0.18116328798765599</v>
      </c>
      <c r="P15" s="17">
        <v>0.19918858164196199</v>
      </c>
      <c r="Q15" s="17">
        <v>0.18606874738377799</v>
      </c>
      <c r="R15" s="17"/>
      <c r="S15" s="17">
        <v>0.1638772502485</v>
      </c>
      <c r="T15" s="17">
        <v>0.21872747041035701</v>
      </c>
      <c r="U15" s="17">
        <v>0.19231438820011501</v>
      </c>
      <c r="V15" s="17">
        <v>0.21418210666103901</v>
      </c>
      <c r="W15" s="17">
        <v>0.21448837104212701</v>
      </c>
      <c r="X15" s="17">
        <v>0.17874971195851899</v>
      </c>
      <c r="Y15" s="17">
        <v>0.18551479370195001</v>
      </c>
      <c r="Z15" s="17">
        <v>0.22366393587205799</v>
      </c>
      <c r="AA15" s="17">
        <v>0.18787637492435</v>
      </c>
      <c r="AB15" s="17">
        <v>0.165131637678571</v>
      </c>
      <c r="AC15" s="17">
        <v>0.16892715294410399</v>
      </c>
      <c r="AD15" s="17">
        <v>0.16535181104486699</v>
      </c>
      <c r="AE15" s="17"/>
      <c r="AF15" s="17">
        <v>5.2589729897637598E-2</v>
      </c>
      <c r="AG15" s="17">
        <v>0.168077120500598</v>
      </c>
      <c r="AH15" s="17">
        <v>0.232121564678578</v>
      </c>
      <c r="AI15" s="17">
        <v>0.21397751555140501</v>
      </c>
      <c r="AJ15" s="17">
        <v>0.15357860164571899</v>
      </c>
      <c r="AK15" s="17">
        <v>0.19326138452512501</v>
      </c>
      <c r="AL15" s="17">
        <v>0.15410740979522</v>
      </c>
      <c r="AM15" s="17">
        <v>0.190952607592625</v>
      </c>
      <c r="AN15" s="17">
        <v>0.22580691881765699</v>
      </c>
      <c r="AO15" s="17">
        <v>0.17120914846924101</v>
      </c>
      <c r="AP15" s="17">
        <v>0.198747369121378</v>
      </c>
      <c r="AQ15" s="17">
        <v>0.18937256030152599</v>
      </c>
      <c r="AR15" s="17">
        <v>0.25352397772200502</v>
      </c>
      <c r="AS15" s="17">
        <v>0.17433724069036299</v>
      </c>
      <c r="AT15" s="17">
        <v>0.162976712255478</v>
      </c>
      <c r="AU15" s="17">
        <v>0.221004329341245</v>
      </c>
      <c r="AV15" s="17"/>
      <c r="AW15" s="17">
        <v>0.16056757144875899</v>
      </c>
      <c r="AX15" s="17">
        <v>0.172093345999069</v>
      </c>
      <c r="AY15" s="17">
        <v>0.23489608100682799</v>
      </c>
      <c r="AZ15" s="17">
        <v>0.195346296761018</v>
      </c>
      <c r="BA15" s="17">
        <v>0.210335189262327</v>
      </c>
      <c r="BB15" s="17">
        <v>0.231627210597661</v>
      </c>
      <c r="BC15" s="17"/>
      <c r="BD15" s="17">
        <v>0.200000352184179</v>
      </c>
      <c r="BE15" s="17">
        <v>0.201390213008904</v>
      </c>
      <c r="BF15" s="17">
        <v>0.173346742637492</v>
      </c>
      <c r="BG15" s="17">
        <v>0.17788223365390901</v>
      </c>
      <c r="BH15" s="17">
        <v>0.21182181505197301</v>
      </c>
      <c r="BI15" s="17"/>
      <c r="BJ15" s="17">
        <v>0.200906851095598</v>
      </c>
      <c r="BK15" s="17">
        <v>0.14172264936267701</v>
      </c>
      <c r="BL15" s="17"/>
      <c r="BM15" s="17">
        <v>0.19420720128063901</v>
      </c>
      <c r="BN15" s="17">
        <v>0.165775339918764</v>
      </c>
      <c r="BO15" s="17"/>
      <c r="BP15" s="17">
        <v>0.17921451125124299</v>
      </c>
      <c r="BQ15" s="17">
        <v>0.16444353407104001</v>
      </c>
      <c r="BR15" s="17">
        <v>0.15941763545312801</v>
      </c>
      <c r="BS15" s="17">
        <v>0.19984181870595399</v>
      </c>
      <c r="BT15" s="17"/>
      <c r="BU15" s="17">
        <v>0.19455028467708499</v>
      </c>
      <c r="BV15" s="17">
        <v>0.18389674877847001</v>
      </c>
      <c r="BW15" s="17"/>
      <c r="BX15" s="17">
        <v>0.15569475784579201</v>
      </c>
      <c r="BY15" s="17">
        <v>0.203416320525422</v>
      </c>
      <c r="BZ15" s="17"/>
      <c r="CA15" s="17">
        <v>0.22439932749309399</v>
      </c>
      <c r="CB15" s="17">
        <v>0.25668927038453998</v>
      </c>
      <c r="CC15" s="17">
        <v>0.14847778590705099</v>
      </c>
      <c r="CD15" s="17">
        <v>0.16082399565722499</v>
      </c>
    </row>
    <row r="16" spans="2:82">
      <c r="B16" s="18" t="s">
        <v>154</v>
      </c>
      <c r="C16" s="17">
        <v>0.16950789238327901</v>
      </c>
      <c r="D16" s="17">
        <v>0.17307280376585499</v>
      </c>
      <c r="E16" s="17">
        <v>0.166786828075278</v>
      </c>
      <c r="F16" s="17"/>
      <c r="G16" s="17">
        <v>0.12350617580626901</v>
      </c>
      <c r="H16" s="17">
        <v>0.132046267651101</v>
      </c>
      <c r="I16" s="17">
        <v>0.157261108495313</v>
      </c>
      <c r="J16" s="17">
        <v>0.18318642274894201</v>
      </c>
      <c r="K16" s="17">
        <v>0.177063783425499</v>
      </c>
      <c r="L16" s="17">
        <v>0.22448191673665599</v>
      </c>
      <c r="M16" s="17"/>
      <c r="N16" s="17">
        <v>0.16237888916878099</v>
      </c>
      <c r="O16" s="17">
        <v>0.17208364047564001</v>
      </c>
      <c r="P16" s="17">
        <v>0.15812156443060399</v>
      </c>
      <c r="Q16" s="17">
        <v>0.18555447585990201</v>
      </c>
      <c r="R16" s="17"/>
      <c r="S16" s="17">
        <v>0.14742238993250101</v>
      </c>
      <c r="T16" s="17">
        <v>0.166244614317204</v>
      </c>
      <c r="U16" s="17">
        <v>0.18034740618848699</v>
      </c>
      <c r="V16" s="17">
        <v>0.18848882780603601</v>
      </c>
      <c r="W16" s="17">
        <v>0.17724477858276899</v>
      </c>
      <c r="X16" s="17">
        <v>0.16532735624402201</v>
      </c>
      <c r="Y16" s="17">
        <v>0.175635037214108</v>
      </c>
      <c r="Z16" s="17">
        <v>0.16233785188289501</v>
      </c>
      <c r="AA16" s="17">
        <v>0.157566703990586</v>
      </c>
      <c r="AB16" s="17">
        <v>0.19075478318358199</v>
      </c>
      <c r="AC16" s="17">
        <v>0.204387663398504</v>
      </c>
      <c r="AD16" s="17">
        <v>0.110495621132186</v>
      </c>
      <c r="AE16" s="17"/>
      <c r="AF16" s="17">
        <v>0.17262383317279401</v>
      </c>
      <c r="AG16" s="17">
        <v>0.197857229627357</v>
      </c>
      <c r="AH16" s="17">
        <v>0.15986446852443001</v>
      </c>
      <c r="AI16" s="17">
        <v>0.16479555680997399</v>
      </c>
      <c r="AJ16" s="17">
        <v>0.161710278667447</v>
      </c>
      <c r="AK16" s="17">
        <v>0.177081854543644</v>
      </c>
      <c r="AL16" s="17">
        <v>0.16433539160559801</v>
      </c>
      <c r="AM16" s="17">
        <v>0.18117366117790601</v>
      </c>
      <c r="AN16" s="17">
        <v>0.16533838777353599</v>
      </c>
      <c r="AO16" s="17">
        <v>0.174398468973401</v>
      </c>
      <c r="AP16" s="17">
        <v>0.145163437130304</v>
      </c>
      <c r="AQ16" s="17">
        <v>0.14505325853436499</v>
      </c>
      <c r="AR16" s="17">
        <v>0.191082348838779</v>
      </c>
      <c r="AS16" s="17">
        <v>0.186606260918356</v>
      </c>
      <c r="AT16" s="17">
        <v>0.18912129904150399</v>
      </c>
      <c r="AU16" s="17">
        <v>0.15065786927191199</v>
      </c>
      <c r="AV16" s="17"/>
      <c r="AW16" s="17">
        <v>0.13948064885116501</v>
      </c>
      <c r="AX16" s="17">
        <v>0.17435552588595399</v>
      </c>
      <c r="AY16" s="17">
        <v>0.15163521302768901</v>
      </c>
      <c r="AZ16" s="17">
        <v>0.18944663340656701</v>
      </c>
      <c r="BA16" s="17">
        <v>0.20420567979790699</v>
      </c>
      <c r="BB16" s="17">
        <v>0.17009585002156899</v>
      </c>
      <c r="BC16" s="17"/>
      <c r="BD16" s="17">
        <v>0.18571578691024199</v>
      </c>
      <c r="BE16" s="17">
        <v>0.16555512351191001</v>
      </c>
      <c r="BF16" s="17">
        <v>0.14596939602368</v>
      </c>
      <c r="BG16" s="17">
        <v>0.13480820558762699</v>
      </c>
      <c r="BH16" s="17">
        <v>0.15277321541793601</v>
      </c>
      <c r="BI16" s="17"/>
      <c r="BJ16" s="17">
        <v>0.17880048269175999</v>
      </c>
      <c r="BK16" s="17">
        <v>0.13077574472303699</v>
      </c>
      <c r="BL16" s="17"/>
      <c r="BM16" s="17">
        <v>0.17284699686781599</v>
      </c>
      <c r="BN16" s="17">
        <v>0.15234427862831401</v>
      </c>
      <c r="BO16" s="17"/>
      <c r="BP16" s="17">
        <v>0.120474581796916</v>
      </c>
      <c r="BQ16" s="17">
        <v>0.179750752437429</v>
      </c>
      <c r="BR16" s="17">
        <v>0.15912172025284199</v>
      </c>
      <c r="BS16" s="17">
        <v>0.1770265513763</v>
      </c>
      <c r="BT16" s="17"/>
      <c r="BU16" s="17">
        <v>0.17619944651447</v>
      </c>
      <c r="BV16" s="17">
        <v>0.16098981666352799</v>
      </c>
      <c r="BW16" s="17"/>
      <c r="BX16" s="17">
        <v>0.14314343025083101</v>
      </c>
      <c r="BY16" s="17">
        <v>0.17996550888382001</v>
      </c>
      <c r="BZ16" s="17"/>
      <c r="CA16" s="17">
        <v>0.243535263988367</v>
      </c>
      <c r="CB16" s="17">
        <v>0.23192361495892</v>
      </c>
      <c r="CC16" s="17">
        <v>0.117736396454948</v>
      </c>
      <c r="CD16" s="17">
        <v>0.145564581124768</v>
      </c>
    </row>
    <row r="17" spans="2:82" ht="43.15">
      <c r="B17" s="18" t="s">
        <v>155</v>
      </c>
      <c r="C17" s="17">
        <v>0.151607601099436</v>
      </c>
      <c r="D17" s="17">
        <v>0.14031888910548301</v>
      </c>
      <c r="E17" s="17">
        <v>0.16220388107241501</v>
      </c>
      <c r="F17" s="17"/>
      <c r="G17" s="17">
        <v>0.15395095847941601</v>
      </c>
      <c r="H17" s="17">
        <v>0.16083221619624399</v>
      </c>
      <c r="I17" s="17">
        <v>0.14174440566406199</v>
      </c>
      <c r="J17" s="17">
        <v>0.142305118541527</v>
      </c>
      <c r="K17" s="17">
        <v>0.14696922388237799</v>
      </c>
      <c r="L17" s="17">
        <v>0.16124898900742901</v>
      </c>
      <c r="M17" s="17"/>
      <c r="N17" s="17">
        <v>0.14112036116486501</v>
      </c>
      <c r="O17" s="17">
        <v>0.14980175135260701</v>
      </c>
      <c r="P17" s="17">
        <v>0.156489281632676</v>
      </c>
      <c r="Q17" s="17">
        <v>0.15860580910949101</v>
      </c>
      <c r="R17" s="17"/>
      <c r="S17" s="17">
        <v>0.16533605376288199</v>
      </c>
      <c r="T17" s="17">
        <v>0.134226642915803</v>
      </c>
      <c r="U17" s="17">
        <v>0.155677952048726</v>
      </c>
      <c r="V17" s="17">
        <v>0.13942639091155401</v>
      </c>
      <c r="W17" s="17">
        <v>0.14134076547504601</v>
      </c>
      <c r="X17" s="17">
        <v>0.13665791638236599</v>
      </c>
      <c r="Y17" s="17">
        <v>0.15360856827154201</v>
      </c>
      <c r="Z17" s="17">
        <v>0.10330774900625</v>
      </c>
      <c r="AA17" s="17">
        <v>0.15471774094424001</v>
      </c>
      <c r="AB17" s="17">
        <v>0.16607773107554999</v>
      </c>
      <c r="AC17" s="17">
        <v>0.18511082051727201</v>
      </c>
      <c r="AD17" s="17">
        <v>0.20576274283197801</v>
      </c>
      <c r="AE17" s="17"/>
      <c r="AF17" s="17">
        <v>0.12533299991772801</v>
      </c>
      <c r="AG17" s="17">
        <v>0.164131158864876</v>
      </c>
      <c r="AH17" s="17">
        <v>0.14033042820573</v>
      </c>
      <c r="AI17" s="17">
        <v>0.15602458849852899</v>
      </c>
      <c r="AJ17" s="17">
        <v>0.18317495347406301</v>
      </c>
      <c r="AK17" s="17">
        <v>0.181314467995109</v>
      </c>
      <c r="AL17" s="17">
        <v>0.14185462052088399</v>
      </c>
      <c r="AM17" s="17">
        <v>0.17519895834787999</v>
      </c>
      <c r="AN17" s="17">
        <v>0.13166846752422001</v>
      </c>
      <c r="AO17" s="17">
        <v>0.12318618605853</v>
      </c>
      <c r="AP17" s="17">
        <v>0.125703890346199</v>
      </c>
      <c r="AQ17" s="17">
        <v>0.13971087395801299</v>
      </c>
      <c r="AR17" s="17">
        <v>0.13924216758668501</v>
      </c>
      <c r="AS17" s="17">
        <v>0.16365413450053401</v>
      </c>
      <c r="AT17" s="17">
        <v>9.99697367364073E-2</v>
      </c>
      <c r="AU17" s="17">
        <v>0.16198602018345601</v>
      </c>
      <c r="AV17" s="17"/>
      <c r="AW17" s="17">
        <v>0.15876107877267601</v>
      </c>
      <c r="AX17" s="17">
        <v>0.157736916248369</v>
      </c>
      <c r="AY17" s="17">
        <v>0.149637756479957</v>
      </c>
      <c r="AZ17" s="17">
        <v>0.14301997855929699</v>
      </c>
      <c r="BA17" s="17">
        <v>0.12644627982883799</v>
      </c>
      <c r="BB17" s="17">
        <v>0.17520991144994</v>
      </c>
      <c r="BC17" s="17"/>
      <c r="BD17" s="17">
        <v>0.14862725064087001</v>
      </c>
      <c r="BE17" s="17">
        <v>0.150752340903478</v>
      </c>
      <c r="BF17" s="17">
        <v>0.14547020343848399</v>
      </c>
      <c r="BG17" s="17">
        <v>0.167767229291968</v>
      </c>
      <c r="BH17" s="17">
        <v>8.9025912309781699E-2</v>
      </c>
      <c r="BI17" s="17"/>
      <c r="BJ17" s="17">
        <v>0.15166054697075601</v>
      </c>
      <c r="BK17" s="17">
        <v>0.15157488368573199</v>
      </c>
      <c r="BL17" s="17"/>
      <c r="BM17" s="17">
        <v>0.147697698175594</v>
      </c>
      <c r="BN17" s="17">
        <v>0.171797406618106</v>
      </c>
      <c r="BO17" s="17"/>
      <c r="BP17" s="17">
        <v>0.180630400376771</v>
      </c>
      <c r="BQ17" s="17">
        <v>0.157774949840879</v>
      </c>
      <c r="BR17" s="17">
        <v>0.139488788862666</v>
      </c>
      <c r="BS17" s="17">
        <v>0.145791921250601</v>
      </c>
      <c r="BT17" s="17"/>
      <c r="BU17" s="17">
        <v>0.164324519344343</v>
      </c>
      <c r="BV17" s="17">
        <v>0.13541948240409801</v>
      </c>
      <c r="BW17" s="17"/>
      <c r="BX17" s="17">
        <v>0.159596611292704</v>
      </c>
      <c r="BY17" s="17">
        <v>0.14843871396643099</v>
      </c>
      <c r="BZ17" s="17"/>
      <c r="CA17" s="17">
        <v>0.15754660506898399</v>
      </c>
      <c r="CB17" s="17">
        <v>0.13428003934656901</v>
      </c>
      <c r="CC17" s="17">
        <v>0.153609544024149</v>
      </c>
      <c r="CD17" s="17">
        <v>0.16461562201164801</v>
      </c>
    </row>
    <row r="18" spans="2:82">
      <c r="B18" s="18" t="s">
        <v>156</v>
      </c>
      <c r="C18" s="17">
        <v>0.140775560294955</v>
      </c>
      <c r="D18" s="17">
        <v>0.12828479834930301</v>
      </c>
      <c r="E18" s="17">
        <v>0.151604004448153</v>
      </c>
      <c r="F18" s="17"/>
      <c r="G18" s="17">
        <v>0.182875599836754</v>
      </c>
      <c r="H18" s="17">
        <v>0.14028041457639101</v>
      </c>
      <c r="I18" s="17">
        <v>0.152089164598499</v>
      </c>
      <c r="J18" s="17">
        <v>0.13276661160964801</v>
      </c>
      <c r="K18" s="17">
        <v>0.13168300679945399</v>
      </c>
      <c r="L18" s="17">
        <v>0.116524955962646</v>
      </c>
      <c r="M18" s="17"/>
      <c r="N18" s="17">
        <v>0.12421267998803</v>
      </c>
      <c r="O18" s="17">
        <v>0.14528442572806899</v>
      </c>
      <c r="P18" s="17">
        <v>0.14170825147606</v>
      </c>
      <c r="Q18" s="17">
        <v>0.1547086681075</v>
      </c>
      <c r="R18" s="17"/>
      <c r="S18" s="17">
        <v>0.15620181814960701</v>
      </c>
      <c r="T18" s="17">
        <v>0.15065814073066799</v>
      </c>
      <c r="U18" s="17">
        <v>0.14158926619678</v>
      </c>
      <c r="V18" s="17">
        <v>0.136823659158574</v>
      </c>
      <c r="W18" s="17">
        <v>0.15851138709166601</v>
      </c>
      <c r="X18" s="17">
        <v>0.11747921367070099</v>
      </c>
      <c r="Y18" s="17">
        <v>0.12621511899737101</v>
      </c>
      <c r="Z18" s="17">
        <v>0.15870622945124199</v>
      </c>
      <c r="AA18" s="17">
        <v>0.131660320870398</v>
      </c>
      <c r="AB18" s="17">
        <v>0.14961304286646901</v>
      </c>
      <c r="AC18" s="17">
        <v>0.146426677188599</v>
      </c>
      <c r="AD18" s="17">
        <v>7.6578009144527601E-2</v>
      </c>
      <c r="AE18" s="17"/>
      <c r="AF18" s="17">
        <v>0.24344768961733701</v>
      </c>
      <c r="AG18" s="17">
        <v>0.188064124023681</v>
      </c>
      <c r="AH18" s="17">
        <v>0.14623481754609699</v>
      </c>
      <c r="AI18" s="17">
        <v>0.17278238077700001</v>
      </c>
      <c r="AJ18" s="17">
        <v>0.14397730096939301</v>
      </c>
      <c r="AK18" s="17">
        <v>0.14209611341133699</v>
      </c>
      <c r="AL18" s="17">
        <v>0.14004681867995999</v>
      </c>
      <c r="AM18" s="17">
        <v>0.13174130593071301</v>
      </c>
      <c r="AN18" s="17">
        <v>0.136310333155336</v>
      </c>
      <c r="AO18" s="17">
        <v>0.123047807490161</v>
      </c>
      <c r="AP18" s="17">
        <v>0.15120948738597501</v>
      </c>
      <c r="AQ18" s="17">
        <v>0.113268932635225</v>
      </c>
      <c r="AR18" s="17">
        <v>0.104635420322037</v>
      </c>
      <c r="AS18" s="17">
        <v>8.8656612036720303E-2</v>
      </c>
      <c r="AT18" s="17">
        <v>0.112160724727244</v>
      </c>
      <c r="AU18" s="17">
        <v>0.15118515108550501</v>
      </c>
      <c r="AV18" s="17"/>
      <c r="AW18" s="17">
        <v>0.14599096368254599</v>
      </c>
      <c r="AX18" s="17">
        <v>0.13478120232667401</v>
      </c>
      <c r="AY18" s="17">
        <v>0.138635984095589</v>
      </c>
      <c r="AZ18" s="17">
        <v>0.14845646214994601</v>
      </c>
      <c r="BA18" s="17">
        <v>0.127619681180074</v>
      </c>
      <c r="BB18" s="17">
        <v>0.14840763286648101</v>
      </c>
      <c r="BC18" s="17"/>
      <c r="BD18" s="17">
        <v>0.14373253639011599</v>
      </c>
      <c r="BE18" s="17">
        <v>0.158000705061799</v>
      </c>
      <c r="BF18" s="17">
        <v>0.126939456585697</v>
      </c>
      <c r="BG18" s="17">
        <v>0.14756282161749901</v>
      </c>
      <c r="BH18" s="17">
        <v>0.20404675051375001</v>
      </c>
      <c r="BI18" s="17"/>
      <c r="BJ18" s="17">
        <v>0.134955338227601</v>
      </c>
      <c r="BK18" s="17">
        <v>0.169024770568452</v>
      </c>
      <c r="BL18" s="17"/>
      <c r="BM18" s="17">
        <v>0.139449048590053</v>
      </c>
      <c r="BN18" s="17">
        <v>0.147630932124798</v>
      </c>
      <c r="BO18" s="17"/>
      <c r="BP18" s="17">
        <v>0.15169555180385699</v>
      </c>
      <c r="BQ18" s="17">
        <v>0.15889739250066301</v>
      </c>
      <c r="BR18" s="17">
        <v>0.166570433308145</v>
      </c>
      <c r="BS18" s="17">
        <v>0.13330805522563899</v>
      </c>
      <c r="BT18" s="17"/>
      <c r="BU18" s="17">
        <v>0.14520798744612001</v>
      </c>
      <c r="BV18" s="17">
        <v>0.13513326115850799</v>
      </c>
      <c r="BW18" s="17"/>
      <c r="BX18" s="17">
        <v>0.171086563426985</v>
      </c>
      <c r="BY18" s="17">
        <v>0.12875252546461899</v>
      </c>
      <c r="BZ18" s="17"/>
      <c r="CA18" s="17">
        <v>0.137363910281287</v>
      </c>
      <c r="CB18" s="17">
        <v>0.112516623395295</v>
      </c>
      <c r="CC18" s="17">
        <v>0.146504711911979</v>
      </c>
      <c r="CD18" s="17">
        <v>0.162760949645471</v>
      </c>
    </row>
    <row r="19" spans="2:82">
      <c r="B19" s="18" t="s">
        <v>157</v>
      </c>
      <c r="C19" s="17">
        <v>0.11958398075714401</v>
      </c>
      <c r="D19" s="17">
        <v>0.11638828368321499</v>
      </c>
      <c r="E19" s="17">
        <v>0.122524902956491</v>
      </c>
      <c r="F19" s="17"/>
      <c r="G19" s="17">
        <v>0.206078820613744</v>
      </c>
      <c r="H19" s="17">
        <v>0.167012028763591</v>
      </c>
      <c r="I19" s="17">
        <v>0.14012142274315101</v>
      </c>
      <c r="J19" s="17">
        <v>9.9872361004734497E-2</v>
      </c>
      <c r="K19" s="17">
        <v>8.3662057713322802E-2</v>
      </c>
      <c r="L19" s="17">
        <v>4.6682444689730103E-2</v>
      </c>
      <c r="M19" s="17"/>
      <c r="N19" s="17">
        <v>0.102616164134475</v>
      </c>
      <c r="O19" s="17">
        <v>0.13906223044982699</v>
      </c>
      <c r="P19" s="17">
        <v>0.12852734106903099</v>
      </c>
      <c r="Q19" s="17">
        <v>0.11103178585116601</v>
      </c>
      <c r="R19" s="17"/>
      <c r="S19" s="17">
        <v>0.13351953133129199</v>
      </c>
      <c r="T19" s="17">
        <v>9.0795512019875999E-2</v>
      </c>
      <c r="U19" s="17">
        <v>9.2249640882099304E-2</v>
      </c>
      <c r="V19" s="17">
        <v>9.4135903860183806E-2</v>
      </c>
      <c r="W19" s="17">
        <v>0.12976914299290501</v>
      </c>
      <c r="X19" s="17">
        <v>0.119228124517124</v>
      </c>
      <c r="Y19" s="17">
        <v>0.12887935064907399</v>
      </c>
      <c r="Z19" s="17">
        <v>8.2003557481835507E-2</v>
      </c>
      <c r="AA19" s="17">
        <v>0.14239215388691101</v>
      </c>
      <c r="AB19" s="17">
        <v>0.128674734030467</v>
      </c>
      <c r="AC19" s="17">
        <v>0.12846984702103401</v>
      </c>
      <c r="AD19" s="17">
        <v>0.20543371100281499</v>
      </c>
      <c r="AE19" s="17"/>
      <c r="AF19" s="17">
        <v>0.134368928425079</v>
      </c>
      <c r="AG19" s="17">
        <v>0.150711793128394</v>
      </c>
      <c r="AH19" s="17">
        <v>0.116539293442776</v>
      </c>
      <c r="AI19" s="17">
        <v>8.4415360402083806E-2</v>
      </c>
      <c r="AJ19" s="17">
        <v>0.122292308859853</v>
      </c>
      <c r="AK19" s="17">
        <v>0.119456405955988</v>
      </c>
      <c r="AL19" s="17">
        <v>0.13459374328697499</v>
      </c>
      <c r="AM19" s="17">
        <v>0.112664848940691</v>
      </c>
      <c r="AN19" s="17">
        <v>0.11025689527905499</v>
      </c>
      <c r="AO19" s="17">
        <v>0.11692500397210601</v>
      </c>
      <c r="AP19" s="17">
        <v>0.151144716316717</v>
      </c>
      <c r="AQ19" s="17">
        <v>0.129232385567188</v>
      </c>
      <c r="AR19" s="17">
        <v>7.8125303043966601E-2</v>
      </c>
      <c r="AS19" s="17">
        <v>0.108258764226156</v>
      </c>
      <c r="AT19" s="17">
        <v>0.12704808510671201</v>
      </c>
      <c r="AU19" s="17">
        <v>0.12842333891889399</v>
      </c>
      <c r="AV19" s="17"/>
      <c r="AW19" s="17">
        <v>0.15532982241003501</v>
      </c>
      <c r="AX19" s="17">
        <v>0.1174367715665</v>
      </c>
      <c r="AY19" s="17">
        <v>0.10669539807820599</v>
      </c>
      <c r="AZ19" s="17">
        <v>0.10718263189628199</v>
      </c>
      <c r="BA19" s="17">
        <v>8.6663565087464298E-2</v>
      </c>
      <c r="BB19" s="17">
        <v>0.12453526678176401</v>
      </c>
      <c r="BC19" s="17"/>
      <c r="BD19" s="17">
        <v>9.04826185496342E-2</v>
      </c>
      <c r="BE19" s="17">
        <v>0.114429973475921</v>
      </c>
      <c r="BF19" s="17">
        <v>0.153734291169353</v>
      </c>
      <c r="BG19" s="17">
        <v>0.13440846781811899</v>
      </c>
      <c r="BH19" s="17">
        <v>0.14466149032651099</v>
      </c>
      <c r="BI19" s="17"/>
      <c r="BJ19" s="17">
        <v>0.11001180250272</v>
      </c>
      <c r="BK19" s="17">
        <v>0.15997622372697901</v>
      </c>
      <c r="BL19" s="17"/>
      <c r="BM19" s="17">
        <v>0.114561826410503</v>
      </c>
      <c r="BN19" s="17">
        <v>0.14606204732737199</v>
      </c>
      <c r="BO19" s="17"/>
      <c r="BP19" s="17">
        <v>0.15540264981374799</v>
      </c>
      <c r="BQ19" s="17">
        <v>0.138786651577055</v>
      </c>
      <c r="BR19" s="17">
        <v>0.22000707167068601</v>
      </c>
      <c r="BS19" s="17">
        <v>0.103426697796324</v>
      </c>
      <c r="BT19" s="17"/>
      <c r="BU19" s="17">
        <v>0.117706310058595</v>
      </c>
      <c r="BV19" s="17">
        <v>0.121974179038953</v>
      </c>
      <c r="BW19" s="17"/>
      <c r="BX19" s="17">
        <v>0.15078455419679901</v>
      </c>
      <c r="BY19" s="17">
        <v>0.107208092715518</v>
      </c>
      <c r="BZ19" s="17"/>
      <c r="CA19" s="17">
        <v>8.88269471201283E-2</v>
      </c>
      <c r="CB19" s="17">
        <v>8.17085890925561E-2</v>
      </c>
      <c r="CC19" s="17">
        <v>0.14656260940320001</v>
      </c>
      <c r="CD19" s="17">
        <v>0.135180162064619</v>
      </c>
    </row>
    <row r="20" spans="2:82" ht="28.9">
      <c r="B20" s="18" t="s">
        <v>158</v>
      </c>
      <c r="C20" s="17">
        <v>0.118856638359291</v>
      </c>
      <c r="D20" s="17">
        <v>0.120304213111167</v>
      </c>
      <c r="E20" s="17">
        <v>0.11779182690256899</v>
      </c>
      <c r="F20" s="17"/>
      <c r="G20" s="17">
        <v>0.11060547554118499</v>
      </c>
      <c r="H20" s="17">
        <v>0.14484217774602301</v>
      </c>
      <c r="I20" s="17">
        <v>0.16997339932584599</v>
      </c>
      <c r="J20" s="17">
        <v>0.113170761647628</v>
      </c>
      <c r="K20" s="17">
        <v>0.107312622355728</v>
      </c>
      <c r="L20" s="17">
        <v>7.3799927163131898E-2</v>
      </c>
      <c r="M20" s="17"/>
      <c r="N20" s="17">
        <v>0.10996698871174899</v>
      </c>
      <c r="O20" s="17">
        <v>0.11570167898722</v>
      </c>
      <c r="P20" s="17">
        <v>0.122184181385423</v>
      </c>
      <c r="Q20" s="17">
        <v>0.129548273080349</v>
      </c>
      <c r="R20" s="17"/>
      <c r="S20" s="17">
        <v>7.9401160432062107E-2</v>
      </c>
      <c r="T20" s="17">
        <v>0.13966292949706399</v>
      </c>
      <c r="U20" s="17">
        <v>0.12222782838520101</v>
      </c>
      <c r="V20" s="17">
        <v>9.9318848400755097E-2</v>
      </c>
      <c r="W20" s="17">
        <v>0.13840952129286499</v>
      </c>
      <c r="X20" s="17">
        <v>0.13928417543105401</v>
      </c>
      <c r="Y20" s="17">
        <v>0.115999831054796</v>
      </c>
      <c r="Z20" s="17">
        <v>0.13516229351151399</v>
      </c>
      <c r="AA20" s="17">
        <v>0.122401009346086</v>
      </c>
      <c r="AB20" s="17">
        <v>0.110546743467241</v>
      </c>
      <c r="AC20" s="17">
        <v>0.14380042386528899</v>
      </c>
      <c r="AD20" s="17">
        <v>0.11177688061249599</v>
      </c>
      <c r="AE20" s="17"/>
      <c r="AF20" s="17">
        <v>0.20629387942899899</v>
      </c>
      <c r="AG20" s="17">
        <v>0.17077021329417799</v>
      </c>
      <c r="AH20" s="17">
        <v>9.4299027352846301E-2</v>
      </c>
      <c r="AI20" s="17">
        <v>0.10734616700296699</v>
      </c>
      <c r="AJ20" s="17">
        <v>9.5323571559239997E-2</v>
      </c>
      <c r="AK20" s="17">
        <v>0.119366337935952</v>
      </c>
      <c r="AL20" s="17">
        <v>0.122601230077052</v>
      </c>
      <c r="AM20" s="17">
        <v>0.12979837832823299</v>
      </c>
      <c r="AN20" s="17">
        <v>7.76731464138328E-2</v>
      </c>
      <c r="AO20" s="17">
        <v>0.15542687135146999</v>
      </c>
      <c r="AP20" s="17">
        <v>0.141730497270944</v>
      </c>
      <c r="AQ20" s="17">
        <v>0.152475819088874</v>
      </c>
      <c r="AR20" s="17">
        <v>0.14474918423137001</v>
      </c>
      <c r="AS20" s="17">
        <v>5.7696687144890998E-2</v>
      </c>
      <c r="AT20" s="17">
        <v>0.103071066134256</v>
      </c>
      <c r="AU20" s="17">
        <v>0.10770013556468901</v>
      </c>
      <c r="AV20" s="17"/>
      <c r="AW20" s="17">
        <v>0.12404753987709199</v>
      </c>
      <c r="AX20" s="17">
        <v>0.134391123989757</v>
      </c>
      <c r="AY20" s="17">
        <v>9.6933157881595206E-2</v>
      </c>
      <c r="AZ20" s="17">
        <v>9.8486563456125706E-2</v>
      </c>
      <c r="BA20" s="17">
        <v>0.12112147245784299</v>
      </c>
      <c r="BB20" s="17">
        <v>0.142953395413004</v>
      </c>
      <c r="BC20" s="17"/>
      <c r="BD20" s="17">
        <v>0.110964890412643</v>
      </c>
      <c r="BE20" s="17">
        <v>0.120647507690386</v>
      </c>
      <c r="BF20" s="17">
        <v>0.12618243473652199</v>
      </c>
      <c r="BG20" s="17">
        <v>0.123705817522842</v>
      </c>
      <c r="BH20" s="17">
        <v>8.6905857143215998E-2</v>
      </c>
      <c r="BI20" s="17"/>
      <c r="BJ20" s="17">
        <v>0.11848927772759101</v>
      </c>
      <c r="BK20" s="17">
        <v>0.120784794646419</v>
      </c>
      <c r="BL20" s="17"/>
      <c r="BM20" s="17">
        <v>0.118444821749337</v>
      </c>
      <c r="BN20" s="17">
        <v>0.118201024959116</v>
      </c>
      <c r="BO20" s="17"/>
      <c r="BP20" s="17">
        <v>0.113638086376606</v>
      </c>
      <c r="BQ20" s="17">
        <v>0.116618185199849</v>
      </c>
      <c r="BR20" s="17">
        <v>0.13355637307408899</v>
      </c>
      <c r="BS20" s="17">
        <v>0.11864958767645201</v>
      </c>
      <c r="BT20" s="17"/>
      <c r="BU20" s="17">
        <v>0.11478756190105301</v>
      </c>
      <c r="BV20" s="17">
        <v>0.12403640687063899</v>
      </c>
      <c r="BW20" s="17"/>
      <c r="BX20" s="17">
        <v>0.113598173793809</v>
      </c>
      <c r="BY20" s="17">
        <v>0.120942438764823</v>
      </c>
      <c r="BZ20" s="17"/>
      <c r="CA20" s="17">
        <v>0.11241982026828</v>
      </c>
      <c r="CB20" s="17">
        <v>0.11732689488023899</v>
      </c>
      <c r="CC20" s="17">
        <v>0.121315908013583</v>
      </c>
      <c r="CD20" s="17">
        <v>0.119371718245649</v>
      </c>
    </row>
    <row r="21" spans="2:82">
      <c r="B21" s="18" t="s">
        <v>159</v>
      </c>
      <c r="C21" s="17">
        <v>8.5826131584203103E-2</v>
      </c>
      <c r="D21" s="17">
        <v>8.5670782958460007E-2</v>
      </c>
      <c r="E21" s="17">
        <v>8.52160222215812E-2</v>
      </c>
      <c r="F21" s="17"/>
      <c r="G21" s="17">
        <v>9.57898883782482E-2</v>
      </c>
      <c r="H21" s="17">
        <v>6.5238165856934802E-2</v>
      </c>
      <c r="I21" s="17">
        <v>7.1432055415944107E-2</v>
      </c>
      <c r="J21" s="17">
        <v>8.2315241103511599E-2</v>
      </c>
      <c r="K21" s="17">
        <v>7.9959710718017205E-2</v>
      </c>
      <c r="L21" s="17">
        <v>0.114512800490516</v>
      </c>
      <c r="M21" s="17"/>
      <c r="N21" s="17">
        <v>9.1047005143678E-2</v>
      </c>
      <c r="O21" s="17">
        <v>7.7943853890422202E-2</v>
      </c>
      <c r="P21" s="17">
        <v>8.0552759933974996E-2</v>
      </c>
      <c r="Q21" s="17">
        <v>9.0205441882519194E-2</v>
      </c>
      <c r="R21" s="17"/>
      <c r="S21" s="17">
        <v>7.7074717993770303E-2</v>
      </c>
      <c r="T21" s="17">
        <v>9.8468644788323706E-2</v>
      </c>
      <c r="U21" s="17">
        <v>9.0065789607282495E-2</v>
      </c>
      <c r="V21" s="17">
        <v>8.5882838349443102E-2</v>
      </c>
      <c r="W21" s="17">
        <v>9.1266375156147994E-2</v>
      </c>
      <c r="X21" s="17">
        <v>0.103652256140494</v>
      </c>
      <c r="Y21" s="17">
        <v>5.3294870979612802E-2</v>
      </c>
      <c r="Z21" s="17">
        <v>0.104893591676733</v>
      </c>
      <c r="AA21" s="17">
        <v>8.4414121420440302E-2</v>
      </c>
      <c r="AB21" s="17">
        <v>8.7913655630533799E-2</v>
      </c>
      <c r="AC21" s="17">
        <v>7.3434560176151895E-2</v>
      </c>
      <c r="AD21" s="17">
        <v>7.5130316328229405E-2</v>
      </c>
      <c r="AE21" s="17"/>
      <c r="AF21" s="17">
        <v>3.8066647806435899E-2</v>
      </c>
      <c r="AG21" s="17">
        <v>9.3451935915481898E-2</v>
      </c>
      <c r="AH21" s="17">
        <v>9.1720194004102404E-2</v>
      </c>
      <c r="AI21" s="17">
        <v>5.9594376096803098E-2</v>
      </c>
      <c r="AJ21" s="17">
        <v>8.9942199566488495E-2</v>
      </c>
      <c r="AK21" s="17">
        <v>8.5329191671142196E-2</v>
      </c>
      <c r="AL21" s="17">
        <v>0.11144595439729101</v>
      </c>
      <c r="AM21" s="17">
        <v>0.115285398508395</v>
      </c>
      <c r="AN21" s="17">
        <v>9.8708103061588101E-2</v>
      </c>
      <c r="AO21" s="17">
        <v>7.8545322903207301E-2</v>
      </c>
      <c r="AP21" s="17">
        <v>9.2469736709345898E-2</v>
      </c>
      <c r="AQ21" s="17">
        <v>6.3401539592335299E-2</v>
      </c>
      <c r="AR21" s="17">
        <v>6.08530410216939E-2</v>
      </c>
      <c r="AS21" s="17">
        <v>4.8206814674055201E-2</v>
      </c>
      <c r="AT21" s="17">
        <v>5.0826071196448497E-2</v>
      </c>
      <c r="AU21" s="17">
        <v>7.4580113072812995E-2</v>
      </c>
      <c r="AV21" s="17"/>
      <c r="AW21" s="17">
        <v>6.3142628591446995E-2</v>
      </c>
      <c r="AX21" s="17">
        <v>8.8528877025920702E-2</v>
      </c>
      <c r="AY21" s="17">
        <v>9.3678906247382301E-2</v>
      </c>
      <c r="AZ21" s="17">
        <v>9.0633287578832503E-2</v>
      </c>
      <c r="BA21" s="17">
        <v>9.3316781795728498E-2</v>
      </c>
      <c r="BB21" s="17">
        <v>0.115108066236672</v>
      </c>
      <c r="BC21" s="17"/>
      <c r="BD21" s="17">
        <v>7.8541651576674296E-2</v>
      </c>
      <c r="BE21" s="17">
        <v>9.4443072506551706E-2</v>
      </c>
      <c r="BF21" s="17">
        <v>7.5991749414589499E-2</v>
      </c>
      <c r="BG21" s="17">
        <v>0.109696950181949</v>
      </c>
      <c r="BH21" s="17">
        <v>5.4155458051167803E-2</v>
      </c>
      <c r="BI21" s="17"/>
      <c r="BJ21" s="17">
        <v>8.7934015247582306E-2</v>
      </c>
      <c r="BK21" s="17">
        <v>7.6986346971561606E-2</v>
      </c>
      <c r="BL21" s="17"/>
      <c r="BM21" s="17">
        <v>8.7463721676256698E-2</v>
      </c>
      <c r="BN21" s="17">
        <v>7.8472990217276606E-2</v>
      </c>
      <c r="BO21" s="17"/>
      <c r="BP21" s="17">
        <v>8.4807568658261695E-2</v>
      </c>
      <c r="BQ21" s="17">
        <v>8.1060622066841101E-2</v>
      </c>
      <c r="BR21" s="17">
        <v>0.113241409160051</v>
      </c>
      <c r="BS21" s="17">
        <v>8.4767587341288003E-2</v>
      </c>
      <c r="BT21" s="17"/>
      <c r="BU21" s="17">
        <v>8.3917085709447503E-2</v>
      </c>
      <c r="BV21" s="17">
        <v>8.8256269186744202E-2</v>
      </c>
      <c r="BW21" s="17"/>
      <c r="BX21" s="17">
        <v>0.100993001793535</v>
      </c>
      <c r="BY21" s="17">
        <v>7.9810104730862794E-2</v>
      </c>
      <c r="BZ21" s="17"/>
      <c r="CA21" s="17">
        <v>7.9988392360109906E-2</v>
      </c>
      <c r="CB21" s="17">
        <v>6.3872578075215999E-2</v>
      </c>
      <c r="CC21" s="17">
        <v>9.8878627220779197E-2</v>
      </c>
      <c r="CD21" s="17">
        <v>9.4513172545496502E-2</v>
      </c>
    </row>
    <row r="22" spans="2:82">
      <c r="B22" s="18" t="s">
        <v>160</v>
      </c>
      <c r="C22" s="17">
        <v>7.5562354782454599E-2</v>
      </c>
      <c r="D22" s="17">
        <v>8.7828695774311696E-2</v>
      </c>
      <c r="E22" s="17">
        <v>6.2804532856618203E-2</v>
      </c>
      <c r="F22" s="17"/>
      <c r="G22" s="17">
        <v>8.67283711972959E-2</v>
      </c>
      <c r="H22" s="17">
        <v>9.8124574708569501E-2</v>
      </c>
      <c r="I22" s="17">
        <v>7.2168509143145501E-2</v>
      </c>
      <c r="J22" s="17">
        <v>7.7726133993377702E-2</v>
      </c>
      <c r="K22" s="17">
        <v>8.3032868774682203E-2</v>
      </c>
      <c r="L22" s="17">
        <v>4.5740723087892399E-2</v>
      </c>
      <c r="M22" s="17"/>
      <c r="N22" s="17">
        <v>7.7685941802322994E-2</v>
      </c>
      <c r="O22" s="17">
        <v>7.7347476935161599E-2</v>
      </c>
      <c r="P22" s="17">
        <v>6.78384296861438E-2</v>
      </c>
      <c r="Q22" s="17">
        <v>8.0182768970034193E-2</v>
      </c>
      <c r="R22" s="17"/>
      <c r="S22" s="17">
        <v>7.9431307343777902E-2</v>
      </c>
      <c r="T22" s="17">
        <v>6.9756931267867306E-2</v>
      </c>
      <c r="U22" s="17">
        <v>7.3041034645358202E-2</v>
      </c>
      <c r="V22" s="17">
        <v>6.08745551283911E-2</v>
      </c>
      <c r="W22" s="17">
        <v>8.3049433194756606E-2</v>
      </c>
      <c r="X22" s="17">
        <v>7.7159200494037405E-2</v>
      </c>
      <c r="Y22" s="17">
        <v>7.7878576665254398E-2</v>
      </c>
      <c r="Z22" s="17">
        <v>4.00055407174046E-2</v>
      </c>
      <c r="AA22" s="17">
        <v>7.8970502403179196E-2</v>
      </c>
      <c r="AB22" s="17">
        <v>8.2815493085512407E-2</v>
      </c>
      <c r="AC22" s="17">
        <v>9.0247155876172006E-2</v>
      </c>
      <c r="AD22" s="17">
        <v>9.3692027025514907E-2</v>
      </c>
      <c r="AE22" s="17"/>
      <c r="AF22" s="17">
        <v>5.1078861884500198E-2</v>
      </c>
      <c r="AG22" s="17">
        <v>7.2122915942233301E-2</v>
      </c>
      <c r="AH22" s="17">
        <v>8.9391603966830796E-2</v>
      </c>
      <c r="AI22" s="17">
        <v>6.4101636737808304E-2</v>
      </c>
      <c r="AJ22" s="17">
        <v>6.3641443357852504E-2</v>
      </c>
      <c r="AK22" s="17">
        <v>7.2898370085719005E-2</v>
      </c>
      <c r="AL22" s="17">
        <v>5.3652073152866103E-2</v>
      </c>
      <c r="AM22" s="17">
        <v>8.6867785582317406E-2</v>
      </c>
      <c r="AN22" s="17">
        <v>9.1703989391808793E-2</v>
      </c>
      <c r="AO22" s="17">
        <v>9.2788621083783607E-2</v>
      </c>
      <c r="AP22" s="17">
        <v>4.4201956438475701E-2</v>
      </c>
      <c r="AQ22" s="17">
        <v>8.9109715046803803E-2</v>
      </c>
      <c r="AR22" s="17">
        <v>7.9211811819912201E-2</v>
      </c>
      <c r="AS22" s="17">
        <v>8.3549081190685701E-2</v>
      </c>
      <c r="AT22" s="17">
        <v>0.12848790205666599</v>
      </c>
      <c r="AU22" s="17">
        <v>9.3601733226243003E-2</v>
      </c>
      <c r="AV22" s="17"/>
      <c r="AW22" s="17">
        <v>8.9139885314185499E-2</v>
      </c>
      <c r="AX22" s="17">
        <v>7.9475306100239507E-2</v>
      </c>
      <c r="AY22" s="17">
        <v>6.4911798955542499E-2</v>
      </c>
      <c r="AZ22" s="17">
        <v>7.3522041540250299E-2</v>
      </c>
      <c r="BA22" s="17">
        <v>5.4818517782593799E-2</v>
      </c>
      <c r="BB22" s="17">
        <v>7.4937734038533294E-2</v>
      </c>
      <c r="BC22" s="17"/>
      <c r="BD22" s="17">
        <v>6.9766528954273405E-2</v>
      </c>
      <c r="BE22" s="17">
        <v>6.9314568912082805E-2</v>
      </c>
      <c r="BF22" s="17">
        <v>8.7901875877623201E-2</v>
      </c>
      <c r="BG22" s="17">
        <v>9.7617945703796102E-2</v>
      </c>
      <c r="BH22" s="17">
        <v>8.0273442308287701E-2</v>
      </c>
      <c r="BI22" s="17"/>
      <c r="BJ22" s="17">
        <v>7.6964197818001304E-2</v>
      </c>
      <c r="BK22" s="17">
        <v>7.0784693314473901E-2</v>
      </c>
      <c r="BL22" s="17"/>
      <c r="BM22" s="17">
        <v>7.8397789531639506E-2</v>
      </c>
      <c r="BN22" s="17">
        <v>6.1943325008001801E-2</v>
      </c>
      <c r="BO22" s="17"/>
      <c r="BP22" s="17">
        <v>5.7927068669218901E-2</v>
      </c>
      <c r="BQ22" s="17">
        <v>8.4649921315091095E-2</v>
      </c>
      <c r="BR22" s="17">
        <v>7.3767403573055501E-2</v>
      </c>
      <c r="BS22" s="17">
        <v>7.7969343719404505E-2</v>
      </c>
      <c r="BT22" s="17"/>
      <c r="BU22" s="17">
        <v>7.9566861007587905E-2</v>
      </c>
      <c r="BV22" s="17">
        <v>7.0464781546529895E-2</v>
      </c>
      <c r="BW22" s="17"/>
      <c r="BX22" s="17">
        <v>9.7052008454804994E-2</v>
      </c>
      <c r="BY22" s="17">
        <v>6.7038359272669101E-2</v>
      </c>
      <c r="BZ22" s="17"/>
      <c r="CA22" s="17">
        <v>5.4941911521957099E-2</v>
      </c>
      <c r="CB22" s="17">
        <v>5.1099210323697998E-2</v>
      </c>
      <c r="CC22" s="17">
        <v>9.6281172431646495E-2</v>
      </c>
      <c r="CD22" s="17">
        <v>8.2300630593156995E-2</v>
      </c>
    </row>
    <row r="23" spans="2:82">
      <c r="B23" s="18" t="s">
        <v>161</v>
      </c>
      <c r="C23" s="17">
        <v>6.4739075779083596E-2</v>
      </c>
      <c r="D23" s="17">
        <v>6.2921853884136195E-2</v>
      </c>
      <c r="E23" s="17">
        <v>6.6460439846289701E-2</v>
      </c>
      <c r="F23" s="17"/>
      <c r="G23" s="17">
        <v>0.13816381302946201</v>
      </c>
      <c r="H23" s="17">
        <v>0.10000368701057701</v>
      </c>
      <c r="I23" s="17">
        <v>5.1945882799543201E-2</v>
      </c>
      <c r="J23" s="17">
        <v>5.27065390393682E-2</v>
      </c>
      <c r="K23" s="17">
        <v>2.4019682371154299E-2</v>
      </c>
      <c r="L23" s="17">
        <v>3.4635093180328702E-2</v>
      </c>
      <c r="M23" s="17"/>
      <c r="N23" s="17">
        <v>6.6122258580169305E-2</v>
      </c>
      <c r="O23" s="17">
        <v>5.83754499254985E-2</v>
      </c>
      <c r="P23" s="17">
        <v>7.9809466054056699E-2</v>
      </c>
      <c r="Q23" s="17">
        <v>5.7416125693359202E-2</v>
      </c>
      <c r="R23" s="17"/>
      <c r="S23" s="17">
        <v>7.7506735878281399E-2</v>
      </c>
      <c r="T23" s="17">
        <v>4.7659933395226901E-2</v>
      </c>
      <c r="U23" s="17">
        <v>4.7781672395848102E-2</v>
      </c>
      <c r="V23" s="17">
        <v>4.9025031801759801E-2</v>
      </c>
      <c r="W23" s="17">
        <v>7.4251830846179798E-2</v>
      </c>
      <c r="X23" s="17">
        <v>9.1371869392144894E-2</v>
      </c>
      <c r="Y23" s="17">
        <v>6.1796608871282799E-2</v>
      </c>
      <c r="Z23" s="17">
        <v>9.5028582391689001E-2</v>
      </c>
      <c r="AA23" s="17">
        <v>6.8598403222842594E-2</v>
      </c>
      <c r="AB23" s="17">
        <v>6.4768075605898298E-2</v>
      </c>
      <c r="AC23" s="17">
        <v>3.58113398428044E-2</v>
      </c>
      <c r="AD23" s="17">
        <v>7.0856106028916205E-2</v>
      </c>
      <c r="AE23" s="17"/>
      <c r="AF23" s="17">
        <v>4.3629477109585202E-2</v>
      </c>
      <c r="AG23" s="17">
        <v>6.7436338613713301E-2</v>
      </c>
      <c r="AH23" s="17">
        <v>4.3143502604700699E-2</v>
      </c>
      <c r="AI23" s="17">
        <v>4.8433334776201702E-2</v>
      </c>
      <c r="AJ23" s="17">
        <v>7.9029707979448693E-2</v>
      </c>
      <c r="AK23" s="17">
        <v>6.8305000881660694E-2</v>
      </c>
      <c r="AL23" s="17">
        <v>8.0129123044214795E-2</v>
      </c>
      <c r="AM23" s="17">
        <v>5.8123392026961797E-2</v>
      </c>
      <c r="AN23" s="17">
        <v>5.5228188450187198E-2</v>
      </c>
      <c r="AO23" s="17">
        <v>9.2877028373386294E-2</v>
      </c>
      <c r="AP23" s="17">
        <v>7.0198650181221803E-2</v>
      </c>
      <c r="AQ23" s="17">
        <v>3.66055836665998E-2</v>
      </c>
      <c r="AR23" s="17">
        <v>6.6332056832490494E-2</v>
      </c>
      <c r="AS23" s="17">
        <v>6.5733401796408394E-2</v>
      </c>
      <c r="AT23" s="17">
        <v>5.8695511422333299E-2</v>
      </c>
      <c r="AU23" s="17">
        <v>9.1422854973498502E-2</v>
      </c>
      <c r="AV23" s="17"/>
      <c r="AW23" s="17">
        <v>8.41515738547612E-2</v>
      </c>
      <c r="AX23" s="17">
        <v>7.3291394321963702E-2</v>
      </c>
      <c r="AY23" s="17">
        <v>6.7996991276424501E-2</v>
      </c>
      <c r="AZ23" s="17">
        <v>4.8907162643081398E-2</v>
      </c>
      <c r="BA23" s="17">
        <v>3.70703312661795E-2</v>
      </c>
      <c r="BB23" s="17">
        <v>5.0317965413483302E-2</v>
      </c>
      <c r="BC23" s="17"/>
      <c r="BD23" s="17">
        <v>5.7542374027110002E-2</v>
      </c>
      <c r="BE23" s="17">
        <v>7.2772990722407199E-2</v>
      </c>
      <c r="BF23" s="17">
        <v>6.6084330353144496E-2</v>
      </c>
      <c r="BG23" s="17">
        <v>7.9391673201518603E-2</v>
      </c>
      <c r="BH23" s="17">
        <v>7.8188888171213694E-2</v>
      </c>
      <c r="BI23" s="17"/>
      <c r="BJ23" s="17">
        <v>5.6594557156257497E-2</v>
      </c>
      <c r="BK23" s="17">
        <v>0.101319427580253</v>
      </c>
      <c r="BL23" s="17"/>
      <c r="BM23" s="17">
        <v>6.4847684353267099E-2</v>
      </c>
      <c r="BN23" s="17">
        <v>6.18624566874061E-2</v>
      </c>
      <c r="BO23" s="17"/>
      <c r="BP23" s="17">
        <v>6.4197141089368706E-2</v>
      </c>
      <c r="BQ23" s="17">
        <v>0.119776156650077</v>
      </c>
      <c r="BR23" s="17">
        <v>7.7413752123796906E-2</v>
      </c>
      <c r="BS23" s="17">
        <v>5.70039095822331E-2</v>
      </c>
      <c r="BT23" s="17"/>
      <c r="BU23" s="17">
        <v>6.2249546993362603E-2</v>
      </c>
      <c r="BV23" s="17">
        <v>6.7908144471874196E-2</v>
      </c>
      <c r="BW23" s="17"/>
      <c r="BX23" s="17">
        <v>8.3879370579427404E-2</v>
      </c>
      <c r="BY23" s="17">
        <v>5.7146967063808202E-2</v>
      </c>
      <c r="BZ23" s="17"/>
      <c r="CA23" s="17">
        <v>5.8744396790956097E-2</v>
      </c>
      <c r="CB23" s="17">
        <v>4.5214416366695397E-2</v>
      </c>
      <c r="CC23" s="17">
        <v>7.4741098577987497E-2</v>
      </c>
      <c r="CD23" s="17">
        <v>7.4396718640765705E-2</v>
      </c>
    </row>
    <row r="24" spans="2:82">
      <c r="B24" s="18" t="s">
        <v>124</v>
      </c>
      <c r="C24" s="17">
        <v>2.2421156199166899E-2</v>
      </c>
      <c r="D24" s="17">
        <v>1.7834757215610501E-2</v>
      </c>
      <c r="E24" s="17">
        <v>2.70676199383286E-2</v>
      </c>
      <c r="F24" s="17"/>
      <c r="G24" s="17">
        <v>1.6811047288201E-2</v>
      </c>
      <c r="H24" s="17">
        <v>3.1010499013602401E-2</v>
      </c>
      <c r="I24" s="17">
        <v>2.3234779196722601E-2</v>
      </c>
      <c r="J24" s="17">
        <v>2.6780280912021202E-2</v>
      </c>
      <c r="K24" s="17">
        <v>2.2609334271327899E-2</v>
      </c>
      <c r="L24" s="17">
        <v>1.48202455937984E-2</v>
      </c>
      <c r="M24" s="17"/>
      <c r="N24" s="17">
        <v>1.28261778310626E-2</v>
      </c>
      <c r="O24" s="17">
        <v>2.1842009924264799E-2</v>
      </c>
      <c r="P24" s="17">
        <v>2.7558222108797301E-2</v>
      </c>
      <c r="Q24" s="17">
        <v>2.8358364594448099E-2</v>
      </c>
      <c r="R24" s="17"/>
      <c r="S24" s="17">
        <v>1.33757938742027E-2</v>
      </c>
      <c r="T24" s="17">
        <v>2.0526946655911298E-2</v>
      </c>
      <c r="U24" s="17">
        <v>2.6812987335424299E-2</v>
      </c>
      <c r="V24" s="17">
        <v>2.2095686889034901E-2</v>
      </c>
      <c r="W24" s="17">
        <v>2.2871259040788201E-2</v>
      </c>
      <c r="X24" s="17">
        <v>3.2609094028967701E-2</v>
      </c>
      <c r="Y24" s="17">
        <v>2.19683727469197E-2</v>
      </c>
      <c r="Z24" s="17">
        <v>1.3483371965552301E-2</v>
      </c>
      <c r="AA24" s="17">
        <v>3.1415275621428401E-2</v>
      </c>
      <c r="AB24" s="17">
        <v>1.6883308667324001E-2</v>
      </c>
      <c r="AC24" s="17">
        <v>3.2905095605398699E-2</v>
      </c>
      <c r="AD24" s="17">
        <v>9.7746069456737597E-3</v>
      </c>
      <c r="AE24" s="17"/>
      <c r="AF24" s="17">
        <v>0.105374785896599</v>
      </c>
      <c r="AG24" s="17">
        <v>3.4514169504986598E-2</v>
      </c>
      <c r="AH24" s="17">
        <v>3.7401589966736003E-2</v>
      </c>
      <c r="AI24" s="17">
        <v>1.7053904973998099E-2</v>
      </c>
      <c r="AJ24" s="17">
        <v>2.5400498948346201E-2</v>
      </c>
      <c r="AK24" s="17">
        <v>2.7504437000320899E-2</v>
      </c>
      <c r="AL24" s="17">
        <v>1.61078112981114E-2</v>
      </c>
      <c r="AM24" s="17">
        <v>2.4364445072674001E-2</v>
      </c>
      <c r="AN24" s="17">
        <v>6.7287494670577397E-3</v>
      </c>
      <c r="AO24" s="17">
        <v>1.5249033007681099E-2</v>
      </c>
      <c r="AP24" s="17">
        <v>3.1087458713671299E-3</v>
      </c>
      <c r="AQ24" s="17">
        <v>1.3023579711220101E-2</v>
      </c>
      <c r="AR24" s="17">
        <v>0</v>
      </c>
      <c r="AS24" s="17">
        <v>9.6156018991388394E-3</v>
      </c>
      <c r="AT24" s="17">
        <v>2.2804172146832901E-2</v>
      </c>
      <c r="AU24" s="17">
        <v>2.0193558783461601E-2</v>
      </c>
      <c r="AV24" s="17"/>
      <c r="AW24" s="17">
        <v>1.54988150700292E-2</v>
      </c>
      <c r="AX24" s="17">
        <v>2.1779557560177E-2</v>
      </c>
      <c r="AY24" s="17">
        <v>2.6609562623132001E-2</v>
      </c>
      <c r="AZ24" s="17">
        <v>2.97202616908619E-2</v>
      </c>
      <c r="BA24" s="17">
        <v>2.4231060998803199E-2</v>
      </c>
      <c r="BB24" s="17">
        <v>9.8905766175613405E-3</v>
      </c>
      <c r="BC24" s="17"/>
      <c r="BD24" s="17">
        <v>3.5297846549831098E-2</v>
      </c>
      <c r="BE24" s="17">
        <v>1.4436911451262E-2</v>
      </c>
      <c r="BF24" s="17">
        <v>1.8348070437801699E-2</v>
      </c>
      <c r="BG24" s="17">
        <v>1.27577545872378E-2</v>
      </c>
      <c r="BH24" s="17">
        <v>2.5720543107328901E-2</v>
      </c>
      <c r="BI24" s="17"/>
      <c r="BJ24" s="17">
        <v>2.27346754913147E-2</v>
      </c>
      <c r="BK24" s="17">
        <v>1.48513494533467E-2</v>
      </c>
      <c r="BL24" s="17"/>
      <c r="BM24" s="17">
        <v>2.4229510448464501E-2</v>
      </c>
      <c r="BN24" s="17">
        <v>1.26231656016337E-2</v>
      </c>
      <c r="BO24" s="17"/>
      <c r="BP24" s="17">
        <v>9.8063410088294403E-3</v>
      </c>
      <c r="BQ24" s="17">
        <v>1.5372042589332301E-2</v>
      </c>
      <c r="BR24" s="17">
        <v>1.25267429925557E-2</v>
      </c>
      <c r="BS24" s="17">
        <v>2.4600039134229201E-2</v>
      </c>
      <c r="BT24" s="17"/>
      <c r="BU24" s="17">
        <v>1.09134972548141E-2</v>
      </c>
      <c r="BV24" s="17">
        <v>3.7069937083738597E-2</v>
      </c>
      <c r="BW24" s="17"/>
      <c r="BX24" s="17">
        <v>9.1529623468423194E-3</v>
      </c>
      <c r="BY24" s="17">
        <v>2.7684062086091199E-2</v>
      </c>
      <c r="BZ24" s="17"/>
      <c r="CA24" s="17">
        <v>6.7335319261792497E-3</v>
      </c>
      <c r="CB24" s="17">
        <v>2.2233492848037401E-2</v>
      </c>
      <c r="CC24" s="17">
        <v>5.87175465382419E-3</v>
      </c>
      <c r="CD24" s="17">
        <v>4.4436211259495199E-2</v>
      </c>
    </row>
    <row r="25" spans="2:82">
      <c r="B25" s="18" t="s">
        <v>116</v>
      </c>
      <c r="C25" s="19">
        <v>1.1161760494401599E-2</v>
      </c>
      <c r="D25" s="19">
        <v>1.23750583334511E-2</v>
      </c>
      <c r="E25" s="19">
        <v>1.00597452688278E-2</v>
      </c>
      <c r="F25" s="19"/>
      <c r="G25" s="19">
        <v>7.6051732827702402E-3</v>
      </c>
      <c r="H25" s="19">
        <v>1.23842487866304E-2</v>
      </c>
      <c r="I25" s="19">
        <v>1.8068482627618201E-2</v>
      </c>
      <c r="J25" s="19">
        <v>9.8885839432065106E-3</v>
      </c>
      <c r="K25" s="19">
        <v>9.8393112732282403E-3</v>
      </c>
      <c r="L25" s="19">
        <v>8.8161185333215097E-3</v>
      </c>
      <c r="M25" s="19"/>
      <c r="N25" s="19">
        <v>5.7706035490338098E-3</v>
      </c>
      <c r="O25" s="19">
        <v>7.0795029296113199E-3</v>
      </c>
      <c r="P25" s="19">
        <v>1.6525165491692601E-2</v>
      </c>
      <c r="Q25" s="19">
        <v>1.67998623777319E-2</v>
      </c>
      <c r="R25" s="19"/>
      <c r="S25" s="19">
        <v>1.4827712807415599E-2</v>
      </c>
      <c r="T25" s="19">
        <v>1.3043674134608999E-2</v>
      </c>
      <c r="U25" s="19">
        <v>7.4521142529459603E-3</v>
      </c>
      <c r="V25" s="19">
        <v>1.4099637628418E-2</v>
      </c>
      <c r="W25" s="19">
        <v>6.1770028730031802E-3</v>
      </c>
      <c r="X25" s="19">
        <v>1.2196716153324801E-2</v>
      </c>
      <c r="Y25" s="19">
        <v>8.0842954031380993E-3</v>
      </c>
      <c r="Z25" s="19">
        <v>1.8707975842930099E-2</v>
      </c>
      <c r="AA25" s="19">
        <v>1.4851427197334699E-2</v>
      </c>
      <c r="AB25" s="19">
        <v>3.9541754132567403E-3</v>
      </c>
      <c r="AC25" s="19">
        <v>5.06126031393145E-3</v>
      </c>
      <c r="AD25" s="19">
        <v>1.1909019932708299E-2</v>
      </c>
      <c r="AE25" s="19"/>
      <c r="AF25" s="19">
        <v>0</v>
      </c>
      <c r="AG25" s="19">
        <v>3.7466313751139402E-2</v>
      </c>
      <c r="AH25" s="19">
        <v>1.98056457009297E-2</v>
      </c>
      <c r="AI25" s="19">
        <v>2.40306710562379E-2</v>
      </c>
      <c r="AJ25" s="19">
        <v>6.2624749182844603E-3</v>
      </c>
      <c r="AK25" s="19">
        <v>4.2486676991921003E-3</v>
      </c>
      <c r="AL25" s="19">
        <v>1.6678110222488201E-2</v>
      </c>
      <c r="AM25" s="19">
        <v>7.6573670240653296E-3</v>
      </c>
      <c r="AN25" s="19">
        <v>6.2988118749534704E-3</v>
      </c>
      <c r="AO25" s="19">
        <v>0</v>
      </c>
      <c r="AP25" s="19">
        <v>1.0533188370397399E-2</v>
      </c>
      <c r="AQ25" s="19">
        <v>4.5532799316152202E-3</v>
      </c>
      <c r="AR25" s="19">
        <v>2.5576503120396599E-2</v>
      </c>
      <c r="AS25" s="19">
        <v>2.1296644598865901E-2</v>
      </c>
      <c r="AT25" s="19">
        <v>8.9964891264586993E-3</v>
      </c>
      <c r="AU25" s="19">
        <v>0</v>
      </c>
      <c r="AV25" s="19"/>
      <c r="AW25" s="19">
        <v>8.7164050905585693E-3</v>
      </c>
      <c r="AX25" s="19">
        <v>1.55794730486795E-2</v>
      </c>
      <c r="AY25" s="19">
        <v>1.1399859532609399E-2</v>
      </c>
      <c r="AZ25" s="19">
        <v>1.06378792316787E-2</v>
      </c>
      <c r="BA25" s="19">
        <v>6.8936753709321601E-3</v>
      </c>
      <c r="BB25" s="19">
        <v>9.9266478246669201E-3</v>
      </c>
      <c r="BC25" s="19"/>
      <c r="BD25" s="19">
        <v>1.4421012742331501E-2</v>
      </c>
      <c r="BE25" s="19">
        <v>1.6076638488482502E-2</v>
      </c>
      <c r="BF25" s="19">
        <v>5.9921535148782902E-3</v>
      </c>
      <c r="BG25" s="19">
        <v>1.84063779809955E-3</v>
      </c>
      <c r="BH25" s="19">
        <v>1.2839732703034699E-2</v>
      </c>
      <c r="BI25" s="19"/>
      <c r="BJ25" s="19">
        <v>1.14655578158447E-2</v>
      </c>
      <c r="BK25" s="19">
        <v>1.0218191146435599E-2</v>
      </c>
      <c r="BL25" s="19"/>
      <c r="BM25" s="19">
        <v>1.12007452781828E-2</v>
      </c>
      <c r="BN25" s="19">
        <v>1.1248623552227501E-2</v>
      </c>
      <c r="BO25" s="19"/>
      <c r="BP25" s="19">
        <v>3.80987712741985E-3</v>
      </c>
      <c r="BQ25" s="19">
        <v>1.3193444281065E-2</v>
      </c>
      <c r="BR25" s="19">
        <v>1.1164129536409601E-2</v>
      </c>
      <c r="BS25" s="19">
        <v>1.13211387516655E-2</v>
      </c>
      <c r="BT25" s="19"/>
      <c r="BU25" s="19">
        <v>4.1670337474417696E-3</v>
      </c>
      <c r="BV25" s="19">
        <v>2.0065762599360701E-2</v>
      </c>
      <c r="BW25" s="19"/>
      <c r="BX25" s="19">
        <v>6.0688220089738501E-3</v>
      </c>
      <c r="BY25" s="19">
        <v>1.3181904022226699E-2</v>
      </c>
      <c r="BZ25" s="19"/>
      <c r="CA25" s="19">
        <v>9.9710172847709E-3</v>
      </c>
      <c r="CB25" s="19">
        <v>1.8810608802722301E-2</v>
      </c>
      <c r="CC25" s="19">
        <v>1.7717804201992399E-3</v>
      </c>
      <c r="CD25" s="19">
        <v>1.4167896620351599E-2</v>
      </c>
    </row>
    <row r="26" spans="2:82">
      <c r="B26" s="16"/>
    </row>
    <row r="27" spans="2:82">
      <c r="B27" t="s">
        <v>427</v>
      </c>
    </row>
    <row r="28" spans="2:82">
      <c r="B28" t="s">
        <v>428</v>
      </c>
    </row>
    <row r="30" spans="2:82">
      <c r="B30"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R18"/>
  <sheetViews>
    <sheetView showGridLines="0" workbookViewId="0">
      <pane xSplit="2" topLeftCell="C1" activePane="topRight" state="frozen"/>
      <selection pane="topRight"/>
    </sheetView>
  </sheetViews>
  <sheetFormatPr defaultColWidth="10.85546875" defaultRowHeight="14.45"/>
  <cols>
    <col min="2" max="2" width="25.7109375" customWidth="1"/>
    <col min="3" max="18" width="20.7109375" customWidth="1"/>
  </cols>
  <sheetData>
    <row r="2" spans="2:18" ht="40.15" customHeight="1">
      <c r="D2" s="31" t="s">
        <v>439</v>
      </c>
      <c r="E2" s="32"/>
      <c r="F2" s="32"/>
      <c r="G2" s="32"/>
      <c r="H2" s="32"/>
      <c r="I2" s="32"/>
      <c r="J2" s="32"/>
      <c r="K2" s="32"/>
      <c r="L2" s="32"/>
      <c r="M2" s="32"/>
      <c r="N2" s="32"/>
      <c r="O2" s="32"/>
      <c r="P2" s="32"/>
      <c r="Q2" s="32"/>
      <c r="R2" s="32"/>
    </row>
    <row r="6" spans="2:18" ht="49.9" customHeight="1">
      <c r="B6" s="20" t="s">
        <v>32</v>
      </c>
      <c r="C6" s="20" t="s">
        <v>440</v>
      </c>
      <c r="D6" s="20" t="s">
        <v>441</v>
      </c>
      <c r="E6" s="20" t="s">
        <v>442</v>
      </c>
      <c r="F6" s="20" t="s">
        <v>443</v>
      </c>
      <c r="G6" s="20" t="s">
        <v>444</v>
      </c>
      <c r="H6" s="20" t="s">
        <v>445</v>
      </c>
      <c r="I6" s="20" t="s">
        <v>446</v>
      </c>
      <c r="J6" s="20" t="s">
        <v>447</v>
      </c>
      <c r="K6" s="20" t="s">
        <v>448</v>
      </c>
      <c r="L6" s="20" t="s">
        <v>449</v>
      </c>
      <c r="M6" s="20" t="s">
        <v>450</v>
      </c>
      <c r="N6" s="20" t="s">
        <v>451</v>
      </c>
      <c r="O6" s="20" t="s">
        <v>452</v>
      </c>
      <c r="P6" s="20" t="s">
        <v>453</v>
      </c>
      <c r="Q6" s="20" t="s">
        <v>454</v>
      </c>
    </row>
    <row r="7" spans="2:18" ht="28.9">
      <c r="B7" s="18" t="s">
        <v>163</v>
      </c>
      <c r="C7" s="17">
        <v>4.49570281298751E-2</v>
      </c>
      <c r="D7" s="17">
        <v>4.8854672123389502E-2</v>
      </c>
      <c r="E7" s="17">
        <v>4.0632715574660597E-2</v>
      </c>
      <c r="F7" s="17">
        <v>4.13237059475242E-2</v>
      </c>
      <c r="G7" s="17">
        <v>8.1723876560101605E-2</v>
      </c>
      <c r="H7" s="17">
        <v>5.4835872987601599E-2</v>
      </c>
      <c r="I7" s="17">
        <v>9.9115745967687505E-2</v>
      </c>
      <c r="J7" s="17">
        <v>3.8857756466073597E-2</v>
      </c>
      <c r="K7" s="17">
        <v>0.21741169812557301</v>
      </c>
      <c r="L7" s="17">
        <v>0.13367807805988599</v>
      </c>
      <c r="M7" s="17">
        <v>8.1890445044134896E-2</v>
      </c>
      <c r="N7" s="17">
        <v>5.1356162332847302E-2</v>
      </c>
      <c r="O7" s="17">
        <v>8.6241421956700995E-2</v>
      </c>
      <c r="P7" s="17">
        <v>8.8000951092236004E-2</v>
      </c>
      <c r="Q7" s="17">
        <v>5.0213861401025399E-2</v>
      </c>
    </row>
    <row r="8" spans="2:18" ht="28.9">
      <c r="B8" s="18" t="s">
        <v>164</v>
      </c>
      <c r="C8" s="17">
        <v>0.48053296180944399</v>
      </c>
      <c r="D8" s="17">
        <v>0.50719778397995896</v>
      </c>
      <c r="E8" s="17">
        <v>0.524419880821829</v>
      </c>
      <c r="F8" s="17">
        <v>0.39621719486829199</v>
      </c>
      <c r="G8" s="17">
        <v>0.42838034161626498</v>
      </c>
      <c r="H8" s="17">
        <v>0.38017464962569097</v>
      </c>
      <c r="I8" s="17">
        <v>0.49480127029908699</v>
      </c>
      <c r="J8" s="17">
        <v>0.25787383068549402</v>
      </c>
      <c r="K8" s="17">
        <v>0.58609640111165096</v>
      </c>
      <c r="L8" s="17">
        <v>0.663906404520892</v>
      </c>
      <c r="M8" s="17">
        <v>0.70969456630781602</v>
      </c>
      <c r="N8" s="17">
        <v>0.22479055654423399</v>
      </c>
      <c r="O8" s="17">
        <v>0.56858280200232403</v>
      </c>
      <c r="P8" s="17">
        <v>0.54083991193695902</v>
      </c>
      <c r="Q8" s="17">
        <v>0.52744398949462101</v>
      </c>
    </row>
    <row r="9" spans="2:18" ht="28.9">
      <c r="B9" s="18" t="s">
        <v>165</v>
      </c>
      <c r="C9" s="17">
        <v>0.39579804693945198</v>
      </c>
      <c r="D9" s="17">
        <v>0.345774026950247</v>
      </c>
      <c r="E9" s="17">
        <v>0.35160104041370899</v>
      </c>
      <c r="F9" s="17">
        <v>0.487071632406889</v>
      </c>
      <c r="G9" s="17">
        <v>0.41422925262139898</v>
      </c>
      <c r="H9" s="17">
        <v>0.46870604573403302</v>
      </c>
      <c r="I9" s="17">
        <v>0.29573526471023098</v>
      </c>
      <c r="J9" s="17">
        <v>0.59378692038985603</v>
      </c>
      <c r="K9" s="17">
        <v>0.12450083388812699</v>
      </c>
      <c r="L9" s="17">
        <v>0.136112365394849</v>
      </c>
      <c r="M9" s="17">
        <v>9.1252903693951101E-2</v>
      </c>
      <c r="N9" s="17">
        <v>0.61435730224360596</v>
      </c>
      <c r="O9" s="17">
        <v>0.22574954292923899</v>
      </c>
      <c r="P9" s="17">
        <v>0.25008153571404201</v>
      </c>
      <c r="Q9" s="17">
        <v>0.22738292550888101</v>
      </c>
    </row>
    <row r="10" spans="2:18">
      <c r="B10" s="18" t="s">
        <v>166</v>
      </c>
      <c r="C10" s="17">
        <v>4.7051493167007297E-2</v>
      </c>
      <c r="D10" s="17">
        <v>3.7965393970825601E-2</v>
      </c>
      <c r="E10" s="17">
        <v>4.3920983141460798E-2</v>
      </c>
      <c r="F10" s="17">
        <v>3.3385751465623802E-2</v>
      </c>
      <c r="G10" s="17">
        <v>2.9996010355113501E-2</v>
      </c>
      <c r="H10" s="17">
        <v>4.4654571297203599E-2</v>
      </c>
      <c r="I10" s="17">
        <v>5.2127296659190497E-2</v>
      </c>
      <c r="J10" s="17">
        <v>6.5274577879605097E-2</v>
      </c>
      <c r="K10" s="17">
        <v>3.0097163015904E-2</v>
      </c>
      <c r="L10" s="17">
        <v>1.9091108786250199E-2</v>
      </c>
      <c r="M10" s="17">
        <v>3.82227644929405E-2</v>
      </c>
      <c r="N10" s="17">
        <v>6.5027192287327201E-2</v>
      </c>
      <c r="O10" s="17">
        <v>4.9915850852319303E-2</v>
      </c>
      <c r="P10" s="17">
        <v>4.5288662460744103E-2</v>
      </c>
      <c r="Q10" s="17">
        <v>4.9781451716346597E-2</v>
      </c>
    </row>
    <row r="11" spans="2:18">
      <c r="B11" s="18" t="s">
        <v>124</v>
      </c>
      <c r="C11" s="17">
        <v>3.1660469954221601E-2</v>
      </c>
      <c r="D11" s="17">
        <v>6.0208122975578197E-2</v>
      </c>
      <c r="E11" s="17">
        <v>3.9425380048340598E-2</v>
      </c>
      <c r="F11" s="17">
        <v>4.2001715311670899E-2</v>
      </c>
      <c r="G11" s="17">
        <v>4.5670518847120797E-2</v>
      </c>
      <c r="H11" s="17">
        <v>5.1628860355470499E-2</v>
      </c>
      <c r="I11" s="17">
        <v>5.8220422363804203E-2</v>
      </c>
      <c r="J11" s="17">
        <v>4.4206914578970899E-2</v>
      </c>
      <c r="K11" s="17">
        <v>4.1893903858745099E-2</v>
      </c>
      <c r="L11" s="17">
        <v>4.7212043238122101E-2</v>
      </c>
      <c r="M11" s="17">
        <v>7.8939320461157203E-2</v>
      </c>
      <c r="N11" s="17">
        <v>4.44687865919852E-2</v>
      </c>
      <c r="O11" s="17">
        <v>6.9510382259416803E-2</v>
      </c>
      <c r="P11" s="17">
        <v>7.5788938796018196E-2</v>
      </c>
      <c r="Q11" s="17">
        <v>0.14517777187912501</v>
      </c>
    </row>
    <row r="12" spans="2:18">
      <c r="B12" s="16"/>
      <c r="C12" s="16"/>
      <c r="D12" s="16"/>
      <c r="E12" s="16"/>
      <c r="F12" s="16"/>
      <c r="G12" s="16"/>
      <c r="H12" s="16"/>
      <c r="I12" s="16"/>
      <c r="J12" s="16"/>
      <c r="K12" s="16"/>
      <c r="L12" s="16"/>
      <c r="M12" s="16"/>
      <c r="N12" s="16"/>
      <c r="O12" s="16"/>
      <c r="P12" s="16"/>
      <c r="Q12" s="16"/>
    </row>
    <row r="13" spans="2:18">
      <c r="B13" t="s">
        <v>427</v>
      </c>
    </row>
    <row r="14" spans="2:18">
      <c r="B14" t="s">
        <v>428</v>
      </c>
    </row>
    <row r="18" spans="2:2">
      <c r="B18" s="8" t="str">
        <f>HYPERLINK("#'Contents'!A1", "Return to Contents")</f>
        <v>Return to Contents</v>
      </c>
    </row>
  </sheetData>
  <mergeCells count="1">
    <mergeCell ref="D2:R2"/>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162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4.49570281298751E-2</v>
      </c>
      <c r="D9" s="17">
        <v>5.3339593392878498E-2</v>
      </c>
      <c r="E9" s="17">
        <v>3.7104045497437899E-2</v>
      </c>
      <c r="F9" s="17"/>
      <c r="G9" s="17">
        <v>6.02409538670787E-2</v>
      </c>
      <c r="H9" s="17">
        <v>8.6254133115470893E-2</v>
      </c>
      <c r="I9" s="17">
        <v>5.5811478841571401E-2</v>
      </c>
      <c r="J9" s="17">
        <v>4.1486306827937303E-2</v>
      </c>
      <c r="K9" s="17">
        <v>2.1945278322203599E-2</v>
      </c>
      <c r="L9" s="17">
        <v>1.05044937309889E-2</v>
      </c>
      <c r="M9" s="17"/>
      <c r="N9" s="17">
        <v>4.5746310308800997E-2</v>
      </c>
      <c r="O9" s="17">
        <v>3.2294494980102201E-2</v>
      </c>
      <c r="P9" s="17">
        <v>5.64357374598859E-2</v>
      </c>
      <c r="Q9" s="17">
        <v>4.8347357850876502E-2</v>
      </c>
      <c r="R9" s="17"/>
      <c r="S9" s="17">
        <v>6.2205779522578102E-2</v>
      </c>
      <c r="T9" s="17">
        <v>1.6602867640534601E-2</v>
      </c>
      <c r="U9" s="17">
        <v>2.6283904983704202E-2</v>
      </c>
      <c r="V9" s="17">
        <v>4.5317226985665301E-2</v>
      </c>
      <c r="W9" s="17">
        <v>6.3444703202608699E-2</v>
      </c>
      <c r="X9" s="17">
        <v>6.7869835955679303E-2</v>
      </c>
      <c r="Y9" s="17">
        <v>2.8752951152390599E-2</v>
      </c>
      <c r="Z9" s="17">
        <v>6.8917799697868098E-2</v>
      </c>
      <c r="AA9" s="17">
        <v>5.1143481267849102E-2</v>
      </c>
      <c r="AB9" s="17">
        <v>3.8319880969377398E-2</v>
      </c>
      <c r="AC9" s="17">
        <v>3.3398730512137202E-2</v>
      </c>
      <c r="AD9" s="17">
        <v>5.19104279741101E-2</v>
      </c>
      <c r="AE9" s="17"/>
      <c r="AF9" s="17">
        <v>4.5486787894145002E-2</v>
      </c>
      <c r="AG9" s="17">
        <v>4.3122503797999902E-2</v>
      </c>
      <c r="AH9" s="17">
        <v>3.0887953413905201E-2</v>
      </c>
      <c r="AI9" s="17">
        <v>6.0041154056935803E-2</v>
      </c>
      <c r="AJ9" s="17">
        <v>5.7007634722848699E-2</v>
      </c>
      <c r="AK9" s="17">
        <v>5.0277397392349599E-2</v>
      </c>
      <c r="AL9" s="17">
        <v>5.1784622374232397E-2</v>
      </c>
      <c r="AM9" s="17">
        <v>4.9482509670233897E-2</v>
      </c>
      <c r="AN9" s="17">
        <v>4.8981339082785597E-2</v>
      </c>
      <c r="AO9" s="17">
        <v>2.3740371921227198E-2</v>
      </c>
      <c r="AP9" s="17">
        <v>4.0897072259378997E-2</v>
      </c>
      <c r="AQ9" s="17">
        <v>3.4291517950968298E-2</v>
      </c>
      <c r="AR9" s="17">
        <v>3.1495716042930999E-2</v>
      </c>
      <c r="AS9" s="17">
        <v>4.3710358367743299E-2</v>
      </c>
      <c r="AT9" s="17">
        <v>7.8632766476233296E-2</v>
      </c>
      <c r="AU9" s="17">
        <v>5.2115690596318598E-2</v>
      </c>
      <c r="AV9" s="17"/>
      <c r="AW9" s="17">
        <v>7.3839413073161705E-2</v>
      </c>
      <c r="AX9" s="17">
        <v>4.5506341981217599E-2</v>
      </c>
      <c r="AY9" s="17">
        <v>3.05688452749555E-2</v>
      </c>
      <c r="AZ9" s="17">
        <v>3.0291537761122801E-2</v>
      </c>
      <c r="BA9" s="17">
        <v>2.72452685209407E-2</v>
      </c>
      <c r="BB9" s="17">
        <v>4.5939560723946497E-2</v>
      </c>
      <c r="BC9" s="17"/>
      <c r="BD9" s="17">
        <v>5.1955785162309497E-2</v>
      </c>
      <c r="BE9" s="17">
        <v>3.4327340023971802E-2</v>
      </c>
      <c r="BF9" s="17">
        <v>3.6098820836828499E-2</v>
      </c>
      <c r="BG9" s="17">
        <v>8.18140587818839E-2</v>
      </c>
      <c r="BH9" s="17">
        <v>7.6805795699371099E-2</v>
      </c>
      <c r="BI9" s="17"/>
      <c r="BJ9" s="17">
        <v>3.6459332195223702E-2</v>
      </c>
      <c r="BK9" s="17">
        <v>8.0706621616651902E-2</v>
      </c>
      <c r="BL9" s="17"/>
      <c r="BM9" s="17">
        <v>4.2209090634325902E-2</v>
      </c>
      <c r="BN9" s="17">
        <v>5.3983261030410401E-2</v>
      </c>
      <c r="BO9" s="17"/>
      <c r="BP9" s="17">
        <v>7.8470287855443105E-2</v>
      </c>
      <c r="BQ9" s="17">
        <v>5.9928265535349003E-2</v>
      </c>
      <c r="BR9" s="17">
        <v>7.9912929899696006E-2</v>
      </c>
      <c r="BS9" s="17">
        <v>3.4752312658310303E-2</v>
      </c>
      <c r="BT9" s="17"/>
      <c r="BU9" s="17">
        <v>4.64545474337257E-2</v>
      </c>
      <c r="BV9" s="17">
        <v>4.3050747081870303E-2</v>
      </c>
      <c r="BW9" s="17"/>
      <c r="BX9" s="17">
        <v>7.2259975762376902E-2</v>
      </c>
      <c r="BY9" s="17">
        <v>3.4127155923847297E-2</v>
      </c>
      <c r="BZ9" s="17"/>
      <c r="CA9" s="17">
        <v>0.10919499161162299</v>
      </c>
      <c r="CB9" s="17">
        <v>2.7766968832304902E-2</v>
      </c>
      <c r="CC9" s="17">
        <v>4.5982892210261E-2</v>
      </c>
      <c r="CD9" s="17">
        <v>4.3685324863620097E-2</v>
      </c>
    </row>
    <row r="10" spans="2:82" ht="28.9">
      <c r="B10" s="18" t="s">
        <v>164</v>
      </c>
      <c r="C10" s="17">
        <v>0.48053296180944399</v>
      </c>
      <c r="D10" s="17">
        <v>0.441321059030711</v>
      </c>
      <c r="E10" s="17">
        <v>0.51840241718019897</v>
      </c>
      <c r="F10" s="17"/>
      <c r="G10" s="17">
        <v>0.37421378187816301</v>
      </c>
      <c r="H10" s="17">
        <v>0.42279112694638799</v>
      </c>
      <c r="I10" s="17">
        <v>0.48735556007083403</v>
      </c>
      <c r="J10" s="17">
        <v>0.47910851294732099</v>
      </c>
      <c r="K10" s="17">
        <v>0.54559954278927403</v>
      </c>
      <c r="L10" s="17">
        <v>0.55034626304857803</v>
      </c>
      <c r="M10" s="17"/>
      <c r="N10" s="17">
        <v>0.46255279676649402</v>
      </c>
      <c r="O10" s="17">
        <v>0.51558132665246303</v>
      </c>
      <c r="P10" s="17">
        <v>0.468185718434109</v>
      </c>
      <c r="Q10" s="17">
        <v>0.47485217509474997</v>
      </c>
      <c r="R10" s="17"/>
      <c r="S10" s="17">
        <v>0.44709555333506601</v>
      </c>
      <c r="T10" s="17">
        <v>0.53447185812944797</v>
      </c>
      <c r="U10" s="17">
        <v>0.52923042398202402</v>
      </c>
      <c r="V10" s="17">
        <v>0.492430861200994</v>
      </c>
      <c r="W10" s="17">
        <v>0.51706395725496601</v>
      </c>
      <c r="X10" s="17">
        <v>0.443730488794011</v>
      </c>
      <c r="Y10" s="17">
        <v>0.52289671854452102</v>
      </c>
      <c r="Z10" s="17">
        <v>0.35821976690521501</v>
      </c>
      <c r="AA10" s="17">
        <v>0.47120874457119299</v>
      </c>
      <c r="AB10" s="17">
        <v>0.49169992248225203</v>
      </c>
      <c r="AC10" s="17">
        <v>0.47213460860649398</v>
      </c>
      <c r="AD10" s="17">
        <v>0.327291256890611</v>
      </c>
      <c r="AE10" s="17"/>
      <c r="AF10" s="17">
        <v>0.27308648859031798</v>
      </c>
      <c r="AG10" s="17">
        <v>0.50764064778409201</v>
      </c>
      <c r="AH10" s="17">
        <v>0.51000838824897599</v>
      </c>
      <c r="AI10" s="17">
        <v>0.47085549943849497</v>
      </c>
      <c r="AJ10" s="17">
        <v>0.46812097540350101</v>
      </c>
      <c r="AK10" s="17">
        <v>0.49594158574198299</v>
      </c>
      <c r="AL10" s="17">
        <v>0.46546887337694698</v>
      </c>
      <c r="AM10" s="17">
        <v>0.51399437452548102</v>
      </c>
      <c r="AN10" s="17">
        <v>0.53445571262025504</v>
      </c>
      <c r="AO10" s="17">
        <v>0.52753644240017505</v>
      </c>
      <c r="AP10" s="17">
        <v>0.451853704787611</v>
      </c>
      <c r="AQ10" s="17">
        <v>0.432866624857774</v>
      </c>
      <c r="AR10" s="17">
        <v>0.39498037320669199</v>
      </c>
      <c r="AS10" s="17">
        <v>0.41919985610007998</v>
      </c>
      <c r="AT10" s="17">
        <v>0.45023947684357402</v>
      </c>
      <c r="AU10" s="17">
        <v>0.41793393466732198</v>
      </c>
      <c r="AV10" s="17"/>
      <c r="AW10" s="17">
        <v>0.439496662640603</v>
      </c>
      <c r="AX10" s="17">
        <v>0.48114413552379398</v>
      </c>
      <c r="AY10" s="17">
        <v>0.48303084395676799</v>
      </c>
      <c r="AZ10" s="17">
        <v>0.47850183709577598</v>
      </c>
      <c r="BA10" s="17">
        <v>0.54845468156500798</v>
      </c>
      <c r="BB10" s="17">
        <v>0.51139766835053402</v>
      </c>
      <c r="BC10" s="17"/>
      <c r="BD10" s="17">
        <v>0.52611164050742698</v>
      </c>
      <c r="BE10" s="17">
        <v>0.42674932771948099</v>
      </c>
      <c r="BF10" s="17">
        <v>0.48743375092869501</v>
      </c>
      <c r="BG10" s="17">
        <v>0.43744036010920501</v>
      </c>
      <c r="BH10" s="17">
        <v>0.49525875198276598</v>
      </c>
      <c r="BI10" s="17"/>
      <c r="BJ10" s="17">
        <v>0.49050085152866002</v>
      </c>
      <c r="BK10" s="17">
        <v>0.44097820790809</v>
      </c>
      <c r="BL10" s="17"/>
      <c r="BM10" s="17">
        <v>0.48092812457421602</v>
      </c>
      <c r="BN10" s="17">
        <v>0.48235596948785497</v>
      </c>
      <c r="BO10" s="17"/>
      <c r="BP10" s="17">
        <v>0.44826808203342899</v>
      </c>
      <c r="BQ10" s="17">
        <v>0.48314853767772697</v>
      </c>
      <c r="BR10" s="17">
        <v>0.46354386050162899</v>
      </c>
      <c r="BS10" s="17">
        <v>0.48532212432239702</v>
      </c>
      <c r="BT10" s="17"/>
      <c r="BU10" s="17">
        <v>0.49826353101750598</v>
      </c>
      <c r="BV10" s="17">
        <v>0.45796266975059902</v>
      </c>
      <c r="BW10" s="17"/>
      <c r="BX10" s="17">
        <v>0.47669740836499003</v>
      </c>
      <c r="BY10" s="17">
        <v>0.482054356283109</v>
      </c>
      <c r="BZ10" s="17"/>
      <c r="CA10" s="17">
        <v>0.52430874835945795</v>
      </c>
      <c r="CB10" s="17">
        <v>0.46270755284043202</v>
      </c>
      <c r="CC10" s="17">
        <v>0.50792227649714095</v>
      </c>
      <c r="CD10" s="17">
        <v>0.45693739842841202</v>
      </c>
    </row>
    <row r="11" spans="2:82" ht="28.9">
      <c r="B11" s="18" t="s">
        <v>165</v>
      </c>
      <c r="C11" s="17">
        <v>0.39579804693945198</v>
      </c>
      <c r="D11" s="17">
        <v>0.420599420518048</v>
      </c>
      <c r="E11" s="17">
        <v>0.37108362282736101</v>
      </c>
      <c r="F11" s="17"/>
      <c r="G11" s="17">
        <v>0.471855299595207</v>
      </c>
      <c r="H11" s="17">
        <v>0.39527692279976701</v>
      </c>
      <c r="I11" s="17">
        <v>0.36303657948819901</v>
      </c>
      <c r="J11" s="17">
        <v>0.39128799404715398</v>
      </c>
      <c r="K11" s="17">
        <v>0.38045782157067298</v>
      </c>
      <c r="L11" s="17">
        <v>0.38628695184765799</v>
      </c>
      <c r="M11" s="17"/>
      <c r="N11" s="17">
        <v>0.432935582068113</v>
      </c>
      <c r="O11" s="17">
        <v>0.39524256144249198</v>
      </c>
      <c r="P11" s="17">
        <v>0.36371945743185302</v>
      </c>
      <c r="Q11" s="17">
        <v>0.38187221484419698</v>
      </c>
      <c r="R11" s="17"/>
      <c r="S11" s="17">
        <v>0.40657530437964601</v>
      </c>
      <c r="T11" s="17">
        <v>0.39011721880190298</v>
      </c>
      <c r="U11" s="17">
        <v>0.34725402791655602</v>
      </c>
      <c r="V11" s="17">
        <v>0.37661957994917999</v>
      </c>
      <c r="W11" s="17">
        <v>0.350995096495611</v>
      </c>
      <c r="X11" s="17">
        <v>0.40664368691782798</v>
      </c>
      <c r="Y11" s="17">
        <v>0.38000187478360098</v>
      </c>
      <c r="Z11" s="17">
        <v>0.46229430774456998</v>
      </c>
      <c r="AA11" s="17">
        <v>0.40511837676753698</v>
      </c>
      <c r="AB11" s="17">
        <v>0.40362561608925102</v>
      </c>
      <c r="AC11" s="17">
        <v>0.40752662312076898</v>
      </c>
      <c r="AD11" s="17">
        <v>0.50535315629215105</v>
      </c>
      <c r="AE11" s="17"/>
      <c r="AF11" s="17">
        <v>0.47954451245735602</v>
      </c>
      <c r="AG11" s="17">
        <v>0.29888134926314802</v>
      </c>
      <c r="AH11" s="17">
        <v>0.364094809256719</v>
      </c>
      <c r="AI11" s="17">
        <v>0.38506235963788399</v>
      </c>
      <c r="AJ11" s="17">
        <v>0.38985594801721501</v>
      </c>
      <c r="AK11" s="17">
        <v>0.38146939261421597</v>
      </c>
      <c r="AL11" s="17">
        <v>0.41058354817742398</v>
      </c>
      <c r="AM11" s="17">
        <v>0.380311411169443</v>
      </c>
      <c r="AN11" s="17">
        <v>0.35459777646291901</v>
      </c>
      <c r="AO11" s="17">
        <v>0.39963026652918598</v>
      </c>
      <c r="AP11" s="17">
        <v>0.43262646295533003</v>
      </c>
      <c r="AQ11" s="17">
        <v>0.44649201831455099</v>
      </c>
      <c r="AR11" s="17">
        <v>0.51946602320102897</v>
      </c>
      <c r="AS11" s="17">
        <v>0.47819799836856802</v>
      </c>
      <c r="AT11" s="17">
        <v>0.43953977271331302</v>
      </c>
      <c r="AU11" s="17">
        <v>0.44300623771074399</v>
      </c>
      <c r="AV11" s="17"/>
      <c r="AW11" s="17">
        <v>0.39912310737932799</v>
      </c>
      <c r="AX11" s="17">
        <v>0.40937620251981199</v>
      </c>
      <c r="AY11" s="17">
        <v>0.387034791999679</v>
      </c>
      <c r="AZ11" s="17">
        <v>0.39672020579209499</v>
      </c>
      <c r="BA11" s="17">
        <v>0.38038928390059401</v>
      </c>
      <c r="BB11" s="17">
        <v>0.36869826628802199</v>
      </c>
      <c r="BC11" s="17"/>
      <c r="BD11" s="17">
        <v>0.33639721177760501</v>
      </c>
      <c r="BE11" s="17">
        <v>0.45525348193341503</v>
      </c>
      <c r="BF11" s="17">
        <v>0.409504330726916</v>
      </c>
      <c r="BG11" s="17">
        <v>0.40840245656440399</v>
      </c>
      <c r="BH11" s="17">
        <v>0.35762661758251402</v>
      </c>
      <c r="BI11" s="17"/>
      <c r="BJ11" s="17">
        <v>0.401923029124998</v>
      </c>
      <c r="BK11" s="17">
        <v>0.37502230901900602</v>
      </c>
      <c r="BL11" s="17"/>
      <c r="BM11" s="17">
        <v>0.40186521837539202</v>
      </c>
      <c r="BN11" s="17">
        <v>0.36599976931608902</v>
      </c>
      <c r="BO11" s="17"/>
      <c r="BP11" s="17">
        <v>0.36407520947440403</v>
      </c>
      <c r="BQ11" s="17">
        <v>0.38524120138301698</v>
      </c>
      <c r="BR11" s="17">
        <v>0.38424573443398702</v>
      </c>
      <c r="BS11" s="17">
        <v>0.40727434686445502</v>
      </c>
      <c r="BT11" s="17"/>
      <c r="BU11" s="17">
        <v>0.402768252809516</v>
      </c>
      <c r="BV11" s="17">
        <v>0.38692525891152402</v>
      </c>
      <c r="BW11" s="17"/>
      <c r="BX11" s="17">
        <v>0.40077938886089898</v>
      </c>
      <c r="BY11" s="17">
        <v>0.39382216883464299</v>
      </c>
      <c r="BZ11" s="17"/>
      <c r="CA11" s="17">
        <v>0.33796512103243098</v>
      </c>
      <c r="CB11" s="17">
        <v>0.40250656790573103</v>
      </c>
      <c r="CC11" s="17">
        <v>0.41978070767530001</v>
      </c>
      <c r="CD11" s="17">
        <v>0.37868764891405299</v>
      </c>
    </row>
    <row r="12" spans="2:82">
      <c r="B12" s="18" t="s">
        <v>166</v>
      </c>
      <c r="C12" s="17">
        <v>4.7051493167007297E-2</v>
      </c>
      <c r="D12" s="17">
        <v>5.9201118111892298E-2</v>
      </c>
      <c r="E12" s="17">
        <v>3.5534711622440603E-2</v>
      </c>
      <c r="F12" s="17"/>
      <c r="G12" s="17">
        <v>5.6511935341863398E-2</v>
      </c>
      <c r="H12" s="17">
        <v>5.60248038356876E-2</v>
      </c>
      <c r="I12" s="17">
        <v>6.0900674591295202E-2</v>
      </c>
      <c r="J12" s="17">
        <v>4.7988807352089401E-2</v>
      </c>
      <c r="K12" s="17">
        <v>2.8835158092990799E-2</v>
      </c>
      <c r="L12" s="17">
        <v>3.3583937127535803E-2</v>
      </c>
      <c r="M12" s="17"/>
      <c r="N12" s="17">
        <v>3.9921159927923298E-2</v>
      </c>
      <c r="O12" s="17">
        <v>2.9527448396002898E-2</v>
      </c>
      <c r="P12" s="17">
        <v>7.1701670290930303E-2</v>
      </c>
      <c r="Q12" s="17">
        <v>5.2516553358172499E-2</v>
      </c>
      <c r="R12" s="17"/>
      <c r="S12" s="17">
        <v>5.0081850402253499E-2</v>
      </c>
      <c r="T12" s="17">
        <v>3.3051917415131998E-2</v>
      </c>
      <c r="U12" s="17">
        <v>4.9525614200245503E-2</v>
      </c>
      <c r="V12" s="17">
        <v>4.4841349864559697E-2</v>
      </c>
      <c r="W12" s="17">
        <v>4.8200225361208202E-2</v>
      </c>
      <c r="X12" s="17">
        <v>4.4665252015564101E-2</v>
      </c>
      <c r="Y12" s="17">
        <v>3.7301305438731502E-2</v>
      </c>
      <c r="Z12" s="17">
        <v>6.6700855510684401E-2</v>
      </c>
      <c r="AA12" s="17">
        <v>4.3326080661989903E-2</v>
      </c>
      <c r="AB12" s="17">
        <v>4.99992265394913E-2</v>
      </c>
      <c r="AC12" s="17">
        <v>5.1006199261111301E-2</v>
      </c>
      <c r="AD12" s="17">
        <v>9.6106785798705199E-2</v>
      </c>
      <c r="AE12" s="17"/>
      <c r="AF12" s="17">
        <v>7.9142173821453193E-2</v>
      </c>
      <c r="AG12" s="17">
        <v>7.0834824900542395E-2</v>
      </c>
      <c r="AH12" s="17">
        <v>6.0930636775724398E-2</v>
      </c>
      <c r="AI12" s="17">
        <v>3.9687905141507503E-2</v>
      </c>
      <c r="AJ12" s="17">
        <v>5.4137555019042299E-2</v>
      </c>
      <c r="AK12" s="17">
        <v>4.4933859745233298E-2</v>
      </c>
      <c r="AL12" s="17">
        <v>4.79982681077211E-2</v>
      </c>
      <c r="AM12" s="17">
        <v>2.54498748037379E-2</v>
      </c>
      <c r="AN12" s="17">
        <v>3.9280260010234901E-2</v>
      </c>
      <c r="AO12" s="17">
        <v>3.1778010170238097E-2</v>
      </c>
      <c r="AP12" s="17">
        <v>5.2628108026618901E-2</v>
      </c>
      <c r="AQ12" s="17">
        <v>7.8522666755550696E-2</v>
      </c>
      <c r="AR12" s="17">
        <v>4.7679451098810298E-2</v>
      </c>
      <c r="AS12" s="17">
        <v>4.0274224923113298E-2</v>
      </c>
      <c r="AT12" s="17">
        <v>8.9964891264586993E-3</v>
      </c>
      <c r="AU12" s="17">
        <v>5.7151981883072502E-2</v>
      </c>
      <c r="AV12" s="17"/>
      <c r="AW12" s="17">
        <v>5.8055511617114197E-2</v>
      </c>
      <c r="AX12" s="17">
        <v>3.8740549559603002E-2</v>
      </c>
      <c r="AY12" s="17">
        <v>6.3079425073807399E-2</v>
      </c>
      <c r="AZ12" s="17">
        <v>4.4098842920547901E-2</v>
      </c>
      <c r="BA12" s="17">
        <v>2.99508216505718E-2</v>
      </c>
      <c r="BB12" s="17">
        <v>5.0263686500156703E-2</v>
      </c>
      <c r="BC12" s="17"/>
      <c r="BD12" s="17">
        <v>4.0987510143401601E-2</v>
      </c>
      <c r="BE12" s="17">
        <v>5.1257135739637499E-2</v>
      </c>
      <c r="BF12" s="17">
        <v>4.2609706592831399E-2</v>
      </c>
      <c r="BG12" s="17">
        <v>5.4315086033682798E-2</v>
      </c>
      <c r="BH12" s="17">
        <v>4.3313886196047299E-2</v>
      </c>
      <c r="BI12" s="17"/>
      <c r="BJ12" s="17">
        <v>4.10644902077828E-2</v>
      </c>
      <c r="BK12" s="17">
        <v>7.2933307946930301E-2</v>
      </c>
      <c r="BL12" s="17"/>
      <c r="BM12" s="17">
        <v>4.3780286672255697E-2</v>
      </c>
      <c r="BN12" s="17">
        <v>6.4496838151095207E-2</v>
      </c>
      <c r="BO12" s="17"/>
      <c r="BP12" s="17">
        <v>7.4661030736171502E-2</v>
      </c>
      <c r="BQ12" s="17">
        <v>4.5389344338861201E-2</v>
      </c>
      <c r="BR12" s="17">
        <v>5.2356961548336398E-2</v>
      </c>
      <c r="BS12" s="17">
        <v>4.1733439371233597E-2</v>
      </c>
      <c r="BT12" s="17"/>
      <c r="BU12" s="17">
        <v>3.7404042535532998E-2</v>
      </c>
      <c r="BV12" s="17">
        <v>5.9332304675115299E-2</v>
      </c>
      <c r="BW12" s="17"/>
      <c r="BX12" s="17">
        <v>4.2629006028706402E-2</v>
      </c>
      <c r="BY12" s="17">
        <v>4.8805698287467898E-2</v>
      </c>
      <c r="BZ12" s="17"/>
      <c r="CA12" s="17">
        <v>2.0295852795364101E-2</v>
      </c>
      <c r="CB12" s="17">
        <v>7.4687419280348402E-2</v>
      </c>
      <c r="CC12" s="17">
        <v>1.7635091038271902E-2</v>
      </c>
      <c r="CD12" s="17">
        <v>5.89282833003155E-2</v>
      </c>
    </row>
    <row r="13" spans="2:82">
      <c r="B13" s="18" t="s">
        <v>124</v>
      </c>
      <c r="C13" s="19">
        <v>3.1660469954221601E-2</v>
      </c>
      <c r="D13" s="19">
        <v>2.55388089464695E-2</v>
      </c>
      <c r="E13" s="19">
        <v>3.7875202872561999E-2</v>
      </c>
      <c r="F13" s="19"/>
      <c r="G13" s="19">
        <v>3.71780293176876E-2</v>
      </c>
      <c r="H13" s="19">
        <v>3.96530133026863E-2</v>
      </c>
      <c r="I13" s="19">
        <v>3.2895707008100197E-2</v>
      </c>
      <c r="J13" s="19">
        <v>4.0128378825497697E-2</v>
      </c>
      <c r="K13" s="19">
        <v>2.3162199224859101E-2</v>
      </c>
      <c r="L13" s="19">
        <v>1.9278354245239802E-2</v>
      </c>
      <c r="M13" s="19"/>
      <c r="N13" s="19">
        <v>1.8844150928668299E-2</v>
      </c>
      <c r="O13" s="19">
        <v>2.73541685289399E-2</v>
      </c>
      <c r="P13" s="19">
        <v>3.9957416383221901E-2</v>
      </c>
      <c r="Q13" s="19">
        <v>4.2411698852004499E-2</v>
      </c>
      <c r="R13" s="19"/>
      <c r="S13" s="19">
        <v>3.4041512360456702E-2</v>
      </c>
      <c r="T13" s="19">
        <v>2.5756138012981902E-2</v>
      </c>
      <c r="U13" s="19">
        <v>4.7706028917470701E-2</v>
      </c>
      <c r="V13" s="19">
        <v>4.0790981999600497E-2</v>
      </c>
      <c r="W13" s="19">
        <v>2.0296017685606599E-2</v>
      </c>
      <c r="X13" s="19">
        <v>3.7090736316918102E-2</v>
      </c>
      <c r="Y13" s="19">
        <v>3.1047150080755401E-2</v>
      </c>
      <c r="Z13" s="19">
        <v>4.3867270141662203E-2</v>
      </c>
      <c r="AA13" s="19">
        <v>2.9203316731430298E-2</v>
      </c>
      <c r="AB13" s="19">
        <v>1.6355353919627301E-2</v>
      </c>
      <c r="AC13" s="19">
        <v>3.5933838499489001E-2</v>
      </c>
      <c r="AD13" s="19">
        <v>1.9338373044422499E-2</v>
      </c>
      <c r="AE13" s="19"/>
      <c r="AF13" s="19">
        <v>0.12274003723672799</v>
      </c>
      <c r="AG13" s="19">
        <v>7.9520674254217397E-2</v>
      </c>
      <c r="AH13" s="19">
        <v>3.4078212304675497E-2</v>
      </c>
      <c r="AI13" s="19">
        <v>4.4353081725178101E-2</v>
      </c>
      <c r="AJ13" s="19">
        <v>3.0877886837392999E-2</v>
      </c>
      <c r="AK13" s="19">
        <v>2.7377764506218399E-2</v>
      </c>
      <c r="AL13" s="19">
        <v>2.4164687963674901E-2</v>
      </c>
      <c r="AM13" s="19">
        <v>3.0761829831103801E-2</v>
      </c>
      <c r="AN13" s="19">
        <v>2.2684911823806098E-2</v>
      </c>
      <c r="AO13" s="19">
        <v>1.7314908979173701E-2</v>
      </c>
      <c r="AP13" s="19">
        <v>2.1994651971060899E-2</v>
      </c>
      <c r="AQ13" s="19">
        <v>7.8271721211556605E-3</v>
      </c>
      <c r="AR13" s="19">
        <v>6.3784364505370204E-3</v>
      </c>
      <c r="AS13" s="19">
        <v>1.86175622404957E-2</v>
      </c>
      <c r="AT13" s="19">
        <v>2.25914948404204E-2</v>
      </c>
      <c r="AU13" s="19">
        <v>2.97921551425432E-2</v>
      </c>
      <c r="AV13" s="19"/>
      <c r="AW13" s="19">
        <v>2.9485305289793502E-2</v>
      </c>
      <c r="AX13" s="19">
        <v>2.5232770415574202E-2</v>
      </c>
      <c r="AY13" s="19">
        <v>3.62860936947903E-2</v>
      </c>
      <c r="AZ13" s="19">
        <v>5.03875764304582E-2</v>
      </c>
      <c r="BA13" s="19">
        <v>1.39599443628856E-2</v>
      </c>
      <c r="BB13" s="19">
        <v>2.37008181373413E-2</v>
      </c>
      <c r="BC13" s="19"/>
      <c r="BD13" s="19">
        <v>4.4547852409257002E-2</v>
      </c>
      <c r="BE13" s="19">
        <v>3.2412714583494998E-2</v>
      </c>
      <c r="BF13" s="19">
        <v>2.4353390914728799E-2</v>
      </c>
      <c r="BG13" s="19">
        <v>1.8028038510824199E-2</v>
      </c>
      <c r="BH13" s="19">
        <v>2.6994948539301501E-2</v>
      </c>
      <c r="BI13" s="19"/>
      <c r="BJ13" s="19">
        <v>3.0052296943336099E-2</v>
      </c>
      <c r="BK13" s="19">
        <v>3.0359553509321902E-2</v>
      </c>
      <c r="BL13" s="19"/>
      <c r="BM13" s="19">
        <v>3.121727974381E-2</v>
      </c>
      <c r="BN13" s="19">
        <v>3.3164162014550497E-2</v>
      </c>
      <c r="BO13" s="19"/>
      <c r="BP13" s="19">
        <v>3.4525389900551998E-2</v>
      </c>
      <c r="BQ13" s="19">
        <v>2.6292651065046101E-2</v>
      </c>
      <c r="BR13" s="19">
        <v>1.9940513616351602E-2</v>
      </c>
      <c r="BS13" s="19">
        <v>3.09177767836043E-2</v>
      </c>
      <c r="BT13" s="19"/>
      <c r="BU13" s="19">
        <v>1.51096262037191E-2</v>
      </c>
      <c r="BV13" s="19">
        <v>5.2729019580891899E-2</v>
      </c>
      <c r="BW13" s="19"/>
      <c r="BX13" s="19">
        <v>7.6342209830286001E-3</v>
      </c>
      <c r="BY13" s="19">
        <v>4.1190620670933299E-2</v>
      </c>
      <c r="BZ13" s="19"/>
      <c r="CA13" s="19">
        <v>8.2352862011245195E-3</v>
      </c>
      <c r="CB13" s="19">
        <v>3.2331491141183701E-2</v>
      </c>
      <c r="CC13" s="19">
        <v>8.6790325790259693E-3</v>
      </c>
      <c r="CD13" s="19">
        <v>6.1761344493598803E-2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167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4.8854672123389502E-2</v>
      </c>
      <c r="D9" s="17">
        <v>5.6966654472799798E-2</v>
      </c>
      <c r="E9" s="17">
        <v>4.1294972978747201E-2</v>
      </c>
      <c r="F9" s="17"/>
      <c r="G9" s="17">
        <v>8.2081387557669097E-2</v>
      </c>
      <c r="H9" s="17">
        <v>9.5265873729476799E-2</v>
      </c>
      <c r="I9" s="17">
        <v>5.3684787319827801E-2</v>
      </c>
      <c r="J9" s="17">
        <v>3.00189938683918E-2</v>
      </c>
      <c r="K9" s="17">
        <v>3.0408420910547102E-2</v>
      </c>
      <c r="L9" s="17">
        <v>1.2634595057274101E-2</v>
      </c>
      <c r="M9" s="17"/>
      <c r="N9" s="17">
        <v>4.7288070365042401E-2</v>
      </c>
      <c r="O9" s="17">
        <v>3.9892009167402598E-2</v>
      </c>
      <c r="P9" s="17">
        <v>7.21337212103072E-2</v>
      </c>
      <c r="Q9" s="17">
        <v>4.0669286905565601E-2</v>
      </c>
      <c r="R9" s="17"/>
      <c r="S9" s="17">
        <v>8.0219732400503896E-2</v>
      </c>
      <c r="T9" s="17">
        <v>3.02911022380081E-2</v>
      </c>
      <c r="U9" s="17">
        <v>1.38211883461982E-2</v>
      </c>
      <c r="V9" s="17">
        <v>2.7370914076987898E-2</v>
      </c>
      <c r="W9" s="17">
        <v>6.91043021911487E-2</v>
      </c>
      <c r="X9" s="17">
        <v>6.2719060500127696E-2</v>
      </c>
      <c r="Y9" s="17">
        <v>2.36141359990188E-2</v>
      </c>
      <c r="Z9" s="17">
        <v>5.7158119196157799E-2</v>
      </c>
      <c r="AA9" s="17">
        <v>6.4201736054606495E-2</v>
      </c>
      <c r="AB9" s="17">
        <v>5.1271254633576901E-2</v>
      </c>
      <c r="AC9" s="17">
        <v>4.4507193014327998E-2</v>
      </c>
      <c r="AD9" s="17">
        <v>5.19104279741101E-2</v>
      </c>
      <c r="AE9" s="17"/>
      <c r="AF9" s="17">
        <v>5.1078861884500198E-2</v>
      </c>
      <c r="AG9" s="17">
        <v>0.103403418366469</v>
      </c>
      <c r="AH9" s="17">
        <v>4.8844767580868302E-2</v>
      </c>
      <c r="AI9" s="17">
        <v>3.9154846111546703E-2</v>
      </c>
      <c r="AJ9" s="17">
        <v>4.8537723259336897E-2</v>
      </c>
      <c r="AK9" s="17">
        <v>3.5605033743310602E-2</v>
      </c>
      <c r="AL9" s="17">
        <v>4.2756400124777098E-2</v>
      </c>
      <c r="AM9" s="17">
        <v>5.7232978118497202E-2</v>
      </c>
      <c r="AN9" s="17">
        <v>5.1388938711926499E-2</v>
      </c>
      <c r="AO9" s="17">
        <v>5.6575950618248397E-2</v>
      </c>
      <c r="AP9" s="17">
        <v>4.89210411437562E-2</v>
      </c>
      <c r="AQ9" s="17">
        <v>4.7085637570415402E-2</v>
      </c>
      <c r="AR9" s="17">
        <v>5.8090810865719301E-2</v>
      </c>
      <c r="AS9" s="17">
        <v>3.0509164042307201E-2</v>
      </c>
      <c r="AT9" s="17">
        <v>5.7398428116162303E-2</v>
      </c>
      <c r="AU9" s="17">
        <v>6.6390111917926403E-2</v>
      </c>
      <c r="AV9" s="17"/>
      <c r="AW9" s="17">
        <v>7.2086807637924494E-2</v>
      </c>
      <c r="AX9" s="17">
        <v>4.6318693624738803E-2</v>
      </c>
      <c r="AY9" s="17">
        <v>4.9619042011778303E-2</v>
      </c>
      <c r="AZ9" s="17">
        <v>3.7116952295193198E-2</v>
      </c>
      <c r="BA9" s="17">
        <v>2.4631336051755898E-2</v>
      </c>
      <c r="BB9" s="17">
        <v>5.5234722753436501E-2</v>
      </c>
      <c r="BC9" s="17"/>
      <c r="BD9" s="17">
        <v>4.96769386510309E-2</v>
      </c>
      <c r="BE9" s="17">
        <v>3.6486690352485099E-2</v>
      </c>
      <c r="BF9" s="17">
        <v>4.2672832226936699E-2</v>
      </c>
      <c r="BG9" s="17">
        <v>9.8393953157768499E-2</v>
      </c>
      <c r="BH9" s="17">
        <v>7.7513342704641594E-2</v>
      </c>
      <c r="BI9" s="17"/>
      <c r="BJ9" s="17">
        <v>4.1408462508697799E-2</v>
      </c>
      <c r="BK9" s="17">
        <v>8.2490668300148798E-2</v>
      </c>
      <c r="BL9" s="17"/>
      <c r="BM9" s="17">
        <v>4.6980712357510002E-2</v>
      </c>
      <c r="BN9" s="17">
        <v>5.6243968499606799E-2</v>
      </c>
      <c r="BO9" s="17"/>
      <c r="BP9" s="17">
        <v>6.4089450848207802E-2</v>
      </c>
      <c r="BQ9" s="17">
        <v>8.5213240550793906E-2</v>
      </c>
      <c r="BR9" s="17">
        <v>7.1773294122674094E-2</v>
      </c>
      <c r="BS9" s="17">
        <v>3.98432151014841E-2</v>
      </c>
      <c r="BT9" s="17"/>
      <c r="BU9" s="17">
        <v>5.2509624379270099E-2</v>
      </c>
      <c r="BV9" s="17">
        <v>4.4202066845559301E-2</v>
      </c>
      <c r="BW9" s="17"/>
      <c r="BX9" s="17">
        <v>7.6120982640538001E-2</v>
      </c>
      <c r="BY9" s="17">
        <v>3.8039332241219602E-2</v>
      </c>
      <c r="BZ9" s="17"/>
      <c r="CA9" s="17">
        <v>8.08033322584428E-2</v>
      </c>
      <c r="CB9" s="17">
        <v>3.5123252675388399E-2</v>
      </c>
      <c r="CC9" s="17">
        <v>5.7895835868225401E-2</v>
      </c>
      <c r="CD9" s="17">
        <v>4.4069618640514202E-2</v>
      </c>
    </row>
    <row r="10" spans="2:82" ht="28.9">
      <c r="B10" s="18" t="s">
        <v>164</v>
      </c>
      <c r="C10" s="17">
        <v>0.50719778397995896</v>
      </c>
      <c r="D10" s="17">
        <v>0.49003364187162002</v>
      </c>
      <c r="E10" s="17">
        <v>0.52123974788202898</v>
      </c>
      <c r="F10" s="17"/>
      <c r="G10" s="17">
        <v>0.47681014360310298</v>
      </c>
      <c r="H10" s="17">
        <v>0.52456596238883502</v>
      </c>
      <c r="I10" s="17">
        <v>0.55009817154090701</v>
      </c>
      <c r="J10" s="17">
        <v>0.52107391235399003</v>
      </c>
      <c r="K10" s="17">
        <v>0.51634074950896303</v>
      </c>
      <c r="L10" s="17">
        <v>0.46084103456896103</v>
      </c>
      <c r="M10" s="17"/>
      <c r="N10" s="17">
        <v>0.52079291960028995</v>
      </c>
      <c r="O10" s="17">
        <v>0.526884010914902</v>
      </c>
      <c r="P10" s="17">
        <v>0.44973404335035</v>
      </c>
      <c r="Q10" s="17">
        <v>0.52465702640905598</v>
      </c>
      <c r="R10" s="17"/>
      <c r="S10" s="17">
        <v>0.50078515443426197</v>
      </c>
      <c r="T10" s="17">
        <v>0.52511118188606898</v>
      </c>
      <c r="U10" s="17">
        <v>0.55266179939301396</v>
      </c>
      <c r="V10" s="17">
        <v>0.49875475250392998</v>
      </c>
      <c r="W10" s="17">
        <v>0.51370101790718403</v>
      </c>
      <c r="X10" s="17">
        <v>0.45139361066675598</v>
      </c>
      <c r="Y10" s="17">
        <v>0.52466715238654404</v>
      </c>
      <c r="Z10" s="17">
        <v>0.43607551799197702</v>
      </c>
      <c r="AA10" s="17">
        <v>0.485179490237726</v>
      </c>
      <c r="AB10" s="17">
        <v>0.49577193925215302</v>
      </c>
      <c r="AC10" s="17">
        <v>0.55830244337582702</v>
      </c>
      <c r="AD10" s="17">
        <v>0.59392639668333103</v>
      </c>
      <c r="AE10" s="17"/>
      <c r="AF10" s="17">
        <v>0.39375321522984402</v>
      </c>
      <c r="AG10" s="17">
        <v>0.49902525202651798</v>
      </c>
      <c r="AH10" s="17">
        <v>0.49970741217325698</v>
      </c>
      <c r="AI10" s="17">
        <v>0.52562666190516605</v>
      </c>
      <c r="AJ10" s="17">
        <v>0.51246734307640995</v>
      </c>
      <c r="AK10" s="17">
        <v>0.53403672412208603</v>
      </c>
      <c r="AL10" s="17">
        <v>0.49180968100267602</v>
      </c>
      <c r="AM10" s="17">
        <v>0.48756374507537198</v>
      </c>
      <c r="AN10" s="17">
        <v>0.51116583459954301</v>
      </c>
      <c r="AO10" s="17">
        <v>0.53663987935256596</v>
      </c>
      <c r="AP10" s="17">
        <v>0.49396625206952599</v>
      </c>
      <c r="AQ10" s="17">
        <v>0.475535740758181</v>
      </c>
      <c r="AR10" s="17">
        <v>0.45048971254367798</v>
      </c>
      <c r="AS10" s="17">
        <v>0.52419233832714496</v>
      </c>
      <c r="AT10" s="17">
        <v>0.50794791058760802</v>
      </c>
      <c r="AU10" s="17">
        <v>0.53044659472556699</v>
      </c>
      <c r="AV10" s="17"/>
      <c r="AW10" s="17">
        <v>0.54152650217214704</v>
      </c>
      <c r="AX10" s="17">
        <v>0.52337350541364303</v>
      </c>
      <c r="AY10" s="17">
        <v>0.48783401621018702</v>
      </c>
      <c r="AZ10" s="17">
        <v>0.46189511931072402</v>
      </c>
      <c r="BA10" s="17">
        <v>0.50189527915225396</v>
      </c>
      <c r="BB10" s="17">
        <v>0.51276733327188995</v>
      </c>
      <c r="BC10" s="17"/>
      <c r="BD10" s="17">
        <v>0.46547779156866798</v>
      </c>
      <c r="BE10" s="17">
        <v>0.50219041651917296</v>
      </c>
      <c r="BF10" s="17">
        <v>0.54387927962945404</v>
      </c>
      <c r="BG10" s="17">
        <v>0.50546379333659697</v>
      </c>
      <c r="BH10" s="17">
        <v>0.50128329166556396</v>
      </c>
      <c r="BI10" s="17"/>
      <c r="BJ10" s="17">
        <v>0.51277728533227296</v>
      </c>
      <c r="BK10" s="17">
        <v>0.48205315402349203</v>
      </c>
      <c r="BL10" s="17"/>
      <c r="BM10" s="17">
        <v>0.49823548232142501</v>
      </c>
      <c r="BN10" s="17">
        <v>0.55212290280448895</v>
      </c>
      <c r="BO10" s="17"/>
      <c r="BP10" s="17">
        <v>0.55626688829874704</v>
      </c>
      <c r="BQ10" s="17">
        <v>0.47422692809917599</v>
      </c>
      <c r="BR10" s="17">
        <v>0.55370297504306198</v>
      </c>
      <c r="BS10" s="17">
        <v>0.50022430772806203</v>
      </c>
      <c r="BT10" s="17"/>
      <c r="BU10" s="17">
        <v>0.51557941136923202</v>
      </c>
      <c r="BV10" s="17">
        <v>0.49652831387528301</v>
      </c>
      <c r="BW10" s="17"/>
      <c r="BX10" s="17">
        <v>0.50705031057330796</v>
      </c>
      <c r="BY10" s="17">
        <v>0.50725628016027402</v>
      </c>
      <c r="BZ10" s="17"/>
      <c r="CA10" s="17">
        <v>0.56620659080114599</v>
      </c>
      <c r="CB10" s="17">
        <v>0.43520025868816398</v>
      </c>
      <c r="CC10" s="17">
        <v>0.59154129752599505</v>
      </c>
      <c r="CD10" s="17">
        <v>0.47077901753967299</v>
      </c>
    </row>
    <row r="11" spans="2:82" ht="28.9">
      <c r="B11" s="18" t="s">
        <v>165</v>
      </c>
      <c r="C11" s="17">
        <v>0.345774026950247</v>
      </c>
      <c r="D11" s="17">
        <v>0.36297289143823602</v>
      </c>
      <c r="E11" s="17">
        <v>0.33060426295079798</v>
      </c>
      <c r="F11" s="17"/>
      <c r="G11" s="17">
        <v>0.32350930112229598</v>
      </c>
      <c r="H11" s="17">
        <v>0.27949190210831698</v>
      </c>
      <c r="I11" s="17">
        <v>0.27906579650540803</v>
      </c>
      <c r="J11" s="17">
        <v>0.33057725346990802</v>
      </c>
      <c r="K11" s="17">
        <v>0.38487903993499101</v>
      </c>
      <c r="L11" s="17">
        <v>0.45521736565982002</v>
      </c>
      <c r="M11" s="17"/>
      <c r="N11" s="17">
        <v>0.3621288139769</v>
      </c>
      <c r="O11" s="17">
        <v>0.35725748272678998</v>
      </c>
      <c r="P11" s="17">
        <v>0.34982870528443</v>
      </c>
      <c r="Q11" s="17">
        <v>0.307799168315328</v>
      </c>
      <c r="R11" s="17"/>
      <c r="S11" s="17">
        <v>0.33602675309977598</v>
      </c>
      <c r="T11" s="17">
        <v>0.36304820753154399</v>
      </c>
      <c r="U11" s="17">
        <v>0.33525247792976798</v>
      </c>
      <c r="V11" s="17">
        <v>0.38256122525291297</v>
      </c>
      <c r="W11" s="17">
        <v>0.33456417951020401</v>
      </c>
      <c r="X11" s="17">
        <v>0.35713330765224299</v>
      </c>
      <c r="Y11" s="17">
        <v>0.356616798049461</v>
      </c>
      <c r="Z11" s="17">
        <v>0.39216372431741098</v>
      </c>
      <c r="AA11" s="17">
        <v>0.32761511144935801</v>
      </c>
      <c r="AB11" s="17">
        <v>0.36036391942946999</v>
      </c>
      <c r="AC11" s="17">
        <v>0.29649145720012898</v>
      </c>
      <c r="AD11" s="17">
        <v>0.24037527805891301</v>
      </c>
      <c r="AE11" s="17"/>
      <c r="AF11" s="17">
        <v>0.192869352097538</v>
      </c>
      <c r="AG11" s="17">
        <v>0.28147056556567701</v>
      </c>
      <c r="AH11" s="17">
        <v>0.31620916993195802</v>
      </c>
      <c r="AI11" s="17">
        <v>0.29930396288897498</v>
      </c>
      <c r="AJ11" s="17">
        <v>0.343868619555462</v>
      </c>
      <c r="AK11" s="17">
        <v>0.36440139034304297</v>
      </c>
      <c r="AL11" s="17">
        <v>0.351229835651866</v>
      </c>
      <c r="AM11" s="17">
        <v>0.34604052171958799</v>
      </c>
      <c r="AN11" s="17">
        <v>0.35350564461783102</v>
      </c>
      <c r="AO11" s="17">
        <v>0.33522774692111201</v>
      </c>
      <c r="AP11" s="17">
        <v>0.37577487238386098</v>
      </c>
      <c r="AQ11" s="17">
        <v>0.41189590564560902</v>
      </c>
      <c r="AR11" s="17">
        <v>0.43645673429028797</v>
      </c>
      <c r="AS11" s="17">
        <v>0.35854210986421298</v>
      </c>
      <c r="AT11" s="17">
        <v>0.38588360084569101</v>
      </c>
      <c r="AU11" s="17">
        <v>0.33037277831094802</v>
      </c>
      <c r="AV11" s="17"/>
      <c r="AW11" s="17">
        <v>0.28569521797283698</v>
      </c>
      <c r="AX11" s="17">
        <v>0.33798972161796498</v>
      </c>
      <c r="AY11" s="17">
        <v>0.35487815566388198</v>
      </c>
      <c r="AZ11" s="17">
        <v>0.37473544185739299</v>
      </c>
      <c r="BA11" s="17">
        <v>0.41374583135736298</v>
      </c>
      <c r="BB11" s="17">
        <v>0.36623062771824</v>
      </c>
      <c r="BC11" s="17"/>
      <c r="BD11" s="17">
        <v>0.36558459121533099</v>
      </c>
      <c r="BE11" s="17">
        <v>0.35492883488551602</v>
      </c>
      <c r="BF11" s="17">
        <v>0.33522817609255501</v>
      </c>
      <c r="BG11" s="17">
        <v>0.31955726507472998</v>
      </c>
      <c r="BH11" s="17">
        <v>0.33978303423976602</v>
      </c>
      <c r="BI11" s="17"/>
      <c r="BJ11" s="17">
        <v>0.35632554468794703</v>
      </c>
      <c r="BK11" s="17">
        <v>0.30278996581109102</v>
      </c>
      <c r="BL11" s="17"/>
      <c r="BM11" s="17">
        <v>0.356815402346219</v>
      </c>
      <c r="BN11" s="17">
        <v>0.28997129594522197</v>
      </c>
      <c r="BO11" s="17"/>
      <c r="BP11" s="17">
        <v>0.26282606164044098</v>
      </c>
      <c r="BQ11" s="17">
        <v>0.32904465421352103</v>
      </c>
      <c r="BR11" s="17">
        <v>0.31832851358972503</v>
      </c>
      <c r="BS11" s="17">
        <v>0.365066700902548</v>
      </c>
      <c r="BT11" s="17"/>
      <c r="BU11" s="17">
        <v>0.37032401516508301</v>
      </c>
      <c r="BV11" s="17">
        <v>0.31452289239568798</v>
      </c>
      <c r="BW11" s="17"/>
      <c r="BX11" s="17">
        <v>0.35713584757144501</v>
      </c>
      <c r="BY11" s="17">
        <v>0.341267295039407</v>
      </c>
      <c r="BZ11" s="17"/>
      <c r="CA11" s="17">
        <v>0.31706549481018598</v>
      </c>
      <c r="CB11" s="17">
        <v>0.39079433130015401</v>
      </c>
      <c r="CC11" s="17">
        <v>0.320263578120143</v>
      </c>
      <c r="CD11" s="17">
        <v>0.33721422652684102</v>
      </c>
    </row>
    <row r="12" spans="2:82">
      <c r="B12" s="18" t="s">
        <v>166</v>
      </c>
      <c r="C12" s="17">
        <v>3.7965393970825601E-2</v>
      </c>
      <c r="D12" s="17">
        <v>5.2017689677652801E-2</v>
      </c>
      <c r="E12" s="17">
        <v>2.4522625829836098E-2</v>
      </c>
      <c r="F12" s="17"/>
      <c r="G12" s="17">
        <v>5.30186648316971E-2</v>
      </c>
      <c r="H12" s="17">
        <v>4.2390545621792002E-2</v>
      </c>
      <c r="I12" s="17">
        <v>4.7105040382692698E-2</v>
      </c>
      <c r="J12" s="17">
        <v>4.2293340352829702E-2</v>
      </c>
      <c r="K12" s="17">
        <v>1.9496676658542201E-2</v>
      </c>
      <c r="L12" s="17">
        <v>2.5740350289398899E-2</v>
      </c>
      <c r="M12" s="17"/>
      <c r="N12" s="17">
        <v>3.4289441184620802E-2</v>
      </c>
      <c r="O12" s="17">
        <v>2.6996899746257699E-2</v>
      </c>
      <c r="P12" s="17">
        <v>5.4742653342954098E-2</v>
      </c>
      <c r="Q12" s="17">
        <v>3.957357045531E-2</v>
      </c>
      <c r="R12" s="17"/>
      <c r="S12" s="17">
        <v>3.8439564714845303E-2</v>
      </c>
      <c r="T12" s="17">
        <v>3.5702950562476299E-2</v>
      </c>
      <c r="U12" s="17">
        <v>2.6475880690663499E-2</v>
      </c>
      <c r="V12" s="17">
        <v>2.5111893474638498E-2</v>
      </c>
      <c r="W12" s="17">
        <v>3.7864599866999402E-2</v>
      </c>
      <c r="X12" s="17">
        <v>3.7726096304010998E-2</v>
      </c>
      <c r="Y12" s="17">
        <v>3.8743225233897602E-2</v>
      </c>
      <c r="Z12" s="17">
        <v>3.5916197764711902E-2</v>
      </c>
      <c r="AA12" s="17">
        <v>4.9965044999245402E-2</v>
      </c>
      <c r="AB12" s="17">
        <v>3.8429794213702601E-2</v>
      </c>
      <c r="AC12" s="17">
        <v>3.7093629414860101E-2</v>
      </c>
      <c r="AD12" s="17">
        <v>7.2423129063474603E-2</v>
      </c>
      <c r="AE12" s="17"/>
      <c r="AF12" s="17">
        <v>3.9751782852106503E-2</v>
      </c>
      <c r="AG12" s="17">
        <v>3.7748004468427701E-2</v>
      </c>
      <c r="AH12" s="17">
        <v>6.0693321313828298E-2</v>
      </c>
      <c r="AI12" s="17">
        <v>4.8617095191378301E-2</v>
      </c>
      <c r="AJ12" s="17">
        <v>3.77411364226529E-2</v>
      </c>
      <c r="AK12" s="17">
        <v>2.74814564082447E-2</v>
      </c>
      <c r="AL12" s="17">
        <v>4.92691903375247E-2</v>
      </c>
      <c r="AM12" s="17">
        <v>4.7345872367034303E-2</v>
      </c>
      <c r="AN12" s="17">
        <v>2.6851403165663399E-2</v>
      </c>
      <c r="AO12" s="17">
        <v>2.541564113378E-2</v>
      </c>
      <c r="AP12" s="17">
        <v>3.3801526389142099E-2</v>
      </c>
      <c r="AQ12" s="17">
        <v>3.3462815801527102E-2</v>
      </c>
      <c r="AR12" s="17">
        <v>3.2163876936595601E-2</v>
      </c>
      <c r="AS12" s="17">
        <v>4.7549695880059702E-2</v>
      </c>
      <c r="AT12" s="17">
        <v>2.6178565610118099E-2</v>
      </c>
      <c r="AU12" s="17">
        <v>4.20229569396737E-2</v>
      </c>
      <c r="AV12" s="17"/>
      <c r="AW12" s="17">
        <v>4.5087986749726403E-2</v>
      </c>
      <c r="AX12" s="17">
        <v>3.6276493094376097E-2</v>
      </c>
      <c r="AY12" s="17">
        <v>4.2724220574612101E-2</v>
      </c>
      <c r="AZ12" s="17">
        <v>4.03658161278318E-2</v>
      </c>
      <c r="BA12" s="17">
        <v>1.9494203761873798E-2</v>
      </c>
      <c r="BB12" s="17">
        <v>3.4481361999363302E-2</v>
      </c>
      <c r="BC12" s="17"/>
      <c r="BD12" s="17">
        <v>3.1754776466317199E-2</v>
      </c>
      <c r="BE12" s="17">
        <v>4.6889205663042603E-2</v>
      </c>
      <c r="BF12" s="17">
        <v>3.38856596738503E-2</v>
      </c>
      <c r="BG12" s="17">
        <v>3.9700772385590603E-2</v>
      </c>
      <c r="BH12" s="17">
        <v>6.7227322193821298E-2</v>
      </c>
      <c r="BI12" s="17"/>
      <c r="BJ12" s="17">
        <v>3.22831045449311E-2</v>
      </c>
      <c r="BK12" s="17">
        <v>6.3420478984937204E-2</v>
      </c>
      <c r="BL12" s="17"/>
      <c r="BM12" s="17">
        <v>3.7366070566269498E-2</v>
      </c>
      <c r="BN12" s="17">
        <v>4.1899482771002097E-2</v>
      </c>
      <c r="BO12" s="17"/>
      <c r="BP12" s="17">
        <v>5.8594106204652101E-2</v>
      </c>
      <c r="BQ12" s="17">
        <v>3.6953827680917102E-2</v>
      </c>
      <c r="BR12" s="17">
        <v>3.0501846803214501E-2</v>
      </c>
      <c r="BS12" s="17">
        <v>3.51203679282222E-2</v>
      </c>
      <c r="BT12" s="17"/>
      <c r="BU12" s="17">
        <v>2.69004006548965E-2</v>
      </c>
      <c r="BV12" s="17">
        <v>5.2050679549595497E-2</v>
      </c>
      <c r="BW12" s="17"/>
      <c r="BX12" s="17">
        <v>3.1089285613854999E-2</v>
      </c>
      <c r="BY12" s="17">
        <v>4.0692842149063498E-2</v>
      </c>
      <c r="BZ12" s="17"/>
      <c r="CA12" s="17">
        <v>2.1371731656810299E-2</v>
      </c>
      <c r="CB12" s="17">
        <v>6.6560506740397901E-2</v>
      </c>
      <c r="CC12" s="17">
        <v>1.4417986087829101E-2</v>
      </c>
      <c r="CD12" s="17">
        <v>3.9975962243135599E-2</v>
      </c>
    </row>
    <row r="13" spans="2:82">
      <c r="B13" s="18" t="s">
        <v>124</v>
      </c>
      <c r="C13" s="19">
        <v>6.0208122975578197E-2</v>
      </c>
      <c r="D13" s="19">
        <v>3.8009122539690902E-2</v>
      </c>
      <c r="E13" s="19">
        <v>8.2338390358588795E-2</v>
      </c>
      <c r="F13" s="19"/>
      <c r="G13" s="19">
        <v>6.45805028852343E-2</v>
      </c>
      <c r="H13" s="19">
        <v>5.8285716151579001E-2</v>
      </c>
      <c r="I13" s="19">
        <v>7.0046204251164798E-2</v>
      </c>
      <c r="J13" s="19">
        <v>7.6036499954880293E-2</v>
      </c>
      <c r="K13" s="19">
        <v>4.8875112986956501E-2</v>
      </c>
      <c r="L13" s="19">
        <v>4.5566654424546403E-2</v>
      </c>
      <c r="M13" s="19"/>
      <c r="N13" s="19">
        <v>3.5500754873146301E-2</v>
      </c>
      <c r="O13" s="19">
        <v>4.8969597444646899E-2</v>
      </c>
      <c r="P13" s="19">
        <v>7.3560876811958803E-2</v>
      </c>
      <c r="Q13" s="19">
        <v>8.73009479147413E-2</v>
      </c>
      <c r="R13" s="19"/>
      <c r="S13" s="19">
        <v>4.4528795350613298E-2</v>
      </c>
      <c r="T13" s="19">
        <v>4.5846557781902698E-2</v>
      </c>
      <c r="U13" s="19">
        <v>7.1788653640356401E-2</v>
      </c>
      <c r="V13" s="19">
        <v>6.6201214691530202E-2</v>
      </c>
      <c r="W13" s="19">
        <v>4.4765900524463297E-2</v>
      </c>
      <c r="X13" s="19">
        <v>9.1027924876862704E-2</v>
      </c>
      <c r="Y13" s="19">
        <v>5.6358688331079099E-2</v>
      </c>
      <c r="Z13" s="19">
        <v>7.8686440729742596E-2</v>
      </c>
      <c r="AA13" s="19">
        <v>7.3038617259064506E-2</v>
      </c>
      <c r="AB13" s="19">
        <v>5.4163092471096803E-2</v>
      </c>
      <c r="AC13" s="19">
        <v>6.36052769948552E-2</v>
      </c>
      <c r="AD13" s="19">
        <v>4.1364768220171599E-2</v>
      </c>
      <c r="AE13" s="19"/>
      <c r="AF13" s="19">
        <v>0.32254678793601099</v>
      </c>
      <c r="AG13" s="19">
        <v>7.8352759572908298E-2</v>
      </c>
      <c r="AH13" s="19">
        <v>7.4545329000088201E-2</v>
      </c>
      <c r="AI13" s="19">
        <v>8.7297433902933805E-2</v>
      </c>
      <c r="AJ13" s="19">
        <v>5.7385177686138301E-2</v>
      </c>
      <c r="AK13" s="19">
        <v>3.8475395383315701E-2</v>
      </c>
      <c r="AL13" s="19">
        <v>6.4934892883156903E-2</v>
      </c>
      <c r="AM13" s="19">
        <v>6.1816882719507901E-2</v>
      </c>
      <c r="AN13" s="19">
        <v>5.7088178905035897E-2</v>
      </c>
      <c r="AO13" s="19">
        <v>4.61407819742932E-2</v>
      </c>
      <c r="AP13" s="19">
        <v>4.7536308013715403E-2</v>
      </c>
      <c r="AQ13" s="19">
        <v>3.2019900224267997E-2</v>
      </c>
      <c r="AR13" s="19">
        <v>2.27988653637188E-2</v>
      </c>
      <c r="AS13" s="19">
        <v>3.9206691886274903E-2</v>
      </c>
      <c r="AT13" s="19">
        <v>2.25914948404204E-2</v>
      </c>
      <c r="AU13" s="19">
        <v>3.0767558105884898E-2</v>
      </c>
      <c r="AV13" s="19"/>
      <c r="AW13" s="19">
        <v>5.5603485467365099E-2</v>
      </c>
      <c r="AX13" s="19">
        <v>5.6041586249277901E-2</v>
      </c>
      <c r="AY13" s="19">
        <v>6.4944565539540394E-2</v>
      </c>
      <c r="AZ13" s="19">
        <v>8.5886670408857793E-2</v>
      </c>
      <c r="BA13" s="19">
        <v>4.0233349676753398E-2</v>
      </c>
      <c r="BB13" s="19">
        <v>3.12859542570703E-2</v>
      </c>
      <c r="BC13" s="19"/>
      <c r="BD13" s="19">
        <v>8.7505902098652805E-2</v>
      </c>
      <c r="BE13" s="19">
        <v>5.95048525797836E-2</v>
      </c>
      <c r="BF13" s="19">
        <v>4.43340523772036E-2</v>
      </c>
      <c r="BG13" s="19">
        <v>3.6884216045313903E-2</v>
      </c>
      <c r="BH13" s="19">
        <v>1.4193009196207401E-2</v>
      </c>
      <c r="BI13" s="19"/>
      <c r="BJ13" s="19">
        <v>5.72056029261514E-2</v>
      </c>
      <c r="BK13" s="19">
        <v>6.9245732880331201E-2</v>
      </c>
      <c r="BL13" s="19"/>
      <c r="BM13" s="19">
        <v>6.06023324085763E-2</v>
      </c>
      <c r="BN13" s="19">
        <v>5.9762349979680003E-2</v>
      </c>
      <c r="BO13" s="19"/>
      <c r="BP13" s="19">
        <v>5.8223493007951301E-2</v>
      </c>
      <c r="BQ13" s="19">
        <v>7.4561349455591605E-2</v>
      </c>
      <c r="BR13" s="19">
        <v>2.5693370441324699E-2</v>
      </c>
      <c r="BS13" s="19">
        <v>5.9745408339683198E-2</v>
      </c>
      <c r="BT13" s="19"/>
      <c r="BU13" s="19">
        <v>3.4686548431517798E-2</v>
      </c>
      <c r="BV13" s="19">
        <v>9.2696047333874307E-2</v>
      </c>
      <c r="BW13" s="19"/>
      <c r="BX13" s="19">
        <v>2.86035736008537E-2</v>
      </c>
      <c r="BY13" s="19">
        <v>7.2744250410035793E-2</v>
      </c>
      <c r="BZ13" s="19"/>
      <c r="CA13" s="19">
        <v>1.45528504734151E-2</v>
      </c>
      <c r="CB13" s="19">
        <v>7.2321650595895001E-2</v>
      </c>
      <c r="CC13" s="19">
        <v>1.5881302397807301E-2</v>
      </c>
      <c r="CD13" s="19">
        <v>0.107961175049836</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53"/>
  <sheetViews>
    <sheetView showGridLines="0" topLeftCell="D139" workbookViewId="0">
      <selection activeCell="E154" sqref="E154"/>
    </sheetView>
  </sheetViews>
  <sheetFormatPr defaultColWidth="10.85546875" defaultRowHeight="14.45"/>
  <cols>
    <col min="4" max="4" width="100.7109375" customWidth="1"/>
    <col min="5" max="5" width="20.7109375" customWidth="1"/>
  </cols>
  <sheetData>
    <row r="2" spans="3:6" ht="40.15" customHeight="1">
      <c r="D2" s="1" t="s">
        <v>11</v>
      </c>
    </row>
    <row r="6" spans="3:6">
      <c r="D6" s="8" t="str">
        <f>HYPERLINK("#'Full Results'!A1", "Full Results")</f>
        <v>Full Results</v>
      </c>
    </row>
    <row r="8" spans="3:6">
      <c r="D8" s="6" t="s">
        <v>12</v>
      </c>
      <c r="E8" s="6" t="s">
        <v>13</v>
      </c>
      <c r="F8" s="6" t="s">
        <v>14</v>
      </c>
    </row>
    <row r="9" spans="3:6">
      <c r="C9">
        <v>1</v>
      </c>
      <c r="D9" s="8" t="str">
        <f>HYPERLINK("#'Table 1'!A1", "Which do you think are the most important issues facing the country at this time? Please tick up to three")</f>
        <v>Which do you think are the most important issues facing the country at this time? Please tick up to three</v>
      </c>
      <c r="E9" s="14" t="str">
        <f>HYPERLINK("#'Full Results'!A11", "11")</f>
        <v>11</v>
      </c>
      <c r="F9" t="s">
        <v>15</v>
      </c>
    </row>
    <row r="10" spans="3:6">
      <c r="C10">
        <v>2</v>
      </c>
      <c r="D10" s="8" t="str">
        <f>HYPERLINK("#'Table 2'!A1", "Grid Summary: For each of the following actions, please indicate if you have done or would consider doing them.")</f>
        <v>Grid Summary: For each of the following actions, please indicate if you have done or would consider doing them.</v>
      </c>
      <c r="E10" s="7"/>
      <c r="F10" t="s">
        <v>15</v>
      </c>
    </row>
    <row r="11" spans="3:6">
      <c r="C11">
        <v>3</v>
      </c>
      <c r="D11" s="8" t="str">
        <f>HYPERLINK("#'Table 3'!A1", "For each of the following actions, please indicate if you have done or would consider doing them.: Volunteer in my local community")</f>
        <v>For each of the following actions, please indicate if you have done or would consider doing them.: Volunteer in my local community</v>
      </c>
      <c r="E11" s="14" t="str">
        <f>HYPERLINK("#'Full Results'!A31", "31")</f>
        <v>31</v>
      </c>
      <c r="F11" t="s">
        <v>15</v>
      </c>
    </row>
    <row r="12" spans="3:6">
      <c r="C12">
        <v>4</v>
      </c>
      <c r="D12" s="8" t="str">
        <f>HYPERLINK("#'Table 4'!A1", "For each of the following actions, please indicate if you have done or would consider doing them.: Volunteer abroad")</f>
        <v>For each of the following actions, please indicate if you have done or would consider doing them.: Volunteer abroad</v>
      </c>
      <c r="E12" s="14" t="str">
        <f>HYPERLINK("#'Full Results'!A40", "40")</f>
        <v>40</v>
      </c>
      <c r="F12" t="s">
        <v>15</v>
      </c>
    </row>
    <row r="13" spans="3:6">
      <c r="C13">
        <v>5</v>
      </c>
      <c r="D13" s="8" t="str">
        <f>HYPERLINK("#'Table 5'!A1", "For each of the following actions, please indicate if you have done or would consider doing them.: Donate to a charity that primarily addresses problems in the UK")</f>
        <v>For each of the following actions, please indicate if you have done or would consider doing them.: Donate to a charity that primarily addresses problems in the UK</v>
      </c>
      <c r="E13" s="14" t="str">
        <f>HYPERLINK("#'Full Results'!A49", "49")</f>
        <v>49</v>
      </c>
      <c r="F13" t="s">
        <v>15</v>
      </c>
    </row>
    <row r="14" spans="3:6">
      <c r="C14">
        <v>6</v>
      </c>
      <c r="D14" s="8" t="str">
        <f>HYPERLINK("#'Table 6'!A1", "For each of the following actions, please indicate if you have done or would consider doing them.: Donate to a charity that primarily addresses problems abroad")</f>
        <v>For each of the following actions, please indicate if you have done or would consider doing them.: Donate to a charity that primarily addresses problems abroad</v>
      </c>
      <c r="E14" s="14" t="str">
        <f>HYPERLINK("#'Full Results'!A58", "58")</f>
        <v>58</v>
      </c>
      <c r="F14" t="s">
        <v>15</v>
      </c>
    </row>
    <row r="15" spans="3:6">
      <c r="C15">
        <v>7</v>
      </c>
      <c r="D15" s="8" t="str">
        <f>HYPERLINK("#'Table 7'!A1", "For each of the following actions, please indicate if you have done or would consider doing them.: Donate blood")</f>
        <v>For each of the following actions, please indicate if you have done or would consider doing them.: Donate blood</v>
      </c>
      <c r="E15" s="14" t="str">
        <f>HYPERLINK("#'Full Results'!A67", "67")</f>
        <v>67</v>
      </c>
      <c r="F15" t="s">
        <v>15</v>
      </c>
    </row>
    <row r="16" spans="3:6">
      <c r="C16">
        <v>8</v>
      </c>
      <c r="D16" s="8" t="str">
        <f>HYPERLINK("#'Table 8'!A1", "For each of the following actions, please indicate if you have done or would consider doing them.: Practise sustainable consumption (e.g. second-hand shopping, reusing products)")</f>
        <v>For each of the following actions, please indicate if you have done or would consider doing them.: Practise sustainable consumption (e.g. second-hand shopping, reusing products)</v>
      </c>
      <c r="E16" s="14" t="str">
        <f>HYPERLINK("#'Full Results'!A76", "76")</f>
        <v>76</v>
      </c>
      <c r="F16" t="s">
        <v>15</v>
      </c>
    </row>
    <row r="17" spans="3:6">
      <c r="C17">
        <v>9</v>
      </c>
      <c r="D17" s="8" t="str">
        <f>HYPERLINK("#'Table 9'!A1", "For each of the following actions, please indicate if you have done or would consider doing them.: Find ways to lower my carbon footprint (e.g. avoiding air travel)")</f>
        <v>For each of the following actions, please indicate if you have done or would consider doing them.: Find ways to lower my carbon footprint (e.g. avoiding air travel)</v>
      </c>
      <c r="E17" s="14" t="str">
        <f>HYPERLINK("#'Full Results'!A85", "85")</f>
        <v>85</v>
      </c>
      <c r="F17" t="s">
        <v>15</v>
      </c>
    </row>
    <row r="18" spans="3:6">
      <c r="C18">
        <v>10</v>
      </c>
      <c r="D18" s="8" t="str">
        <f>HYPERLINK("#'Table 10'!A1", "For each of the following actions, please indicate if you have done or would consider doing them.: Share on social media information about global issues, such as the effects of climate change, famine, conflict, etc.")</f>
        <v>For each of the following actions, please indicate if you have done or would consider doing them.: Share on social media information about global issues, such as the effects of climate change, famine, conflict, etc.</v>
      </c>
      <c r="E18" s="14" t="str">
        <f>HYPERLINK("#'Full Results'!A94", "94")</f>
        <v>94</v>
      </c>
      <c r="F18" t="s">
        <v>15</v>
      </c>
    </row>
    <row r="19" spans="3:6">
      <c r="C19">
        <v>11</v>
      </c>
      <c r="D19" s="8" t="str">
        <f>HYPERLINK("#'Table 11'!A1", "For each of the following actions, please indicate if you have done or would consider doing them.: If you are paying attention, select ""I have done this in the past year""")</f>
        <v>For each of the following actions, please indicate if you have done or would consider doing them.: If you are paying attention, select "I have done this in the past year"</v>
      </c>
      <c r="E19" s="14" t="str">
        <f>HYPERLINK("#'Full Results'!A103", "103")</f>
        <v>103</v>
      </c>
      <c r="F19" t="s">
        <v>15</v>
      </c>
    </row>
    <row r="20" spans="3:6">
      <c r="C20">
        <v>12</v>
      </c>
      <c r="D20" s="8" t="str">
        <f>HYPERLINK("#'Table 12'!A1", "Which of the following, if any, do you personally think of as the UK’s main strengths?Please select up to three of the following  ")</f>
        <v>Which of the following, if any, do you personally think of as the UK’s main strengths?Please select up to three of the following  </v>
      </c>
      <c r="E20" s="14" t="str">
        <f>HYPERLINK("#'Full Results'!A112", "112")</f>
        <v>112</v>
      </c>
      <c r="F20" t="s">
        <v>15</v>
      </c>
    </row>
    <row r="21" spans="3:6">
      <c r="C21">
        <v>13</v>
      </c>
      <c r="D21" s="8" t="str">
        <f>HYPERLINK("#'Table 13'!A1", "Which of the following do you think are the most important issues facing the world at this time?Please select up to three.  ")</f>
        <v>Which of the following do you think are the most important issues facing the world at this time?Please select up to three.  </v>
      </c>
      <c r="E21" s="14" t="str">
        <f>HYPERLINK("#'Full Results'!A128", "128")</f>
        <v>128</v>
      </c>
      <c r="F21" t="s">
        <v>15</v>
      </c>
    </row>
    <row r="22" spans="3:6">
      <c r="C22">
        <v>14</v>
      </c>
      <c r="D22" s="8" t="str">
        <f>HYPERLINK("#'Table 14'!A1", "Grid Summary: Looking at each of the following issues, would you say they mostly impact the UK, other countries, or neither?")</f>
        <v>Grid Summary: Looking at each of the following issues, would you say they mostly impact the UK, other countries, or neither?</v>
      </c>
      <c r="E22" s="7"/>
      <c r="F22" t="s">
        <v>15</v>
      </c>
    </row>
    <row r="23" spans="3:6">
      <c r="C23">
        <v>15</v>
      </c>
      <c r="D23" s="8" t="str">
        <f>HYPERLINK("#'Table 15'!A1", "Looking at each of the following issues, would you say they mostly impact the UK, other countries, or neither?: Extreme weather conditions, such as extreme heat and flooding")</f>
        <v>Looking at each of the following issues, would you say they mostly impact the UK, other countries, or neither?: Extreme weather conditions, such as extreme heat and flooding</v>
      </c>
      <c r="E23" s="14" t="str">
        <f>HYPERLINK("#'Full Results'!A148", "148")</f>
        <v>148</v>
      </c>
      <c r="F23" t="s">
        <v>15</v>
      </c>
    </row>
    <row r="24" spans="3:6">
      <c r="C24">
        <v>16</v>
      </c>
      <c r="D24" s="8" t="str">
        <f>HYPERLINK("#'Table 16'!A1", "Looking at each of the following issues, would you say they mostly impact the UK, other countries, or neither?: Environmental degradation from pollution and deforestation")</f>
        <v>Looking at each of the following issues, would you say they mostly impact the UK, other countries, or neither?: Environmental degradation from pollution and deforestation</v>
      </c>
      <c r="E24" s="14" t="str">
        <f>HYPERLINK("#'Full Results'!A156", "156")</f>
        <v>156</v>
      </c>
      <c r="F24" t="s">
        <v>15</v>
      </c>
    </row>
    <row r="25" spans="3:6">
      <c r="C25">
        <v>17</v>
      </c>
      <c r="D25" s="8" t="str">
        <f>HYPERLINK("#'Table 17'!A1", "Looking at each of the following issues, would you say they mostly impact the UK, other countries, or neither?: Global health and infectious diseases, such as Ebola, COVID-19, and malaria")</f>
        <v>Looking at each of the following issues, would you say they mostly impact the UK, other countries, or neither?: Global health and infectious diseases, such as Ebola, COVID-19, and malaria</v>
      </c>
      <c r="E25" s="14" t="str">
        <f>HYPERLINK("#'Full Results'!A164", "164")</f>
        <v>164</v>
      </c>
      <c r="F25" t="s">
        <v>15</v>
      </c>
    </row>
    <row r="26" spans="3:6">
      <c r="C26">
        <v>18</v>
      </c>
      <c r="D26" s="8" t="str">
        <f>HYPERLINK("#'Table 18'!A1", "Looking at each of the following issues, would you say they mostly impact the UK, other countries, or neither?: Global poverty")</f>
        <v>Looking at each of the following issues, would you say they mostly impact the UK, other countries, or neither?: Global poverty</v>
      </c>
      <c r="E26" s="14" t="str">
        <f>HYPERLINK("#'Full Results'!A172", "172")</f>
        <v>172</v>
      </c>
      <c r="F26" t="s">
        <v>15</v>
      </c>
    </row>
    <row r="27" spans="3:6">
      <c r="C27">
        <v>19</v>
      </c>
      <c r="D27" s="8" t="str">
        <f>HYPERLINK("#'Table 19'!A1", "Looking at each of the following issues, would you say they mostly impact the UK, other countries, or neither?: Political instability and conflict")</f>
        <v>Looking at each of the following issues, would you say they mostly impact the UK, other countries, or neither?: Political instability and conflict</v>
      </c>
      <c r="E27" s="14" t="str">
        <f>HYPERLINK("#'Full Results'!A180", "180")</f>
        <v>180</v>
      </c>
      <c r="F27" t="s">
        <v>15</v>
      </c>
    </row>
    <row r="28" spans="3:6">
      <c r="C28">
        <v>20</v>
      </c>
      <c r="D28" s="8" t="str">
        <f>HYPERLINK("#'Table 20'!A1", "Looking at each of the following issues, would you say they mostly impact the UK, other countries, or neither?: Food insecurity")</f>
        <v>Looking at each of the following issues, would you say they mostly impact the UK, other countries, or neither?: Food insecurity</v>
      </c>
      <c r="E28" s="14" t="str">
        <f>HYPERLINK("#'Full Results'!A188", "188")</f>
        <v>188</v>
      </c>
      <c r="F28" t="s">
        <v>15</v>
      </c>
    </row>
    <row r="29" spans="3:6">
      <c r="C29">
        <v>21</v>
      </c>
      <c r="D29" s="8" t="str">
        <f>HYPERLINK("#'Table 21'!A1", "Looking at each of the following issues, would you say they mostly impact the UK, other countries, or neither?: Population growth")</f>
        <v>Looking at each of the following issues, would you say they mostly impact the UK, other countries, or neither?: Population growth</v>
      </c>
      <c r="E29" s="14" t="str">
        <f>HYPERLINK("#'Full Results'!A196", "196")</f>
        <v>196</v>
      </c>
      <c r="F29" t="s">
        <v>15</v>
      </c>
    </row>
    <row r="30" spans="3:6">
      <c r="C30">
        <v>22</v>
      </c>
      <c r="D30" s="8" t="str">
        <f>HYPERLINK("#'Table 22'!A1", "Looking at each of the following issues, would you say they mostly impact the UK, other countries, or neither?: Water shortages")</f>
        <v>Looking at each of the following issues, would you say they mostly impact the UK, other countries, or neither?: Water shortages</v>
      </c>
      <c r="E30" s="14" t="str">
        <f>HYPERLINK("#'Full Results'!A204", "204")</f>
        <v>204</v>
      </c>
      <c r="F30" t="s">
        <v>15</v>
      </c>
    </row>
    <row r="31" spans="3:6">
      <c r="C31">
        <v>23</v>
      </c>
      <c r="D31" s="8" t="str">
        <f>HYPERLINK("#'Table 23'!A1", "Looking at each of the following issues, would you say they mostly impact the UK, other countries, or neither?: Global migration and refugees")</f>
        <v>Looking at each of the following issues, would you say they mostly impact the UK, other countries, or neither?: Global migration and refugees</v>
      </c>
      <c r="E31" s="14" t="str">
        <f>HYPERLINK("#'Full Results'!A212", "212")</f>
        <v>212</v>
      </c>
      <c r="F31" t="s">
        <v>15</v>
      </c>
    </row>
    <row r="32" spans="3:6">
      <c r="C32">
        <v>24</v>
      </c>
      <c r="D32" s="8" t="str">
        <f>HYPERLINK("#'Table 24'!A1", "Looking at each of the following issues, would you say they mostly impact the UK, other countries, or neither?: Economic crises, such as unemployment, recessions, and supply chain issues")</f>
        <v>Looking at each of the following issues, would you say they mostly impact the UK, other countries, or neither?: Economic crises, such as unemployment, recessions, and supply chain issues</v>
      </c>
      <c r="E32" s="14" t="str">
        <f>HYPERLINK("#'Full Results'!A220", "220")</f>
        <v>220</v>
      </c>
      <c r="F32" t="s">
        <v>15</v>
      </c>
    </row>
    <row r="33" spans="3:6">
      <c r="C33">
        <v>25</v>
      </c>
      <c r="D33" s="8" t="str">
        <f>HYPERLINK("#'Table 25'!A1", "Looking at each of the following issues, would you say they mostly impact the UK, other countries, or neither?: Cyber attacks and AI")</f>
        <v>Looking at each of the following issues, would you say they mostly impact the UK, other countries, or neither?: Cyber attacks and AI</v>
      </c>
      <c r="E33" s="14" t="str">
        <f>HYPERLINK("#'Full Results'!A228", "228")</f>
        <v>228</v>
      </c>
      <c r="F33" t="s">
        <v>15</v>
      </c>
    </row>
    <row r="34" spans="3:6">
      <c r="C34">
        <v>26</v>
      </c>
      <c r="D34" s="8" t="str">
        <f>HYPERLINK("#'Table 26'!A1", "Looking at each of the following issues, would you say they mostly impact the UK, other countries, or neither?: Lack of access to education")</f>
        <v>Looking at each of the following issues, would you say they mostly impact the UK, other countries, or neither?: Lack of access to education</v>
      </c>
      <c r="E34" s="14" t="str">
        <f>HYPERLINK("#'Full Results'!A236", "236")</f>
        <v>236</v>
      </c>
      <c r="F34" t="s">
        <v>15</v>
      </c>
    </row>
    <row r="35" spans="3:6">
      <c r="C35">
        <v>27</v>
      </c>
      <c r="D35" s="8" t="str">
        <f>HYPERLINK("#'Table 27'!A1", "Looking at each of the following issues, would you say they mostly impact the UK, other countries, or neither?: Social inequalities")</f>
        <v>Looking at each of the following issues, would you say they mostly impact the UK, other countries, or neither?: Social inequalities</v>
      </c>
      <c r="E35" s="14" t="str">
        <f>HYPERLINK("#'Full Results'!A244", "244")</f>
        <v>244</v>
      </c>
      <c r="F35" t="s">
        <v>15</v>
      </c>
    </row>
    <row r="36" spans="3:6">
      <c r="C36">
        <v>28</v>
      </c>
      <c r="D36" s="8" t="str">
        <f>HYPERLINK("#'Table 28'!A1", "Looking at each of the following issues, would you say they mostly impact the UK, other countries, or neither?: Lack of affordable clean energy")</f>
        <v>Looking at each of the following issues, would you say they mostly impact the UK, other countries, or neither?: Lack of affordable clean energy</v>
      </c>
      <c r="E36" s="14" t="str">
        <f>HYPERLINK("#'Full Results'!A252", "252")</f>
        <v>252</v>
      </c>
      <c r="F36" t="s">
        <v>15</v>
      </c>
    </row>
    <row r="37" spans="3:6">
      <c r="C37">
        <v>29</v>
      </c>
      <c r="D37" s="8" t="str">
        <f>HYPERLINK("#'Table 29'!A1", "Looking at each of the following issues, would you say they mostly impact the UK, other countries, or neither?: Loss of biodiversity")</f>
        <v>Looking at each of the following issues, would you say they mostly impact the UK, other countries, or neither?: Loss of biodiversity</v>
      </c>
      <c r="E37" s="14" t="str">
        <f>HYPERLINK("#'Full Results'!A260", "260")</f>
        <v>260</v>
      </c>
      <c r="F37" t="s">
        <v>15</v>
      </c>
    </row>
    <row r="38" spans="3:6">
      <c r="C38">
        <v>30</v>
      </c>
      <c r="D38" s="8" t="str">
        <f>HYPERLINK("#'Table 30'!A1", "Grid Summary: Which of the following comes closest to your view?")</f>
        <v>Grid Summary: Which of the following comes closest to your view?</v>
      </c>
      <c r="E38" s="7"/>
      <c r="F38" t="s">
        <v>15</v>
      </c>
    </row>
    <row r="39" spans="3:6">
      <c r="C39">
        <v>31</v>
      </c>
      <c r="D39" s="8" t="str">
        <f>HYPERLINK("#'Table 31'!A1", "Which of the following comes closest to your view?: Those who cause a global issue should be the ones to find a solution|Those impacted by a global issue should be the one to find a solution")</f>
        <v>Which of the following comes closest to your view?: Those who cause a global issue should be the ones to find a solution|Those impacted by a global issue should be the one to find a solution</v>
      </c>
      <c r="E39" s="14" t="str">
        <f>HYPERLINK("#'Full Results'!A268", "268")</f>
        <v>268</v>
      </c>
      <c r="F39" t="s">
        <v>15</v>
      </c>
    </row>
    <row r="40" spans="3:6">
      <c r="C40">
        <v>32</v>
      </c>
      <c r="D40" s="8" t="str">
        <f>HYPERLINK("#'Table 32'!A1", "Which of the following comes closest to your view?: Individual countries should prioritise working together to find solutions to global problems|Individual countries should prioritise finding solutions to their own problems")</f>
        <v>Which of the following comes closest to your view?: Individual countries should prioritise working together to find solutions to global problems|Individual countries should prioritise finding solutions to their own problems</v>
      </c>
      <c r="E40" s="14" t="str">
        <f>HYPERLINK("#'Full Results'!A278", "278")</f>
        <v>278</v>
      </c>
      <c r="F40" t="s">
        <v>15</v>
      </c>
    </row>
    <row r="41" spans="3:6">
      <c r="C41">
        <v>33</v>
      </c>
      <c r="D41" s="8" t="str">
        <f>HYPERLINK("#'Table 33'!A1", "Which of the following comes closest to your view?: We should focus more on addressing current issues|We should focus more on preventing future problems")</f>
        <v>Which of the following comes closest to your view?: We should focus more on addressing current issues|We should focus more on preventing future problems</v>
      </c>
      <c r="E41" s="14" t="str">
        <f>HYPERLINK("#'Full Results'!A288", "288")</f>
        <v>288</v>
      </c>
      <c r="F41" t="s">
        <v>15</v>
      </c>
    </row>
    <row r="42" spans="3:6">
      <c r="C42">
        <v>34</v>
      </c>
      <c r="D42" s="8" t="str">
        <f>HYPERLINK("#'Table 34'!A1", " Which of the following comes closest to your view?")</f>
        <v xml:space="preserve"> Which of the following comes closest to your view?</v>
      </c>
      <c r="E42" s="14" t="str">
        <f>HYPERLINK("#'Full Results'!A298", "298")</f>
        <v>298</v>
      </c>
      <c r="F42" t="s">
        <v>15</v>
      </c>
    </row>
    <row r="43" spans="3:6">
      <c r="C43">
        <v>35</v>
      </c>
      <c r="D43" s="8" t="str">
        <f>HYPERLINK("#'Table 35'!A1", " And which of the following comes closest to your view?")</f>
        <v xml:space="preserve"> And which of the following comes closest to your view?</v>
      </c>
      <c r="E43" s="14" t="str">
        <f>HYPERLINK("#'Full Results'!A305", "305")</f>
        <v>305</v>
      </c>
      <c r="F43" t="s">
        <v>15</v>
      </c>
    </row>
    <row r="44" spans="3:6">
      <c r="C44">
        <v>36</v>
      </c>
      <c r="D44" s="8" t="str">
        <f>HYPERLINK("#'Table 36'!A1", "In your view, which of the following are the most effective ways to deal with global issues such as climate change and diseases?     Please select up to three of the following")</f>
        <v>In your view, which of the following are the most effective ways to deal with global issues such as climate change and diseases?     Please select up to three of the following</v>
      </c>
      <c r="E44" s="14" t="str">
        <f>HYPERLINK("#'Full Results'!A312", "312")</f>
        <v>312</v>
      </c>
      <c r="F44" t="s">
        <v>15</v>
      </c>
    </row>
    <row r="45" spans="3:6">
      <c r="C45">
        <v>37</v>
      </c>
      <c r="D45" s="8" t="str">
        <f>HYPERLINK("#'Table 37'!A1", " And which of those is the single most effective way to deal with global issues such as climate change and diseases?      Please select only one.  ")</f>
        <v xml:space="preserve"> And which of those is the single most effective way to deal with global issues such as climate change and diseases?      Please select only one.  </v>
      </c>
      <c r="E45" s="14" t="str">
        <f>HYPERLINK("#'Full Results'!A327", "327")</f>
        <v>327</v>
      </c>
      <c r="F45" t="s">
        <v>16</v>
      </c>
    </row>
    <row r="46" spans="3:6">
      <c r="C46">
        <v>38</v>
      </c>
      <c r="D46" s="8" t="str">
        <f>HYPERLINK("#'Table 38'!A1", "In your view, which of the following are the most effective ways to deal with extreme weather conditions, such as extreme heat and flooding?     Please select up to three of the following  ")</f>
        <v>In your view, which of the following are the most effective ways to deal with extreme weather conditions, such as extreme heat and flooding?     Please select up to three of the following  </v>
      </c>
      <c r="E46" s="14" t="str">
        <f>HYPERLINK("#'Full Results'!A342", "342")</f>
        <v>342</v>
      </c>
      <c r="F46" t="s">
        <v>15</v>
      </c>
    </row>
    <row r="47" spans="3:6">
      <c r="C47">
        <v>39</v>
      </c>
      <c r="D47" s="8" t="str">
        <f>HYPERLINK("#'Table 39'!A1", "In your view, which of the following are the most effective ways to deal with global health and infectious diseases, such as Ebola, COVID-19, and malaria?     Please select up to three of the following  ")</f>
        <v>In your view, which of the following are the most effective ways to deal with global health and infectious diseases, such as Ebola, COVID-19, and malaria?     Please select up to three of the following  </v>
      </c>
      <c r="E47" s="14" t="str">
        <f>HYPERLINK("#'Full Results'!A357", "357")</f>
        <v>357</v>
      </c>
      <c r="F47" t="s">
        <v>15</v>
      </c>
    </row>
    <row r="48" spans="3:6">
      <c r="C48">
        <v>40</v>
      </c>
      <c r="D48" s="8" t="str">
        <f>HYPERLINK("#'Table 40'!A1", " And which of those is the single most effective way to deal with extreme weather conditions, such as extreme heat and flooding?Please select only one.  ")</f>
        <v xml:space="preserve"> And which of those is the single most effective way to deal with extreme weather conditions, such as extreme heat and flooding?Please select only one.  </v>
      </c>
      <c r="E48" s="14" t="str">
        <f>HYPERLINK("#'Full Results'!A372", "372")</f>
        <v>372</v>
      </c>
      <c r="F48" t="s">
        <v>16</v>
      </c>
    </row>
    <row r="49" spans="3:6">
      <c r="C49">
        <v>41</v>
      </c>
      <c r="D49" s="8" t="str">
        <f>HYPERLINK("#'Table 41'!A1", " And which of those is the single most effective way to deal with global health and infectious diseases, such as Ebola, COVID-19, and malaria?Please select only one.  ")</f>
        <v xml:space="preserve"> And which of those is the single most effective way to deal with global health and infectious diseases, such as Ebola, COVID-19, and malaria?Please select only one.  </v>
      </c>
      <c r="E49" s="14" t="str">
        <f>HYPERLINK("#'Full Results'!A387", "387")</f>
        <v>387</v>
      </c>
      <c r="F49" t="s">
        <v>16</v>
      </c>
    </row>
    <row r="50" spans="3:6">
      <c r="C50">
        <v>42</v>
      </c>
      <c r="D50" s="8" t="str">
        <f>HYPERLINK("#'Table 42'!A1", " Have you heard the phrase “Research &amp; Development” before?  ")</f>
        <v xml:space="preserve"> Have you heard the phrase “Research &amp; Development” before?  </v>
      </c>
      <c r="E50" s="14" t="str">
        <f>HYPERLINK("#'Full Results'!A402", "402")</f>
        <v>402</v>
      </c>
      <c r="F50" t="s">
        <v>15</v>
      </c>
    </row>
    <row r="51" spans="3:6">
      <c r="C51">
        <v>43</v>
      </c>
      <c r="D51" s="8" t="str">
        <f>HYPERLINK("#'Table 43'!A1", " To what extent do you agree or disagree with the following statement?The UK should be one of the leading nations in the world in research and development.")</f>
        <v xml:space="preserve"> To what extent do you agree or disagree with the following statement?The UK should be one of the leading nations in the world in research and development.</v>
      </c>
      <c r="E51" s="14" t="str">
        <f>HYPERLINK("#'Full Results'!A409", "409")</f>
        <v>409</v>
      </c>
      <c r="F51" t="s">
        <v>17</v>
      </c>
    </row>
    <row r="52" spans="3:6">
      <c r="C52">
        <v>44</v>
      </c>
      <c r="D52" s="8" t="str">
        <f>HYPERLINK("#'Table 44'!A1", " To what extent do you agree or disagree with the following statement?The UK should be the best in the world at research and development.")</f>
        <v xml:space="preserve"> To what extent do you agree or disagree with the following statement?The UK should be the best in the world at research and development.</v>
      </c>
      <c r="E52" s="14" t="str">
        <f>HYPERLINK("#'Full Results'!A421", "421")</f>
        <v>421</v>
      </c>
      <c r="F52" t="s">
        <v>17</v>
      </c>
    </row>
    <row r="53" spans="3:6">
      <c r="C53">
        <v>45</v>
      </c>
      <c r="D53" s="8" t="str">
        <f>HYPERLINK("#'Table 45'!A1", " Some research can take time to have results or solve the problems it is trying to solve. Imagine the UK Government was planning to invest money into a new programme of research, which was expected to take a year to achieve the desired results.Wh...")</f>
        <v xml:space="preserve"> Some research can take time to have results or solve the problems it is trying to solve. Imagine the UK Government was planning to invest money into a new programme of research, which was expected to take a year to achieve the desired results.Wh...</v>
      </c>
      <c r="E53" s="14" t="str">
        <f>HYPERLINK("#'Full Results'!A433", "433")</f>
        <v>433</v>
      </c>
      <c r="F53" t="s">
        <v>17</v>
      </c>
    </row>
    <row r="54" spans="3:6">
      <c r="C54">
        <v>46</v>
      </c>
      <c r="D54" s="8" t="str">
        <f>HYPERLINK("#'Table 46'!A1", " Some research can take time to have results or solve the problems it is trying to solve. Imagine the UK Government was planning to invest money into a new programme of research, which was expected to take 5 years to achieve the desired results.W...")</f>
        <v xml:space="preserve"> Some research can take time to have results or solve the problems it is trying to solve. Imagine the UK Government was planning to invest money into a new programme of research, which was expected to take 5 years to achieve the desired results.W...</v>
      </c>
      <c r="E54" s="14" t="str">
        <f>HYPERLINK("#'Full Results'!A440", "440")</f>
        <v>440</v>
      </c>
      <c r="F54" t="s">
        <v>17</v>
      </c>
    </row>
    <row r="55" spans="3:6">
      <c r="C55">
        <v>47</v>
      </c>
      <c r="D55" s="8" t="str">
        <f>HYPERLINK("#'Table 47'!A1", " Some research can take time to have results or solve the problems it is trying to solve. Imagine the UK Government was planning to invest money into a new programme of research, which was expected to take 10 years to achieve the desired results....")</f>
        <v xml:space="preserve"> Some research can take time to have results or solve the problems it is trying to solve. Imagine the UK Government was planning to invest money into a new programme of research, which was expected to take 10 years to achieve the desired results....</v>
      </c>
      <c r="E55" s="14" t="str">
        <f>HYPERLINK("#'Full Results'!A447", "447")</f>
        <v>447</v>
      </c>
      <c r="F55" t="s">
        <v>17</v>
      </c>
    </row>
    <row r="56" spans="3:6">
      <c r="C56">
        <v>48</v>
      </c>
      <c r="D56" s="8" t="str">
        <f>HYPERLINK("#'Table 48'!A1", " Some research can take time to have results or solve the problems it is trying to solve. Imagine the UK Government was planning to invest money into a new programme of research, which was expected to take 20 years to achieve the desired results....")</f>
        <v xml:space="preserve"> Some research can take time to have results or solve the problems it is trying to solve. Imagine the UK Government was planning to invest money into a new programme of research, which was expected to take 20 years to achieve the desired results....</v>
      </c>
      <c r="E56" s="14" t="str">
        <f>HYPERLINK("#'Full Results'!A454", "454")</f>
        <v>454</v>
      </c>
      <c r="F56" t="s">
        <v>17</v>
      </c>
    </row>
    <row r="57" spans="3:6">
      <c r="C57">
        <v>49</v>
      </c>
      <c r="D57" s="8" t="str">
        <f>HYPERLINK("#'Table 49'!A1", "Grid Summary: To what extent do you agree or disagree with the following?")</f>
        <v>Grid Summary: To what extent do you agree or disagree with the following?</v>
      </c>
      <c r="E57" s="7"/>
      <c r="F57" t="s">
        <v>15</v>
      </c>
    </row>
    <row r="58" spans="3:6">
      <c r="C58">
        <v>50</v>
      </c>
      <c r="D58" s="8" t="str">
        <f>HYPERLINK("#'Table 50'!A1", "To what extent do you agree or disagree with the following?: Donating to charity is pointless because no progress is ever made. ")</f>
        <v xml:space="preserve">To what extent do you agree or disagree with the following?: Donating to charity is pointless because no progress is ever made. </v>
      </c>
      <c r="E58" s="14" t="str">
        <f>HYPERLINK("#'Full Results'!A461", "461")</f>
        <v>461</v>
      </c>
      <c r="F58" t="s">
        <v>15</v>
      </c>
    </row>
    <row r="59" spans="3:6">
      <c r="C59">
        <v>51</v>
      </c>
      <c r="D59" s="8" t="str">
        <f>HYPERLINK("#'Table 51'!A1", "To what extent do you agree or disagree with the following?: It is not in the interest of charities to actually solve problems. ")</f>
        <v xml:space="preserve">To what extent do you agree or disagree with the following?: It is not in the interest of charities to actually solve problems. </v>
      </c>
      <c r="E59" s="14" t="str">
        <f>HYPERLINK("#'Full Results'!A473", "473")</f>
        <v>473</v>
      </c>
      <c r="F59" t="s">
        <v>15</v>
      </c>
    </row>
    <row r="60" spans="3:6">
      <c r="C60">
        <v>52</v>
      </c>
      <c r="D60" s="8" t="str">
        <f>HYPERLINK("#'Table 52'!A1", "To what extent do you agree or disagree with the following?: Higher income countries should invest more money into global issues than lower income countries.")</f>
        <v>To what extent do you agree or disagree with the following?: Higher income countries should invest more money into global issues than lower income countries.</v>
      </c>
      <c r="E60" s="14" t="str">
        <f>HYPERLINK("#'Full Results'!A485", "485")</f>
        <v>485</v>
      </c>
      <c r="F60" t="s">
        <v>15</v>
      </c>
    </row>
    <row r="61" spans="3:6">
      <c r="C61">
        <v>53</v>
      </c>
      <c r="D61" s="8" t="str">
        <f>HYPERLINK("#'Table 53'!A1", "To what extent do you agree or disagree with the following?: Higher income countries have a responsibility to help lower income countries")</f>
        <v>To what extent do you agree or disagree with the following?: Higher income countries have a responsibility to help lower income countries</v>
      </c>
      <c r="E61" s="14" t="str">
        <f>HYPERLINK("#'Full Results'!A497", "497")</f>
        <v>497</v>
      </c>
      <c r="F61" t="s">
        <v>15</v>
      </c>
    </row>
    <row r="62" spans="3:6">
      <c r="C62">
        <v>54</v>
      </c>
      <c r="D62" s="8" t="str">
        <f>HYPERLINK("#'Table 54'!A1", "To what extent do you agree or disagree with the following?: All countries should look after their own before worrying about others")</f>
        <v>To what extent do you agree or disagree with the following?: All countries should look after their own before worrying about others</v>
      </c>
      <c r="E62" s="14" t="str">
        <f>HYPERLINK("#'Full Results'!A509", "509")</f>
        <v>509</v>
      </c>
      <c r="F62" t="s">
        <v>15</v>
      </c>
    </row>
    <row r="63" spans="3:6">
      <c r="C63">
        <v>55</v>
      </c>
      <c r="D63" s="8" t="str">
        <f>HYPERLINK("#'Table 55'!A1", "To what extent do you agree or disagree with the following?: R&amp;D should be used as a tool to solve global issues")</f>
        <v>To what extent do you agree or disagree with the following?: R&amp;D should be used as a tool to solve global issues</v>
      </c>
      <c r="E63" s="14" t="str">
        <f>HYPERLINK("#'Full Results'!A521", "521")</f>
        <v>521</v>
      </c>
      <c r="F63" t="s">
        <v>15</v>
      </c>
    </row>
    <row r="64" spans="3:6">
      <c r="C64">
        <v>56</v>
      </c>
      <c r="D64" s="8" t="str">
        <f>HYPERLINK("#'Table 56'!A1", "To what extent do you agree or disagree with the following?: Improving global health is key to stopping the next outbreak of disease")</f>
        <v>To what extent do you agree or disagree with the following?: Improving global health is key to stopping the next outbreak of disease</v>
      </c>
      <c r="E64" s="14" t="str">
        <f>HYPERLINK("#'Full Results'!A533", "533")</f>
        <v>533</v>
      </c>
      <c r="F64" t="s">
        <v>15</v>
      </c>
    </row>
    <row r="65" spans="3:6">
      <c r="C65">
        <v>57</v>
      </c>
      <c r="D65" s="8" t="str">
        <f>HYPERLINK("#'Table 57'!A1", "To what extent do you agree or disagree with the following?: All research &amp; development is beneficial regardless of what it is looking into.")</f>
        <v>To what extent do you agree or disagree with the following?: All research &amp; development is beneficial regardless of what it is looking into.</v>
      </c>
      <c r="E65" s="14" t="str">
        <f>HYPERLINK("#'Full Results'!A545", "545")</f>
        <v>545</v>
      </c>
      <c r="F65" t="s">
        <v>15</v>
      </c>
    </row>
    <row r="66" spans="3:6">
      <c r="C66">
        <v>58</v>
      </c>
      <c r="D66" s="8" t="str">
        <f>HYPERLINK("#'Table 58'!A1", "To what extent do you agree or disagree with the following?: Higher income countries should work in partnership with lower income countries to help them solve their problems.")</f>
        <v>To what extent do you agree or disagree with the following?: Higher income countries should work in partnership with lower income countries to help them solve their problems.</v>
      </c>
      <c r="E66" s="14" t="str">
        <f>HYPERLINK("#'Full Results'!A557", "557")</f>
        <v>557</v>
      </c>
      <c r="F66" t="s">
        <v>15</v>
      </c>
    </row>
    <row r="67" spans="3:6">
      <c r="C67">
        <v>59</v>
      </c>
      <c r="D67" s="8" t="str">
        <f>HYPERLINK("#'Table 59'!A1", " Which of the following comes closest to your view?  ")</f>
        <v xml:space="preserve"> Which of the following comes closest to your view?  </v>
      </c>
      <c r="E67" s="14" t="str">
        <f>HYPERLINK("#'Full Results'!A569", "569")</f>
        <v>569</v>
      </c>
      <c r="F67" t="s">
        <v>15</v>
      </c>
    </row>
    <row r="68" spans="3:6">
      <c r="C68">
        <v>60</v>
      </c>
      <c r="D68" s="8" t="str">
        <f>HYPERLINK("#'Table 60'!A1", "Grid Summary: To what extent do you agree or disagree with the following?  ")</f>
        <v>Grid Summary: To what extent do you agree or disagree with the following?  </v>
      </c>
      <c r="E68" s="7"/>
      <c r="F68" t="s">
        <v>15</v>
      </c>
    </row>
    <row r="69" spans="3:6">
      <c r="C69">
        <v>61</v>
      </c>
      <c r="D69" s="8" t="str">
        <f>HYPERLINK("#'Table 61'!A1", "To what extent do you agree or disagree with the following?  : The UK should focus on solving problems at home before helping other countries.")</f>
        <v>To what extent do you agree or disagree with the following?  : The UK should focus on solving problems at home before helping other countries.</v>
      </c>
      <c r="E69" s="14" t="str">
        <f>HYPERLINK("#'Full Results'!A576", "576")</f>
        <v>576</v>
      </c>
      <c r="F69" t="s">
        <v>15</v>
      </c>
    </row>
    <row r="70" spans="3:6">
      <c r="C70">
        <v>62</v>
      </c>
      <c r="D70" s="8" t="str">
        <f>HYPERLINK("#'Table 62'!A1", "To what extent do you agree or disagree with the following?  : Being involved in helping other countries gives the UK more political power.")</f>
        <v>To what extent do you agree or disagree with the following?  : Being involved in helping other countries gives the UK more political power.</v>
      </c>
      <c r="E70" s="14" t="str">
        <f>HYPERLINK("#'Full Results'!A588", "588")</f>
        <v>588</v>
      </c>
      <c r="F70" t="s">
        <v>15</v>
      </c>
    </row>
    <row r="71" spans="3:6">
      <c r="C71">
        <v>63</v>
      </c>
      <c r="D71" s="8" t="str">
        <f>HYPERLINK("#'Table 63'!A1", "To what extent do you agree or disagree with the following?  : As Brits, we have something special that makes us good innovators.")</f>
        <v>To what extent do you agree or disagree with the following?  : As Brits, we have something special that makes us good innovators.</v>
      </c>
      <c r="E71" s="14" t="str">
        <f>HYPERLINK("#'Full Results'!A600", "600")</f>
        <v>600</v>
      </c>
      <c r="F71" t="s">
        <v>15</v>
      </c>
    </row>
    <row r="72" spans="3:6">
      <c r="C72">
        <v>64</v>
      </c>
      <c r="D72" s="8" t="str">
        <f>HYPERLINK("#'Table 64'!A1", "To what extent do you agree or disagree with the following?  : The UK has a history of being good at R&amp;D so we should use that to solve global issues.")</f>
        <v>To what extent do you agree or disagree with the following?  : The UK has a history of being good at R&amp;D so we should use that to solve global issues.</v>
      </c>
      <c r="E72" s="14" t="str">
        <f>HYPERLINK("#'Full Results'!A612", "612")</f>
        <v>612</v>
      </c>
      <c r="F72" t="s">
        <v>15</v>
      </c>
    </row>
    <row r="73" spans="3:6">
      <c r="C73">
        <v>65</v>
      </c>
      <c r="D73" s="8" t="str">
        <f>HYPERLINK("#'Table 65'!A1", "To what extent do you agree or disagree with the following?  : Stabilising global issues is important for the UK’s defence strategy.")</f>
        <v>To what extent do you agree or disagree with the following?  : Stabilising global issues is important for the UK’s defence strategy.</v>
      </c>
      <c r="E73" s="14" t="str">
        <f>HYPERLINK("#'Full Results'!A624", "624")</f>
        <v>624</v>
      </c>
      <c r="F73" t="s">
        <v>15</v>
      </c>
    </row>
    <row r="74" spans="3:6">
      <c r="C74">
        <v>66</v>
      </c>
      <c r="D74" s="8" t="str">
        <f>HYPERLINK("#'Table 66'!A1", "To what extent do you agree or disagree with the following?  : Issues affecting other countries are too big for the UK to solve.")</f>
        <v>To what extent do you agree or disagree with the following?  : Issues affecting other countries are too big for the UK to solve.</v>
      </c>
      <c r="E74" s="14" t="str">
        <f>HYPERLINK("#'Full Results'!A636", "636")</f>
        <v>636</v>
      </c>
      <c r="F74" t="s">
        <v>15</v>
      </c>
    </row>
    <row r="75" spans="3:6">
      <c r="C75">
        <v>67</v>
      </c>
      <c r="D75" s="8" t="str">
        <f>HYPERLINK("#'Table 67'!A1", "To what extent do you agree or disagree with the following?  : The UK should not try to be a saviour for other countries.")</f>
        <v>To what extent do you agree or disagree with the following?  : The UK should not try to be a saviour for other countries.</v>
      </c>
      <c r="E75" s="14" t="str">
        <f>HYPERLINK("#'Full Results'!A648", "648")</f>
        <v>648</v>
      </c>
      <c r="F75" t="s">
        <v>15</v>
      </c>
    </row>
    <row r="76" spans="3:6">
      <c r="C76">
        <v>68</v>
      </c>
      <c r="D76" s="8" t="str">
        <f>HYPERLINK("#'Table 68'!A1", "To what extent do you agree or disagree with the following?  : It would be better for the UK to solve a global issue without the help of other countries")</f>
        <v>To what extent do you agree or disagree with the following?  : It would be better for the UK to solve a global issue without the help of other countries</v>
      </c>
      <c r="E76" s="14" t="str">
        <f>HYPERLINK("#'Full Results'!A660", "660")</f>
        <v>660</v>
      </c>
      <c r="F76" t="s">
        <v>15</v>
      </c>
    </row>
    <row r="77" spans="3:6">
      <c r="C77">
        <v>69</v>
      </c>
      <c r="D77" s="8" t="str">
        <f>HYPERLINK("#'Table 69'!A1", " Which of the following comes closest to your view?  ")</f>
        <v xml:space="preserve"> Which of the following comes closest to your view?  </v>
      </c>
      <c r="E77" s="14" t="str">
        <f>HYPERLINK("#'Full Results'!A672", "672")</f>
        <v>672</v>
      </c>
      <c r="F77" t="s">
        <v>15</v>
      </c>
    </row>
    <row r="78" spans="3:6">
      <c r="C78">
        <v>70</v>
      </c>
      <c r="D78" s="8" t="str">
        <f>HYPERLINK("#'Table 70'!A1", "Grid Summary: In general, do you think that the UK investing money into solving problems which impact other countries has a positive or negative impact on the following?")</f>
        <v>Grid Summary: In general, do you think that the UK investing money into solving problems which impact other countries has a positive or negative impact on the following?</v>
      </c>
      <c r="E78" s="7"/>
      <c r="F78" t="s">
        <v>15</v>
      </c>
    </row>
    <row r="79" spans="3:6">
      <c r="C79">
        <v>71</v>
      </c>
      <c r="D79" s="8" t="str">
        <f>HYPERLINK("#'Table 71'!A1", "In general, do you think that the UK investing money into solving problems which impact other countries has a positive or negative impact on the following?: The UK’s economy")</f>
        <v>In general, do you think that the UK investing money into solving problems which impact other countries has a positive or negative impact on the following?: The UK’s economy</v>
      </c>
      <c r="E79" s="14" t="str">
        <f>HYPERLINK("#'Full Results'!A679", "679")</f>
        <v>679</v>
      </c>
      <c r="F79" t="s">
        <v>15</v>
      </c>
    </row>
    <row r="80" spans="3:6">
      <c r="C80">
        <v>72</v>
      </c>
      <c r="D80" s="8" t="str">
        <f>HYPERLINK("#'Table 72'!A1", "In general, do you think that the UK investing money into solving problems which impact other countries has a positive or negative impact on the following?: The UK’s reputation overseas")</f>
        <v>In general, do you think that the UK investing money into solving problems which impact other countries has a positive or negative impact on the following?: The UK’s reputation overseas</v>
      </c>
      <c r="E80" s="14" t="str">
        <f>HYPERLINK("#'Full Results'!A688", "688")</f>
        <v>688</v>
      </c>
      <c r="F80" t="s">
        <v>15</v>
      </c>
    </row>
    <row r="81" spans="3:6">
      <c r="C81">
        <v>73</v>
      </c>
      <c r="D81" s="8" t="str">
        <f>HYPERLINK("#'Table 73'!A1", "In general, do you think that the UK investing money into solving problems which impact other countries has a positive or negative impact on the following?: People in the UK")</f>
        <v>In general, do you think that the UK investing money into solving problems which impact other countries has a positive or negative impact on the following?: People in the UK</v>
      </c>
      <c r="E81" s="14" t="str">
        <f>HYPERLINK("#'Full Results'!A697", "697")</f>
        <v>697</v>
      </c>
      <c r="F81" t="s">
        <v>15</v>
      </c>
    </row>
    <row r="82" spans="3:6">
      <c r="C82">
        <v>74</v>
      </c>
      <c r="D82" s="8" t="str">
        <f>HYPERLINK("#'Table 74'!A1", "In general, do you think that the UK investing money into solving problems which impact other countries has a positive or negative impact on the following?: The UK’s security")</f>
        <v>In general, do you think that the UK investing money into solving problems which impact other countries has a positive or negative impact on the following?: The UK’s security</v>
      </c>
      <c r="E82" s="14" t="str">
        <f>HYPERLINK("#'Full Results'!A706", "706")</f>
        <v>706</v>
      </c>
      <c r="F82" t="s">
        <v>15</v>
      </c>
    </row>
    <row r="83" spans="3:6">
      <c r="C83">
        <v>75</v>
      </c>
      <c r="D83" s="8" t="str">
        <f>HYPERLINK("#'Table 75'!A1", " Which of the following comes closest to your view?  ")</f>
        <v xml:space="preserve"> Which of the following comes closest to your view?  </v>
      </c>
      <c r="E83" s="14" t="str">
        <f>HYPERLINK("#'Full Results'!A715", "715")</f>
        <v>715</v>
      </c>
      <c r="F83" t="s">
        <v>15</v>
      </c>
    </row>
    <row r="84" spans="3:6">
      <c r="C84">
        <v>76</v>
      </c>
      <c r="D84" s="8" t="str">
        <f>HYPERLINK("#'Table 76'!A1", " Which of the following comes closest to your view?  ")</f>
        <v xml:space="preserve"> Which of the following comes closest to your view?  </v>
      </c>
      <c r="E84" s="14" t="str">
        <f>HYPERLINK("#'Full Results'!A722", "722")</f>
        <v>722</v>
      </c>
      <c r="F84" t="s">
        <v>15</v>
      </c>
    </row>
    <row r="85" spans="3:6">
      <c r="C85">
        <v>77</v>
      </c>
      <c r="D85" s="8" t="str">
        <f>HYPERLINK("#'Table 77'!A1", " Which of the following comes closest to your view?  ")</f>
        <v xml:space="preserve"> Which of the following comes closest to your view?  </v>
      </c>
      <c r="E85" s="14" t="str">
        <f>HYPERLINK("#'Full Results'!A729", "729")</f>
        <v>729</v>
      </c>
      <c r="F85" t="s">
        <v>15</v>
      </c>
    </row>
    <row r="86" spans="3:6">
      <c r="C86">
        <v>78</v>
      </c>
      <c r="D86" s="8" t="str">
        <f>HYPERLINK("#'Table 78'!A1", "Grid Summary: For each of the following countries, please indicate whether you think they do more or less than the UK to help tackle global issues?   ")</f>
        <v>Grid Summary: For each of the following countries, please indicate whether you think they do more or less than the UK to help tackle global issues?   </v>
      </c>
      <c r="E86" s="7"/>
      <c r="F86" t="s">
        <v>15</v>
      </c>
    </row>
    <row r="87" spans="3:6">
      <c r="C87">
        <v>79</v>
      </c>
      <c r="D87" s="8" t="str">
        <f>HYPERLINK("#'Table 79'!A1", "For each of the following countries, please indicate whether you think they do more or less than the UK to help tackle global issues?   : Canada")</f>
        <v>For each of the following countries, please indicate whether you think they do more or less than the UK to help tackle global issues?   : Canada</v>
      </c>
      <c r="E87" s="14" t="str">
        <f>HYPERLINK("#'Full Results'!A735", "735")</f>
        <v>735</v>
      </c>
      <c r="F87" t="s">
        <v>15</v>
      </c>
    </row>
    <row r="88" spans="3:6">
      <c r="C88">
        <v>80</v>
      </c>
      <c r="D88" s="8" t="str">
        <f>HYPERLINK("#'Table 80'!A1", "For each of the following countries, please indicate whether you think they do more or less than the UK to help tackle global issues?   : France")</f>
        <v>For each of the following countries, please indicate whether you think they do more or less than the UK to help tackle global issues?   : France</v>
      </c>
      <c r="E88" s="14" t="str">
        <f>HYPERLINK("#'Full Results'!A744", "744")</f>
        <v>744</v>
      </c>
      <c r="F88" t="s">
        <v>15</v>
      </c>
    </row>
    <row r="89" spans="3:6">
      <c r="C89">
        <v>81</v>
      </c>
      <c r="D89" s="8" t="str">
        <f>HYPERLINK("#'Table 81'!A1", "For each of the following countries, please indicate whether you think they do more or less than the UK to help tackle global issues?   : Germany")</f>
        <v>For each of the following countries, please indicate whether you think they do more or less than the UK to help tackle global issues?   : Germany</v>
      </c>
      <c r="E89" s="14" t="str">
        <f>HYPERLINK("#'Full Results'!A753", "753")</f>
        <v>753</v>
      </c>
      <c r="F89" t="s">
        <v>15</v>
      </c>
    </row>
    <row r="90" spans="3:6">
      <c r="C90">
        <v>82</v>
      </c>
      <c r="D90" s="8" t="str">
        <f>HYPERLINK("#'Table 82'!A1", "For each of the following countries, please indicate whether you think they do more or less than the UK to help tackle global issues?   : Italy")</f>
        <v>For each of the following countries, please indicate whether you think they do more or less than the UK to help tackle global issues?   : Italy</v>
      </c>
      <c r="E90" s="14" t="str">
        <f>HYPERLINK("#'Full Results'!A762", "762")</f>
        <v>762</v>
      </c>
      <c r="F90" t="s">
        <v>15</v>
      </c>
    </row>
    <row r="91" spans="3:6">
      <c r="C91">
        <v>83</v>
      </c>
      <c r="D91" s="8" t="str">
        <f>HYPERLINK("#'Table 83'!A1", "For each of the following countries, please indicate whether you think they do more or less than the UK to help tackle global issues?   : Japan")</f>
        <v>For each of the following countries, please indicate whether you think they do more or less than the UK to help tackle global issues?   : Japan</v>
      </c>
      <c r="E91" s="14" t="str">
        <f>HYPERLINK("#'Full Results'!A771", "771")</f>
        <v>771</v>
      </c>
      <c r="F91" t="s">
        <v>15</v>
      </c>
    </row>
    <row r="92" spans="3:6">
      <c r="C92">
        <v>84</v>
      </c>
      <c r="D92" s="8" t="str">
        <f>HYPERLINK("#'Table 84'!A1", "For each of the following countries, please indicate whether you think they do more or less than the UK to help tackle global issues?   : US")</f>
        <v>For each of the following countries, please indicate whether you think they do more or less than the UK to help tackle global issues?   : US</v>
      </c>
      <c r="E92" s="14" t="str">
        <f>HYPERLINK("#'Full Results'!A780", "780")</f>
        <v>780</v>
      </c>
      <c r="F92" t="s">
        <v>15</v>
      </c>
    </row>
    <row r="93" spans="3:6">
      <c r="C93">
        <v>85</v>
      </c>
      <c r="D93" s="8" t="str">
        <f>HYPERLINK("#'Table 85'!A1", "For each of the following countries, please indicate whether you think they do more or less than the UK to help tackle global issues?   : China")</f>
        <v>For each of the following countries, please indicate whether you think they do more or less than the UK to help tackle global issues?   : China</v>
      </c>
      <c r="E93" s="14" t="str">
        <f>HYPERLINK("#'Full Results'!A789", "789")</f>
        <v>789</v>
      </c>
      <c r="F93" t="s">
        <v>15</v>
      </c>
    </row>
    <row r="94" spans="3:6">
      <c r="C94">
        <v>86</v>
      </c>
      <c r="D94" s="8" t="str">
        <f>HYPERLINK("#'Table 86'!A1", "Grid Summary: If you found out that the UK was investing money into R&amp;D to come up with new solutions to problems impacting other countries, would you feel….  ")</f>
        <v>Grid Summary: If you found out that the UK was investing money into R&amp;D to come up with new solutions to problems impacting other countries, would you feel….  </v>
      </c>
      <c r="E94" s="7"/>
      <c r="F94" t="s">
        <v>17</v>
      </c>
    </row>
    <row r="95" spans="3:6">
      <c r="C95">
        <v>87</v>
      </c>
      <c r="D95" s="8" t="str">
        <f>HYPERLINK("#'Table 87'!A1", "If you found out that the UK was investing money into R&amp;D to come up with new solutions to problems impacting other countries, would you feel….  : Proud|Disappointed")</f>
        <v>If you found out that the UK was investing money into R&amp;D to come up with new solutions to problems impacting other countries, would you feel….  : Proud|Disappointed</v>
      </c>
      <c r="E95" s="14" t="str">
        <f>HYPERLINK("#'Full Results'!A798", "798")</f>
        <v>798</v>
      </c>
      <c r="F95" t="s">
        <v>17</v>
      </c>
    </row>
    <row r="96" spans="3:6">
      <c r="C96">
        <v>88</v>
      </c>
      <c r="D96" s="8" t="str">
        <f>HYPERLINK("#'Table 88'!A1", "If you found out that the UK was investing money into R&amp;D to come up with new solutions to problems impacting other countries, would you feel….  : This was a good use of UK taxpayer money|This was a bad use of UK taxpayer money")</f>
        <v>If you found out that the UK was investing money into R&amp;D to come up with new solutions to problems impacting other countries, would you feel….  : This was a good use of UK taxpayer money|This was a bad use of UK taxpayer money</v>
      </c>
      <c r="E96" s="14" t="str">
        <f>HYPERLINK("#'Full Results'!A806", "806")</f>
        <v>806</v>
      </c>
      <c r="F96" t="s">
        <v>17</v>
      </c>
    </row>
    <row r="97" spans="3:6">
      <c r="C97">
        <v>89</v>
      </c>
      <c r="D97" s="8" t="str">
        <f>HYPERLINK("#'Table 89'!A1", "If you found out that the UK was investing money into R&amp;D to come up with new solutions to problems impacting other countries, would you feel….  : This would have a meaningful positive impact|This would not have a meaningful positive impact")</f>
        <v>If you found out that the UK was investing money into R&amp;D to come up with new solutions to problems impacting other countries, would you feel….  : This would have a meaningful positive impact|This would not have a meaningful positive impact</v>
      </c>
      <c r="E97" s="14" t="str">
        <f>HYPERLINK("#'Full Results'!A814", "814")</f>
        <v>814</v>
      </c>
      <c r="F97" t="s">
        <v>17</v>
      </c>
    </row>
    <row r="98" spans="3:6">
      <c r="C98">
        <v>90</v>
      </c>
      <c r="D98" s="8" t="str">
        <f>HYPERLINK("#'Table 90'!A1", "If you found out that the UK was investing money into R&amp;D to come up with new solutions to problems impacting other countries, would you feel….  : This is important to carry out|This is not important to carry out")</f>
        <v>If you found out that the UK was investing money into R&amp;D to come up with new solutions to problems impacting other countries, would you feel….  : This is important to carry out|This is not important to carry out</v>
      </c>
      <c r="E98" s="14" t="str">
        <f>HYPERLINK("#'Full Results'!A822", "822")</f>
        <v>822</v>
      </c>
      <c r="F98" t="s">
        <v>17</v>
      </c>
    </row>
    <row r="99" spans="3:6">
      <c r="C99">
        <v>91</v>
      </c>
      <c r="D99" s="8" t="str">
        <f>HYPERLINK("#'Table 91'!A1", "Grid Summary: If you found out that the UK was investing money into inventing new vaccines which could be distributed to other countries, would you feel….  ")</f>
        <v>Grid Summary: If you found out that the UK was investing money into inventing new vaccines which could be distributed to other countries, would you feel….  </v>
      </c>
      <c r="E99" s="7"/>
      <c r="F99" t="s">
        <v>17</v>
      </c>
    </row>
    <row r="100" spans="3:6">
      <c r="C100">
        <v>92</v>
      </c>
      <c r="D100" s="8" t="str">
        <f>HYPERLINK("#'Table 92'!A1", "If you found out that the UK was investing money into inventing new vaccines which could be distributed to other countries, would you feel….  : Proud|Disappointed")</f>
        <v>If you found out that the UK was investing money into inventing new vaccines which could be distributed to other countries, would you feel….  : Proud|Disappointed</v>
      </c>
      <c r="E100" s="14" t="str">
        <f>HYPERLINK("#'Full Results'!A830", "830")</f>
        <v>830</v>
      </c>
      <c r="F100" t="s">
        <v>17</v>
      </c>
    </row>
    <row r="101" spans="3:6">
      <c r="C101">
        <v>93</v>
      </c>
      <c r="D101" s="8" t="str">
        <f>HYPERLINK("#'Table 93'!A1", "If you found out that the UK was investing money into inventing new vaccines which could be distributed to other countries, would you feel….  : This was a good use of UK taxpayer money|This was a bad use of UK taxpayer money")</f>
        <v>If you found out that the UK was investing money into inventing new vaccines which could be distributed to other countries, would you feel….  : This was a good use of UK taxpayer money|This was a bad use of UK taxpayer money</v>
      </c>
      <c r="E101" s="14" t="str">
        <f>HYPERLINK("#'Full Results'!A838", "838")</f>
        <v>838</v>
      </c>
      <c r="F101" t="s">
        <v>17</v>
      </c>
    </row>
    <row r="102" spans="3:6">
      <c r="C102">
        <v>94</v>
      </c>
      <c r="D102" s="8" t="str">
        <f>HYPERLINK("#'Table 94'!A1", "If you found out that the UK was investing money into inventing new vaccines which could be distributed to other countries, would you feel….  : This would have a meaningful positive impact|This would not have a meaningful positive impact")</f>
        <v>If you found out that the UK was investing money into inventing new vaccines which could be distributed to other countries, would you feel….  : This would have a meaningful positive impact|This would not have a meaningful positive impact</v>
      </c>
      <c r="E102" s="14" t="str">
        <f>HYPERLINK("#'Full Results'!A846", "846")</f>
        <v>846</v>
      </c>
      <c r="F102" t="s">
        <v>17</v>
      </c>
    </row>
    <row r="103" spans="3:6">
      <c r="C103">
        <v>95</v>
      </c>
      <c r="D103" s="8" t="str">
        <f>HYPERLINK("#'Table 95'!A1", "If you found out that the UK was investing money into inventing new vaccines which could be distributed to other countries, would you feel….  : This is important to carry out|This is not important to carry out")</f>
        <v>If you found out that the UK was investing money into inventing new vaccines which could be distributed to other countries, would you feel….  : This is important to carry out|This is not important to carry out</v>
      </c>
      <c r="E103" s="14" t="str">
        <f>HYPERLINK("#'Full Results'!A854", "854")</f>
        <v>854</v>
      </c>
      <c r="F103" t="s">
        <v>17</v>
      </c>
    </row>
    <row r="104" spans="3:6">
      <c r="C104">
        <v>96</v>
      </c>
      <c r="D104" s="8" t="str">
        <f>HYPERLINK("#'Table 96'!A1", "Grid Summary: If you found out that the UK was investing money into new solutions that can help deal with extreme weather conditions impacting other countries, would you feel….  ")</f>
        <v>Grid Summary: If you found out that the UK was investing money into new solutions that can help deal with extreme weather conditions impacting other countries, would you feel….  </v>
      </c>
      <c r="E104" s="7"/>
      <c r="F104" t="s">
        <v>17</v>
      </c>
    </row>
    <row r="105" spans="3:6">
      <c r="C105">
        <v>97</v>
      </c>
      <c r="D105" s="8" t="str">
        <f>HYPERLINK("#'Table 97'!A1", "If you found out that the UK was investing money into new solutions that can help deal with extreme weather conditions impacting other countries, would you feel….  : Proud|Disappointed")</f>
        <v>If you found out that the UK was investing money into new solutions that can help deal with extreme weather conditions impacting other countries, would you feel….  : Proud|Disappointed</v>
      </c>
      <c r="E105" s="14" t="str">
        <f>HYPERLINK("#'Full Results'!A862", "862")</f>
        <v>862</v>
      </c>
      <c r="F105" t="s">
        <v>17</v>
      </c>
    </row>
    <row r="106" spans="3:6">
      <c r="C106">
        <v>98</v>
      </c>
      <c r="D106" s="8" t="str">
        <f>HYPERLINK("#'Table 98'!A1", "If you found out that the UK was investing money into new solutions that can help deal with extreme weather conditions impacting other countries, would you feel….  : This was a good use of UK taxpayer money|This was a bad use of UK taxpayer money")</f>
        <v>If you found out that the UK was investing money into new solutions that can help deal with extreme weather conditions impacting other countries, would you feel….  : This was a good use of UK taxpayer money|This was a bad use of UK taxpayer money</v>
      </c>
      <c r="E106" s="14" t="str">
        <f>HYPERLINK("#'Full Results'!A870", "870")</f>
        <v>870</v>
      </c>
      <c r="F106" t="s">
        <v>17</v>
      </c>
    </row>
    <row r="107" spans="3:6">
      <c r="C107">
        <v>99</v>
      </c>
      <c r="D107" s="8" t="str">
        <f>HYPERLINK("#'Table 99'!A1", "If you found out that the UK was investing money into new solutions that can help deal with extreme weather conditions impacting other countries, would you feel….  : This would have a meaningful positive impact|This would not have a meaningful po...")</f>
        <v>If you found out that the UK was investing money into new solutions that can help deal with extreme weather conditions impacting other countries, would you feel….  : This would have a meaningful positive impact|This would not have a meaningful po...</v>
      </c>
      <c r="E107" s="14" t="str">
        <f>HYPERLINK("#'Full Results'!A878", "878")</f>
        <v>878</v>
      </c>
      <c r="F107" t="s">
        <v>17</v>
      </c>
    </row>
    <row r="108" spans="3:6">
      <c r="C108">
        <v>100</v>
      </c>
      <c r="D108" s="8" t="str">
        <f>HYPERLINK("#'Table 100'!A1", "If you found out that the UK was investing money into new solutions that can help deal with extreme weather conditions impacting other countries, would you feel….  : This is important to carry out|This is not important to carry out")</f>
        <v>If you found out that the UK was investing money into new solutions that can help deal with extreme weather conditions impacting other countries, would you feel….  : This is important to carry out|This is not important to carry out</v>
      </c>
      <c r="E108" s="14" t="str">
        <f>HYPERLINK("#'Full Results'!A886", "886")</f>
        <v>886</v>
      </c>
      <c r="F108" t="s">
        <v>17</v>
      </c>
    </row>
    <row r="109" spans="3:6">
      <c r="C109">
        <v>101</v>
      </c>
      <c r="D109" s="8" t="str">
        <f>HYPERLINK("#'Table 101'!A1", "Grid Summary: Looking at each of the following issues, how much of an impact if any do you think R&amp;D in the UK would have on them?  ")</f>
        <v>Grid Summary: Looking at each of the following issues, how much of an impact if any do you think R&amp;D in the UK would have on them?  </v>
      </c>
      <c r="E109" s="7"/>
      <c r="F109" t="s">
        <v>15</v>
      </c>
    </row>
    <row r="110" spans="3:6">
      <c r="C110">
        <v>102</v>
      </c>
      <c r="D110" s="8" t="str">
        <f>HYPERLINK("#'Table 102'!A1", "Looking at each of the following issues, how much of an impact if any do you think R&amp;D in the UK would have on them?  : The spread of malaria")</f>
        <v>Looking at each of the following issues, how much of an impact if any do you think R&amp;D in the UK would have on them?  : The spread of malaria</v>
      </c>
      <c r="E110" s="14" t="str">
        <f>HYPERLINK("#'Full Results'!A894", "894")</f>
        <v>894</v>
      </c>
      <c r="F110" t="s">
        <v>15</v>
      </c>
    </row>
    <row r="111" spans="3:6">
      <c r="C111">
        <v>103</v>
      </c>
      <c r="D111" s="8" t="str">
        <f>HYPERLINK("#'Table 103'!A1", "Looking at each of the following issues, how much of an impact if any do you think R&amp;D in the UK would have on them?  : Extreme heat")</f>
        <v>Looking at each of the following issues, how much of an impact if any do you think R&amp;D in the UK would have on them?  : Extreme heat</v>
      </c>
      <c r="E111" s="14" t="str">
        <f>HYPERLINK("#'Full Results'!A902", "902")</f>
        <v>902</v>
      </c>
      <c r="F111" t="s">
        <v>15</v>
      </c>
    </row>
    <row r="112" spans="3:6">
      <c r="C112">
        <v>104</v>
      </c>
      <c r="D112" s="8" t="str">
        <f>HYPERLINK("#'Table 104'!A1", "Looking at each of the following issues, how much of an impact if any do you think R&amp;D in the UK would have on them?  : Water shortages")</f>
        <v>Looking at each of the following issues, how much of an impact if any do you think R&amp;D in the UK would have on them?  : Water shortages</v>
      </c>
      <c r="E112" s="14" t="str">
        <f>HYPERLINK("#'Full Results'!A910", "910")</f>
        <v>910</v>
      </c>
      <c r="F112" t="s">
        <v>15</v>
      </c>
    </row>
    <row r="113" spans="3:6">
      <c r="C113">
        <v>105</v>
      </c>
      <c r="D113" s="8" t="str">
        <f>HYPERLINK("#'Table 105'!A1", "Looking at each of the following issues, how much of an impact if any do you think R&amp;D in the UK would have on them?  : Food insecurity")</f>
        <v>Looking at each of the following issues, how much of an impact if any do you think R&amp;D in the UK would have on them?  : Food insecurity</v>
      </c>
      <c r="E113" s="14" t="str">
        <f>HYPERLINK("#'Full Results'!A918", "918")</f>
        <v>918</v>
      </c>
      <c r="F113" t="s">
        <v>15</v>
      </c>
    </row>
    <row r="114" spans="3:6">
      <c r="C114">
        <v>106</v>
      </c>
      <c r="D114" s="8" t="str">
        <f>HYPERLINK("#'Table 106'!A1", "Looking at each of the following issues, how much of an impact if any do you think R&amp;D in the UK would have on them?  : Cyberattacks and AI")</f>
        <v>Looking at each of the following issues, how much of an impact if any do you think R&amp;D in the UK would have on them?  : Cyberattacks and AI</v>
      </c>
      <c r="E114" s="14" t="str">
        <f>HYPERLINK("#'Full Results'!A926", "926")</f>
        <v>926</v>
      </c>
      <c r="F114" t="s">
        <v>15</v>
      </c>
    </row>
    <row r="115" spans="3:6">
      <c r="C115">
        <v>107</v>
      </c>
      <c r="D115" s="8" t="str">
        <f>HYPERLINK("#'Table 107'!A1", "Looking at each of the following issues, how much of an impact if any do you think R&amp;D in the UK would have on them?  : Global poverty")</f>
        <v>Looking at each of the following issues, how much of an impact if any do you think R&amp;D in the UK would have on them?  : Global poverty</v>
      </c>
      <c r="E115" s="14" t="str">
        <f>HYPERLINK("#'Full Results'!A934", "934")</f>
        <v>934</v>
      </c>
      <c r="F115" t="s">
        <v>15</v>
      </c>
    </row>
    <row r="116" spans="3:6">
      <c r="C116">
        <v>108</v>
      </c>
      <c r="D116" s="8" t="str">
        <f>HYPERLINK("#'Table 108'!A1", "Grid Summary: And would you like to see more or less UK based Research &amp; Development into the following areas?  ")</f>
        <v>Grid Summary: And would you like to see more or less UK based Research &amp; Development into the following areas?  </v>
      </c>
      <c r="E116" s="7"/>
      <c r="F116" t="s">
        <v>15</v>
      </c>
    </row>
    <row r="117" spans="3:6">
      <c r="C117">
        <v>109</v>
      </c>
      <c r="D117" s="8" t="str">
        <f>HYPERLINK("#'Table 109'!A1", "And would you like to see more or less UK based Research &amp; Development into the following areas?  : The spread of malaria")</f>
        <v>And would you like to see more or less UK based Research &amp; Development into the following areas?  : The spread of malaria</v>
      </c>
      <c r="E117" s="14" t="str">
        <f>HYPERLINK("#'Full Results'!A942", "942")</f>
        <v>942</v>
      </c>
      <c r="F117" t="s">
        <v>15</v>
      </c>
    </row>
    <row r="118" spans="3:6">
      <c r="C118">
        <v>110</v>
      </c>
      <c r="D118" s="8" t="str">
        <f>HYPERLINK("#'Table 110'!A1", "And would you like to see more or less UK based Research &amp; Development into the following areas?  : Extreme heat")</f>
        <v>And would you like to see more or less UK based Research &amp; Development into the following areas?  : Extreme heat</v>
      </c>
      <c r="E118" s="14" t="str">
        <f>HYPERLINK("#'Full Results'!A951", "951")</f>
        <v>951</v>
      </c>
      <c r="F118" t="s">
        <v>15</v>
      </c>
    </row>
    <row r="119" spans="3:6">
      <c r="C119">
        <v>111</v>
      </c>
      <c r="D119" s="8" t="str">
        <f>HYPERLINK("#'Table 111'!A1", "And would you like to see more or less UK based Research &amp; Development into the following areas?  : Water shortages")</f>
        <v>And would you like to see more or less UK based Research &amp; Development into the following areas?  : Water shortages</v>
      </c>
      <c r="E119" s="14" t="str">
        <f>HYPERLINK("#'Full Results'!A960", "960")</f>
        <v>960</v>
      </c>
      <c r="F119" t="s">
        <v>15</v>
      </c>
    </row>
    <row r="120" spans="3:6">
      <c r="C120">
        <v>112</v>
      </c>
      <c r="D120" s="8" t="str">
        <f>HYPERLINK("#'Table 112'!A1", "And would you like to see more or less UK based Research &amp; Development into the following areas?  : Food insecurity")</f>
        <v>And would you like to see more or less UK based Research &amp; Development into the following areas?  : Food insecurity</v>
      </c>
      <c r="E120" s="14" t="str">
        <f>HYPERLINK("#'Full Results'!A969", "969")</f>
        <v>969</v>
      </c>
      <c r="F120" t="s">
        <v>15</v>
      </c>
    </row>
    <row r="121" spans="3:6">
      <c r="C121">
        <v>113</v>
      </c>
      <c r="D121" s="8" t="str">
        <f>HYPERLINK("#'Table 113'!A1", "And would you like to see more or less UK based Research &amp; Development into the following areas?  : Cyberattacks and AI")</f>
        <v>And would you like to see more or less UK based Research &amp; Development into the following areas?  : Cyberattacks and AI</v>
      </c>
      <c r="E121" s="14" t="str">
        <f>HYPERLINK("#'Full Results'!A978", "978")</f>
        <v>978</v>
      </c>
      <c r="F121" t="s">
        <v>15</v>
      </c>
    </row>
    <row r="122" spans="3:6">
      <c r="C122">
        <v>114</v>
      </c>
      <c r="D122" s="8" t="str">
        <f>HYPERLINK("#'Table 114'!A1", "And would you like to see more or less UK based Research &amp; Development into the following areas?  : Global poverty")</f>
        <v>And would you like to see more or less UK based Research &amp; Development into the following areas?  : Global poverty</v>
      </c>
      <c r="E122" s="14" t="str">
        <f>HYPERLINK("#'Full Results'!A987", "987")</f>
        <v>987</v>
      </c>
      <c r="F122" t="s">
        <v>15</v>
      </c>
    </row>
    <row r="123" spans="3:6">
      <c r="C123">
        <v>115</v>
      </c>
      <c r="D123" s="8" t="str">
        <f>HYPERLINK("#'Table 115'!A1", "Grid Summary: How long would you expect R&amp;D in the UK to take in order to have a meaningful positive impact on the following?  ")</f>
        <v>Grid Summary: How long would you expect R&amp;D in the UK to take in order to have a meaningful positive impact on the following?  </v>
      </c>
      <c r="E123" s="7"/>
      <c r="F123" t="s">
        <v>15</v>
      </c>
    </row>
    <row r="124" spans="3:6">
      <c r="C124">
        <v>116</v>
      </c>
      <c r="D124" s="8" t="str">
        <f>HYPERLINK("#'Table 116'!A1", "How long would you expect R&amp;D in the UK to take in order to have a meaningful positive impact on the following?  : The spread of malaria")</f>
        <v>How long would you expect R&amp;D in the UK to take in order to have a meaningful positive impact on the following?  : The spread of malaria</v>
      </c>
      <c r="E124" s="14" t="str">
        <f>HYPERLINK("#'Full Results'!A996", "996")</f>
        <v>996</v>
      </c>
      <c r="F124" t="s">
        <v>15</v>
      </c>
    </row>
    <row r="125" spans="3:6">
      <c r="C125">
        <v>117</v>
      </c>
      <c r="D125" s="8" t="str">
        <f>HYPERLINK("#'Table 117'!A1", "How long would you expect R&amp;D in the UK to take in order to have a meaningful positive impact on the following?  : Extreme heat")</f>
        <v>How long would you expect R&amp;D in the UK to take in order to have a meaningful positive impact on the following?  : Extreme heat</v>
      </c>
      <c r="E125" s="14" t="str">
        <f>HYPERLINK("#'Full Results'!A1005", "1005")</f>
        <v>1005</v>
      </c>
      <c r="F125" t="s">
        <v>15</v>
      </c>
    </row>
    <row r="126" spans="3:6">
      <c r="C126">
        <v>118</v>
      </c>
      <c r="D126" s="8" t="str">
        <f>HYPERLINK("#'Table 118'!A1", "How long would you expect R&amp;D in the UK to take in order to have a meaningful positive impact on the following?  : Water shortages")</f>
        <v>How long would you expect R&amp;D in the UK to take in order to have a meaningful positive impact on the following?  : Water shortages</v>
      </c>
      <c r="E126" s="14" t="str">
        <f>HYPERLINK("#'Full Results'!A1014", "1014")</f>
        <v>1014</v>
      </c>
      <c r="F126" t="s">
        <v>15</v>
      </c>
    </row>
    <row r="127" spans="3:6">
      <c r="C127">
        <v>119</v>
      </c>
      <c r="D127" s="8" t="str">
        <f>HYPERLINK("#'Table 119'!A1", "How long would you expect R&amp;D in the UK to take in order to have a meaningful positive impact on the following?  : Food insecurity")</f>
        <v>How long would you expect R&amp;D in the UK to take in order to have a meaningful positive impact on the following?  : Food insecurity</v>
      </c>
      <c r="E127" s="14" t="str">
        <f>HYPERLINK("#'Full Results'!A1023", "1023")</f>
        <v>1023</v>
      </c>
      <c r="F127" t="s">
        <v>15</v>
      </c>
    </row>
    <row r="128" spans="3:6">
      <c r="C128">
        <v>120</v>
      </c>
      <c r="D128" s="8" t="str">
        <f>HYPERLINK("#'Table 120'!A1", "How long would you expect R&amp;D in the UK to take in order to have a meaningful positive impact on the following?  : Cyberattacks and AI")</f>
        <v>How long would you expect R&amp;D in the UK to take in order to have a meaningful positive impact on the following?  : Cyberattacks and AI</v>
      </c>
      <c r="E128" s="14" t="str">
        <f>HYPERLINK("#'Full Results'!A1032", "1032")</f>
        <v>1032</v>
      </c>
      <c r="F128" t="s">
        <v>15</v>
      </c>
    </row>
    <row r="129" spans="3:6">
      <c r="C129">
        <v>121</v>
      </c>
      <c r="D129" s="8" t="str">
        <f>HYPERLINK("#'Table 121'!A1", "How long would you expect R&amp;D in the UK to take in order to have a meaningful positive impact on the following?  : Global poverty")</f>
        <v>How long would you expect R&amp;D in the UK to take in order to have a meaningful positive impact on the following?  : Global poverty</v>
      </c>
      <c r="E129" s="14" t="str">
        <f>HYPERLINK("#'Full Results'!A1041", "1041")</f>
        <v>1041</v>
      </c>
      <c r="F129" t="s">
        <v>15</v>
      </c>
    </row>
    <row r="130" spans="3:6">
      <c r="C130">
        <v>122</v>
      </c>
      <c r="D130" s="8" t="str">
        <f>HYPERLINK("#'Table 122'!A1", " When thinking about the UK’s contribution to solving global issues, which of the following comes closest to your view?  ")</f>
        <v xml:space="preserve"> When thinking about the UK’s contribution to solving global issues, which of the following comes closest to your view?  </v>
      </c>
      <c r="E130" s="14" t="str">
        <f>HYPERLINK("#'Full Results'!A1050", "1050")</f>
        <v>1050</v>
      </c>
      <c r="F130" t="s">
        <v>15</v>
      </c>
    </row>
    <row r="131" spans="3:6">
      <c r="C131">
        <v>123</v>
      </c>
      <c r="D131" s="8" t="str">
        <f>HYPERLINK("#'Table 123'!A1", " Which of the following comes closest to your view?")</f>
        <v xml:space="preserve"> Which of the following comes closest to your view?</v>
      </c>
      <c r="E131" s="14" t="str">
        <f>HYPERLINK("#'Full Results'!A1057", "1057")</f>
        <v>1057</v>
      </c>
      <c r="F131" t="s">
        <v>15</v>
      </c>
    </row>
    <row r="132" spans="3:6">
      <c r="C132">
        <v>124</v>
      </c>
      <c r="D132" s="8" t="str">
        <f>HYPERLINK("#'Table 124'!A1", "Which of the following do you view as the main advantages of the UK doing research &amp; development which aims to help address global issues?Please select up to three.")</f>
        <v>Which of the following do you view as the main advantages of the UK doing research &amp; development which aims to help address global issues?Please select up to three.</v>
      </c>
      <c r="E132" s="14" t="str">
        <f>HYPERLINK("#'Full Results'!A1064", "1064")</f>
        <v>1064</v>
      </c>
      <c r="F132" t="s">
        <v>15</v>
      </c>
    </row>
    <row r="133" spans="3:6">
      <c r="C133">
        <v>125</v>
      </c>
      <c r="D133" s="8" t="str">
        <f>HYPERLINK("#'Table 125'!A1", "Which of the following do you view as the main disadvantages of the UK doing research &amp; development which aims to help address global issues?Please select up to three.")</f>
        <v>Which of the following do you view as the main disadvantages of the UK doing research &amp; development which aims to help address global issues?Please select up to three.</v>
      </c>
      <c r="E133" s="14" t="str">
        <f>HYPERLINK("#'Full Results'!A1082", "1082")</f>
        <v>1082</v>
      </c>
      <c r="F133" t="s">
        <v>15</v>
      </c>
    </row>
    <row r="134" spans="3:6">
      <c r="C134">
        <v>126</v>
      </c>
      <c r="D134" s="8" t="str">
        <f>HYPERLINK("#'Table 126'!A1", "Grid Summary: How much would you say you trust the following to advise the UK Government on how to support R&amp;D which aims to help address global issues?  ")</f>
        <v>Grid Summary: How much would you say you trust the following to advise the UK Government on how to support R&amp;D which aims to help address global issues?  </v>
      </c>
      <c r="E134" s="7"/>
      <c r="F134" t="s">
        <v>15</v>
      </c>
    </row>
    <row r="135" spans="3:6">
      <c r="C135">
        <v>127</v>
      </c>
      <c r="D135" s="8" t="str">
        <f>HYPERLINK("#'Table 127'!A1", "How much would you say you trust the following to advise the UK Government on how to support R&amp;D which aims to help address global issues?  : Those who work in international aid organisations / charities")</f>
        <v>How much would you say you trust the following to advise the UK Government on how to support R&amp;D which aims to help address global issues?  : Those who work in international aid organisations / charities</v>
      </c>
      <c r="E135" s="14" t="str">
        <f>HYPERLINK("#'Full Results'!A1097", "1097")</f>
        <v>1097</v>
      </c>
      <c r="F135" t="s">
        <v>15</v>
      </c>
    </row>
    <row r="136" spans="3:6">
      <c r="C136">
        <v>128</v>
      </c>
      <c r="D136" s="8" t="str">
        <f>HYPERLINK("#'Table 128'!A1", "How much would you say you trust the following to advise the UK Government on how to support R&amp;D which aims to help address global issues?  : Those who work in research in the UK")</f>
        <v>How much would you say you trust the following to advise the UK Government on how to support R&amp;D which aims to help address global issues?  : Those who work in research in the UK</v>
      </c>
      <c r="E136" s="14" t="str">
        <f>HYPERLINK("#'Full Results'!A1105", "1105")</f>
        <v>1105</v>
      </c>
      <c r="F136" t="s">
        <v>15</v>
      </c>
    </row>
    <row r="137" spans="3:6">
      <c r="C137">
        <v>129</v>
      </c>
      <c r="D137" s="8" t="str">
        <f>HYPERLINK("#'Table 129'!A1", "How much would you say you trust the following to advise the UK Government on how to support R&amp;D which aims to help address global issues?  : Researchers based in other countries")</f>
        <v>How much would you say you trust the following to advise the UK Government on how to support R&amp;D which aims to help address global issues?  : Researchers based in other countries</v>
      </c>
      <c r="E137" s="14" t="str">
        <f>HYPERLINK("#'Full Results'!A1113", "1113")</f>
        <v>1113</v>
      </c>
      <c r="F137" t="s">
        <v>15</v>
      </c>
    </row>
    <row r="138" spans="3:6">
      <c r="C138">
        <v>130</v>
      </c>
      <c r="D138" s="8" t="str">
        <f>HYPERLINK("#'Table 130'!A1", "How much would you say you trust the following to advise the UK Government on how to support R&amp;D which aims to help address global issues?  : Those who are in the countries most affected by these issues")</f>
        <v>How much would you say you trust the following to advise the UK Government on how to support R&amp;D which aims to help address global issues?  : Those who are in the countries most affected by these issues</v>
      </c>
      <c r="E138" s="14" t="str">
        <f>HYPERLINK("#'Full Results'!A1121", "1121")</f>
        <v>1121</v>
      </c>
      <c r="F138" t="s">
        <v>15</v>
      </c>
    </row>
    <row r="139" spans="3:6">
      <c r="C139">
        <v>131</v>
      </c>
      <c r="D139" s="8" t="str">
        <f>HYPERLINK("#'Table 131'!A1", "How much would you say you trust the following to advise the UK Government on how to support R&amp;D which aims to help address global issues?  : International Governments")</f>
        <v>How much would you say you trust the following to advise the UK Government on how to support R&amp;D which aims to help address global issues?  : International Governments</v>
      </c>
      <c r="E139" s="14" t="str">
        <f>HYPERLINK("#'Full Results'!A1129", "1129")</f>
        <v>1129</v>
      </c>
      <c r="F139" t="s">
        <v>15</v>
      </c>
    </row>
    <row r="140" spans="3:6">
      <c r="C140">
        <v>132</v>
      </c>
      <c r="D140" s="8" t="str">
        <f>HYPERLINK("#'Table 132'!A1", " Some research requires major infrastructure, such as high-tech laboratories or large data centres.  These are costly and difficult to create, but once built, they can be useful to researchers from across the world who may travel to use them, hel...")</f>
        <v xml:space="preserve"> Some research requires major infrastructure, such as high-tech laboratories or large data centres.  These are costly and difficult to create, but once built, they can be useful to researchers from across the world who may travel to use them, hel...</v>
      </c>
      <c r="E140" s="14" t="str">
        <f>HYPERLINK("#'Full Results'!A1137", "1137")</f>
        <v>1137</v>
      </c>
      <c r="F140" t="s">
        <v>15</v>
      </c>
    </row>
    <row r="141" spans="3:6">
      <c r="C141">
        <v>133</v>
      </c>
      <c r="D141" s="8" t="str">
        <f>HYPERLINK("#'Table 133'!A1", " Currently, the UK invests in research &amp; development, helping to develop technologies to achieve net zero and find a cure for cancer.  To what extent do you support or oppose the UK spending money on research &amp; development in these areas?  ")</f>
        <v xml:space="preserve"> Currently, the UK invests in research &amp; development, helping to develop technologies to achieve net zero and find a cure for cancer.  To what extent do you support or oppose the UK spending money on research &amp; development in these areas?  </v>
      </c>
      <c r="E141" s="14" t="str">
        <f>HYPERLINK("#'Full Results'!A1143", "1143")</f>
        <v>1143</v>
      </c>
      <c r="F141" t="s">
        <v>17</v>
      </c>
    </row>
    <row r="142" spans="3:6">
      <c r="C142">
        <v>134</v>
      </c>
      <c r="D142" s="8" t="str">
        <f>HYPERLINK("#'Table 134'!A1", " Currently, the UK invests in research &amp; development, helping to develop vaccines for diseases like malaria and climate adaptation technologies for the countries most affected by extreme heat.  To what extent do you support or oppose the UK spend...")</f>
        <v xml:space="preserve"> Currently, the UK invests in research &amp; development, helping to develop vaccines for diseases like malaria and climate adaptation technologies for the countries most affected by extreme heat.  To what extent do you support or oppose the UK spend...</v>
      </c>
      <c r="E142" s="14" t="str">
        <f>HYPERLINK("#'Full Results'!A1155", "1155")</f>
        <v>1155</v>
      </c>
      <c r="F142" t="s">
        <v>17</v>
      </c>
    </row>
    <row r="143" spans="3:6">
      <c r="C143">
        <v>135</v>
      </c>
      <c r="D143" s="8" t="str">
        <f>HYPERLINK("#'Table 135'!A1", " Imagine that a new research facility was opening on your high street with the core focus of finding a cure for Alzheimer’s.To what extent would you support or oppose this facility opening?   ")</f>
        <v xml:space="preserve"> Imagine that a new research facility was opening on your high street with the core focus of finding a cure for Alzheimer’s.To what extent would you support or oppose this facility opening?   </v>
      </c>
      <c r="E143" s="14" t="str">
        <f>HYPERLINK("#'Full Results'!A1167", "1167")</f>
        <v>1167</v>
      </c>
      <c r="F143" t="s">
        <v>17</v>
      </c>
    </row>
    <row r="144" spans="3:6">
      <c r="C144">
        <v>136</v>
      </c>
      <c r="D144" s="8" t="str">
        <f>HYPERLINK("#'Table 136'!A1", " Imagine that a new research facility was opening on your high street with the core focus of developing a vaccine for malaria.To what extent would you support or oppose this facility opening? ")</f>
        <v xml:space="preserve"> Imagine that a new research facility was opening on your high street with the core focus of developing a vaccine for malaria.To what extent would you support or oppose this facility opening? </v>
      </c>
      <c r="E144" s="14" t="str">
        <f>HYPERLINK("#'Full Results'!A1179", "1179")</f>
        <v>1179</v>
      </c>
      <c r="F144" t="s">
        <v>17</v>
      </c>
    </row>
    <row r="145" spans="3:6">
      <c r="C145">
        <v>137</v>
      </c>
      <c r="D145" s="8" t="str">
        <f>HYPERLINK("#'Table 137'!A1", " Imagine that a new research facility was opening on your high street with the core focus of finding a way to deal with extreme heat waves in the UK.  To what extent would you support or oppose this? ")</f>
        <v xml:space="preserve"> Imagine that a new research facility was opening on your high street with the core focus of finding a way to deal with extreme heat waves in the UK.  To what extent would you support or oppose this? </v>
      </c>
      <c r="E145" s="14" t="str">
        <f>HYPERLINK("#'Full Results'!A1191", "1191")</f>
        <v>1191</v>
      </c>
      <c r="F145" t="s">
        <v>17</v>
      </c>
    </row>
    <row r="146" spans="3:6">
      <c r="C146">
        <v>138</v>
      </c>
      <c r="D146" s="8" t="str">
        <f>HYPERLINK("#'Table 138'!A1", " Imagine that a new research facility was opening on your high street with the core focus of finding a way to deal with extreme heat waves in lower income countries.To what extent would you support or oppose this?   ")</f>
        <v xml:space="preserve"> Imagine that a new research facility was opening on your high street with the core focus of finding a way to deal with extreme heat waves in lower income countries.To what extent would you support or oppose this?   </v>
      </c>
      <c r="E146" s="14" t="str">
        <f>HYPERLINK("#'Full Results'!A1203", "1203")</f>
        <v>1203</v>
      </c>
      <c r="F146" t="s">
        <v>17</v>
      </c>
    </row>
    <row r="147" spans="3:6">
      <c r="C147">
        <v>139</v>
      </c>
      <c r="D147" s="8" t="str">
        <f>HYPERLINK("#'Table 139'!A1", "Which of the following do you view as the benefits to opening this new research facility?      Please select all that apply.   ")</f>
        <v>Which of the following do you view as the benefits to opening this new research facility?      Please select all that apply.   </v>
      </c>
      <c r="E147" s="14" t="str">
        <f>HYPERLINK("#'Full Results'!A1215", "1215")</f>
        <v>1215</v>
      </c>
      <c r="F147" t="s">
        <v>15</v>
      </c>
    </row>
    <row r="148" spans="3:6">
      <c r="C148">
        <v>140</v>
      </c>
      <c r="D148" s="26" t="str">
        <f>HYPERLINK("#'Table 140'!A1", "If the UK were to invest less than it currently does in R&amp;D which addresses global issues, which of the following impacts do you think that would have, if any?Select any which apply  ")</f>
        <v>If the UK were to invest less than it currently does in R&amp;D which addresses global issues, which of the following impacts do you think that would have, if any?Select any which apply  </v>
      </c>
      <c r="E148" s="25" t="str">
        <f>HYPERLINK("#'Full Results'!A1229", "1229")</f>
        <v>1229</v>
      </c>
      <c r="F148" t="s">
        <v>15</v>
      </c>
    </row>
    <row r="149" spans="3:6">
      <c r="C149">
        <v>141</v>
      </c>
      <c r="D149" s="26" t="str">
        <f>HYPERLINK("#'Table 141'!A1", "If the UK were to invest more than it currently does in R&amp;D which addresses global issues, which of the following impacts do you think that would have, if any?Select any which apply  ")</f>
        <v>If the UK were to invest more than it currently does in R&amp;D which addresses global issues, which of the following impacts do you think that would have, if any?Select any which apply  </v>
      </c>
      <c r="E149" s="25" t="str">
        <f>HYPERLINK("#'Full Results'!A1241", "1241")</f>
        <v>1241</v>
      </c>
      <c r="F149" t="s">
        <v>15</v>
      </c>
    </row>
    <row r="150" spans="3:6">
      <c r="C150">
        <v>142</v>
      </c>
      <c r="D150" s="26" t="str">
        <f>HYPERLINK("#'Table 142'!A1", "Grid Summary: Do you agree or disagree with the following?  ")</f>
        <v>Grid Summary: Do you agree or disagree with the following?  </v>
      </c>
      <c r="E150" s="7"/>
      <c r="F150" t="s">
        <v>15</v>
      </c>
    </row>
    <row r="151" spans="3:6">
      <c r="C151">
        <v>143</v>
      </c>
      <c r="D151" s="26" t="str">
        <f>HYPERLINK("#'Table 143'!A1", "Do you agree or disagree with the following?  : Cutting funding for R&amp;D which benefits other countries would be a mistake")</f>
        <v>Do you agree or disagree with the following?  : Cutting funding for R&amp;D which benefits other countries would be a mistake</v>
      </c>
      <c r="E151" s="25" t="str">
        <f>HYPERLINK("#'Full Results'!A1253", "1253")</f>
        <v>1253</v>
      </c>
      <c r="F151" t="s">
        <v>15</v>
      </c>
    </row>
    <row r="152" spans="3:6">
      <c r="C152">
        <v>144</v>
      </c>
      <c r="D152" s="26" t="str">
        <f>HYPERLINK("#'Table 144'!A1", "Do you agree or disagree with the following?  : R&amp;D benefits the UK even when it is solving issues overseas")</f>
        <v>Do you agree or disagree with the following?  : R&amp;D benefits the UK even when it is solving issues overseas</v>
      </c>
      <c r="E152" s="25" t="str">
        <f>HYPERLINK("#'Full Results'!A1265", "1265")</f>
        <v>1265</v>
      </c>
      <c r="F152" t="s">
        <v>15</v>
      </c>
    </row>
    <row r="153" spans="3:6">
      <c r="C153">
        <v>145</v>
      </c>
      <c r="D153" s="26" t="str">
        <f>HYPERLINK("#'Table 145'!A1", "Do you agree or disagree with the following?  : I would support greater investment into R&amp;D which had global benefits")</f>
        <v>Do you agree or disagree with the following?  : I would support greater investment into R&amp;D which had global benefits</v>
      </c>
      <c r="E153" s="25" t="str">
        <f>HYPERLINK("#'Full Results'!A1277", "1277")</f>
        <v>1277</v>
      </c>
      <c r="F153" t="s">
        <v>15</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168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4.0632715574660597E-2</v>
      </c>
      <c r="D9" s="17">
        <v>4.9544076015832203E-2</v>
      </c>
      <c r="E9" s="17">
        <v>3.2231072656172401E-2</v>
      </c>
      <c r="F9" s="17"/>
      <c r="G9" s="17">
        <v>6.8802933932133603E-2</v>
      </c>
      <c r="H9" s="17">
        <v>7.3299408957822804E-2</v>
      </c>
      <c r="I9" s="17">
        <v>5.4739848709409102E-2</v>
      </c>
      <c r="J9" s="17">
        <v>2.5835491146874001E-2</v>
      </c>
      <c r="K9" s="17">
        <v>1.8993391998630298E-2</v>
      </c>
      <c r="L9" s="17">
        <v>1.0268614893965499E-2</v>
      </c>
      <c r="M9" s="17"/>
      <c r="N9" s="17">
        <v>3.7530630456778499E-2</v>
      </c>
      <c r="O9" s="17">
        <v>2.9158264791206999E-2</v>
      </c>
      <c r="P9" s="17">
        <v>5.5949169347340802E-2</v>
      </c>
      <c r="Q9" s="17">
        <v>4.1999040664067303E-2</v>
      </c>
      <c r="R9" s="17"/>
      <c r="S9" s="17">
        <v>5.0005070044956197E-2</v>
      </c>
      <c r="T9" s="17">
        <v>3.08316314620844E-2</v>
      </c>
      <c r="U9" s="17">
        <v>1.6792670391793899E-2</v>
      </c>
      <c r="V9" s="17">
        <v>3.9788315363623199E-2</v>
      </c>
      <c r="W9" s="17">
        <v>5.8070241804200597E-2</v>
      </c>
      <c r="X9" s="17">
        <v>4.6219147929405298E-2</v>
      </c>
      <c r="Y9" s="17">
        <v>2.0267151686871401E-2</v>
      </c>
      <c r="Z9" s="17">
        <v>5.0566684901703803E-2</v>
      </c>
      <c r="AA9" s="17">
        <v>5.0519640149179298E-2</v>
      </c>
      <c r="AB9" s="17">
        <v>4.4120606242464999E-2</v>
      </c>
      <c r="AC9" s="17">
        <v>3.9824463974254702E-2</v>
      </c>
      <c r="AD9" s="17">
        <v>4.3717835837985899E-2</v>
      </c>
      <c r="AE9" s="17"/>
      <c r="AF9" s="17">
        <v>0</v>
      </c>
      <c r="AG9" s="17">
        <v>7.5661890956192093E-2</v>
      </c>
      <c r="AH9" s="17">
        <v>3.61604492230512E-2</v>
      </c>
      <c r="AI9" s="17">
        <v>3.0995226472195402E-2</v>
      </c>
      <c r="AJ9" s="17">
        <v>3.3541328188655399E-2</v>
      </c>
      <c r="AK9" s="17">
        <v>3.6454603814651002E-2</v>
      </c>
      <c r="AL9" s="17">
        <v>3.6832255211256097E-2</v>
      </c>
      <c r="AM9" s="17">
        <v>5.9427374393246801E-2</v>
      </c>
      <c r="AN9" s="17">
        <v>4.4484272086594903E-2</v>
      </c>
      <c r="AO9" s="17">
        <v>7.6621634640489295E-2</v>
      </c>
      <c r="AP9" s="17">
        <v>3.3951765233394902E-2</v>
      </c>
      <c r="AQ9" s="17">
        <v>3.3034275822132302E-2</v>
      </c>
      <c r="AR9" s="17">
        <v>2.24372179950195E-2</v>
      </c>
      <c r="AS9" s="17">
        <v>3.3767011622658098E-2</v>
      </c>
      <c r="AT9" s="17">
        <v>4.6466083592554497E-2</v>
      </c>
      <c r="AU9" s="17">
        <v>5.4275864749523603E-2</v>
      </c>
      <c r="AV9" s="17"/>
      <c r="AW9" s="17">
        <v>5.8121336030043699E-2</v>
      </c>
      <c r="AX9" s="17">
        <v>4.4312595819372302E-2</v>
      </c>
      <c r="AY9" s="17">
        <v>3.6127176510564601E-2</v>
      </c>
      <c r="AZ9" s="17">
        <v>3.0771505301786701E-2</v>
      </c>
      <c r="BA9" s="17">
        <v>2.9630333289944199E-2</v>
      </c>
      <c r="BB9" s="17">
        <v>2.0432516721669101E-2</v>
      </c>
      <c r="BC9" s="17"/>
      <c r="BD9" s="17">
        <v>3.8430745999719802E-2</v>
      </c>
      <c r="BE9" s="17">
        <v>3.6669069208614E-2</v>
      </c>
      <c r="BF9" s="17">
        <v>3.8901755971431598E-2</v>
      </c>
      <c r="BG9" s="17">
        <v>6.8608006335567698E-2</v>
      </c>
      <c r="BH9" s="17">
        <v>5.30903606993708E-2</v>
      </c>
      <c r="BI9" s="17"/>
      <c r="BJ9" s="17">
        <v>3.4164509639556501E-2</v>
      </c>
      <c r="BK9" s="17">
        <v>6.75732887051433E-2</v>
      </c>
      <c r="BL9" s="17"/>
      <c r="BM9" s="17">
        <v>3.7542014214791003E-2</v>
      </c>
      <c r="BN9" s="17">
        <v>5.2074589893379902E-2</v>
      </c>
      <c r="BO9" s="17"/>
      <c r="BP9" s="17">
        <v>7.1542969352764801E-2</v>
      </c>
      <c r="BQ9" s="17">
        <v>4.4452029172674601E-2</v>
      </c>
      <c r="BR9" s="17">
        <v>3.6979854503351998E-2</v>
      </c>
      <c r="BS9" s="17">
        <v>3.5105305886615298E-2</v>
      </c>
      <c r="BT9" s="17"/>
      <c r="BU9" s="17">
        <v>4.2772868063721901E-2</v>
      </c>
      <c r="BV9" s="17">
        <v>3.7908388669993798E-2</v>
      </c>
      <c r="BW9" s="17"/>
      <c r="BX9" s="17">
        <v>6.1793103536898902E-2</v>
      </c>
      <c r="BY9" s="17">
        <v>3.2239325214558502E-2</v>
      </c>
      <c r="BZ9" s="17"/>
      <c r="CA9" s="17">
        <v>9.3154720672476002E-2</v>
      </c>
      <c r="CB9" s="17">
        <v>2.2941970953234501E-2</v>
      </c>
      <c r="CC9" s="17">
        <v>3.7760081027619699E-2</v>
      </c>
      <c r="CD9" s="17">
        <v>4.7077337392136598E-2</v>
      </c>
    </row>
    <row r="10" spans="2:82" ht="28.9">
      <c r="B10" s="18" t="s">
        <v>164</v>
      </c>
      <c r="C10" s="17">
        <v>0.524419880821829</v>
      </c>
      <c r="D10" s="17">
        <v>0.49326908350620402</v>
      </c>
      <c r="E10" s="17">
        <v>0.55475631813049597</v>
      </c>
      <c r="F10" s="17"/>
      <c r="G10" s="17">
        <v>0.52666444199474405</v>
      </c>
      <c r="H10" s="17">
        <v>0.55408076388684602</v>
      </c>
      <c r="I10" s="17">
        <v>0.54625374492497103</v>
      </c>
      <c r="J10" s="17">
        <v>0.51171708558114704</v>
      </c>
      <c r="K10" s="17">
        <v>0.53353266347902195</v>
      </c>
      <c r="L10" s="17">
        <v>0.48513921229359902</v>
      </c>
      <c r="M10" s="17"/>
      <c r="N10" s="17">
        <v>0.53021190661509299</v>
      </c>
      <c r="O10" s="17">
        <v>0.53674855012188205</v>
      </c>
      <c r="P10" s="17">
        <v>0.50900750515028703</v>
      </c>
      <c r="Q10" s="17">
        <v>0.52135000404329901</v>
      </c>
      <c r="R10" s="17"/>
      <c r="S10" s="17">
        <v>0.547143517776574</v>
      </c>
      <c r="T10" s="17">
        <v>0.53102923230862997</v>
      </c>
      <c r="U10" s="17">
        <v>0.584036400135999</v>
      </c>
      <c r="V10" s="17">
        <v>0.47035207465296802</v>
      </c>
      <c r="W10" s="17">
        <v>0.466020848655325</v>
      </c>
      <c r="X10" s="17">
        <v>0.51464082749352602</v>
      </c>
      <c r="Y10" s="17">
        <v>0.528851006816766</v>
      </c>
      <c r="Z10" s="17">
        <v>0.493023413430348</v>
      </c>
      <c r="AA10" s="17">
        <v>0.52270436557876299</v>
      </c>
      <c r="AB10" s="17">
        <v>0.51011783011616496</v>
      </c>
      <c r="AC10" s="17">
        <v>0.57289058925712499</v>
      </c>
      <c r="AD10" s="17">
        <v>0.55701433483004603</v>
      </c>
      <c r="AE10" s="17"/>
      <c r="AF10" s="17">
        <v>0.51126204668641595</v>
      </c>
      <c r="AG10" s="17">
        <v>0.50205173836317596</v>
      </c>
      <c r="AH10" s="17">
        <v>0.57171506511728298</v>
      </c>
      <c r="AI10" s="17">
        <v>0.52666760554603298</v>
      </c>
      <c r="AJ10" s="17">
        <v>0.50359728007609195</v>
      </c>
      <c r="AK10" s="17">
        <v>0.53336133593601298</v>
      </c>
      <c r="AL10" s="17">
        <v>0.51548719488527805</v>
      </c>
      <c r="AM10" s="17">
        <v>0.47142354068353198</v>
      </c>
      <c r="AN10" s="17">
        <v>0.51718139789223105</v>
      </c>
      <c r="AO10" s="17">
        <v>0.53717204521504502</v>
      </c>
      <c r="AP10" s="17">
        <v>0.48835946483278397</v>
      </c>
      <c r="AQ10" s="17">
        <v>0.53867611522994097</v>
      </c>
      <c r="AR10" s="17">
        <v>0.53129889517561002</v>
      </c>
      <c r="AS10" s="17">
        <v>0.52763529102598705</v>
      </c>
      <c r="AT10" s="17">
        <v>0.55535251119935103</v>
      </c>
      <c r="AU10" s="17">
        <v>0.54680510017176698</v>
      </c>
      <c r="AV10" s="17"/>
      <c r="AW10" s="17">
        <v>0.58108812275969501</v>
      </c>
      <c r="AX10" s="17">
        <v>0.50217858959905204</v>
      </c>
      <c r="AY10" s="17">
        <v>0.49498107823237503</v>
      </c>
      <c r="AZ10" s="17">
        <v>0.51453994691285898</v>
      </c>
      <c r="BA10" s="17">
        <v>0.51196603636652804</v>
      </c>
      <c r="BB10" s="17">
        <v>0.53183909960681497</v>
      </c>
      <c r="BC10" s="17"/>
      <c r="BD10" s="17">
        <v>0.50887318626601497</v>
      </c>
      <c r="BE10" s="17">
        <v>0.49679523167080297</v>
      </c>
      <c r="BF10" s="17">
        <v>0.54152929761633495</v>
      </c>
      <c r="BG10" s="17">
        <v>0.56286825241461402</v>
      </c>
      <c r="BH10" s="17">
        <v>0.557890843931372</v>
      </c>
      <c r="BI10" s="17"/>
      <c r="BJ10" s="17">
        <v>0.51973705749980403</v>
      </c>
      <c r="BK10" s="17">
        <v>0.54250334285828905</v>
      </c>
      <c r="BL10" s="17"/>
      <c r="BM10" s="17">
        <v>0.51914290436931998</v>
      </c>
      <c r="BN10" s="17">
        <v>0.55037513577196695</v>
      </c>
      <c r="BO10" s="17"/>
      <c r="BP10" s="17">
        <v>0.55646623796792005</v>
      </c>
      <c r="BQ10" s="17">
        <v>0.548375425989853</v>
      </c>
      <c r="BR10" s="17">
        <v>0.44009329394414698</v>
      </c>
      <c r="BS10" s="17">
        <v>0.52172220829999505</v>
      </c>
      <c r="BT10" s="17"/>
      <c r="BU10" s="17">
        <v>0.54026821412803705</v>
      </c>
      <c r="BV10" s="17">
        <v>0.504245598362559</v>
      </c>
      <c r="BW10" s="17"/>
      <c r="BX10" s="17">
        <v>0.53085235462451597</v>
      </c>
      <c r="BY10" s="17">
        <v>0.52186840285727398</v>
      </c>
      <c r="BZ10" s="17"/>
      <c r="CA10" s="17">
        <v>0.53652544443607098</v>
      </c>
      <c r="CB10" s="17">
        <v>0.48364570269978302</v>
      </c>
      <c r="CC10" s="17">
        <v>0.57017449500692896</v>
      </c>
      <c r="CD10" s="17">
        <v>0.51150627099033696</v>
      </c>
    </row>
    <row r="11" spans="2:82" ht="28.9">
      <c r="B11" s="18" t="s">
        <v>165</v>
      </c>
      <c r="C11" s="17">
        <v>0.35160104041370899</v>
      </c>
      <c r="D11" s="17">
        <v>0.371723750544801</v>
      </c>
      <c r="E11" s="17">
        <v>0.33165700821140998</v>
      </c>
      <c r="F11" s="17"/>
      <c r="G11" s="17">
        <v>0.31446302134363402</v>
      </c>
      <c r="H11" s="17">
        <v>0.27068665678356901</v>
      </c>
      <c r="I11" s="17">
        <v>0.27543203221934698</v>
      </c>
      <c r="J11" s="17">
        <v>0.36751940239379699</v>
      </c>
      <c r="K11" s="17">
        <v>0.392550982394262</v>
      </c>
      <c r="L11" s="17">
        <v>0.46406969211717403</v>
      </c>
      <c r="M11" s="17"/>
      <c r="N11" s="17">
        <v>0.369373108397337</v>
      </c>
      <c r="O11" s="17">
        <v>0.364536676441165</v>
      </c>
      <c r="P11" s="17">
        <v>0.33264221842966701</v>
      </c>
      <c r="Q11" s="17">
        <v>0.33341547661106802</v>
      </c>
      <c r="R11" s="17"/>
      <c r="S11" s="17">
        <v>0.30597358509217998</v>
      </c>
      <c r="T11" s="17">
        <v>0.38746154576679798</v>
      </c>
      <c r="U11" s="17">
        <v>0.29908929008002599</v>
      </c>
      <c r="V11" s="17">
        <v>0.40177543017034301</v>
      </c>
      <c r="W11" s="17">
        <v>0.38255204046205599</v>
      </c>
      <c r="X11" s="17">
        <v>0.32627531359733197</v>
      </c>
      <c r="Y11" s="17">
        <v>0.37397089429364699</v>
      </c>
      <c r="Z11" s="17">
        <v>0.33527618335711101</v>
      </c>
      <c r="AA11" s="17">
        <v>0.35253341300086499</v>
      </c>
      <c r="AB11" s="17">
        <v>0.40006555891240497</v>
      </c>
      <c r="AC11" s="17">
        <v>0.31015654318309899</v>
      </c>
      <c r="AD11" s="17">
        <v>0.28480554772912298</v>
      </c>
      <c r="AE11" s="17"/>
      <c r="AF11" s="17">
        <v>0.22336724700761601</v>
      </c>
      <c r="AG11" s="17">
        <v>0.28506039742404798</v>
      </c>
      <c r="AH11" s="17">
        <v>0.28529613720605002</v>
      </c>
      <c r="AI11" s="17">
        <v>0.35778204370210598</v>
      </c>
      <c r="AJ11" s="17">
        <v>0.35260248560409901</v>
      </c>
      <c r="AK11" s="17">
        <v>0.35423770777361002</v>
      </c>
      <c r="AL11" s="17">
        <v>0.37574217188440701</v>
      </c>
      <c r="AM11" s="17">
        <v>0.37924266507743498</v>
      </c>
      <c r="AN11" s="17">
        <v>0.367383822348264</v>
      </c>
      <c r="AO11" s="17">
        <v>0.34297752126136599</v>
      </c>
      <c r="AP11" s="17">
        <v>0.40936835889864998</v>
      </c>
      <c r="AQ11" s="17">
        <v>0.37362005087201899</v>
      </c>
      <c r="AR11" s="17">
        <v>0.39879790730995501</v>
      </c>
      <c r="AS11" s="17">
        <v>0.354966195105337</v>
      </c>
      <c r="AT11" s="17">
        <v>0.355016917899104</v>
      </c>
      <c r="AU11" s="17">
        <v>0.32168147828020199</v>
      </c>
      <c r="AV11" s="17"/>
      <c r="AW11" s="17">
        <v>0.26779216872053402</v>
      </c>
      <c r="AX11" s="17">
        <v>0.386164262490518</v>
      </c>
      <c r="AY11" s="17">
        <v>0.368057396138881</v>
      </c>
      <c r="AZ11" s="17">
        <v>0.35273651568230202</v>
      </c>
      <c r="BA11" s="17">
        <v>0.40722981130450697</v>
      </c>
      <c r="BB11" s="17">
        <v>0.374471330244038</v>
      </c>
      <c r="BC11" s="17"/>
      <c r="BD11" s="17">
        <v>0.35619926001903701</v>
      </c>
      <c r="BE11" s="17">
        <v>0.38099009226670799</v>
      </c>
      <c r="BF11" s="17">
        <v>0.34921512357817602</v>
      </c>
      <c r="BG11" s="17">
        <v>0.28481947956936798</v>
      </c>
      <c r="BH11" s="17">
        <v>0.329136098147772</v>
      </c>
      <c r="BI11" s="17"/>
      <c r="BJ11" s="17">
        <v>0.36975031426222998</v>
      </c>
      <c r="BK11" s="17">
        <v>0.28013130182072599</v>
      </c>
      <c r="BL11" s="17"/>
      <c r="BM11" s="17">
        <v>0.36503466863520501</v>
      </c>
      <c r="BN11" s="17">
        <v>0.28692366789426299</v>
      </c>
      <c r="BO11" s="17"/>
      <c r="BP11" s="17">
        <v>0.24031923961298199</v>
      </c>
      <c r="BQ11" s="17">
        <v>0.33631214060971798</v>
      </c>
      <c r="BR11" s="17">
        <v>0.42779979345605401</v>
      </c>
      <c r="BS11" s="17">
        <v>0.36838707412347399</v>
      </c>
      <c r="BT11" s="17"/>
      <c r="BU11" s="17">
        <v>0.36251799182872801</v>
      </c>
      <c r="BV11" s="17">
        <v>0.33770420614190499</v>
      </c>
      <c r="BW11" s="17"/>
      <c r="BX11" s="17">
        <v>0.34751617200514001</v>
      </c>
      <c r="BY11" s="17">
        <v>0.35322132711090798</v>
      </c>
      <c r="BZ11" s="17"/>
      <c r="CA11" s="17">
        <v>0.31556705430716497</v>
      </c>
      <c r="CB11" s="17">
        <v>0.37469044343907598</v>
      </c>
      <c r="CC11" s="17">
        <v>0.36235035690183598</v>
      </c>
      <c r="CD11" s="17">
        <v>0.32720937455614002</v>
      </c>
    </row>
    <row r="12" spans="2:82">
      <c r="B12" s="18" t="s">
        <v>166</v>
      </c>
      <c r="C12" s="17">
        <v>4.3920983141460798E-2</v>
      </c>
      <c r="D12" s="17">
        <v>5.0318302629709398E-2</v>
      </c>
      <c r="E12" s="17">
        <v>3.7999331703828299E-2</v>
      </c>
      <c r="F12" s="17"/>
      <c r="G12" s="17">
        <v>5.2003220756417903E-2</v>
      </c>
      <c r="H12" s="17">
        <v>5.9347231269743103E-2</v>
      </c>
      <c r="I12" s="17">
        <v>7.15190479157434E-2</v>
      </c>
      <c r="J12" s="17">
        <v>4.34849752015826E-2</v>
      </c>
      <c r="K12" s="17">
        <v>2.2800879895813302E-2</v>
      </c>
      <c r="L12" s="17">
        <v>1.7950211627937099E-2</v>
      </c>
      <c r="M12" s="17"/>
      <c r="N12" s="17">
        <v>4.0779590197145402E-2</v>
      </c>
      <c r="O12" s="17">
        <v>3.9800322364059303E-2</v>
      </c>
      <c r="P12" s="17">
        <v>5.2399426121148202E-2</v>
      </c>
      <c r="Q12" s="17">
        <v>4.5288330837373499E-2</v>
      </c>
      <c r="R12" s="17"/>
      <c r="S12" s="17">
        <v>6.2542341962061695E-2</v>
      </c>
      <c r="T12" s="17">
        <v>2.1595737807491001E-2</v>
      </c>
      <c r="U12" s="17">
        <v>4.7522320075691599E-2</v>
      </c>
      <c r="V12" s="17">
        <v>3.7493660283420299E-2</v>
      </c>
      <c r="W12" s="17">
        <v>5.1396817792687101E-2</v>
      </c>
      <c r="X12" s="17">
        <v>5.3561623022249698E-2</v>
      </c>
      <c r="Y12" s="17">
        <v>3.6738841503223797E-2</v>
      </c>
      <c r="Z12" s="17">
        <v>7.5623351572909406E-2</v>
      </c>
      <c r="AA12" s="17">
        <v>3.5302137983075597E-2</v>
      </c>
      <c r="AB12" s="17">
        <v>1.9269756336808101E-2</v>
      </c>
      <c r="AC12" s="17">
        <v>4.0570193679235603E-2</v>
      </c>
      <c r="AD12" s="17">
        <v>0.105086096559468</v>
      </c>
      <c r="AE12" s="17"/>
      <c r="AF12" s="17">
        <v>4.1286791694622398E-2</v>
      </c>
      <c r="AG12" s="17">
        <v>7.1392343949157194E-2</v>
      </c>
      <c r="AH12" s="17">
        <v>6.3362017388924399E-2</v>
      </c>
      <c r="AI12" s="17">
        <v>5.01810163949723E-2</v>
      </c>
      <c r="AJ12" s="17">
        <v>6.1612614001691997E-2</v>
      </c>
      <c r="AK12" s="17">
        <v>4.5233418141275697E-2</v>
      </c>
      <c r="AL12" s="17">
        <v>3.6996195651170703E-2</v>
      </c>
      <c r="AM12" s="17">
        <v>4.3049638990904297E-2</v>
      </c>
      <c r="AN12" s="17">
        <v>3.5118389764555703E-2</v>
      </c>
      <c r="AO12" s="17">
        <v>2.7435454251967299E-2</v>
      </c>
      <c r="AP12" s="17">
        <v>4.2905789654870199E-2</v>
      </c>
      <c r="AQ12" s="17">
        <v>3.7383693927110599E-2</v>
      </c>
      <c r="AR12" s="17">
        <v>1.7048299610536902E-2</v>
      </c>
      <c r="AS12" s="17">
        <v>5.3337005170299399E-2</v>
      </c>
      <c r="AT12" s="17">
        <v>2.0572992468570299E-2</v>
      </c>
      <c r="AU12" s="17">
        <v>5.6373152946959298E-2</v>
      </c>
      <c r="AV12" s="17"/>
      <c r="AW12" s="17">
        <v>6.01495652559575E-2</v>
      </c>
      <c r="AX12" s="17">
        <v>3.3037054413737103E-2</v>
      </c>
      <c r="AY12" s="17">
        <v>5.8083879418985102E-2</v>
      </c>
      <c r="AZ12" s="17">
        <v>4.4533342592540798E-2</v>
      </c>
      <c r="BA12" s="17">
        <v>2.4532704152242301E-2</v>
      </c>
      <c r="BB12" s="17">
        <v>3.4378338781294399E-2</v>
      </c>
      <c r="BC12" s="17"/>
      <c r="BD12" s="17">
        <v>4.1751560451554898E-2</v>
      </c>
      <c r="BE12" s="17">
        <v>4.7390950123342497E-2</v>
      </c>
      <c r="BF12" s="17">
        <v>4.2694074950451397E-2</v>
      </c>
      <c r="BG12" s="17">
        <v>5.6272099676976002E-2</v>
      </c>
      <c r="BH12" s="17">
        <v>2.6670116442089199E-2</v>
      </c>
      <c r="BI12" s="17"/>
      <c r="BJ12" s="17">
        <v>3.8094303670971698E-2</v>
      </c>
      <c r="BK12" s="17">
        <v>6.9005427076841597E-2</v>
      </c>
      <c r="BL12" s="17"/>
      <c r="BM12" s="17">
        <v>3.8608963822072302E-2</v>
      </c>
      <c r="BN12" s="17">
        <v>7.1433139615100699E-2</v>
      </c>
      <c r="BO12" s="17"/>
      <c r="BP12" s="17">
        <v>9.16456875034804E-2</v>
      </c>
      <c r="BQ12" s="17">
        <v>3.5346423488728997E-2</v>
      </c>
      <c r="BR12" s="17">
        <v>5.3003057687874201E-2</v>
      </c>
      <c r="BS12" s="17">
        <v>3.6503584096536597E-2</v>
      </c>
      <c r="BT12" s="17"/>
      <c r="BU12" s="17">
        <v>3.4614228638691701E-2</v>
      </c>
      <c r="BV12" s="17">
        <v>5.57681023615232E-2</v>
      </c>
      <c r="BW12" s="17"/>
      <c r="BX12" s="17">
        <v>4.21075770229309E-2</v>
      </c>
      <c r="BY12" s="17">
        <v>4.4640281174246399E-2</v>
      </c>
      <c r="BZ12" s="17"/>
      <c r="CA12" s="17">
        <v>4.23458537504732E-2</v>
      </c>
      <c r="CB12" s="17">
        <v>6.9191494517753901E-2</v>
      </c>
      <c r="CC12" s="17">
        <v>1.8908340273826998E-2</v>
      </c>
      <c r="CD12" s="17">
        <v>4.67932557536491E-2</v>
      </c>
    </row>
    <row r="13" spans="2:82">
      <c r="B13" s="18" t="s">
        <v>124</v>
      </c>
      <c r="C13" s="19">
        <v>3.9425380048340598E-2</v>
      </c>
      <c r="D13" s="19">
        <v>3.5144787303454002E-2</v>
      </c>
      <c r="E13" s="19">
        <v>4.3356269298093997E-2</v>
      </c>
      <c r="F13" s="19"/>
      <c r="G13" s="19">
        <v>3.8066381973070197E-2</v>
      </c>
      <c r="H13" s="19">
        <v>4.2585939102018799E-2</v>
      </c>
      <c r="I13" s="19">
        <v>5.2055326230529199E-2</v>
      </c>
      <c r="J13" s="19">
        <v>5.14430456765997E-2</v>
      </c>
      <c r="K13" s="19">
        <v>3.2122082232273003E-2</v>
      </c>
      <c r="L13" s="19">
        <v>2.2572269067324801E-2</v>
      </c>
      <c r="M13" s="19"/>
      <c r="N13" s="19">
        <v>2.21047643336457E-2</v>
      </c>
      <c r="O13" s="19">
        <v>2.9756186281686699E-2</v>
      </c>
      <c r="P13" s="19">
        <v>5.0001680951557499E-2</v>
      </c>
      <c r="Q13" s="19">
        <v>5.7947147844192401E-2</v>
      </c>
      <c r="R13" s="19"/>
      <c r="S13" s="19">
        <v>3.4335485124228099E-2</v>
      </c>
      <c r="T13" s="19">
        <v>2.9081852654996701E-2</v>
      </c>
      <c r="U13" s="19">
        <v>5.2559319316489501E-2</v>
      </c>
      <c r="V13" s="19">
        <v>5.05905195296463E-2</v>
      </c>
      <c r="W13" s="19">
        <v>4.1960051285731097E-2</v>
      </c>
      <c r="X13" s="19">
        <v>5.9303087957486601E-2</v>
      </c>
      <c r="Y13" s="19">
        <v>4.0172105699491999E-2</v>
      </c>
      <c r="Z13" s="19">
        <v>4.5510366737927903E-2</v>
      </c>
      <c r="AA13" s="19">
        <v>3.8940443288117202E-2</v>
      </c>
      <c r="AB13" s="19">
        <v>2.64262483921575E-2</v>
      </c>
      <c r="AC13" s="19">
        <v>3.6558209906285603E-2</v>
      </c>
      <c r="AD13" s="19">
        <v>9.3761850433773299E-3</v>
      </c>
      <c r="AE13" s="19"/>
      <c r="AF13" s="19">
        <v>0.224083914611345</v>
      </c>
      <c r="AG13" s="19">
        <v>6.5833629307427297E-2</v>
      </c>
      <c r="AH13" s="19">
        <v>4.3466331064691201E-2</v>
      </c>
      <c r="AI13" s="19">
        <v>3.4374107884693098E-2</v>
      </c>
      <c r="AJ13" s="19">
        <v>4.86462921294619E-2</v>
      </c>
      <c r="AK13" s="19">
        <v>3.0712934334450302E-2</v>
      </c>
      <c r="AL13" s="19">
        <v>3.49421823678875E-2</v>
      </c>
      <c r="AM13" s="19">
        <v>4.6856780854881298E-2</v>
      </c>
      <c r="AN13" s="19">
        <v>3.5832117908354201E-2</v>
      </c>
      <c r="AO13" s="19">
        <v>1.5793344631132002E-2</v>
      </c>
      <c r="AP13" s="19">
        <v>2.5414621380300598E-2</v>
      </c>
      <c r="AQ13" s="19">
        <v>1.7285864148796699E-2</v>
      </c>
      <c r="AR13" s="19">
        <v>3.0417679908878899E-2</v>
      </c>
      <c r="AS13" s="19">
        <v>3.0294497075718501E-2</v>
      </c>
      <c r="AT13" s="19">
        <v>2.25914948404204E-2</v>
      </c>
      <c r="AU13" s="19">
        <v>2.0864403851548301E-2</v>
      </c>
      <c r="AV13" s="19"/>
      <c r="AW13" s="19">
        <v>3.2848807233769699E-2</v>
      </c>
      <c r="AX13" s="19">
        <v>3.4307497677320102E-2</v>
      </c>
      <c r="AY13" s="19">
        <v>4.2750469699194403E-2</v>
      </c>
      <c r="AZ13" s="19">
        <v>5.7418689510510601E-2</v>
      </c>
      <c r="BA13" s="19">
        <v>2.6641114886778099E-2</v>
      </c>
      <c r="BB13" s="19">
        <v>3.8878714646183601E-2</v>
      </c>
      <c r="BC13" s="19"/>
      <c r="BD13" s="19">
        <v>5.47452472636729E-2</v>
      </c>
      <c r="BE13" s="19">
        <v>3.8154656730532199E-2</v>
      </c>
      <c r="BF13" s="19">
        <v>2.76597478836055E-2</v>
      </c>
      <c r="BG13" s="19">
        <v>2.7432162003474099E-2</v>
      </c>
      <c r="BH13" s="19">
        <v>3.3212580779396199E-2</v>
      </c>
      <c r="BI13" s="19"/>
      <c r="BJ13" s="19">
        <v>3.8253814927437998E-2</v>
      </c>
      <c r="BK13" s="19">
        <v>4.0786639538999997E-2</v>
      </c>
      <c r="BL13" s="19"/>
      <c r="BM13" s="19">
        <v>3.9671448958611598E-2</v>
      </c>
      <c r="BN13" s="19">
        <v>3.9193466825289097E-2</v>
      </c>
      <c r="BO13" s="19"/>
      <c r="BP13" s="19">
        <v>4.0025865562852703E-2</v>
      </c>
      <c r="BQ13" s="19">
        <v>3.5513980739025501E-2</v>
      </c>
      <c r="BR13" s="19">
        <v>4.2124000408572698E-2</v>
      </c>
      <c r="BS13" s="19">
        <v>3.82818275933791E-2</v>
      </c>
      <c r="BT13" s="19"/>
      <c r="BU13" s="19">
        <v>1.9826697340821198E-2</v>
      </c>
      <c r="BV13" s="19">
        <v>6.4373704464018994E-2</v>
      </c>
      <c r="BW13" s="19"/>
      <c r="BX13" s="19">
        <v>1.77307928105148E-2</v>
      </c>
      <c r="BY13" s="19">
        <v>4.8030663643013401E-2</v>
      </c>
      <c r="BZ13" s="19"/>
      <c r="CA13" s="19">
        <v>1.24069268338145E-2</v>
      </c>
      <c r="CB13" s="19">
        <v>4.9530388390152398E-2</v>
      </c>
      <c r="CC13" s="19">
        <v>1.08067267897883E-2</v>
      </c>
      <c r="CD13" s="19">
        <v>6.7413761307737893E-2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169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4.13237059475242E-2</v>
      </c>
      <c r="D9" s="17">
        <v>4.9787275385152298E-2</v>
      </c>
      <c r="E9" s="17">
        <v>3.3364572684037801E-2</v>
      </c>
      <c r="F9" s="17"/>
      <c r="G9" s="17">
        <v>6.7919969126032001E-2</v>
      </c>
      <c r="H9" s="17">
        <v>8.0704420358073903E-2</v>
      </c>
      <c r="I9" s="17">
        <v>5.1352037468822699E-2</v>
      </c>
      <c r="J9" s="17">
        <v>2.5123145646232799E-2</v>
      </c>
      <c r="K9" s="17">
        <v>2.1426130414979601E-2</v>
      </c>
      <c r="L9" s="17">
        <v>9.8364409497494996E-3</v>
      </c>
      <c r="M9" s="17"/>
      <c r="N9" s="17">
        <v>4.1025711998195998E-2</v>
      </c>
      <c r="O9" s="17">
        <v>2.80285412038466E-2</v>
      </c>
      <c r="P9" s="17">
        <v>4.84459307792846E-2</v>
      </c>
      <c r="Q9" s="17">
        <v>4.8778290132616399E-2</v>
      </c>
      <c r="R9" s="17"/>
      <c r="S9" s="17">
        <v>6.1623202080512703E-2</v>
      </c>
      <c r="T9" s="17">
        <v>3.0179586148393899E-2</v>
      </c>
      <c r="U9" s="17">
        <v>1.34718017801626E-2</v>
      </c>
      <c r="V9" s="17">
        <v>4.3366832572057798E-2</v>
      </c>
      <c r="W9" s="17">
        <v>5.0769606099846397E-2</v>
      </c>
      <c r="X9" s="17">
        <v>4.61957842932951E-2</v>
      </c>
      <c r="Y9" s="17">
        <v>1.38006363410586E-2</v>
      </c>
      <c r="Z9" s="17">
        <v>7.1498607363009906E-2</v>
      </c>
      <c r="AA9" s="17">
        <v>3.8442806081284003E-2</v>
      </c>
      <c r="AB9" s="17">
        <v>4.8269228955553703E-2</v>
      </c>
      <c r="AC9" s="17">
        <v>4.6185444247645702E-2</v>
      </c>
      <c r="AD9" s="17">
        <v>4.1154494543016201E-2</v>
      </c>
      <c r="AE9" s="17"/>
      <c r="AF9" s="17">
        <v>0</v>
      </c>
      <c r="AG9" s="17">
        <v>9.3190021447581498E-2</v>
      </c>
      <c r="AH9" s="17">
        <v>4.53593575285752E-2</v>
      </c>
      <c r="AI9" s="17">
        <v>4.6270413629057101E-2</v>
      </c>
      <c r="AJ9" s="17">
        <v>4.4602759174901099E-2</v>
      </c>
      <c r="AK9" s="17">
        <v>3.7265473386124903E-2</v>
      </c>
      <c r="AL9" s="17">
        <v>2.9094075705655E-2</v>
      </c>
      <c r="AM9" s="17">
        <v>5.3987688064360599E-2</v>
      </c>
      <c r="AN9" s="17">
        <v>5.4142392671204798E-2</v>
      </c>
      <c r="AO9" s="17">
        <v>4.45168274114323E-2</v>
      </c>
      <c r="AP9" s="17">
        <v>2.3570550585534901E-2</v>
      </c>
      <c r="AQ9" s="17">
        <v>2.91946515961976E-2</v>
      </c>
      <c r="AR9" s="17">
        <v>3.1830065052854503E-2</v>
      </c>
      <c r="AS9" s="17">
        <v>6.8899748172205802E-2</v>
      </c>
      <c r="AT9" s="17">
        <v>3.2549143212699201E-2</v>
      </c>
      <c r="AU9" s="17">
        <v>4.8566188557701701E-2</v>
      </c>
      <c r="AV9" s="17"/>
      <c r="AW9" s="17">
        <v>6.7238230409187097E-2</v>
      </c>
      <c r="AX9" s="17">
        <v>3.46478721076569E-2</v>
      </c>
      <c r="AY9" s="17">
        <v>3.8823920959841003E-2</v>
      </c>
      <c r="AZ9" s="17">
        <v>3.2036899323927101E-2</v>
      </c>
      <c r="BA9" s="17">
        <v>2.2665071814657298E-2</v>
      </c>
      <c r="BB9" s="17">
        <v>4.4177275026931397E-2</v>
      </c>
      <c r="BC9" s="17"/>
      <c r="BD9" s="17">
        <v>3.9128702860911101E-2</v>
      </c>
      <c r="BE9" s="17">
        <v>4.5156260480174702E-2</v>
      </c>
      <c r="BF9" s="17">
        <v>3.76676171692851E-2</v>
      </c>
      <c r="BG9" s="17">
        <v>6.7918084366143106E-2</v>
      </c>
      <c r="BH9" s="17">
        <v>7.2093545412026006E-2</v>
      </c>
      <c r="BI9" s="17"/>
      <c r="BJ9" s="17">
        <v>3.53869821033789E-2</v>
      </c>
      <c r="BK9" s="17">
        <v>6.5926362019462503E-2</v>
      </c>
      <c r="BL9" s="17"/>
      <c r="BM9" s="17">
        <v>3.9853475008178499E-2</v>
      </c>
      <c r="BN9" s="17">
        <v>4.2943727978642598E-2</v>
      </c>
      <c r="BO9" s="17"/>
      <c r="BP9" s="17">
        <v>5.7103591494508103E-2</v>
      </c>
      <c r="BQ9" s="17">
        <v>6.3524911334353507E-2</v>
      </c>
      <c r="BR9" s="17">
        <v>5.3871348571603798E-2</v>
      </c>
      <c r="BS9" s="17">
        <v>3.3556714540314198E-2</v>
      </c>
      <c r="BT9" s="17"/>
      <c r="BU9" s="17">
        <v>4.0672151358377401E-2</v>
      </c>
      <c r="BV9" s="17">
        <v>4.2153108387838298E-2</v>
      </c>
      <c r="BW9" s="17"/>
      <c r="BX9" s="17">
        <v>5.8334632899652697E-2</v>
      </c>
      <c r="BY9" s="17">
        <v>3.4576223313879099E-2</v>
      </c>
      <c r="BZ9" s="17"/>
      <c r="CA9" s="17">
        <v>8.8184282938478506E-2</v>
      </c>
      <c r="CB9" s="17">
        <v>3.0573648419039E-2</v>
      </c>
      <c r="CC9" s="17">
        <v>3.4506908782816099E-2</v>
      </c>
      <c r="CD9" s="17">
        <v>4.6782758209124503E-2</v>
      </c>
    </row>
    <row r="10" spans="2:82" ht="28.9">
      <c r="B10" s="18" t="s">
        <v>164</v>
      </c>
      <c r="C10" s="17">
        <v>0.39621719486829199</v>
      </c>
      <c r="D10" s="17">
        <v>0.361593389796249</v>
      </c>
      <c r="E10" s="17">
        <v>0.42786550098082998</v>
      </c>
      <c r="F10" s="17"/>
      <c r="G10" s="17">
        <v>0.46866608328394699</v>
      </c>
      <c r="H10" s="17">
        <v>0.43225885522704999</v>
      </c>
      <c r="I10" s="17">
        <v>0.45622601280103198</v>
      </c>
      <c r="J10" s="17">
        <v>0.40443126510113703</v>
      </c>
      <c r="K10" s="17">
        <v>0.36677281137643403</v>
      </c>
      <c r="L10" s="17">
        <v>0.28268875052016501</v>
      </c>
      <c r="M10" s="17"/>
      <c r="N10" s="17">
        <v>0.35314764049330499</v>
      </c>
      <c r="O10" s="17">
        <v>0.39889685587382001</v>
      </c>
      <c r="P10" s="17">
        <v>0.42886430396275299</v>
      </c>
      <c r="Q10" s="17">
        <v>0.41345371139256498</v>
      </c>
      <c r="R10" s="17"/>
      <c r="S10" s="17">
        <v>0.414763573518942</v>
      </c>
      <c r="T10" s="17">
        <v>0.38269011708447997</v>
      </c>
      <c r="U10" s="17">
        <v>0.37456360665341898</v>
      </c>
      <c r="V10" s="17">
        <v>0.35719126059949802</v>
      </c>
      <c r="W10" s="17">
        <v>0.39798063705533399</v>
      </c>
      <c r="X10" s="17">
        <v>0.431812780494368</v>
      </c>
      <c r="Y10" s="17">
        <v>0.39964086466946602</v>
      </c>
      <c r="Z10" s="17">
        <v>0.365755151321764</v>
      </c>
      <c r="AA10" s="17">
        <v>0.420123730697676</v>
      </c>
      <c r="AB10" s="17">
        <v>0.38650782335318701</v>
      </c>
      <c r="AC10" s="17">
        <v>0.431757768747834</v>
      </c>
      <c r="AD10" s="17">
        <v>0.34591422149349799</v>
      </c>
      <c r="AE10" s="17"/>
      <c r="AF10" s="17">
        <v>0.45829890580478999</v>
      </c>
      <c r="AG10" s="17">
        <v>0.43720720952888797</v>
      </c>
      <c r="AH10" s="17">
        <v>0.43160981055141301</v>
      </c>
      <c r="AI10" s="17">
        <v>0.41005414171791099</v>
      </c>
      <c r="AJ10" s="17">
        <v>0.41545005876771501</v>
      </c>
      <c r="AK10" s="17">
        <v>0.35250226854572603</v>
      </c>
      <c r="AL10" s="17">
        <v>0.40741403112053198</v>
      </c>
      <c r="AM10" s="17">
        <v>0.37630628706887498</v>
      </c>
      <c r="AN10" s="17">
        <v>0.382364941783079</v>
      </c>
      <c r="AO10" s="17">
        <v>0.37009859616945701</v>
      </c>
      <c r="AP10" s="17">
        <v>0.40720299241748897</v>
      </c>
      <c r="AQ10" s="17">
        <v>0.430117677455153</v>
      </c>
      <c r="AR10" s="17">
        <v>0.33013877183790702</v>
      </c>
      <c r="AS10" s="17">
        <v>0.32334202820172597</v>
      </c>
      <c r="AT10" s="17">
        <v>0.33171084628116898</v>
      </c>
      <c r="AU10" s="17">
        <v>0.39477501387887098</v>
      </c>
      <c r="AV10" s="17"/>
      <c r="AW10" s="17">
        <v>0.433183075772265</v>
      </c>
      <c r="AX10" s="17">
        <v>0.38061285722116001</v>
      </c>
      <c r="AY10" s="17">
        <v>0.40563035281776799</v>
      </c>
      <c r="AZ10" s="17">
        <v>0.389756054538061</v>
      </c>
      <c r="BA10" s="17">
        <v>0.35872217881789598</v>
      </c>
      <c r="BB10" s="17">
        <v>0.399736584365737</v>
      </c>
      <c r="BC10" s="17"/>
      <c r="BD10" s="17">
        <v>0.401353805389637</v>
      </c>
      <c r="BE10" s="17">
        <v>0.37591251767801698</v>
      </c>
      <c r="BF10" s="17">
        <v>0.41567654597625397</v>
      </c>
      <c r="BG10" s="17">
        <v>0.35849921233754201</v>
      </c>
      <c r="BH10" s="17">
        <v>0.43050224982741397</v>
      </c>
      <c r="BI10" s="17"/>
      <c r="BJ10" s="17">
        <v>0.38373117005319202</v>
      </c>
      <c r="BK10" s="17">
        <v>0.45626158066143502</v>
      </c>
      <c r="BL10" s="17"/>
      <c r="BM10" s="17">
        <v>0.38944145123802898</v>
      </c>
      <c r="BN10" s="17">
        <v>0.43258063987689599</v>
      </c>
      <c r="BO10" s="17"/>
      <c r="BP10" s="17">
        <v>0.41808963684155398</v>
      </c>
      <c r="BQ10" s="17">
        <v>0.47301488005778902</v>
      </c>
      <c r="BR10" s="17">
        <v>0.405334971769442</v>
      </c>
      <c r="BS10" s="17">
        <v>0.38004269134551999</v>
      </c>
      <c r="BT10" s="17"/>
      <c r="BU10" s="17">
        <v>0.40384930151966603</v>
      </c>
      <c r="BV10" s="17">
        <v>0.38650183411904698</v>
      </c>
      <c r="BW10" s="17"/>
      <c r="BX10" s="17">
        <v>0.433244786518587</v>
      </c>
      <c r="BY10" s="17">
        <v>0.381529986327031</v>
      </c>
      <c r="BZ10" s="17"/>
      <c r="CA10" s="17">
        <v>0.39766008772005701</v>
      </c>
      <c r="CB10" s="17">
        <v>0.36139678009174597</v>
      </c>
      <c r="CC10" s="17">
        <v>0.42430933921592101</v>
      </c>
      <c r="CD10" s="17">
        <v>0.39928268566199099</v>
      </c>
    </row>
    <row r="11" spans="2:82" ht="28.9">
      <c r="B11" s="18" t="s">
        <v>165</v>
      </c>
      <c r="C11" s="17">
        <v>0.487071632406889</v>
      </c>
      <c r="D11" s="17">
        <v>0.51229528174998096</v>
      </c>
      <c r="E11" s="17">
        <v>0.46373636610057301</v>
      </c>
      <c r="F11" s="17"/>
      <c r="G11" s="17">
        <v>0.39185169334301001</v>
      </c>
      <c r="H11" s="17">
        <v>0.40065562326221399</v>
      </c>
      <c r="I11" s="17">
        <v>0.39399257254595299</v>
      </c>
      <c r="J11" s="17">
        <v>0.48726851309444202</v>
      </c>
      <c r="K11" s="17">
        <v>0.54400286502828599</v>
      </c>
      <c r="L11" s="17">
        <v>0.65855530983005495</v>
      </c>
      <c r="M11" s="17"/>
      <c r="N11" s="17">
        <v>0.55139605277273396</v>
      </c>
      <c r="O11" s="17">
        <v>0.50841219028974705</v>
      </c>
      <c r="P11" s="17">
        <v>0.43234660334140201</v>
      </c>
      <c r="Q11" s="17">
        <v>0.44267002053156901</v>
      </c>
      <c r="R11" s="17"/>
      <c r="S11" s="17">
        <v>0.45407210232448902</v>
      </c>
      <c r="T11" s="17">
        <v>0.52038064696629904</v>
      </c>
      <c r="U11" s="17">
        <v>0.53356334826131202</v>
      </c>
      <c r="V11" s="17">
        <v>0.52516499957698903</v>
      </c>
      <c r="W11" s="17">
        <v>0.48547058901475698</v>
      </c>
      <c r="X11" s="17">
        <v>0.43030798014673499</v>
      </c>
      <c r="Y11" s="17">
        <v>0.53159171545572403</v>
      </c>
      <c r="Z11" s="17">
        <v>0.47295880048669497</v>
      </c>
      <c r="AA11" s="17">
        <v>0.45692072020258301</v>
      </c>
      <c r="AB11" s="17">
        <v>0.51017804400714295</v>
      </c>
      <c r="AC11" s="17">
        <v>0.41815723228665302</v>
      </c>
      <c r="AD11" s="17">
        <v>0.48871217332612599</v>
      </c>
      <c r="AE11" s="17"/>
      <c r="AF11" s="17">
        <v>0.27229947936726001</v>
      </c>
      <c r="AG11" s="17">
        <v>0.34252914709521798</v>
      </c>
      <c r="AH11" s="17">
        <v>0.43700135076539698</v>
      </c>
      <c r="AI11" s="17">
        <v>0.47034302867125999</v>
      </c>
      <c r="AJ11" s="17">
        <v>0.46113786552457497</v>
      </c>
      <c r="AK11" s="17">
        <v>0.541568430094581</v>
      </c>
      <c r="AL11" s="17">
        <v>0.49331155713584002</v>
      </c>
      <c r="AM11" s="17">
        <v>0.50105202958630601</v>
      </c>
      <c r="AN11" s="17">
        <v>0.50133301643073602</v>
      </c>
      <c r="AO11" s="17">
        <v>0.54389112490196601</v>
      </c>
      <c r="AP11" s="17">
        <v>0.50247116114091805</v>
      </c>
      <c r="AQ11" s="17">
        <v>0.48709182187512001</v>
      </c>
      <c r="AR11" s="17">
        <v>0.57060781274219796</v>
      </c>
      <c r="AS11" s="17">
        <v>0.55254525864153503</v>
      </c>
      <c r="AT11" s="17">
        <v>0.57359122347481595</v>
      </c>
      <c r="AU11" s="17">
        <v>0.473535578794542</v>
      </c>
      <c r="AV11" s="17"/>
      <c r="AW11" s="17">
        <v>0.41587990098537603</v>
      </c>
      <c r="AX11" s="17">
        <v>0.51063357604196202</v>
      </c>
      <c r="AY11" s="17">
        <v>0.47485324642111898</v>
      </c>
      <c r="AZ11" s="17">
        <v>0.49997110395947503</v>
      </c>
      <c r="BA11" s="17">
        <v>0.56899495534217803</v>
      </c>
      <c r="BB11" s="17">
        <v>0.48389539570012802</v>
      </c>
      <c r="BC11" s="17"/>
      <c r="BD11" s="17">
        <v>0.47364948950801999</v>
      </c>
      <c r="BE11" s="17">
        <v>0.50280207738643801</v>
      </c>
      <c r="BF11" s="17">
        <v>0.49119488398066902</v>
      </c>
      <c r="BG11" s="17">
        <v>0.48944408775169601</v>
      </c>
      <c r="BH11" s="17">
        <v>0.47037146286131698</v>
      </c>
      <c r="BI11" s="17"/>
      <c r="BJ11" s="17">
        <v>0.51164257612414199</v>
      </c>
      <c r="BK11" s="17">
        <v>0.380526496875849</v>
      </c>
      <c r="BL11" s="17"/>
      <c r="BM11" s="17">
        <v>0.498675504308563</v>
      </c>
      <c r="BN11" s="17">
        <v>0.43297492277511401</v>
      </c>
      <c r="BO11" s="17"/>
      <c r="BP11" s="17">
        <v>0.42028856610350901</v>
      </c>
      <c r="BQ11" s="17">
        <v>0.39741081731832101</v>
      </c>
      <c r="BR11" s="17">
        <v>0.46983524434510798</v>
      </c>
      <c r="BS11" s="17">
        <v>0.51754948561820702</v>
      </c>
      <c r="BT11" s="17"/>
      <c r="BU11" s="17">
        <v>0.50644096037006003</v>
      </c>
      <c r="BV11" s="17">
        <v>0.46241526723427201</v>
      </c>
      <c r="BW11" s="17"/>
      <c r="BX11" s="17">
        <v>0.45499982480666901</v>
      </c>
      <c r="BY11" s="17">
        <v>0.499793100520949</v>
      </c>
      <c r="BZ11" s="17"/>
      <c r="CA11" s="17">
        <v>0.48748358161514099</v>
      </c>
      <c r="CB11" s="17">
        <v>0.50982136131189704</v>
      </c>
      <c r="CC11" s="17">
        <v>0.51364906788492404</v>
      </c>
      <c r="CD11" s="17">
        <v>0.43653663589932701</v>
      </c>
    </row>
    <row r="12" spans="2:82">
      <c r="B12" s="18" t="s">
        <v>166</v>
      </c>
      <c r="C12" s="17">
        <v>3.3385751465623802E-2</v>
      </c>
      <c r="D12" s="17">
        <v>4.11740995249733E-2</v>
      </c>
      <c r="E12" s="17">
        <v>2.6027065684722302E-2</v>
      </c>
      <c r="F12" s="17"/>
      <c r="G12" s="17">
        <v>4.20729416801442E-2</v>
      </c>
      <c r="H12" s="17">
        <v>4.1176179716855298E-2</v>
      </c>
      <c r="I12" s="17">
        <v>4.6847270745158397E-2</v>
      </c>
      <c r="J12" s="17">
        <v>2.3627603946635701E-2</v>
      </c>
      <c r="K12" s="17">
        <v>2.7522940561441701E-2</v>
      </c>
      <c r="L12" s="17">
        <v>2.2125241167214298E-2</v>
      </c>
      <c r="M12" s="17"/>
      <c r="N12" s="17">
        <v>3.10687612174643E-2</v>
      </c>
      <c r="O12" s="17">
        <v>3.3002549219194197E-2</v>
      </c>
      <c r="P12" s="17">
        <v>4.0274812172234602E-2</v>
      </c>
      <c r="Q12" s="17">
        <v>3.1101011965991299E-2</v>
      </c>
      <c r="R12" s="17"/>
      <c r="S12" s="17">
        <v>3.8256267009100099E-2</v>
      </c>
      <c r="T12" s="17">
        <v>2.70311606065721E-2</v>
      </c>
      <c r="U12" s="17">
        <v>3.6300766227475897E-2</v>
      </c>
      <c r="V12" s="17">
        <v>1.45668808316797E-2</v>
      </c>
      <c r="W12" s="17">
        <v>3.55572069131656E-2</v>
      </c>
      <c r="X12" s="17">
        <v>3.5486374894108198E-2</v>
      </c>
      <c r="Y12" s="17">
        <v>2.1534471931395901E-2</v>
      </c>
      <c r="Z12" s="17">
        <v>3.3876283519651502E-2</v>
      </c>
      <c r="AA12" s="17">
        <v>4.12602745169489E-2</v>
      </c>
      <c r="AB12" s="17">
        <v>3.2091291432874203E-2</v>
      </c>
      <c r="AC12" s="17">
        <v>4.6365940695486399E-2</v>
      </c>
      <c r="AD12" s="17">
        <v>5.98281865062298E-2</v>
      </c>
      <c r="AE12" s="17"/>
      <c r="AF12" s="17">
        <v>0</v>
      </c>
      <c r="AG12" s="17">
        <v>5.0003438300296001E-2</v>
      </c>
      <c r="AH12" s="17">
        <v>3.0458864110953499E-2</v>
      </c>
      <c r="AI12" s="17">
        <v>2.6562722020677599E-2</v>
      </c>
      <c r="AJ12" s="17">
        <v>2.99370666022588E-2</v>
      </c>
      <c r="AK12" s="17">
        <v>3.3949523397777598E-2</v>
      </c>
      <c r="AL12" s="17">
        <v>3.2033305201203399E-2</v>
      </c>
      <c r="AM12" s="17">
        <v>3.0736418361182901E-2</v>
      </c>
      <c r="AN12" s="17">
        <v>3.12406658151205E-2</v>
      </c>
      <c r="AO12" s="17">
        <v>1.62130046493838E-2</v>
      </c>
      <c r="AP12" s="17">
        <v>4.0143024858861398E-2</v>
      </c>
      <c r="AQ12" s="17">
        <v>3.0780201040700499E-2</v>
      </c>
      <c r="AR12" s="17">
        <v>4.9210442513247403E-2</v>
      </c>
      <c r="AS12" s="17">
        <v>3.6595402744037997E-2</v>
      </c>
      <c r="AT12" s="17">
        <v>2.91236763567033E-2</v>
      </c>
      <c r="AU12" s="17">
        <v>5.69968364709501E-2</v>
      </c>
      <c r="AV12" s="17"/>
      <c r="AW12" s="17">
        <v>4.74968287167453E-2</v>
      </c>
      <c r="AX12" s="17">
        <v>2.8718417238798099E-2</v>
      </c>
      <c r="AY12" s="17">
        <v>3.4835230527794699E-2</v>
      </c>
      <c r="AZ12" s="17">
        <v>2.9769788313630599E-2</v>
      </c>
      <c r="BA12" s="17">
        <v>2.42714518923179E-2</v>
      </c>
      <c r="BB12" s="17">
        <v>2.6520594684447101E-2</v>
      </c>
      <c r="BC12" s="17"/>
      <c r="BD12" s="17">
        <v>1.9188428245036901E-2</v>
      </c>
      <c r="BE12" s="17">
        <v>3.4696401960631201E-2</v>
      </c>
      <c r="BF12" s="17">
        <v>2.8838733964139801E-2</v>
      </c>
      <c r="BG12" s="17">
        <v>6.3162089569005597E-2</v>
      </c>
      <c r="BH12" s="17">
        <v>1.2839732703034699E-2</v>
      </c>
      <c r="BI12" s="17"/>
      <c r="BJ12" s="17">
        <v>2.78815140355037E-2</v>
      </c>
      <c r="BK12" s="17">
        <v>5.7882090577874398E-2</v>
      </c>
      <c r="BL12" s="17"/>
      <c r="BM12" s="17">
        <v>2.9798894903175201E-2</v>
      </c>
      <c r="BN12" s="17">
        <v>4.95810662004759E-2</v>
      </c>
      <c r="BO12" s="17"/>
      <c r="BP12" s="17">
        <v>6.6951037061625196E-2</v>
      </c>
      <c r="BQ12" s="17">
        <v>3.3972026671406003E-2</v>
      </c>
      <c r="BR12" s="17">
        <v>4.0190623378257802E-2</v>
      </c>
      <c r="BS12" s="17">
        <v>2.6238163843337801E-2</v>
      </c>
      <c r="BT12" s="17"/>
      <c r="BU12" s="17">
        <v>2.5193108814245E-2</v>
      </c>
      <c r="BV12" s="17">
        <v>4.3814651700326897E-2</v>
      </c>
      <c r="BW12" s="17"/>
      <c r="BX12" s="17">
        <v>3.7877805219723101E-2</v>
      </c>
      <c r="BY12" s="17">
        <v>3.1603952344360003E-2</v>
      </c>
      <c r="BZ12" s="17"/>
      <c r="CA12" s="17">
        <v>1.53470019670118E-2</v>
      </c>
      <c r="CB12" s="17">
        <v>4.2883660713330898E-2</v>
      </c>
      <c r="CC12" s="17">
        <v>2.14665756746928E-2</v>
      </c>
      <c r="CD12" s="17">
        <v>4.1712457425582598E-2</v>
      </c>
    </row>
    <row r="13" spans="2:82">
      <c r="B13" s="18" t="s">
        <v>124</v>
      </c>
      <c r="C13" s="19">
        <v>4.2001715311670899E-2</v>
      </c>
      <c r="D13" s="19">
        <v>3.5149953543643898E-2</v>
      </c>
      <c r="E13" s="19">
        <v>4.9006494549836598E-2</v>
      </c>
      <c r="F13" s="19"/>
      <c r="G13" s="19">
        <v>2.9489312566866599E-2</v>
      </c>
      <c r="H13" s="19">
        <v>4.5204921435806997E-2</v>
      </c>
      <c r="I13" s="19">
        <v>5.1582106439033902E-2</v>
      </c>
      <c r="J13" s="19">
        <v>5.9549472211551803E-2</v>
      </c>
      <c r="K13" s="19">
        <v>4.0275252618858802E-2</v>
      </c>
      <c r="L13" s="19">
        <v>2.6794257532816002E-2</v>
      </c>
      <c r="M13" s="19"/>
      <c r="N13" s="19">
        <v>2.3361833518300901E-2</v>
      </c>
      <c r="O13" s="19">
        <v>3.1659863413392803E-2</v>
      </c>
      <c r="P13" s="19">
        <v>5.0068349744325703E-2</v>
      </c>
      <c r="Q13" s="19">
        <v>6.3996965977257902E-2</v>
      </c>
      <c r="R13" s="19"/>
      <c r="S13" s="19">
        <v>3.1284855066956302E-2</v>
      </c>
      <c r="T13" s="19">
        <v>3.9718489194254698E-2</v>
      </c>
      <c r="U13" s="19">
        <v>4.2100477077630503E-2</v>
      </c>
      <c r="V13" s="19">
        <v>5.9710026419775297E-2</v>
      </c>
      <c r="W13" s="19">
        <v>3.02219609168973E-2</v>
      </c>
      <c r="X13" s="19">
        <v>5.6197080171493601E-2</v>
      </c>
      <c r="Y13" s="19">
        <v>3.3432311602354901E-2</v>
      </c>
      <c r="Z13" s="19">
        <v>5.5911157308879599E-2</v>
      </c>
      <c r="AA13" s="19">
        <v>4.3252468501508802E-2</v>
      </c>
      <c r="AB13" s="19">
        <v>2.2953612251242501E-2</v>
      </c>
      <c r="AC13" s="19">
        <v>5.7533614022380802E-2</v>
      </c>
      <c r="AD13" s="19">
        <v>6.4390924131129401E-2</v>
      </c>
      <c r="AE13" s="19"/>
      <c r="AF13" s="19">
        <v>0.269401614827949</v>
      </c>
      <c r="AG13" s="19">
        <v>7.7070183628016403E-2</v>
      </c>
      <c r="AH13" s="19">
        <v>5.5570617043662E-2</v>
      </c>
      <c r="AI13" s="19">
        <v>4.6769693961094899E-2</v>
      </c>
      <c r="AJ13" s="19">
        <v>4.8872249930550199E-2</v>
      </c>
      <c r="AK13" s="19">
        <v>3.4714304575790902E-2</v>
      </c>
      <c r="AL13" s="19">
        <v>3.81470308367702E-2</v>
      </c>
      <c r="AM13" s="19">
        <v>3.79175769192754E-2</v>
      </c>
      <c r="AN13" s="19">
        <v>3.0918983299860401E-2</v>
      </c>
      <c r="AO13" s="19">
        <v>2.5280446867760899E-2</v>
      </c>
      <c r="AP13" s="19">
        <v>2.6612270997197499E-2</v>
      </c>
      <c r="AQ13" s="19">
        <v>2.2815648032828598E-2</v>
      </c>
      <c r="AR13" s="19">
        <v>1.82129078537938E-2</v>
      </c>
      <c r="AS13" s="19">
        <v>1.86175622404957E-2</v>
      </c>
      <c r="AT13" s="19">
        <v>3.3025110674612897E-2</v>
      </c>
      <c r="AU13" s="19">
        <v>2.6126382297935801E-2</v>
      </c>
      <c r="AV13" s="19"/>
      <c r="AW13" s="19">
        <v>3.6201964116426198E-2</v>
      </c>
      <c r="AX13" s="19">
        <v>4.5387277390423003E-2</v>
      </c>
      <c r="AY13" s="19">
        <v>4.5857249273477098E-2</v>
      </c>
      <c r="AZ13" s="19">
        <v>4.8466153864906297E-2</v>
      </c>
      <c r="BA13" s="19">
        <v>2.53463421329507E-2</v>
      </c>
      <c r="BB13" s="19">
        <v>4.5670150222756702E-2</v>
      </c>
      <c r="BC13" s="19"/>
      <c r="BD13" s="19">
        <v>6.6679573996394806E-2</v>
      </c>
      <c r="BE13" s="19">
        <v>4.1432742494739203E-2</v>
      </c>
      <c r="BF13" s="19">
        <v>2.6622218909652301E-2</v>
      </c>
      <c r="BG13" s="19">
        <v>2.0976525975613398E-2</v>
      </c>
      <c r="BH13" s="19">
        <v>1.4193009196207401E-2</v>
      </c>
      <c r="BI13" s="19"/>
      <c r="BJ13" s="19">
        <v>4.1357757683784302E-2</v>
      </c>
      <c r="BK13" s="19">
        <v>3.9403469865379501E-2</v>
      </c>
      <c r="BL13" s="19"/>
      <c r="BM13" s="19">
        <v>4.2230674542054598E-2</v>
      </c>
      <c r="BN13" s="19">
        <v>4.19196431688722E-2</v>
      </c>
      <c r="BO13" s="19"/>
      <c r="BP13" s="19">
        <v>3.7567168498804301E-2</v>
      </c>
      <c r="BQ13" s="19">
        <v>3.2077364618131099E-2</v>
      </c>
      <c r="BR13" s="19">
        <v>3.07678119355883E-2</v>
      </c>
      <c r="BS13" s="19">
        <v>4.26129446526212E-2</v>
      </c>
      <c r="BT13" s="19"/>
      <c r="BU13" s="19">
        <v>2.3844477937651199E-2</v>
      </c>
      <c r="BV13" s="19">
        <v>6.5115138558516195E-2</v>
      </c>
      <c r="BW13" s="19"/>
      <c r="BX13" s="19">
        <v>1.55429505553683E-2</v>
      </c>
      <c r="BY13" s="19">
        <v>5.2496737493781601E-2</v>
      </c>
      <c r="BZ13" s="19"/>
      <c r="CA13" s="19">
        <v>1.13250457593113E-2</v>
      </c>
      <c r="CB13" s="19">
        <v>5.5324549463987502E-2</v>
      </c>
      <c r="CC13" s="19">
        <v>6.0681084416459499E-3</v>
      </c>
      <c r="CD13" s="19">
        <v>7.5685462803974701E-2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8.1723876560101605E-2</v>
      </c>
      <c r="D9" s="17">
        <v>8.4881014487199702E-2</v>
      </c>
      <c r="E9" s="17">
        <v>7.9248244261464207E-2</v>
      </c>
      <c r="F9" s="17"/>
      <c r="G9" s="17">
        <v>0.13374222955019299</v>
      </c>
      <c r="H9" s="17">
        <v>0.140642324546456</v>
      </c>
      <c r="I9" s="17">
        <v>8.7417986207477899E-2</v>
      </c>
      <c r="J9" s="17">
        <v>5.9590692601179003E-2</v>
      </c>
      <c r="K9" s="17">
        <v>5.8695706380009698E-2</v>
      </c>
      <c r="L9" s="17">
        <v>2.7845584412398702E-2</v>
      </c>
      <c r="M9" s="17"/>
      <c r="N9" s="17">
        <v>6.2550419311191E-2</v>
      </c>
      <c r="O9" s="17">
        <v>7.5214731814387398E-2</v>
      </c>
      <c r="P9" s="17">
        <v>9.4250149510598999E-2</v>
      </c>
      <c r="Q9" s="17">
        <v>0.100309313564359</v>
      </c>
      <c r="R9" s="17"/>
      <c r="S9" s="17">
        <v>0.110305637998889</v>
      </c>
      <c r="T9" s="17">
        <v>5.2822338926493899E-2</v>
      </c>
      <c r="U9" s="17">
        <v>5.13140460748365E-2</v>
      </c>
      <c r="V9" s="17">
        <v>5.5356670539329501E-2</v>
      </c>
      <c r="W9" s="17">
        <v>0.106183872781881</v>
      </c>
      <c r="X9" s="17">
        <v>9.3458782338710397E-2</v>
      </c>
      <c r="Y9" s="17">
        <v>5.6181130448117199E-2</v>
      </c>
      <c r="Z9" s="17">
        <v>0.10550795352329199</v>
      </c>
      <c r="AA9" s="17">
        <v>8.9840662070533595E-2</v>
      </c>
      <c r="AB9" s="17">
        <v>8.2658507795855596E-2</v>
      </c>
      <c r="AC9" s="17">
        <v>0.113070145310797</v>
      </c>
      <c r="AD9" s="17">
        <v>9.3080573463513006E-2</v>
      </c>
      <c r="AE9" s="17"/>
      <c r="AF9" s="17">
        <v>0</v>
      </c>
      <c r="AG9" s="17">
        <v>8.5735017817500495E-2</v>
      </c>
      <c r="AH9" s="17">
        <v>9.5217793912691806E-2</v>
      </c>
      <c r="AI9" s="17">
        <v>7.3296556925724898E-2</v>
      </c>
      <c r="AJ9" s="17">
        <v>7.8914826360224705E-2</v>
      </c>
      <c r="AK9" s="17">
        <v>9.2363924632563196E-2</v>
      </c>
      <c r="AL9" s="17">
        <v>0.113097933440811</v>
      </c>
      <c r="AM9" s="17">
        <v>5.5569238325391297E-2</v>
      </c>
      <c r="AN9" s="17">
        <v>7.3146790483961693E-2</v>
      </c>
      <c r="AO9" s="17">
        <v>7.0192739301733004E-2</v>
      </c>
      <c r="AP9" s="17">
        <v>9.7643879485280596E-2</v>
      </c>
      <c r="AQ9" s="17">
        <v>8.0694624209780505E-2</v>
      </c>
      <c r="AR9" s="17">
        <v>7.8450645528914995E-2</v>
      </c>
      <c r="AS9" s="17">
        <v>4.07787433164402E-2</v>
      </c>
      <c r="AT9" s="17">
        <v>6.7207958819203606E-2</v>
      </c>
      <c r="AU9" s="17">
        <v>8.5877840674861497E-2</v>
      </c>
      <c r="AV9" s="17"/>
      <c r="AW9" s="17">
        <v>0.100505054485066</v>
      </c>
      <c r="AX9" s="17">
        <v>7.5465706312460107E-2</v>
      </c>
      <c r="AY9" s="17">
        <v>8.5437742083851798E-2</v>
      </c>
      <c r="AZ9" s="17">
        <v>8.3804907179579904E-2</v>
      </c>
      <c r="BA9" s="17">
        <v>5.0985003728245402E-2</v>
      </c>
      <c r="BB9" s="17">
        <v>7.6892530872355702E-2</v>
      </c>
      <c r="BC9" s="17"/>
      <c r="BD9" s="17">
        <v>7.8571765479801201E-2</v>
      </c>
      <c r="BE9" s="17">
        <v>8.1461767900761303E-2</v>
      </c>
      <c r="BF9" s="17">
        <v>7.1808331232581707E-2</v>
      </c>
      <c r="BG9" s="17">
        <v>9.7523551180403206E-2</v>
      </c>
      <c r="BH9" s="17">
        <v>7.5379902168365001E-2</v>
      </c>
      <c r="BI9" s="17"/>
      <c r="BJ9" s="17">
        <v>7.5858651653820205E-2</v>
      </c>
      <c r="BK9" s="17">
        <v>0.108228164794595</v>
      </c>
      <c r="BL9" s="17"/>
      <c r="BM9" s="17">
        <v>7.6836184439782906E-2</v>
      </c>
      <c r="BN9" s="17">
        <v>0.10216459259154299</v>
      </c>
      <c r="BO9" s="17"/>
      <c r="BP9" s="17">
        <v>0.11864590968978</v>
      </c>
      <c r="BQ9" s="17">
        <v>8.3369677913461407E-2</v>
      </c>
      <c r="BR9" s="17">
        <v>0.110743850080238</v>
      </c>
      <c r="BS9" s="17">
        <v>7.3526894144917199E-2</v>
      </c>
      <c r="BT9" s="17"/>
      <c r="BU9" s="17">
        <v>8.3354965554176305E-2</v>
      </c>
      <c r="BV9" s="17">
        <v>7.9647566739574502E-2</v>
      </c>
      <c r="BW9" s="17"/>
      <c r="BX9" s="17">
        <v>9.9471813530627701E-2</v>
      </c>
      <c r="BY9" s="17">
        <v>7.4684054636895494E-2</v>
      </c>
      <c r="BZ9" s="17"/>
      <c r="CA9" s="17">
        <v>0.110259761511944</v>
      </c>
      <c r="CB9" s="17">
        <v>8.7734099763742204E-2</v>
      </c>
      <c r="CC9" s="17">
        <v>5.6572012819689203E-2</v>
      </c>
      <c r="CD9" s="17">
        <v>9.54634276327746E-2</v>
      </c>
    </row>
    <row r="10" spans="2:82" ht="28.9">
      <c r="B10" s="18" t="s">
        <v>164</v>
      </c>
      <c r="C10" s="17">
        <v>0.42838034161626498</v>
      </c>
      <c r="D10" s="17">
        <v>0.40371717910368798</v>
      </c>
      <c r="E10" s="17">
        <v>0.45053913127676098</v>
      </c>
      <c r="F10" s="17"/>
      <c r="G10" s="17">
        <v>0.48201924506700899</v>
      </c>
      <c r="H10" s="17">
        <v>0.45873954528218802</v>
      </c>
      <c r="I10" s="17">
        <v>0.47406276594413999</v>
      </c>
      <c r="J10" s="17">
        <v>0.40588370676562702</v>
      </c>
      <c r="K10" s="17">
        <v>0.43347040288455901</v>
      </c>
      <c r="L10" s="17">
        <v>0.34550951174816003</v>
      </c>
      <c r="M10" s="17"/>
      <c r="N10" s="17">
        <v>0.42040134517952799</v>
      </c>
      <c r="O10" s="17">
        <v>0.41812639840414101</v>
      </c>
      <c r="P10" s="17">
        <v>0.44517457204338201</v>
      </c>
      <c r="Q10" s="17">
        <v>0.43067642022118202</v>
      </c>
      <c r="R10" s="17"/>
      <c r="S10" s="17">
        <v>0.42369071389000101</v>
      </c>
      <c r="T10" s="17">
        <v>0.40112208192020099</v>
      </c>
      <c r="U10" s="17">
        <v>0.41334851081950902</v>
      </c>
      <c r="V10" s="17">
        <v>0.45877832204451902</v>
      </c>
      <c r="W10" s="17">
        <v>0.40904576112234903</v>
      </c>
      <c r="X10" s="17">
        <v>0.44496621474707898</v>
      </c>
      <c r="Y10" s="17">
        <v>0.467151141590884</v>
      </c>
      <c r="Z10" s="17">
        <v>0.38524057448254001</v>
      </c>
      <c r="AA10" s="17">
        <v>0.44684735817872601</v>
      </c>
      <c r="AB10" s="17">
        <v>0.42206707401778099</v>
      </c>
      <c r="AC10" s="17">
        <v>0.44821961860696402</v>
      </c>
      <c r="AD10" s="17">
        <v>0.38491393095747301</v>
      </c>
      <c r="AE10" s="17"/>
      <c r="AF10" s="17">
        <v>0.56801824441731097</v>
      </c>
      <c r="AG10" s="17">
        <v>0.46863148321770798</v>
      </c>
      <c r="AH10" s="17">
        <v>0.457965671150731</v>
      </c>
      <c r="AI10" s="17">
        <v>0.44183230715826299</v>
      </c>
      <c r="AJ10" s="17">
        <v>0.40939317448615797</v>
      </c>
      <c r="AK10" s="17">
        <v>0.43265097170474598</v>
      </c>
      <c r="AL10" s="17">
        <v>0.40530158040520198</v>
      </c>
      <c r="AM10" s="17">
        <v>0.396672682662076</v>
      </c>
      <c r="AN10" s="17">
        <v>0.445294601409784</v>
      </c>
      <c r="AO10" s="17">
        <v>0.44013639132896198</v>
      </c>
      <c r="AP10" s="17">
        <v>0.36652236033855401</v>
      </c>
      <c r="AQ10" s="17">
        <v>0.48333788619106299</v>
      </c>
      <c r="AR10" s="17">
        <v>0.40265933499793299</v>
      </c>
      <c r="AS10" s="17">
        <v>0.48420997474303201</v>
      </c>
      <c r="AT10" s="17">
        <v>0.36600212531597798</v>
      </c>
      <c r="AU10" s="17">
        <v>0.43853817042364501</v>
      </c>
      <c r="AV10" s="17"/>
      <c r="AW10" s="17">
        <v>0.45720066984763602</v>
      </c>
      <c r="AX10" s="17">
        <v>0.411159145007569</v>
      </c>
      <c r="AY10" s="17">
        <v>0.43379337129443202</v>
      </c>
      <c r="AZ10" s="17">
        <v>0.40493826854280801</v>
      </c>
      <c r="BA10" s="17">
        <v>0.442773809111634</v>
      </c>
      <c r="BB10" s="17">
        <v>0.44069036275482099</v>
      </c>
      <c r="BC10" s="17"/>
      <c r="BD10" s="17">
        <v>0.43085553030382501</v>
      </c>
      <c r="BE10" s="17">
        <v>0.43574238473894</v>
      </c>
      <c r="BF10" s="17">
        <v>0.423840754717974</v>
      </c>
      <c r="BG10" s="17">
        <v>0.41795312862978401</v>
      </c>
      <c r="BH10" s="17">
        <v>0.354590180360709</v>
      </c>
      <c r="BI10" s="17"/>
      <c r="BJ10" s="17">
        <v>0.41973382848298302</v>
      </c>
      <c r="BK10" s="17">
        <v>0.47058343824253202</v>
      </c>
      <c r="BL10" s="17"/>
      <c r="BM10" s="17">
        <v>0.41702238452677598</v>
      </c>
      <c r="BN10" s="17">
        <v>0.487143026718177</v>
      </c>
      <c r="BO10" s="17"/>
      <c r="BP10" s="17">
        <v>0.47346159446087399</v>
      </c>
      <c r="BQ10" s="17">
        <v>0.48510124253138198</v>
      </c>
      <c r="BR10" s="17">
        <v>0.39703934952387798</v>
      </c>
      <c r="BS10" s="17">
        <v>0.41179698086636202</v>
      </c>
      <c r="BT10" s="17"/>
      <c r="BU10" s="17">
        <v>0.41577196553349899</v>
      </c>
      <c r="BV10" s="17">
        <v>0.444430290562427</v>
      </c>
      <c r="BW10" s="17"/>
      <c r="BX10" s="17">
        <v>0.42563565965627997</v>
      </c>
      <c r="BY10" s="17">
        <v>0.429469035601724</v>
      </c>
      <c r="BZ10" s="17"/>
      <c r="CA10" s="17">
        <v>0.43082953129949703</v>
      </c>
      <c r="CB10" s="17">
        <v>0.444934859084404</v>
      </c>
      <c r="CC10" s="17">
        <v>0.43404407593715</v>
      </c>
      <c r="CD10" s="17">
        <v>0.40571156801394398</v>
      </c>
    </row>
    <row r="11" spans="2:82" ht="28.9">
      <c r="B11" s="18" t="s">
        <v>165</v>
      </c>
      <c r="C11" s="17">
        <v>0.41422925262139898</v>
      </c>
      <c r="D11" s="17">
        <v>0.44440208924955299</v>
      </c>
      <c r="E11" s="17">
        <v>0.38551804555861402</v>
      </c>
      <c r="F11" s="17"/>
      <c r="G11" s="17">
        <v>0.31314755850592502</v>
      </c>
      <c r="H11" s="17">
        <v>0.312772968333284</v>
      </c>
      <c r="I11" s="17">
        <v>0.34993249791557302</v>
      </c>
      <c r="J11" s="17">
        <v>0.43250737826027502</v>
      </c>
      <c r="K11" s="17">
        <v>0.46044462938639003</v>
      </c>
      <c r="L11" s="17">
        <v>0.57086900930235895</v>
      </c>
      <c r="M11" s="17"/>
      <c r="N11" s="17">
        <v>0.46763318087480499</v>
      </c>
      <c r="O11" s="17">
        <v>0.44207056199432299</v>
      </c>
      <c r="P11" s="17">
        <v>0.369787015261895</v>
      </c>
      <c r="Q11" s="17">
        <v>0.36836251830789302</v>
      </c>
      <c r="R11" s="17"/>
      <c r="S11" s="17">
        <v>0.37899283496890701</v>
      </c>
      <c r="T11" s="17">
        <v>0.49133146179628201</v>
      </c>
      <c r="U11" s="17">
        <v>0.43923994183201698</v>
      </c>
      <c r="V11" s="17">
        <v>0.40535421872317801</v>
      </c>
      <c r="W11" s="17">
        <v>0.43791086142042901</v>
      </c>
      <c r="X11" s="17">
        <v>0.36073759004247102</v>
      </c>
      <c r="Y11" s="17">
        <v>0.37725682978971298</v>
      </c>
      <c r="Z11" s="17">
        <v>0.41622153134664502</v>
      </c>
      <c r="AA11" s="17">
        <v>0.39563742000223201</v>
      </c>
      <c r="AB11" s="17">
        <v>0.44711370199969003</v>
      </c>
      <c r="AC11" s="17">
        <v>0.378409493703324</v>
      </c>
      <c r="AD11" s="17">
        <v>0.43489670653954698</v>
      </c>
      <c r="AE11" s="17"/>
      <c r="AF11" s="17">
        <v>0.26795492665133802</v>
      </c>
      <c r="AG11" s="17">
        <v>0.34878386427603197</v>
      </c>
      <c r="AH11" s="17">
        <v>0.366571318551349</v>
      </c>
      <c r="AI11" s="17">
        <v>0.37753408982644499</v>
      </c>
      <c r="AJ11" s="17">
        <v>0.40939145421659101</v>
      </c>
      <c r="AK11" s="17">
        <v>0.40225723912935302</v>
      </c>
      <c r="AL11" s="17">
        <v>0.40438653965569898</v>
      </c>
      <c r="AM11" s="17">
        <v>0.47208392096478802</v>
      </c>
      <c r="AN11" s="17">
        <v>0.44139310874598697</v>
      </c>
      <c r="AO11" s="17">
        <v>0.42514997662387999</v>
      </c>
      <c r="AP11" s="17">
        <v>0.47585979659878702</v>
      </c>
      <c r="AQ11" s="17">
        <v>0.386289936838493</v>
      </c>
      <c r="AR11" s="17">
        <v>0.48108287638857999</v>
      </c>
      <c r="AS11" s="17">
        <v>0.41960567129626503</v>
      </c>
      <c r="AT11" s="17">
        <v>0.51614503733714101</v>
      </c>
      <c r="AU11" s="17">
        <v>0.40805349652641598</v>
      </c>
      <c r="AV11" s="17"/>
      <c r="AW11" s="17">
        <v>0.37050976225872201</v>
      </c>
      <c r="AX11" s="17">
        <v>0.437869493280649</v>
      </c>
      <c r="AY11" s="17">
        <v>0.39131732902767402</v>
      </c>
      <c r="AZ11" s="17">
        <v>0.42872323726295097</v>
      </c>
      <c r="BA11" s="17">
        <v>0.456647984304834</v>
      </c>
      <c r="BB11" s="17">
        <v>0.39920953572734502</v>
      </c>
      <c r="BC11" s="17"/>
      <c r="BD11" s="17">
        <v>0.39941181718921998</v>
      </c>
      <c r="BE11" s="17">
        <v>0.41099350208304702</v>
      </c>
      <c r="BF11" s="17">
        <v>0.44043830497689102</v>
      </c>
      <c r="BG11" s="17">
        <v>0.415158937308233</v>
      </c>
      <c r="BH11" s="17">
        <v>0.52370534524081203</v>
      </c>
      <c r="BI11" s="17"/>
      <c r="BJ11" s="17">
        <v>0.43582416341438102</v>
      </c>
      <c r="BK11" s="17">
        <v>0.31711303498629501</v>
      </c>
      <c r="BL11" s="17"/>
      <c r="BM11" s="17">
        <v>0.43181546326598202</v>
      </c>
      <c r="BN11" s="17">
        <v>0.328697577612103</v>
      </c>
      <c r="BO11" s="17"/>
      <c r="BP11" s="17">
        <v>0.31855395933673603</v>
      </c>
      <c r="BQ11" s="17">
        <v>0.36274440776300898</v>
      </c>
      <c r="BR11" s="17">
        <v>0.42716792123820801</v>
      </c>
      <c r="BS11" s="17">
        <v>0.44156381811016998</v>
      </c>
      <c r="BT11" s="17"/>
      <c r="BU11" s="17">
        <v>0.449102817312793</v>
      </c>
      <c r="BV11" s="17">
        <v>0.36983662591092098</v>
      </c>
      <c r="BW11" s="17"/>
      <c r="BX11" s="17">
        <v>0.43372758915437998</v>
      </c>
      <c r="BY11" s="17">
        <v>0.40649512458055298</v>
      </c>
      <c r="BZ11" s="17"/>
      <c r="CA11" s="17">
        <v>0.43078713199320801</v>
      </c>
      <c r="CB11" s="17">
        <v>0.37726055427078498</v>
      </c>
      <c r="CC11" s="17">
        <v>0.47896685679520601</v>
      </c>
      <c r="CD11" s="17">
        <v>0.376131915087973</v>
      </c>
    </row>
    <row r="12" spans="2:82">
      <c r="B12" s="18" t="s">
        <v>166</v>
      </c>
      <c r="C12" s="17">
        <v>2.9996010355113501E-2</v>
      </c>
      <c r="D12" s="17">
        <v>3.9300658051581297E-2</v>
      </c>
      <c r="E12" s="17">
        <v>2.1131097101473401E-2</v>
      </c>
      <c r="F12" s="17"/>
      <c r="G12" s="17">
        <v>3.7875083952508E-2</v>
      </c>
      <c r="H12" s="17">
        <v>3.8419786159352202E-2</v>
      </c>
      <c r="I12" s="17">
        <v>3.4917557785688301E-2</v>
      </c>
      <c r="J12" s="17">
        <v>3.3907459729155598E-2</v>
      </c>
      <c r="K12" s="17">
        <v>1.2235715431558001E-2</v>
      </c>
      <c r="L12" s="17">
        <v>2.259352794211E-2</v>
      </c>
      <c r="M12" s="17"/>
      <c r="N12" s="17">
        <v>2.3883475776520599E-2</v>
      </c>
      <c r="O12" s="17">
        <v>2.2341252607762999E-2</v>
      </c>
      <c r="P12" s="17">
        <v>3.1493601324359001E-2</v>
      </c>
      <c r="Q12" s="17">
        <v>4.1560490757716603E-2</v>
      </c>
      <c r="R12" s="17"/>
      <c r="S12" s="17">
        <v>4.5329610755239703E-2</v>
      </c>
      <c r="T12" s="17">
        <v>2.5018786634153901E-2</v>
      </c>
      <c r="U12" s="17">
        <v>3.8289586315377599E-2</v>
      </c>
      <c r="V12" s="17">
        <v>1.6015168522468499E-2</v>
      </c>
      <c r="W12" s="17">
        <v>1.7661998967864901E-2</v>
      </c>
      <c r="X12" s="17">
        <v>3.82161437888172E-2</v>
      </c>
      <c r="Y12" s="17">
        <v>3.9138164756172801E-2</v>
      </c>
      <c r="Z12" s="17">
        <v>3.0549703668813499E-2</v>
      </c>
      <c r="AA12" s="17">
        <v>3.2108171384141397E-2</v>
      </c>
      <c r="AB12" s="17">
        <v>2.3818132416962401E-2</v>
      </c>
      <c r="AC12" s="17">
        <v>1.6264765753911399E-2</v>
      </c>
      <c r="AD12" s="17">
        <v>1.2503395536859E-2</v>
      </c>
      <c r="AE12" s="17"/>
      <c r="AF12" s="17">
        <v>0</v>
      </c>
      <c r="AG12" s="17">
        <v>2.5946191863493499E-2</v>
      </c>
      <c r="AH12" s="17">
        <v>2.5566485182076101E-2</v>
      </c>
      <c r="AI12" s="17">
        <v>4.0104593509741902E-2</v>
      </c>
      <c r="AJ12" s="17">
        <v>4.1219438672367097E-2</v>
      </c>
      <c r="AK12" s="17">
        <v>2.8460922755142001E-2</v>
      </c>
      <c r="AL12" s="17">
        <v>3.4952774316839602E-2</v>
      </c>
      <c r="AM12" s="17">
        <v>3.3538183932636897E-2</v>
      </c>
      <c r="AN12" s="17">
        <v>1.63521317641875E-2</v>
      </c>
      <c r="AO12" s="17">
        <v>3.2990316116398702E-2</v>
      </c>
      <c r="AP12" s="17">
        <v>2.44843445687805E-2</v>
      </c>
      <c r="AQ12" s="17">
        <v>3.2226382726684301E-2</v>
      </c>
      <c r="AR12" s="17">
        <v>2.5216569103424201E-2</v>
      </c>
      <c r="AS12" s="17">
        <v>3.6788048403766802E-2</v>
      </c>
      <c r="AT12" s="17">
        <v>2.8053383687256E-2</v>
      </c>
      <c r="AU12" s="17">
        <v>3.3997091730220301E-2</v>
      </c>
      <c r="AV12" s="17"/>
      <c r="AW12" s="17">
        <v>3.5919427492545598E-2</v>
      </c>
      <c r="AX12" s="17">
        <v>3.5717995172449703E-2</v>
      </c>
      <c r="AY12" s="17">
        <v>3.9130863454750003E-2</v>
      </c>
      <c r="AZ12" s="17">
        <v>1.99983381520124E-2</v>
      </c>
      <c r="BA12" s="17">
        <v>1.6656947588603001E-2</v>
      </c>
      <c r="BB12" s="17">
        <v>2.0749236904162902E-2</v>
      </c>
      <c r="BC12" s="17"/>
      <c r="BD12" s="17">
        <v>2.2646837714605399E-2</v>
      </c>
      <c r="BE12" s="17">
        <v>2.7946249526864302E-2</v>
      </c>
      <c r="BF12" s="17">
        <v>3.2669943051902899E-2</v>
      </c>
      <c r="BG12" s="17">
        <v>3.7860582221260597E-2</v>
      </c>
      <c r="BH12" s="17">
        <v>3.2131563033905498E-2</v>
      </c>
      <c r="BI12" s="17"/>
      <c r="BJ12" s="17">
        <v>2.2239985045486299E-2</v>
      </c>
      <c r="BK12" s="17">
        <v>6.2333818626321903E-2</v>
      </c>
      <c r="BL12" s="17"/>
      <c r="BM12" s="17">
        <v>2.6950289365201101E-2</v>
      </c>
      <c r="BN12" s="17">
        <v>4.3652763767559798E-2</v>
      </c>
      <c r="BO12" s="17"/>
      <c r="BP12" s="17">
        <v>4.5563923512520602E-2</v>
      </c>
      <c r="BQ12" s="17">
        <v>3.5932732857829497E-2</v>
      </c>
      <c r="BR12" s="17">
        <v>4.80506387024007E-2</v>
      </c>
      <c r="BS12" s="17">
        <v>2.37875508288489E-2</v>
      </c>
      <c r="BT12" s="17"/>
      <c r="BU12" s="17">
        <v>2.3753967876149699E-2</v>
      </c>
      <c r="BV12" s="17">
        <v>3.7941876059745E-2</v>
      </c>
      <c r="BW12" s="17"/>
      <c r="BX12" s="17">
        <v>2.8980715272756599E-2</v>
      </c>
      <c r="BY12" s="17">
        <v>3.0398733025988899E-2</v>
      </c>
      <c r="BZ12" s="17"/>
      <c r="CA12" s="17">
        <v>2.25831245453782E-2</v>
      </c>
      <c r="CB12" s="17">
        <v>3.69551191633955E-2</v>
      </c>
      <c r="CC12" s="17">
        <v>1.96955829850185E-2</v>
      </c>
      <c r="CD12" s="17">
        <v>3.6264871633965801E-2</v>
      </c>
    </row>
    <row r="13" spans="2:82">
      <c r="B13" s="18" t="s">
        <v>124</v>
      </c>
      <c r="C13" s="19">
        <v>4.5670518847120797E-2</v>
      </c>
      <c r="D13" s="19">
        <v>2.7699059107977399E-2</v>
      </c>
      <c r="E13" s="19">
        <v>6.3563481801687402E-2</v>
      </c>
      <c r="F13" s="19"/>
      <c r="G13" s="19">
        <v>3.3215882924365198E-2</v>
      </c>
      <c r="H13" s="19">
        <v>4.9425375678719997E-2</v>
      </c>
      <c r="I13" s="19">
        <v>5.3669192147121E-2</v>
      </c>
      <c r="J13" s="19">
        <v>6.8110762643762895E-2</v>
      </c>
      <c r="K13" s="19">
        <v>3.51535459174835E-2</v>
      </c>
      <c r="L13" s="19">
        <v>3.3182366594972298E-2</v>
      </c>
      <c r="M13" s="19"/>
      <c r="N13" s="19">
        <v>2.55315788579547E-2</v>
      </c>
      <c r="O13" s="19">
        <v>4.2247055179385803E-2</v>
      </c>
      <c r="P13" s="19">
        <v>5.9294661859765001E-2</v>
      </c>
      <c r="Q13" s="19">
        <v>5.9091257148849198E-2</v>
      </c>
      <c r="R13" s="19"/>
      <c r="S13" s="19">
        <v>4.1681202386962699E-2</v>
      </c>
      <c r="T13" s="19">
        <v>2.9705330722869499E-2</v>
      </c>
      <c r="U13" s="19">
        <v>5.7807914958259897E-2</v>
      </c>
      <c r="V13" s="19">
        <v>6.4495620170504697E-2</v>
      </c>
      <c r="W13" s="19">
        <v>2.91975057074766E-2</v>
      </c>
      <c r="X13" s="19">
        <v>6.2621269082923106E-2</v>
      </c>
      <c r="Y13" s="19">
        <v>6.0272733415113001E-2</v>
      </c>
      <c r="Z13" s="19">
        <v>6.2480236978709303E-2</v>
      </c>
      <c r="AA13" s="19">
        <v>3.5566388364367298E-2</v>
      </c>
      <c r="AB13" s="19">
        <v>2.4342583769710699E-2</v>
      </c>
      <c r="AC13" s="19">
        <v>4.4035976625002603E-2</v>
      </c>
      <c r="AD13" s="19">
        <v>7.4605393502607198E-2</v>
      </c>
      <c r="AE13" s="19"/>
      <c r="AF13" s="19">
        <v>0.16402682893135001</v>
      </c>
      <c r="AG13" s="19">
        <v>7.0903442825266394E-2</v>
      </c>
      <c r="AH13" s="19">
        <v>5.4678731203152003E-2</v>
      </c>
      <c r="AI13" s="19">
        <v>6.7232452579825297E-2</v>
      </c>
      <c r="AJ13" s="19">
        <v>6.1081106264659998E-2</v>
      </c>
      <c r="AK13" s="19">
        <v>4.4266941778195401E-2</v>
      </c>
      <c r="AL13" s="19">
        <v>4.2261172181447898E-2</v>
      </c>
      <c r="AM13" s="19">
        <v>4.21359741151075E-2</v>
      </c>
      <c r="AN13" s="19">
        <v>2.38133675960794E-2</v>
      </c>
      <c r="AO13" s="19">
        <v>3.1530576629025697E-2</v>
      </c>
      <c r="AP13" s="19">
        <v>3.5489619008597803E-2</v>
      </c>
      <c r="AQ13" s="19">
        <v>1.74511700339792E-2</v>
      </c>
      <c r="AR13" s="19">
        <v>1.25905739811485E-2</v>
      </c>
      <c r="AS13" s="19">
        <v>1.86175622404957E-2</v>
      </c>
      <c r="AT13" s="19">
        <v>2.25914948404204E-2</v>
      </c>
      <c r="AU13" s="19">
        <v>3.3533400644856999E-2</v>
      </c>
      <c r="AV13" s="19"/>
      <c r="AW13" s="19">
        <v>3.5865085916031103E-2</v>
      </c>
      <c r="AX13" s="19">
        <v>3.9787660226872003E-2</v>
      </c>
      <c r="AY13" s="19">
        <v>5.0320694139292597E-2</v>
      </c>
      <c r="AZ13" s="19">
        <v>6.2535248862648093E-2</v>
      </c>
      <c r="BA13" s="19">
        <v>3.2936255266683201E-2</v>
      </c>
      <c r="BB13" s="19">
        <v>6.2458333741314501E-2</v>
      </c>
      <c r="BC13" s="19"/>
      <c r="BD13" s="19">
        <v>6.8514049312548203E-2</v>
      </c>
      <c r="BE13" s="19">
        <v>4.3856095750386903E-2</v>
      </c>
      <c r="BF13" s="19">
        <v>3.1242666020650799E-2</v>
      </c>
      <c r="BG13" s="19">
        <v>3.1503800660318902E-2</v>
      </c>
      <c r="BH13" s="19">
        <v>1.4193009196207401E-2</v>
      </c>
      <c r="BI13" s="19"/>
      <c r="BJ13" s="19">
        <v>4.6343371403329302E-2</v>
      </c>
      <c r="BK13" s="19">
        <v>4.1741543350256399E-2</v>
      </c>
      <c r="BL13" s="19"/>
      <c r="BM13" s="19">
        <v>4.7375678402258203E-2</v>
      </c>
      <c r="BN13" s="19">
        <v>3.8342039310616298E-2</v>
      </c>
      <c r="BO13" s="19"/>
      <c r="BP13" s="19">
        <v>4.3774613000090598E-2</v>
      </c>
      <c r="BQ13" s="19">
        <v>3.2851938934318099E-2</v>
      </c>
      <c r="BR13" s="19">
        <v>1.6998240455274399E-2</v>
      </c>
      <c r="BS13" s="19">
        <v>4.9324756049701497E-2</v>
      </c>
      <c r="BT13" s="19"/>
      <c r="BU13" s="19">
        <v>2.80162837233827E-2</v>
      </c>
      <c r="BV13" s="19">
        <v>6.8143640727332602E-2</v>
      </c>
      <c r="BW13" s="19"/>
      <c r="BX13" s="19">
        <v>1.2184222385955399E-2</v>
      </c>
      <c r="BY13" s="19">
        <v>5.8953052154838897E-2</v>
      </c>
      <c r="BZ13" s="19"/>
      <c r="CA13" s="19">
        <v>5.5404506499726197E-3</v>
      </c>
      <c r="CB13" s="19">
        <v>5.3115367717673702E-2</v>
      </c>
      <c r="CC13" s="19">
        <v>1.07214714629371E-2</v>
      </c>
      <c r="CD13" s="19">
        <v>8.6428217631342397E-2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5.4835872987601599E-2</v>
      </c>
      <c r="D9" s="17">
        <v>5.21995520947224E-2</v>
      </c>
      <c r="E9" s="17">
        <v>5.7818811187942999E-2</v>
      </c>
      <c r="F9" s="17"/>
      <c r="G9" s="17">
        <v>8.6215396726336199E-2</v>
      </c>
      <c r="H9" s="17">
        <v>8.1137481423346799E-2</v>
      </c>
      <c r="I9" s="17">
        <v>5.4044550174646502E-2</v>
      </c>
      <c r="J9" s="17">
        <v>5.4864398699628697E-2</v>
      </c>
      <c r="K9" s="17">
        <v>3.8342396610474699E-2</v>
      </c>
      <c r="L9" s="17">
        <v>2.41862662494376E-2</v>
      </c>
      <c r="M9" s="17"/>
      <c r="N9" s="17">
        <v>4.1560883306529101E-2</v>
      </c>
      <c r="O9" s="17">
        <v>5.7517252247619603E-2</v>
      </c>
      <c r="P9" s="17">
        <v>5.72307707263034E-2</v>
      </c>
      <c r="Q9" s="17">
        <v>6.21272937453674E-2</v>
      </c>
      <c r="R9" s="17"/>
      <c r="S9" s="17">
        <v>6.2157966371184099E-2</v>
      </c>
      <c r="T9" s="17">
        <v>2.73858321382114E-2</v>
      </c>
      <c r="U9" s="17">
        <v>4.2228632779966697E-2</v>
      </c>
      <c r="V9" s="17">
        <v>4.8010403871388503E-2</v>
      </c>
      <c r="W9" s="17">
        <v>4.9986782443027601E-2</v>
      </c>
      <c r="X9" s="17">
        <v>8.8976597133608601E-2</v>
      </c>
      <c r="Y9" s="17">
        <v>2.84805701150872E-2</v>
      </c>
      <c r="Z9" s="17">
        <v>8.2454968623838595E-2</v>
      </c>
      <c r="AA9" s="17">
        <v>6.9214287804470198E-2</v>
      </c>
      <c r="AB9" s="17">
        <v>5.2484978677253602E-2</v>
      </c>
      <c r="AC9" s="17">
        <v>7.8576003025469895E-2</v>
      </c>
      <c r="AD9" s="17">
        <v>5.0807884901408203E-2</v>
      </c>
      <c r="AE9" s="17"/>
      <c r="AF9" s="17">
        <v>7.0729478563795897E-2</v>
      </c>
      <c r="AG9" s="17">
        <v>0.112765350991355</v>
      </c>
      <c r="AH9" s="17">
        <v>5.6842223580062502E-2</v>
      </c>
      <c r="AI9" s="17">
        <v>5.1535069577339797E-2</v>
      </c>
      <c r="AJ9" s="17">
        <v>5.7025439673572403E-2</v>
      </c>
      <c r="AK9" s="17">
        <v>5.72856383827011E-2</v>
      </c>
      <c r="AL9" s="17">
        <v>6.1416964559563497E-2</v>
      </c>
      <c r="AM9" s="17">
        <v>6.1330684285839501E-2</v>
      </c>
      <c r="AN9" s="17">
        <v>3.8500574029092502E-2</v>
      </c>
      <c r="AO9" s="17">
        <v>6.0848896082385501E-2</v>
      </c>
      <c r="AP9" s="17">
        <v>3.4130761423520499E-2</v>
      </c>
      <c r="AQ9" s="17">
        <v>2.8446136967960001E-2</v>
      </c>
      <c r="AR9" s="17">
        <v>3.7905814693633501E-2</v>
      </c>
      <c r="AS9" s="17">
        <v>6.2078410412694303E-2</v>
      </c>
      <c r="AT9" s="17">
        <v>4.6881779985146602E-2</v>
      </c>
      <c r="AU9" s="17">
        <v>7.7691326919751003E-2</v>
      </c>
      <c r="AV9" s="17"/>
      <c r="AW9" s="17">
        <v>7.2316673263780301E-2</v>
      </c>
      <c r="AX9" s="17">
        <v>4.8251012180325001E-2</v>
      </c>
      <c r="AY9" s="17">
        <v>5.2430201404654597E-2</v>
      </c>
      <c r="AZ9" s="17">
        <v>5.7139477813258899E-2</v>
      </c>
      <c r="BA9" s="17">
        <v>2.9122792245015301E-2</v>
      </c>
      <c r="BB9" s="17">
        <v>6.3396912048671997E-2</v>
      </c>
      <c r="BC9" s="17"/>
      <c r="BD9" s="17">
        <v>6.4484887675833505E-2</v>
      </c>
      <c r="BE9" s="17">
        <v>3.75163693423438E-2</v>
      </c>
      <c r="BF9" s="17">
        <v>5.78132294491139E-2</v>
      </c>
      <c r="BG9" s="17">
        <v>5.7992666273739397E-2</v>
      </c>
      <c r="BH9" s="17">
        <v>6.6515130617232104E-2</v>
      </c>
      <c r="BI9" s="17"/>
      <c r="BJ9" s="17">
        <v>4.8879360539608799E-2</v>
      </c>
      <c r="BK9" s="17">
        <v>8.0019465379702601E-2</v>
      </c>
      <c r="BL9" s="17"/>
      <c r="BM9" s="17">
        <v>5.2498360629882002E-2</v>
      </c>
      <c r="BN9" s="17">
        <v>6.11071980561569E-2</v>
      </c>
      <c r="BO9" s="17"/>
      <c r="BP9" s="17">
        <v>6.22363610855826E-2</v>
      </c>
      <c r="BQ9" s="17">
        <v>7.4100183640146006E-2</v>
      </c>
      <c r="BR9" s="17">
        <v>8.22888299235945E-2</v>
      </c>
      <c r="BS9" s="17">
        <v>4.7400809410074199E-2</v>
      </c>
      <c r="BT9" s="17"/>
      <c r="BU9" s="17">
        <v>5.4768639629922899E-2</v>
      </c>
      <c r="BV9" s="17">
        <v>5.4921458312082699E-2</v>
      </c>
      <c r="BW9" s="17"/>
      <c r="BX9" s="17">
        <v>6.2907429551281896E-2</v>
      </c>
      <c r="BY9" s="17">
        <v>5.1634243358999798E-2</v>
      </c>
      <c r="BZ9" s="17"/>
      <c r="CA9" s="17">
        <v>9.6670969244569097E-2</v>
      </c>
      <c r="CB9" s="17">
        <v>6.0419911552719502E-2</v>
      </c>
      <c r="CC9" s="17">
        <v>4.2351686072408398E-2</v>
      </c>
      <c r="CD9" s="17">
        <v>5.1936852620376499E-2</v>
      </c>
    </row>
    <row r="10" spans="2:82" ht="28.9">
      <c r="B10" s="18" t="s">
        <v>164</v>
      </c>
      <c r="C10" s="17">
        <v>0.38017464962569097</v>
      </c>
      <c r="D10" s="17">
        <v>0.34865993765280501</v>
      </c>
      <c r="E10" s="17">
        <v>0.40870078644576902</v>
      </c>
      <c r="F10" s="17"/>
      <c r="G10" s="17">
        <v>0.37417454213949403</v>
      </c>
      <c r="H10" s="17">
        <v>0.407462332924935</v>
      </c>
      <c r="I10" s="17">
        <v>0.43314058676179601</v>
      </c>
      <c r="J10" s="17">
        <v>0.38808837941611701</v>
      </c>
      <c r="K10" s="17">
        <v>0.38364342267997997</v>
      </c>
      <c r="L10" s="17">
        <v>0.30993143079031599</v>
      </c>
      <c r="M10" s="17"/>
      <c r="N10" s="17">
        <v>0.35617891382414801</v>
      </c>
      <c r="O10" s="17">
        <v>0.39768763454935102</v>
      </c>
      <c r="P10" s="17">
        <v>0.37754065151349397</v>
      </c>
      <c r="Q10" s="17">
        <v>0.39228980698414401</v>
      </c>
      <c r="R10" s="17"/>
      <c r="S10" s="17">
        <v>0.364589576546551</v>
      </c>
      <c r="T10" s="17">
        <v>0.424384045486977</v>
      </c>
      <c r="U10" s="17">
        <v>0.358575818994257</v>
      </c>
      <c r="V10" s="17">
        <v>0.37469475832485599</v>
      </c>
      <c r="W10" s="17">
        <v>0.39731147046374798</v>
      </c>
      <c r="X10" s="17">
        <v>0.36811894318409599</v>
      </c>
      <c r="Y10" s="17">
        <v>0.35673810213863399</v>
      </c>
      <c r="Z10" s="17">
        <v>0.302047588780957</v>
      </c>
      <c r="AA10" s="17">
        <v>0.39231283986646898</v>
      </c>
      <c r="AB10" s="17">
        <v>0.38164027922599902</v>
      </c>
      <c r="AC10" s="17">
        <v>0.42860720052859802</v>
      </c>
      <c r="AD10" s="17">
        <v>0.36861460053349698</v>
      </c>
      <c r="AE10" s="17"/>
      <c r="AF10" s="17">
        <v>0.477530587908088</v>
      </c>
      <c r="AG10" s="17">
        <v>0.46445957170156199</v>
      </c>
      <c r="AH10" s="17">
        <v>0.41184144763533198</v>
      </c>
      <c r="AI10" s="17">
        <v>0.35825874925864998</v>
      </c>
      <c r="AJ10" s="17">
        <v>0.40810626923789201</v>
      </c>
      <c r="AK10" s="17">
        <v>0.371522195319407</v>
      </c>
      <c r="AL10" s="17">
        <v>0.35183929354544902</v>
      </c>
      <c r="AM10" s="17">
        <v>0.342609407151719</v>
      </c>
      <c r="AN10" s="17">
        <v>0.41066744630667901</v>
      </c>
      <c r="AO10" s="17">
        <v>0.38085244598207302</v>
      </c>
      <c r="AP10" s="17">
        <v>0.35495863631423502</v>
      </c>
      <c r="AQ10" s="17">
        <v>0.38025099322585498</v>
      </c>
      <c r="AR10" s="17">
        <v>0.380417791774461</v>
      </c>
      <c r="AS10" s="17">
        <v>0.32488366344488601</v>
      </c>
      <c r="AT10" s="17">
        <v>0.38498694909557002</v>
      </c>
      <c r="AU10" s="17">
        <v>0.33176710981117702</v>
      </c>
      <c r="AV10" s="17"/>
      <c r="AW10" s="17">
        <v>0.39755183304854103</v>
      </c>
      <c r="AX10" s="17">
        <v>0.36711699678905502</v>
      </c>
      <c r="AY10" s="17">
        <v>0.40322112295172002</v>
      </c>
      <c r="AZ10" s="17">
        <v>0.35044368249441599</v>
      </c>
      <c r="BA10" s="17">
        <v>0.383248791536139</v>
      </c>
      <c r="BB10" s="17">
        <v>0.42283522622422998</v>
      </c>
      <c r="BC10" s="17"/>
      <c r="BD10" s="17">
        <v>0.36909908920503698</v>
      </c>
      <c r="BE10" s="17">
        <v>0.38170765240899701</v>
      </c>
      <c r="BF10" s="17">
        <v>0.395689853246462</v>
      </c>
      <c r="BG10" s="17">
        <v>0.36849264944408</v>
      </c>
      <c r="BH10" s="17">
        <v>0.39278973554080299</v>
      </c>
      <c r="BI10" s="17"/>
      <c r="BJ10" s="17">
        <v>0.37526551438273098</v>
      </c>
      <c r="BK10" s="17">
        <v>0.40483960290160198</v>
      </c>
      <c r="BL10" s="17"/>
      <c r="BM10" s="17">
        <v>0.38056276023123298</v>
      </c>
      <c r="BN10" s="17">
        <v>0.37793285578967001</v>
      </c>
      <c r="BO10" s="17"/>
      <c r="BP10" s="17">
        <v>0.375582570180516</v>
      </c>
      <c r="BQ10" s="17">
        <v>0.40976036978435199</v>
      </c>
      <c r="BR10" s="17">
        <v>0.38092247258939999</v>
      </c>
      <c r="BS10" s="17">
        <v>0.37652831160365302</v>
      </c>
      <c r="BT10" s="17"/>
      <c r="BU10" s="17">
        <v>0.392674481420064</v>
      </c>
      <c r="BV10" s="17">
        <v>0.36426287313533601</v>
      </c>
      <c r="BW10" s="17"/>
      <c r="BX10" s="17">
        <v>0.390977319610889</v>
      </c>
      <c r="BY10" s="17">
        <v>0.37588970805094601</v>
      </c>
      <c r="BZ10" s="17"/>
      <c r="CA10" s="17">
        <v>0.40562466041386303</v>
      </c>
      <c r="CB10" s="17">
        <v>0.35940030898691899</v>
      </c>
      <c r="CC10" s="17">
        <v>0.39635345752540602</v>
      </c>
      <c r="CD10" s="17">
        <v>0.37621853789849602</v>
      </c>
    </row>
    <row r="11" spans="2:82" ht="28.9">
      <c r="B11" s="18" t="s">
        <v>165</v>
      </c>
      <c r="C11" s="17">
        <v>0.46870604573403302</v>
      </c>
      <c r="D11" s="17">
        <v>0.50356610236009203</v>
      </c>
      <c r="E11" s="17">
        <v>0.435788103211799</v>
      </c>
      <c r="F11" s="17"/>
      <c r="G11" s="17">
        <v>0.43405603870508502</v>
      </c>
      <c r="H11" s="17">
        <v>0.39870330849725</v>
      </c>
      <c r="I11" s="17">
        <v>0.40077050898871602</v>
      </c>
      <c r="J11" s="17">
        <v>0.460382401489212</v>
      </c>
      <c r="K11" s="17">
        <v>0.49544279308033001</v>
      </c>
      <c r="L11" s="17">
        <v>0.59313342247259604</v>
      </c>
      <c r="M11" s="17"/>
      <c r="N11" s="17">
        <v>0.522183510235665</v>
      </c>
      <c r="O11" s="17">
        <v>0.46474065199307901</v>
      </c>
      <c r="P11" s="17">
        <v>0.44251125510012601</v>
      </c>
      <c r="Q11" s="17">
        <v>0.43675493369926799</v>
      </c>
      <c r="R11" s="17"/>
      <c r="S11" s="17">
        <v>0.46939991275522203</v>
      </c>
      <c r="T11" s="17">
        <v>0.46694180381274503</v>
      </c>
      <c r="U11" s="17">
        <v>0.50232553812828795</v>
      </c>
      <c r="V11" s="17">
        <v>0.48568652416806102</v>
      </c>
      <c r="W11" s="17">
        <v>0.46197193739571801</v>
      </c>
      <c r="X11" s="17">
        <v>0.44043331957680498</v>
      </c>
      <c r="Y11" s="17">
        <v>0.52044580227564996</v>
      </c>
      <c r="Z11" s="17">
        <v>0.49250941956594901</v>
      </c>
      <c r="AA11" s="17">
        <v>0.43375669931459099</v>
      </c>
      <c r="AB11" s="17">
        <v>0.47519764477473397</v>
      </c>
      <c r="AC11" s="17">
        <v>0.41341860450336199</v>
      </c>
      <c r="AD11" s="17">
        <v>0.46416351603565698</v>
      </c>
      <c r="AE11" s="17"/>
      <c r="AF11" s="17">
        <v>0.22333800232041001</v>
      </c>
      <c r="AG11" s="17">
        <v>0.28824448318637103</v>
      </c>
      <c r="AH11" s="17">
        <v>0.40331378803675899</v>
      </c>
      <c r="AI11" s="17">
        <v>0.49413868810233302</v>
      </c>
      <c r="AJ11" s="17">
        <v>0.43439423704987601</v>
      </c>
      <c r="AK11" s="17">
        <v>0.48241801061280998</v>
      </c>
      <c r="AL11" s="17">
        <v>0.50529216971971302</v>
      </c>
      <c r="AM11" s="17">
        <v>0.49337482146330403</v>
      </c>
      <c r="AN11" s="17">
        <v>0.50362840498489803</v>
      </c>
      <c r="AO11" s="17">
        <v>0.492428426595863</v>
      </c>
      <c r="AP11" s="17">
        <v>0.49681400795380498</v>
      </c>
      <c r="AQ11" s="17">
        <v>0.47948736666831498</v>
      </c>
      <c r="AR11" s="17">
        <v>0.53486055120550602</v>
      </c>
      <c r="AS11" s="17">
        <v>0.54154780031143002</v>
      </c>
      <c r="AT11" s="17">
        <v>0.50421475050452302</v>
      </c>
      <c r="AU11" s="17">
        <v>0.48425636082728002</v>
      </c>
      <c r="AV11" s="17"/>
      <c r="AW11" s="17">
        <v>0.42832955957067897</v>
      </c>
      <c r="AX11" s="17">
        <v>0.49874657108840698</v>
      </c>
      <c r="AY11" s="17">
        <v>0.43750072873307499</v>
      </c>
      <c r="AZ11" s="17">
        <v>0.47079002165851502</v>
      </c>
      <c r="BA11" s="17">
        <v>0.51253724206499396</v>
      </c>
      <c r="BB11" s="17">
        <v>0.47045660040673598</v>
      </c>
      <c r="BC11" s="17"/>
      <c r="BD11" s="17">
        <v>0.45454732447122498</v>
      </c>
      <c r="BE11" s="17">
        <v>0.49425393568574699</v>
      </c>
      <c r="BF11" s="17">
        <v>0.461709377090184</v>
      </c>
      <c r="BG11" s="17">
        <v>0.48367116878434602</v>
      </c>
      <c r="BH11" s="17">
        <v>0.47948482589813501</v>
      </c>
      <c r="BI11" s="17"/>
      <c r="BJ11" s="17">
        <v>0.48565606078016499</v>
      </c>
      <c r="BK11" s="17">
        <v>0.395285779731469</v>
      </c>
      <c r="BL11" s="17"/>
      <c r="BM11" s="17">
        <v>0.47320182368360802</v>
      </c>
      <c r="BN11" s="17">
        <v>0.452072160764451</v>
      </c>
      <c r="BO11" s="17"/>
      <c r="BP11" s="17">
        <v>0.42642449709847902</v>
      </c>
      <c r="BQ11" s="17">
        <v>0.42123298393840503</v>
      </c>
      <c r="BR11" s="17">
        <v>0.45380486713849699</v>
      </c>
      <c r="BS11" s="17">
        <v>0.48537998545056998</v>
      </c>
      <c r="BT11" s="17"/>
      <c r="BU11" s="17">
        <v>0.48414070265046899</v>
      </c>
      <c r="BV11" s="17">
        <v>0.44905835646111197</v>
      </c>
      <c r="BW11" s="17"/>
      <c r="BX11" s="17">
        <v>0.479684183383428</v>
      </c>
      <c r="BY11" s="17">
        <v>0.46435150389468999</v>
      </c>
      <c r="BZ11" s="17"/>
      <c r="CA11" s="17">
        <v>0.42701567909542698</v>
      </c>
      <c r="CB11" s="17">
        <v>0.46675062352965502</v>
      </c>
      <c r="CC11" s="17">
        <v>0.51516281180343604</v>
      </c>
      <c r="CD11" s="17">
        <v>0.43164135469931397</v>
      </c>
    </row>
    <row r="12" spans="2:82">
      <c r="B12" s="18" t="s">
        <v>166</v>
      </c>
      <c r="C12" s="17">
        <v>4.4654571297203599E-2</v>
      </c>
      <c r="D12" s="17">
        <v>5.51758003194638E-2</v>
      </c>
      <c r="E12" s="17">
        <v>3.4710451857934102E-2</v>
      </c>
      <c r="F12" s="17"/>
      <c r="G12" s="17">
        <v>6.3882772804312093E-2</v>
      </c>
      <c r="H12" s="17">
        <v>5.9152934899611702E-2</v>
      </c>
      <c r="I12" s="17">
        <v>4.9286508583897201E-2</v>
      </c>
      <c r="J12" s="17">
        <v>3.9723405580479799E-2</v>
      </c>
      <c r="K12" s="17">
        <v>2.6772703888685599E-2</v>
      </c>
      <c r="L12" s="17">
        <v>3.225037956356E-2</v>
      </c>
      <c r="M12" s="17"/>
      <c r="N12" s="17">
        <v>4.79534322861759E-2</v>
      </c>
      <c r="O12" s="17">
        <v>3.80496697190192E-2</v>
      </c>
      <c r="P12" s="17">
        <v>5.1782379394182898E-2</v>
      </c>
      <c r="Q12" s="17">
        <v>4.2858293697671003E-2</v>
      </c>
      <c r="R12" s="17"/>
      <c r="S12" s="17">
        <v>6.1087777881016499E-2</v>
      </c>
      <c r="T12" s="17">
        <v>3.3515778200016201E-2</v>
      </c>
      <c r="U12" s="17">
        <v>3.4149711134189902E-2</v>
      </c>
      <c r="V12" s="17">
        <v>3.6980271112116901E-2</v>
      </c>
      <c r="W12" s="17">
        <v>5.3533233786692301E-2</v>
      </c>
      <c r="X12" s="17">
        <v>4.3307773632332298E-2</v>
      </c>
      <c r="Y12" s="17">
        <v>5.2896423379744997E-2</v>
      </c>
      <c r="Z12" s="17">
        <v>5.44073093503381E-2</v>
      </c>
      <c r="AA12" s="17">
        <v>4.2270244225270502E-2</v>
      </c>
      <c r="AB12" s="17">
        <v>3.9122205568274997E-2</v>
      </c>
      <c r="AC12" s="17">
        <v>2.6371001290256199E-2</v>
      </c>
      <c r="AD12" s="17">
        <v>7.1418638256271094E-2</v>
      </c>
      <c r="AE12" s="17"/>
      <c r="AF12" s="17">
        <v>0</v>
      </c>
      <c r="AG12" s="17">
        <v>6.1492622333124601E-2</v>
      </c>
      <c r="AH12" s="17">
        <v>7.3677325624794607E-2</v>
      </c>
      <c r="AI12" s="17">
        <v>3.4544848309893801E-2</v>
      </c>
      <c r="AJ12" s="17">
        <v>4.96683709308526E-2</v>
      </c>
      <c r="AK12" s="17">
        <v>4.53574162352944E-2</v>
      </c>
      <c r="AL12" s="17">
        <v>4.2631480842769597E-2</v>
      </c>
      <c r="AM12" s="17">
        <v>4.0005213773055097E-2</v>
      </c>
      <c r="AN12" s="17">
        <v>2.20395535152287E-2</v>
      </c>
      <c r="AO12" s="17">
        <v>2.9920819389408701E-2</v>
      </c>
      <c r="AP12" s="17">
        <v>4.5654576354523399E-2</v>
      </c>
      <c r="AQ12" s="17">
        <v>6.8004920845317604E-2</v>
      </c>
      <c r="AR12" s="17">
        <v>2.8349000940433699E-2</v>
      </c>
      <c r="AS12" s="17">
        <v>1.8977580324247401E-2</v>
      </c>
      <c r="AT12" s="17">
        <v>4.1325025574339903E-2</v>
      </c>
      <c r="AU12" s="17">
        <v>8.0158820143856196E-2</v>
      </c>
      <c r="AV12" s="17"/>
      <c r="AW12" s="17">
        <v>5.9095885799485E-2</v>
      </c>
      <c r="AX12" s="17">
        <v>3.9861033075143201E-2</v>
      </c>
      <c r="AY12" s="17">
        <v>3.7669048772832697E-2</v>
      </c>
      <c r="AZ12" s="17">
        <v>5.4512665550024597E-2</v>
      </c>
      <c r="BA12" s="17">
        <v>2.9254564237925301E-2</v>
      </c>
      <c r="BB12" s="17">
        <v>2.0582549965612099E-2</v>
      </c>
      <c r="BC12" s="17"/>
      <c r="BD12" s="17">
        <v>3.1891170025596098E-2</v>
      </c>
      <c r="BE12" s="17">
        <v>4.0125337131128397E-2</v>
      </c>
      <c r="BF12" s="17">
        <v>4.3375746178338899E-2</v>
      </c>
      <c r="BG12" s="17">
        <v>6.0603966262382902E-2</v>
      </c>
      <c r="BH12" s="17">
        <v>4.7017298747622498E-2</v>
      </c>
      <c r="BI12" s="17"/>
      <c r="BJ12" s="17">
        <v>3.78899866979212E-2</v>
      </c>
      <c r="BK12" s="17">
        <v>7.6360991002482698E-2</v>
      </c>
      <c r="BL12" s="17"/>
      <c r="BM12" s="17">
        <v>3.92657717122512E-2</v>
      </c>
      <c r="BN12" s="17">
        <v>7.0091279074030705E-2</v>
      </c>
      <c r="BO12" s="17"/>
      <c r="BP12" s="17">
        <v>9.3260640019041496E-2</v>
      </c>
      <c r="BQ12" s="17">
        <v>4.1049337094566297E-2</v>
      </c>
      <c r="BR12" s="17">
        <v>5.1673348766032801E-2</v>
      </c>
      <c r="BS12" s="17">
        <v>3.6858491960097897E-2</v>
      </c>
      <c r="BT12" s="17"/>
      <c r="BU12" s="17">
        <v>3.64490010074748E-2</v>
      </c>
      <c r="BV12" s="17">
        <v>5.5099927888708801E-2</v>
      </c>
      <c r="BW12" s="17"/>
      <c r="BX12" s="17">
        <v>4.9664208564536502E-2</v>
      </c>
      <c r="BY12" s="17">
        <v>4.2667469679677598E-2</v>
      </c>
      <c r="BZ12" s="17"/>
      <c r="CA12" s="17">
        <v>4.95625113115815E-2</v>
      </c>
      <c r="CB12" s="17">
        <v>5.2674536301757502E-2</v>
      </c>
      <c r="CC12" s="17">
        <v>2.6985295508565599E-2</v>
      </c>
      <c r="CD12" s="17">
        <v>5.45913069826926E-2</v>
      </c>
    </row>
    <row r="13" spans="2:82">
      <c r="B13" s="18" t="s">
        <v>124</v>
      </c>
      <c r="C13" s="19">
        <v>5.1628860355470499E-2</v>
      </c>
      <c r="D13" s="19">
        <v>4.0398607572916599E-2</v>
      </c>
      <c r="E13" s="19">
        <v>6.2981847296554594E-2</v>
      </c>
      <c r="F13" s="19"/>
      <c r="G13" s="19">
        <v>4.1671249624772803E-2</v>
      </c>
      <c r="H13" s="19">
        <v>5.3543942254856099E-2</v>
      </c>
      <c r="I13" s="19">
        <v>6.27578454909445E-2</v>
      </c>
      <c r="J13" s="19">
        <v>5.6941414814562698E-2</v>
      </c>
      <c r="K13" s="19">
        <v>5.5798683740529702E-2</v>
      </c>
      <c r="L13" s="19">
        <v>4.0498500924090797E-2</v>
      </c>
      <c r="M13" s="19"/>
      <c r="N13" s="19">
        <v>3.2123260347482002E-2</v>
      </c>
      <c r="O13" s="19">
        <v>4.2004791490931899E-2</v>
      </c>
      <c r="P13" s="19">
        <v>7.0934943265893405E-2</v>
      </c>
      <c r="Q13" s="19">
        <v>6.5969671873549907E-2</v>
      </c>
      <c r="R13" s="19"/>
      <c r="S13" s="19">
        <v>4.2764766446026101E-2</v>
      </c>
      <c r="T13" s="19">
        <v>4.7772540362049899E-2</v>
      </c>
      <c r="U13" s="19">
        <v>6.2720298963298199E-2</v>
      </c>
      <c r="V13" s="19">
        <v>5.46280425235771E-2</v>
      </c>
      <c r="W13" s="19">
        <v>3.71965759108141E-2</v>
      </c>
      <c r="X13" s="19">
        <v>5.9163366473158001E-2</v>
      </c>
      <c r="Y13" s="19">
        <v>4.1439102090882897E-2</v>
      </c>
      <c r="Z13" s="19">
        <v>6.8580713678917493E-2</v>
      </c>
      <c r="AA13" s="19">
        <v>6.2445928789199301E-2</v>
      </c>
      <c r="AB13" s="19">
        <v>5.1554891753738098E-2</v>
      </c>
      <c r="AC13" s="19">
        <v>5.3027190652314302E-2</v>
      </c>
      <c r="AD13" s="19">
        <v>4.4995360273166002E-2</v>
      </c>
      <c r="AE13" s="19"/>
      <c r="AF13" s="19">
        <v>0.22840193120770599</v>
      </c>
      <c r="AG13" s="19">
        <v>7.3037971787587697E-2</v>
      </c>
      <c r="AH13" s="19">
        <v>5.4325215123052203E-2</v>
      </c>
      <c r="AI13" s="19">
        <v>6.1522644751782998E-2</v>
      </c>
      <c r="AJ13" s="19">
        <v>5.0805683107807802E-2</v>
      </c>
      <c r="AK13" s="19">
        <v>4.3416739449787002E-2</v>
      </c>
      <c r="AL13" s="19">
        <v>3.88200913325044E-2</v>
      </c>
      <c r="AM13" s="19">
        <v>6.2679873326082894E-2</v>
      </c>
      <c r="AN13" s="19">
        <v>2.5164021164101599E-2</v>
      </c>
      <c r="AO13" s="19">
        <v>3.5949411950270599E-2</v>
      </c>
      <c r="AP13" s="19">
        <v>6.8442017953915898E-2</v>
      </c>
      <c r="AQ13" s="19">
        <v>4.3810582292552497E-2</v>
      </c>
      <c r="AR13" s="19">
        <v>1.8466841385965799E-2</v>
      </c>
      <c r="AS13" s="19">
        <v>5.2512545506742503E-2</v>
      </c>
      <c r="AT13" s="19">
        <v>2.25914948404204E-2</v>
      </c>
      <c r="AU13" s="19">
        <v>2.6126382297935801E-2</v>
      </c>
      <c r="AV13" s="19"/>
      <c r="AW13" s="19">
        <v>4.2706048317514997E-2</v>
      </c>
      <c r="AX13" s="19">
        <v>4.6024386867070402E-2</v>
      </c>
      <c r="AY13" s="19">
        <v>6.9178898137717701E-2</v>
      </c>
      <c r="AZ13" s="19">
        <v>6.7114152483785897E-2</v>
      </c>
      <c r="BA13" s="19">
        <v>4.5836609915925697E-2</v>
      </c>
      <c r="BB13" s="19">
        <v>2.2728711354749302E-2</v>
      </c>
      <c r="BC13" s="19"/>
      <c r="BD13" s="19">
        <v>7.9977528622308294E-2</v>
      </c>
      <c r="BE13" s="19">
        <v>4.63967054317833E-2</v>
      </c>
      <c r="BF13" s="19">
        <v>4.14117940359012E-2</v>
      </c>
      <c r="BG13" s="19">
        <v>2.9239549235451801E-2</v>
      </c>
      <c r="BH13" s="19">
        <v>1.4193009196207401E-2</v>
      </c>
      <c r="BI13" s="19"/>
      <c r="BJ13" s="19">
        <v>5.2309077599573997E-2</v>
      </c>
      <c r="BK13" s="19">
        <v>4.3494160984743298E-2</v>
      </c>
      <c r="BL13" s="19"/>
      <c r="BM13" s="19">
        <v>5.4471283743026198E-2</v>
      </c>
      <c r="BN13" s="19">
        <v>3.8796506315691703E-2</v>
      </c>
      <c r="BO13" s="19"/>
      <c r="BP13" s="19">
        <v>4.2495931616380503E-2</v>
      </c>
      <c r="BQ13" s="19">
        <v>5.3857125542530797E-2</v>
      </c>
      <c r="BR13" s="19">
        <v>3.1310481582476603E-2</v>
      </c>
      <c r="BS13" s="19">
        <v>5.38324015756056E-2</v>
      </c>
      <c r="BT13" s="19"/>
      <c r="BU13" s="19">
        <v>3.19671752920693E-2</v>
      </c>
      <c r="BV13" s="19">
        <v>7.66573842027609E-2</v>
      </c>
      <c r="BW13" s="19"/>
      <c r="BX13" s="19">
        <v>1.6766858889864501E-2</v>
      </c>
      <c r="BY13" s="19">
        <v>6.5457075015686497E-2</v>
      </c>
      <c r="BZ13" s="19"/>
      <c r="CA13" s="19">
        <v>2.1126179934559199E-2</v>
      </c>
      <c r="CB13" s="19">
        <v>6.0754619628949E-2</v>
      </c>
      <c r="CC13" s="19">
        <v>1.91467490901846E-2</v>
      </c>
      <c r="CD13" s="19">
        <v>8.5611947799121194E-2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9.9115745967687505E-2</v>
      </c>
      <c r="D9" s="17">
        <v>0.113992193308181</v>
      </c>
      <c r="E9" s="17">
        <v>8.5322965272881093E-2</v>
      </c>
      <c r="F9" s="17"/>
      <c r="G9" s="17">
        <v>0.11145836535687</v>
      </c>
      <c r="H9" s="17">
        <v>0.116288623688468</v>
      </c>
      <c r="I9" s="17">
        <v>0.114250431505139</v>
      </c>
      <c r="J9" s="17">
        <v>9.63788889656996E-2</v>
      </c>
      <c r="K9" s="17">
        <v>9.0600345023567203E-2</v>
      </c>
      <c r="L9" s="17">
        <v>7.2479187225413494E-2</v>
      </c>
      <c r="M9" s="17"/>
      <c r="N9" s="17">
        <v>8.1024651238360307E-2</v>
      </c>
      <c r="O9" s="17">
        <v>8.5081512600466994E-2</v>
      </c>
      <c r="P9" s="17">
        <v>0.12598921085405099</v>
      </c>
      <c r="Q9" s="17">
        <v>0.10804990192041999</v>
      </c>
      <c r="R9" s="17"/>
      <c r="S9" s="17">
        <v>8.9752232277745703E-2</v>
      </c>
      <c r="T9" s="17">
        <v>8.3827289957002102E-2</v>
      </c>
      <c r="U9" s="17">
        <v>6.5782748041901401E-2</v>
      </c>
      <c r="V9" s="17">
        <v>0.111450405686616</v>
      </c>
      <c r="W9" s="17">
        <v>0.130337585148184</v>
      </c>
      <c r="X9" s="17">
        <v>0.14813915320294299</v>
      </c>
      <c r="Y9" s="17">
        <v>9.3383036397855196E-2</v>
      </c>
      <c r="Z9" s="17">
        <v>9.2292168522802503E-2</v>
      </c>
      <c r="AA9" s="17">
        <v>9.9204789407188701E-2</v>
      </c>
      <c r="AB9" s="17">
        <v>9.1087115815598599E-2</v>
      </c>
      <c r="AC9" s="17">
        <v>9.5505346078523803E-2</v>
      </c>
      <c r="AD9" s="17">
        <v>9.5178600154626605E-2</v>
      </c>
      <c r="AE9" s="17"/>
      <c r="AF9" s="17">
        <v>0.117664799037282</v>
      </c>
      <c r="AG9" s="17">
        <v>0.177205769728046</v>
      </c>
      <c r="AH9" s="17">
        <v>7.9396987229726407E-2</v>
      </c>
      <c r="AI9" s="17">
        <v>9.8752840356959096E-2</v>
      </c>
      <c r="AJ9" s="17">
        <v>0.108051856525233</v>
      </c>
      <c r="AK9" s="17">
        <v>8.5328293123595994E-2</v>
      </c>
      <c r="AL9" s="17">
        <v>0.10390832371638099</v>
      </c>
      <c r="AM9" s="17">
        <v>0.104200918575344</v>
      </c>
      <c r="AN9" s="17">
        <v>9.0597294665694897E-2</v>
      </c>
      <c r="AO9" s="17">
        <v>0.10962800239381</v>
      </c>
      <c r="AP9" s="17">
        <v>9.4646931822335398E-2</v>
      </c>
      <c r="AQ9" s="17">
        <v>0.106020668603915</v>
      </c>
      <c r="AR9" s="17">
        <v>8.0546677979830603E-2</v>
      </c>
      <c r="AS9" s="17">
        <v>0.13326719481629401</v>
      </c>
      <c r="AT9" s="17">
        <v>7.0011451734049004E-2</v>
      </c>
      <c r="AU9" s="17">
        <v>0.11255779537590301</v>
      </c>
      <c r="AV9" s="17"/>
      <c r="AW9" s="17">
        <v>0.111217247086282</v>
      </c>
      <c r="AX9" s="17">
        <v>9.8592465548030694E-2</v>
      </c>
      <c r="AY9" s="17">
        <v>0.103250710759192</v>
      </c>
      <c r="AZ9" s="17">
        <v>8.6986560475121197E-2</v>
      </c>
      <c r="BA9" s="17">
        <v>9.0624813773559396E-2</v>
      </c>
      <c r="BB9" s="17">
        <v>0.104281828165964</v>
      </c>
      <c r="BC9" s="17"/>
      <c r="BD9" s="17">
        <v>0.12365548393980599</v>
      </c>
      <c r="BE9" s="17">
        <v>9.9238836591463805E-2</v>
      </c>
      <c r="BF9" s="17">
        <v>7.9570539544684404E-2</v>
      </c>
      <c r="BG9" s="17">
        <v>8.7948771600377104E-2</v>
      </c>
      <c r="BH9" s="17">
        <v>7.5766632736660997E-2</v>
      </c>
      <c r="BI9" s="17"/>
      <c r="BJ9" s="17">
        <v>9.5136367079058703E-2</v>
      </c>
      <c r="BK9" s="17">
        <v>0.115572277666251</v>
      </c>
      <c r="BL9" s="17"/>
      <c r="BM9" s="17">
        <v>9.6530179081717807E-2</v>
      </c>
      <c r="BN9" s="17">
        <v>0.107733671647187</v>
      </c>
      <c r="BO9" s="17"/>
      <c r="BP9" s="17">
        <v>0.119892551710318</v>
      </c>
      <c r="BQ9" s="17">
        <v>0.10636277802684301</v>
      </c>
      <c r="BR9" s="17">
        <v>7.1877497494894402E-2</v>
      </c>
      <c r="BS9" s="17">
        <v>9.5292788638975598E-2</v>
      </c>
      <c r="BT9" s="17"/>
      <c r="BU9" s="17">
        <v>9.7664858320272094E-2</v>
      </c>
      <c r="BV9" s="17">
        <v>0.100962666817349</v>
      </c>
      <c r="BW9" s="17"/>
      <c r="BX9" s="17">
        <v>0.10468318343142601</v>
      </c>
      <c r="BY9" s="17">
        <v>9.6907389673747998E-2</v>
      </c>
      <c r="BZ9" s="17"/>
      <c r="CA9" s="17">
        <v>0.16943745538841301</v>
      </c>
      <c r="CB9" s="17">
        <v>0.145397196386608</v>
      </c>
      <c r="CC9" s="17">
        <v>5.70031990249288E-2</v>
      </c>
      <c r="CD9" s="17">
        <v>8.13333059775318E-2</v>
      </c>
    </row>
    <row r="10" spans="2:82" ht="28.9">
      <c r="B10" s="18" t="s">
        <v>164</v>
      </c>
      <c r="C10" s="17">
        <v>0.49480127029908699</v>
      </c>
      <c r="D10" s="17">
        <v>0.48204729070618502</v>
      </c>
      <c r="E10" s="17">
        <v>0.50642876270610904</v>
      </c>
      <c r="F10" s="17"/>
      <c r="G10" s="17">
        <v>0.444150284950665</v>
      </c>
      <c r="H10" s="17">
        <v>0.49160445437432898</v>
      </c>
      <c r="I10" s="17">
        <v>0.52149910750174999</v>
      </c>
      <c r="J10" s="17">
        <v>0.48523382744826499</v>
      </c>
      <c r="K10" s="17">
        <v>0.51102494082264205</v>
      </c>
      <c r="L10" s="17">
        <v>0.506230631496005</v>
      </c>
      <c r="M10" s="17"/>
      <c r="N10" s="17">
        <v>0.473167143477634</v>
      </c>
      <c r="O10" s="17">
        <v>0.50658122650423298</v>
      </c>
      <c r="P10" s="17">
        <v>0.48180346949733799</v>
      </c>
      <c r="Q10" s="17">
        <v>0.51634766031416701</v>
      </c>
      <c r="R10" s="17"/>
      <c r="S10" s="17">
        <v>0.49249010759642697</v>
      </c>
      <c r="T10" s="17">
        <v>0.54373641975363796</v>
      </c>
      <c r="U10" s="17">
        <v>0.51348541175143103</v>
      </c>
      <c r="V10" s="17">
        <v>0.48845670346904202</v>
      </c>
      <c r="W10" s="17">
        <v>0.49366165719031802</v>
      </c>
      <c r="X10" s="17">
        <v>0.49773974445420999</v>
      </c>
      <c r="Y10" s="17">
        <v>0.50728900131132304</v>
      </c>
      <c r="Z10" s="17">
        <v>0.49094120318743001</v>
      </c>
      <c r="AA10" s="17">
        <v>0.47248726397962898</v>
      </c>
      <c r="AB10" s="17">
        <v>0.42348265750995501</v>
      </c>
      <c r="AC10" s="17">
        <v>0.53627632461071395</v>
      </c>
      <c r="AD10" s="17">
        <v>0.45509311735865499</v>
      </c>
      <c r="AE10" s="17"/>
      <c r="AF10" s="17">
        <v>0.53226568506593697</v>
      </c>
      <c r="AG10" s="17">
        <v>0.45383782381542298</v>
      </c>
      <c r="AH10" s="17">
        <v>0.52897255083502903</v>
      </c>
      <c r="AI10" s="17">
        <v>0.55670354476991302</v>
      </c>
      <c r="AJ10" s="17">
        <v>0.49221462692336998</v>
      </c>
      <c r="AK10" s="17">
        <v>0.50748653277931999</v>
      </c>
      <c r="AL10" s="17">
        <v>0.466876394825125</v>
      </c>
      <c r="AM10" s="17">
        <v>0.50373647494450502</v>
      </c>
      <c r="AN10" s="17">
        <v>0.51551778397652603</v>
      </c>
      <c r="AO10" s="17">
        <v>0.50042161460680201</v>
      </c>
      <c r="AP10" s="17">
        <v>0.47588776583498799</v>
      </c>
      <c r="AQ10" s="17">
        <v>0.43748391635693801</v>
      </c>
      <c r="AR10" s="17">
        <v>0.52296066618233605</v>
      </c>
      <c r="AS10" s="17">
        <v>0.40820746148530401</v>
      </c>
      <c r="AT10" s="17">
        <v>0.47049350562414999</v>
      </c>
      <c r="AU10" s="17">
        <v>0.44849761334364102</v>
      </c>
      <c r="AV10" s="17"/>
      <c r="AW10" s="17">
        <v>0.46933732656393801</v>
      </c>
      <c r="AX10" s="17">
        <v>0.49666666359792</v>
      </c>
      <c r="AY10" s="17">
        <v>0.49732643316000902</v>
      </c>
      <c r="AZ10" s="17">
        <v>0.51104453623992596</v>
      </c>
      <c r="BA10" s="17">
        <v>0.500031742037783</v>
      </c>
      <c r="BB10" s="17">
        <v>0.51458858086747095</v>
      </c>
      <c r="BC10" s="17"/>
      <c r="BD10" s="17">
        <v>0.50961523808301001</v>
      </c>
      <c r="BE10" s="17">
        <v>0.53059959523353295</v>
      </c>
      <c r="BF10" s="17">
        <v>0.486651964369681</v>
      </c>
      <c r="BG10" s="17">
        <v>0.41985771033385699</v>
      </c>
      <c r="BH10" s="17">
        <v>0.43700478281535698</v>
      </c>
      <c r="BI10" s="17"/>
      <c r="BJ10" s="17">
        <v>0.511700043327454</v>
      </c>
      <c r="BK10" s="17">
        <v>0.42872755016069097</v>
      </c>
      <c r="BL10" s="17"/>
      <c r="BM10" s="17">
        <v>0.51019969343635996</v>
      </c>
      <c r="BN10" s="17">
        <v>0.42555799404677502</v>
      </c>
      <c r="BO10" s="17"/>
      <c r="BP10" s="17">
        <v>0.41659728008233898</v>
      </c>
      <c r="BQ10" s="17">
        <v>0.457498571326107</v>
      </c>
      <c r="BR10" s="17">
        <v>0.43042007395870702</v>
      </c>
      <c r="BS10" s="17">
        <v>0.52348008174390903</v>
      </c>
      <c r="BT10" s="17"/>
      <c r="BU10" s="17">
        <v>0.51520804880430204</v>
      </c>
      <c r="BV10" s="17">
        <v>0.46882427286386402</v>
      </c>
      <c r="BW10" s="17"/>
      <c r="BX10" s="17">
        <v>0.46847880343275899</v>
      </c>
      <c r="BY10" s="17">
        <v>0.50524222913425598</v>
      </c>
      <c r="BZ10" s="17"/>
      <c r="CA10" s="17">
        <v>0.48411929674881199</v>
      </c>
      <c r="CB10" s="17">
        <v>0.51849613820124196</v>
      </c>
      <c r="CC10" s="17">
        <v>0.51688624862194099</v>
      </c>
      <c r="CD10" s="17">
        <v>0.45106370921967398</v>
      </c>
    </row>
    <row r="11" spans="2:82" ht="28.9">
      <c r="B11" s="18" t="s">
        <v>165</v>
      </c>
      <c r="C11" s="17">
        <v>0.29573526471023098</v>
      </c>
      <c r="D11" s="17">
        <v>0.310274710584311</v>
      </c>
      <c r="E11" s="17">
        <v>0.28134885675237298</v>
      </c>
      <c r="F11" s="17"/>
      <c r="G11" s="17">
        <v>0.29795117851933101</v>
      </c>
      <c r="H11" s="17">
        <v>0.26961429799651998</v>
      </c>
      <c r="I11" s="17">
        <v>0.238794993615389</v>
      </c>
      <c r="J11" s="17">
        <v>0.30337378449609298</v>
      </c>
      <c r="K11" s="17">
        <v>0.31863794308181997</v>
      </c>
      <c r="L11" s="17">
        <v>0.340471953134864</v>
      </c>
      <c r="M11" s="17"/>
      <c r="N11" s="17">
        <v>0.35466849325430799</v>
      </c>
      <c r="O11" s="17">
        <v>0.31817358762893</v>
      </c>
      <c r="P11" s="17">
        <v>0.266559182731955</v>
      </c>
      <c r="Q11" s="17">
        <v>0.237108664407466</v>
      </c>
      <c r="R11" s="17"/>
      <c r="S11" s="17">
        <v>0.29948969879262199</v>
      </c>
      <c r="T11" s="17">
        <v>0.28100902894081298</v>
      </c>
      <c r="U11" s="17">
        <v>0.28274450085429897</v>
      </c>
      <c r="V11" s="17">
        <v>0.292941081494342</v>
      </c>
      <c r="W11" s="17">
        <v>0.30874165630289901</v>
      </c>
      <c r="X11" s="17">
        <v>0.219482530996365</v>
      </c>
      <c r="Y11" s="17">
        <v>0.28912376563214898</v>
      </c>
      <c r="Z11" s="17">
        <v>0.30463444934436801</v>
      </c>
      <c r="AA11" s="17">
        <v>0.32243250289142</v>
      </c>
      <c r="AB11" s="17">
        <v>0.38412628660290399</v>
      </c>
      <c r="AC11" s="17">
        <v>0.22680474028713599</v>
      </c>
      <c r="AD11" s="17">
        <v>0.34106016541819101</v>
      </c>
      <c r="AE11" s="17"/>
      <c r="AF11" s="17">
        <v>4.2081463235670101E-2</v>
      </c>
      <c r="AG11" s="17">
        <v>0.246490453970306</v>
      </c>
      <c r="AH11" s="17">
        <v>0.24335548877354199</v>
      </c>
      <c r="AI11" s="17">
        <v>0.21584753938253301</v>
      </c>
      <c r="AJ11" s="17">
        <v>0.28280530555675498</v>
      </c>
      <c r="AK11" s="17">
        <v>0.30707763777762997</v>
      </c>
      <c r="AL11" s="17">
        <v>0.32450288509179198</v>
      </c>
      <c r="AM11" s="17">
        <v>0.31002240839852602</v>
      </c>
      <c r="AN11" s="17">
        <v>0.32674967923849602</v>
      </c>
      <c r="AO11" s="17">
        <v>0.33306720801913398</v>
      </c>
      <c r="AP11" s="17">
        <v>0.29036305408507201</v>
      </c>
      <c r="AQ11" s="17">
        <v>0.35583942774248001</v>
      </c>
      <c r="AR11" s="17">
        <v>0.34168030834174201</v>
      </c>
      <c r="AS11" s="17">
        <v>0.31950010358877701</v>
      </c>
      <c r="AT11" s="17">
        <v>0.38526480055405099</v>
      </c>
      <c r="AU11" s="17">
        <v>0.32760429625751197</v>
      </c>
      <c r="AV11" s="17"/>
      <c r="AW11" s="17">
        <v>0.29048062779449502</v>
      </c>
      <c r="AX11" s="17">
        <v>0.29485682087359999</v>
      </c>
      <c r="AY11" s="17">
        <v>0.28992770147177199</v>
      </c>
      <c r="AZ11" s="17">
        <v>0.29372222823356797</v>
      </c>
      <c r="BA11" s="17">
        <v>0.33060772842470099</v>
      </c>
      <c r="BB11" s="17">
        <v>0.276005443578482</v>
      </c>
      <c r="BC11" s="17"/>
      <c r="BD11" s="17">
        <v>0.25749940303405799</v>
      </c>
      <c r="BE11" s="17">
        <v>0.25532802223871198</v>
      </c>
      <c r="BF11" s="17">
        <v>0.32996855043589302</v>
      </c>
      <c r="BG11" s="17">
        <v>0.378499396423297</v>
      </c>
      <c r="BH11" s="17">
        <v>0.41386754685392901</v>
      </c>
      <c r="BI11" s="17"/>
      <c r="BJ11" s="17">
        <v>0.2942431890876</v>
      </c>
      <c r="BK11" s="17">
        <v>0.30386632223249899</v>
      </c>
      <c r="BL11" s="17"/>
      <c r="BM11" s="17">
        <v>0.29029004507684297</v>
      </c>
      <c r="BN11" s="17">
        <v>0.32093025538084802</v>
      </c>
      <c r="BO11" s="17"/>
      <c r="BP11" s="17">
        <v>0.30362378775605298</v>
      </c>
      <c r="BQ11" s="17">
        <v>0.32360368716889498</v>
      </c>
      <c r="BR11" s="17">
        <v>0.348483974302778</v>
      </c>
      <c r="BS11" s="17">
        <v>0.28631414177214798</v>
      </c>
      <c r="BT11" s="17"/>
      <c r="BU11" s="17">
        <v>0.30747176351141697</v>
      </c>
      <c r="BV11" s="17">
        <v>0.28079518001342302</v>
      </c>
      <c r="BW11" s="17"/>
      <c r="BX11" s="17">
        <v>0.32882334563146998</v>
      </c>
      <c r="BY11" s="17">
        <v>0.28261068590126898</v>
      </c>
      <c r="BZ11" s="17"/>
      <c r="CA11" s="17">
        <v>0.30270489225807801</v>
      </c>
      <c r="CB11" s="17">
        <v>0.238553605643197</v>
      </c>
      <c r="CC11" s="17">
        <v>0.33831714299940802</v>
      </c>
      <c r="CD11" s="17">
        <v>0.30337785399756301</v>
      </c>
    </row>
    <row r="12" spans="2:82">
      <c r="B12" s="18" t="s">
        <v>166</v>
      </c>
      <c r="C12" s="17">
        <v>5.2127296659190497E-2</v>
      </c>
      <c r="D12" s="17">
        <v>5.8007669021903997E-2</v>
      </c>
      <c r="E12" s="17">
        <v>4.6228218356794297E-2</v>
      </c>
      <c r="F12" s="17"/>
      <c r="G12" s="17">
        <v>9.0766329021647996E-2</v>
      </c>
      <c r="H12" s="17">
        <v>5.8141405592128097E-2</v>
      </c>
      <c r="I12" s="17">
        <v>6.0216810207544297E-2</v>
      </c>
      <c r="J12" s="17">
        <v>3.6349501526770203E-2</v>
      </c>
      <c r="K12" s="17">
        <v>4.2253400125423703E-2</v>
      </c>
      <c r="L12" s="17">
        <v>3.43438955942151E-2</v>
      </c>
      <c r="M12" s="17"/>
      <c r="N12" s="17">
        <v>5.9032567819785803E-2</v>
      </c>
      <c r="O12" s="17">
        <v>3.9779126572369303E-2</v>
      </c>
      <c r="P12" s="17">
        <v>5.4306232934976099E-2</v>
      </c>
      <c r="Q12" s="17">
        <v>5.6953476893063598E-2</v>
      </c>
      <c r="R12" s="17"/>
      <c r="S12" s="17">
        <v>6.8785814262291203E-2</v>
      </c>
      <c r="T12" s="17">
        <v>5.62222289502851E-2</v>
      </c>
      <c r="U12" s="17">
        <v>4.65861001241051E-2</v>
      </c>
      <c r="V12" s="17">
        <v>4.1055474833881299E-2</v>
      </c>
      <c r="W12" s="17">
        <v>3.6047783148208598E-2</v>
      </c>
      <c r="X12" s="17">
        <v>6.6734385920000194E-2</v>
      </c>
      <c r="Y12" s="17">
        <v>5.4255192441715699E-2</v>
      </c>
      <c r="Z12" s="17">
        <v>3.20535357721414E-2</v>
      </c>
      <c r="AA12" s="17">
        <v>5.4230510613212199E-2</v>
      </c>
      <c r="AB12" s="17">
        <v>3.6135185044802898E-2</v>
      </c>
      <c r="AC12" s="17">
        <v>3.4534954584627298E-2</v>
      </c>
      <c r="AD12" s="17">
        <v>8.9003006758893194E-2</v>
      </c>
      <c r="AE12" s="17"/>
      <c r="AF12" s="17">
        <v>7.9873229527783501E-2</v>
      </c>
      <c r="AG12" s="17">
        <v>3.7649070926294201E-2</v>
      </c>
      <c r="AH12" s="17">
        <v>5.2422719246838598E-2</v>
      </c>
      <c r="AI12" s="17">
        <v>5.7079238537516903E-2</v>
      </c>
      <c r="AJ12" s="17">
        <v>5.3743493565505902E-2</v>
      </c>
      <c r="AK12" s="17">
        <v>4.5104308221722497E-2</v>
      </c>
      <c r="AL12" s="17">
        <v>5.3769655981080099E-2</v>
      </c>
      <c r="AM12" s="17">
        <v>3.9034832300580101E-2</v>
      </c>
      <c r="AN12" s="17">
        <v>3.9307315894879499E-2</v>
      </c>
      <c r="AO12" s="17">
        <v>2.97554584837166E-2</v>
      </c>
      <c r="AP12" s="17">
        <v>8.4627901891947993E-2</v>
      </c>
      <c r="AQ12" s="17">
        <v>6.9481456882608802E-2</v>
      </c>
      <c r="AR12" s="17">
        <v>4.3126234822891199E-2</v>
      </c>
      <c r="AS12" s="17">
        <v>6.0979966760169098E-2</v>
      </c>
      <c r="AT12" s="17">
        <v>5.1638747247329399E-2</v>
      </c>
      <c r="AU12" s="17">
        <v>7.4822871195604795E-2</v>
      </c>
      <c r="AV12" s="17"/>
      <c r="AW12" s="17">
        <v>7.7387196831626398E-2</v>
      </c>
      <c r="AX12" s="17">
        <v>5.1225109058177301E-2</v>
      </c>
      <c r="AY12" s="17">
        <v>3.9126005959578401E-2</v>
      </c>
      <c r="AZ12" s="17">
        <v>3.9908875814566799E-2</v>
      </c>
      <c r="BA12" s="17">
        <v>3.6293369702486603E-2</v>
      </c>
      <c r="BB12" s="17">
        <v>5.8975849994751701E-2</v>
      </c>
      <c r="BC12" s="17"/>
      <c r="BD12" s="17">
        <v>3.1565712977505302E-2</v>
      </c>
      <c r="BE12" s="17">
        <v>5.6992499156133601E-2</v>
      </c>
      <c r="BF12" s="17">
        <v>5.73952208490646E-2</v>
      </c>
      <c r="BG12" s="17">
        <v>7.6508130070510397E-2</v>
      </c>
      <c r="BH12" s="17">
        <v>7.3361037594053505E-2</v>
      </c>
      <c r="BI12" s="17"/>
      <c r="BJ12" s="17">
        <v>3.9995905152212803E-2</v>
      </c>
      <c r="BK12" s="17">
        <v>0.10155286807955601</v>
      </c>
      <c r="BL12" s="17"/>
      <c r="BM12" s="17">
        <v>4.3818035678978198E-2</v>
      </c>
      <c r="BN12" s="17">
        <v>9.2270453269371694E-2</v>
      </c>
      <c r="BO12" s="17"/>
      <c r="BP12" s="17">
        <v>0.109281718703667</v>
      </c>
      <c r="BQ12" s="17">
        <v>7.13989599364412E-2</v>
      </c>
      <c r="BR12" s="17">
        <v>8.3585504381202505E-2</v>
      </c>
      <c r="BS12" s="17">
        <v>3.5160579650961699E-2</v>
      </c>
      <c r="BT12" s="17"/>
      <c r="BU12" s="17">
        <v>4.04215602148041E-2</v>
      </c>
      <c r="BV12" s="17">
        <v>6.7028222129397602E-2</v>
      </c>
      <c r="BW12" s="17"/>
      <c r="BX12" s="17">
        <v>6.5795646100111793E-2</v>
      </c>
      <c r="BY12" s="17">
        <v>4.6705666741976098E-2</v>
      </c>
      <c r="BZ12" s="17"/>
      <c r="CA12" s="17">
        <v>3.5503069403572902E-2</v>
      </c>
      <c r="CB12" s="17">
        <v>3.7501136140612998E-2</v>
      </c>
      <c r="CC12" s="17">
        <v>5.9077059339615198E-2</v>
      </c>
      <c r="CD12" s="17">
        <v>6.3106301839379597E-2</v>
      </c>
    </row>
    <row r="13" spans="2:82">
      <c r="B13" s="18" t="s">
        <v>124</v>
      </c>
      <c r="C13" s="19">
        <v>5.8220422363804203E-2</v>
      </c>
      <c r="D13" s="19">
        <v>3.5678136379418898E-2</v>
      </c>
      <c r="E13" s="19">
        <v>8.06711969118422E-2</v>
      </c>
      <c r="F13" s="19"/>
      <c r="G13" s="19">
        <v>5.56738421514862E-2</v>
      </c>
      <c r="H13" s="19">
        <v>6.4351218348554395E-2</v>
      </c>
      <c r="I13" s="19">
        <v>6.5238657170178793E-2</v>
      </c>
      <c r="J13" s="19">
        <v>7.8663997563172494E-2</v>
      </c>
      <c r="K13" s="19">
        <v>3.7483370946547898E-2</v>
      </c>
      <c r="L13" s="19">
        <v>4.6474332549502201E-2</v>
      </c>
      <c r="M13" s="19"/>
      <c r="N13" s="19">
        <v>3.2107144209912397E-2</v>
      </c>
      <c r="O13" s="19">
        <v>5.0384546694000699E-2</v>
      </c>
      <c r="P13" s="19">
        <v>7.1341903981679694E-2</v>
      </c>
      <c r="Q13" s="19">
        <v>8.15402964648827E-2</v>
      </c>
      <c r="R13" s="19"/>
      <c r="S13" s="19">
        <v>4.94821470709138E-2</v>
      </c>
      <c r="T13" s="19">
        <v>3.5205032398261997E-2</v>
      </c>
      <c r="U13" s="19">
        <v>9.1401239228263403E-2</v>
      </c>
      <c r="V13" s="19">
        <v>6.6096334516118696E-2</v>
      </c>
      <c r="W13" s="19">
        <v>3.1211318210389902E-2</v>
      </c>
      <c r="X13" s="19">
        <v>6.7904185426482203E-2</v>
      </c>
      <c r="Y13" s="19">
        <v>5.5949004216957698E-2</v>
      </c>
      <c r="Z13" s="19">
        <v>8.0078643173258898E-2</v>
      </c>
      <c r="AA13" s="19">
        <v>5.1644933108550201E-2</v>
      </c>
      <c r="AB13" s="19">
        <v>6.5168755026739605E-2</v>
      </c>
      <c r="AC13" s="19">
        <v>0.106878634438999</v>
      </c>
      <c r="AD13" s="19">
        <v>1.9665110309633398E-2</v>
      </c>
      <c r="AE13" s="19"/>
      <c r="AF13" s="19">
        <v>0.22811482313332701</v>
      </c>
      <c r="AG13" s="19">
        <v>8.4816881559930696E-2</v>
      </c>
      <c r="AH13" s="19">
        <v>9.5852253914863295E-2</v>
      </c>
      <c r="AI13" s="19">
        <v>7.1616836953077703E-2</v>
      </c>
      <c r="AJ13" s="19">
        <v>6.31847174291362E-2</v>
      </c>
      <c r="AK13" s="19">
        <v>5.5003228097731199E-2</v>
      </c>
      <c r="AL13" s="19">
        <v>5.0942740385621403E-2</v>
      </c>
      <c r="AM13" s="19">
        <v>4.3005365781045003E-2</v>
      </c>
      <c r="AN13" s="19">
        <v>2.7827926224402801E-2</v>
      </c>
      <c r="AO13" s="19">
        <v>2.71277164965372E-2</v>
      </c>
      <c r="AP13" s="19">
        <v>5.4474346365656602E-2</v>
      </c>
      <c r="AQ13" s="19">
        <v>3.11745304140582E-2</v>
      </c>
      <c r="AR13" s="19">
        <v>1.16861126732003E-2</v>
      </c>
      <c r="AS13" s="19">
        <v>7.8045273349455796E-2</v>
      </c>
      <c r="AT13" s="19">
        <v>2.25914948404204E-2</v>
      </c>
      <c r="AU13" s="19">
        <v>3.6517423827339197E-2</v>
      </c>
      <c r="AV13" s="19"/>
      <c r="AW13" s="19">
        <v>5.1577601723658398E-2</v>
      </c>
      <c r="AX13" s="19">
        <v>5.8658940922271897E-2</v>
      </c>
      <c r="AY13" s="19">
        <v>7.0369148649448099E-2</v>
      </c>
      <c r="AZ13" s="19">
        <v>6.8337799236818195E-2</v>
      </c>
      <c r="BA13" s="19">
        <v>4.2442346061469599E-2</v>
      </c>
      <c r="BB13" s="19">
        <v>4.61482973933302E-2</v>
      </c>
      <c r="BC13" s="19"/>
      <c r="BD13" s="19">
        <v>7.7664161965620801E-2</v>
      </c>
      <c r="BE13" s="19">
        <v>5.7841046780158403E-2</v>
      </c>
      <c r="BF13" s="19">
        <v>4.6413724800676202E-2</v>
      </c>
      <c r="BG13" s="19">
        <v>3.7185991571959003E-2</v>
      </c>
      <c r="BH13" s="19">
        <v>0</v>
      </c>
      <c r="BI13" s="19"/>
      <c r="BJ13" s="19">
        <v>5.8924495353675103E-2</v>
      </c>
      <c r="BK13" s="19">
        <v>5.0280981861002397E-2</v>
      </c>
      <c r="BL13" s="19"/>
      <c r="BM13" s="19">
        <v>5.9162046726101099E-2</v>
      </c>
      <c r="BN13" s="19">
        <v>5.3507625655818701E-2</v>
      </c>
      <c r="BO13" s="19"/>
      <c r="BP13" s="19">
        <v>5.0604661747622799E-2</v>
      </c>
      <c r="BQ13" s="19">
        <v>4.11360035417144E-2</v>
      </c>
      <c r="BR13" s="19">
        <v>6.5632949862417994E-2</v>
      </c>
      <c r="BS13" s="19">
        <v>5.9752408194005603E-2</v>
      </c>
      <c r="BT13" s="19"/>
      <c r="BU13" s="19">
        <v>3.92337691492054E-2</v>
      </c>
      <c r="BV13" s="19">
        <v>8.2389658175966898E-2</v>
      </c>
      <c r="BW13" s="19"/>
      <c r="BX13" s="19">
        <v>3.2219021404233501E-2</v>
      </c>
      <c r="BY13" s="19">
        <v>6.8534028548750694E-2</v>
      </c>
      <c r="BZ13" s="19"/>
      <c r="CA13" s="19">
        <v>8.2352862011245195E-3</v>
      </c>
      <c r="CB13" s="19">
        <v>6.0051923628339998E-2</v>
      </c>
      <c r="CC13" s="19">
        <v>2.8716350014106499E-2</v>
      </c>
      <c r="CD13" s="19">
        <v>0.101118828965851</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3.8857756466073597E-2</v>
      </c>
      <c r="D9" s="17">
        <v>4.9338114160856997E-2</v>
      </c>
      <c r="E9" s="17">
        <v>2.89104289268769E-2</v>
      </c>
      <c r="F9" s="17"/>
      <c r="G9" s="17">
        <v>6.4870402916183498E-2</v>
      </c>
      <c r="H9" s="17">
        <v>6.4586043296906301E-2</v>
      </c>
      <c r="I9" s="17">
        <v>5.6187764896398998E-2</v>
      </c>
      <c r="J9" s="17">
        <v>2.5141717088558498E-2</v>
      </c>
      <c r="K9" s="17">
        <v>1.5811937687021702E-2</v>
      </c>
      <c r="L9" s="17">
        <v>1.3019390669061E-2</v>
      </c>
      <c r="M9" s="17"/>
      <c r="N9" s="17">
        <v>2.7883428415882702E-2</v>
      </c>
      <c r="O9" s="17">
        <v>3.2575292118820702E-2</v>
      </c>
      <c r="P9" s="17">
        <v>5.7169315164408097E-2</v>
      </c>
      <c r="Q9" s="17">
        <v>4.0646339136895797E-2</v>
      </c>
      <c r="R9" s="17"/>
      <c r="S9" s="17">
        <v>4.5406833473928397E-2</v>
      </c>
      <c r="T9" s="17">
        <v>2.2898382841981101E-2</v>
      </c>
      <c r="U9" s="17">
        <v>3.46317132015544E-2</v>
      </c>
      <c r="V9" s="17">
        <v>2.5819617263581101E-2</v>
      </c>
      <c r="W9" s="17">
        <v>6.5242478213773505E-2</v>
      </c>
      <c r="X9" s="17">
        <v>5.2058054925750198E-2</v>
      </c>
      <c r="Y9" s="17">
        <v>2.6772007985401199E-2</v>
      </c>
      <c r="Z9" s="17">
        <v>5.2019163825913498E-2</v>
      </c>
      <c r="AA9" s="17">
        <v>4.0914553021622099E-2</v>
      </c>
      <c r="AB9" s="17">
        <v>3.14297686906451E-2</v>
      </c>
      <c r="AC9" s="17">
        <v>3.5181684947298397E-2</v>
      </c>
      <c r="AD9" s="17">
        <v>6.2211782844324999E-2</v>
      </c>
      <c r="AE9" s="17"/>
      <c r="AF9" s="17">
        <v>4.5486787894145002E-2</v>
      </c>
      <c r="AG9" s="17">
        <v>8.5381175770018802E-2</v>
      </c>
      <c r="AH9" s="17">
        <v>1.9951996825149702E-2</v>
      </c>
      <c r="AI9" s="17">
        <v>2.71874696295695E-2</v>
      </c>
      <c r="AJ9" s="17">
        <v>4.7720517189634402E-2</v>
      </c>
      <c r="AK9" s="17">
        <v>2.9809098150410902E-2</v>
      </c>
      <c r="AL9" s="17">
        <v>5.1197220798800999E-2</v>
      </c>
      <c r="AM9" s="17">
        <v>6.6473687616108001E-2</v>
      </c>
      <c r="AN9" s="17">
        <v>2.8850154093012399E-2</v>
      </c>
      <c r="AO9" s="17">
        <v>3.94929957792843E-2</v>
      </c>
      <c r="AP9" s="17">
        <v>3.1304897762802E-2</v>
      </c>
      <c r="AQ9" s="17">
        <v>3.72765224807559E-2</v>
      </c>
      <c r="AR9" s="17">
        <v>1.06364654803889E-2</v>
      </c>
      <c r="AS9" s="17">
        <v>2.21494452211837E-2</v>
      </c>
      <c r="AT9" s="17">
        <v>5.3950683086585301E-2</v>
      </c>
      <c r="AU9" s="17">
        <v>5.0877213090051297E-2</v>
      </c>
      <c r="AV9" s="17"/>
      <c r="AW9" s="17">
        <v>5.1887939997130102E-2</v>
      </c>
      <c r="AX9" s="17">
        <v>3.65556057991566E-2</v>
      </c>
      <c r="AY9" s="17">
        <v>4.0063215101711201E-2</v>
      </c>
      <c r="AZ9" s="17">
        <v>2.9443670000543098E-2</v>
      </c>
      <c r="BA9" s="17">
        <v>2.28965213086928E-2</v>
      </c>
      <c r="BB9" s="17">
        <v>5.9427617735896401E-2</v>
      </c>
      <c r="BC9" s="17"/>
      <c r="BD9" s="17">
        <v>4.8186089105492297E-2</v>
      </c>
      <c r="BE9" s="17">
        <v>3.0261036198886201E-2</v>
      </c>
      <c r="BF9" s="17">
        <v>2.4715924785387401E-2</v>
      </c>
      <c r="BG9" s="17">
        <v>8.5083882922126E-2</v>
      </c>
      <c r="BH9" s="17">
        <v>8.0377875203582597E-2</v>
      </c>
      <c r="BI9" s="17"/>
      <c r="BJ9" s="17">
        <v>3.1350039931596498E-2</v>
      </c>
      <c r="BK9" s="17">
        <v>7.0355545563672905E-2</v>
      </c>
      <c r="BL9" s="17"/>
      <c r="BM9" s="17">
        <v>3.6519876506439501E-2</v>
      </c>
      <c r="BN9" s="17">
        <v>4.60632080604483E-2</v>
      </c>
      <c r="BO9" s="17"/>
      <c r="BP9" s="17">
        <v>5.8005717339539499E-2</v>
      </c>
      <c r="BQ9" s="17">
        <v>6.6371596813428801E-2</v>
      </c>
      <c r="BR9" s="17">
        <v>5.4882056748607397E-2</v>
      </c>
      <c r="BS9" s="17">
        <v>3.0103566842366501E-2</v>
      </c>
      <c r="BT9" s="17"/>
      <c r="BU9" s="17">
        <v>4.2915613526920297E-2</v>
      </c>
      <c r="BV9" s="17">
        <v>3.36922697903995E-2</v>
      </c>
      <c r="BW9" s="17"/>
      <c r="BX9" s="17">
        <v>6.6434754393065898E-2</v>
      </c>
      <c r="BY9" s="17">
        <v>2.79191806245516E-2</v>
      </c>
      <c r="BZ9" s="17"/>
      <c r="CA9" s="17">
        <v>7.6720167091320596E-2</v>
      </c>
      <c r="CB9" s="17">
        <v>2.3343537665147501E-2</v>
      </c>
      <c r="CC9" s="17">
        <v>4.3467332141091899E-2</v>
      </c>
      <c r="CD9" s="17">
        <v>3.9001877952386098E-2</v>
      </c>
    </row>
    <row r="10" spans="2:82" ht="28.9">
      <c r="B10" s="18" t="s">
        <v>164</v>
      </c>
      <c r="C10" s="17">
        <v>0.25787383068549402</v>
      </c>
      <c r="D10" s="17">
        <v>0.25324526517488999</v>
      </c>
      <c r="E10" s="17">
        <v>0.261123483104857</v>
      </c>
      <c r="F10" s="17"/>
      <c r="G10" s="17">
        <v>0.25684782359002101</v>
      </c>
      <c r="H10" s="17">
        <v>0.304534322021071</v>
      </c>
      <c r="I10" s="17">
        <v>0.28114872340480701</v>
      </c>
      <c r="J10" s="17">
        <v>0.25078723179710399</v>
      </c>
      <c r="K10" s="17">
        <v>0.25449261546129798</v>
      </c>
      <c r="L10" s="17">
        <v>0.209546604749104</v>
      </c>
      <c r="M10" s="17"/>
      <c r="N10" s="17">
        <v>0.28194680482818102</v>
      </c>
      <c r="O10" s="17">
        <v>0.246137818205032</v>
      </c>
      <c r="P10" s="17">
        <v>0.231285506516584</v>
      </c>
      <c r="Q10" s="17">
        <v>0.26702587853304999</v>
      </c>
      <c r="R10" s="17"/>
      <c r="S10" s="17">
        <v>0.294842463647224</v>
      </c>
      <c r="T10" s="17">
        <v>0.29297336967822801</v>
      </c>
      <c r="U10" s="17">
        <v>0.249346343806573</v>
      </c>
      <c r="V10" s="17">
        <v>0.26336050921599902</v>
      </c>
      <c r="W10" s="17">
        <v>0.25068932196120203</v>
      </c>
      <c r="X10" s="17">
        <v>0.24802464204510799</v>
      </c>
      <c r="Y10" s="17">
        <v>0.22519047582920801</v>
      </c>
      <c r="Z10" s="17">
        <v>0.19898284006910899</v>
      </c>
      <c r="AA10" s="17">
        <v>0.25925618339150602</v>
      </c>
      <c r="AB10" s="17">
        <v>0.21679822488299699</v>
      </c>
      <c r="AC10" s="17">
        <v>0.35143516861974999</v>
      </c>
      <c r="AD10" s="17">
        <v>0.11376931251785299</v>
      </c>
      <c r="AE10" s="17"/>
      <c r="AF10" s="17">
        <v>0.19659621683565501</v>
      </c>
      <c r="AG10" s="17">
        <v>0.32022436001143101</v>
      </c>
      <c r="AH10" s="17">
        <v>0.30894193205711001</v>
      </c>
      <c r="AI10" s="17">
        <v>0.281419405264348</v>
      </c>
      <c r="AJ10" s="17">
        <v>0.246607012401236</v>
      </c>
      <c r="AK10" s="17">
        <v>0.24637224403564301</v>
      </c>
      <c r="AL10" s="17">
        <v>0.22415623285536801</v>
      </c>
      <c r="AM10" s="17">
        <v>0.229586074345939</v>
      </c>
      <c r="AN10" s="17">
        <v>0.27874769270730698</v>
      </c>
      <c r="AO10" s="17">
        <v>0.25959150118298702</v>
      </c>
      <c r="AP10" s="17">
        <v>0.22848106040032301</v>
      </c>
      <c r="AQ10" s="17">
        <v>0.24838914861705599</v>
      </c>
      <c r="AR10" s="17">
        <v>0.234446319875102</v>
      </c>
      <c r="AS10" s="17">
        <v>0.23601817021909099</v>
      </c>
      <c r="AT10" s="17">
        <v>0.33149464726734901</v>
      </c>
      <c r="AU10" s="17">
        <v>0.27642686283632001</v>
      </c>
      <c r="AV10" s="17"/>
      <c r="AW10" s="17">
        <v>0.30116708468652797</v>
      </c>
      <c r="AX10" s="17">
        <v>0.23201004113689799</v>
      </c>
      <c r="AY10" s="17">
        <v>0.23329351135714599</v>
      </c>
      <c r="AZ10" s="17">
        <v>0.25264529897565102</v>
      </c>
      <c r="BA10" s="17">
        <v>0.25740328117266997</v>
      </c>
      <c r="BB10" s="17">
        <v>0.28265644191432598</v>
      </c>
      <c r="BC10" s="17"/>
      <c r="BD10" s="17">
        <v>0.23452995280963801</v>
      </c>
      <c r="BE10" s="17">
        <v>0.22466440045875399</v>
      </c>
      <c r="BF10" s="17">
        <v>0.27778458042254101</v>
      </c>
      <c r="BG10" s="17">
        <v>0.265976034002255</v>
      </c>
      <c r="BH10" s="17">
        <v>0.27585068895293902</v>
      </c>
      <c r="BI10" s="17"/>
      <c r="BJ10" s="17">
        <v>0.24979057369042901</v>
      </c>
      <c r="BK10" s="17">
        <v>0.29718684654053701</v>
      </c>
      <c r="BL10" s="17"/>
      <c r="BM10" s="17">
        <v>0.252609042784736</v>
      </c>
      <c r="BN10" s="17">
        <v>0.28361477439011801</v>
      </c>
      <c r="BO10" s="17"/>
      <c r="BP10" s="17">
        <v>0.30662224416389999</v>
      </c>
      <c r="BQ10" s="17">
        <v>0.272526571623108</v>
      </c>
      <c r="BR10" s="17">
        <v>0.27040257289032299</v>
      </c>
      <c r="BS10" s="17">
        <v>0.246727512684249</v>
      </c>
      <c r="BT10" s="17"/>
      <c r="BU10" s="17">
        <v>0.25632464901095298</v>
      </c>
      <c r="BV10" s="17">
        <v>0.25984587582608198</v>
      </c>
      <c r="BW10" s="17"/>
      <c r="BX10" s="17">
        <v>0.264992919492751</v>
      </c>
      <c r="BY10" s="17">
        <v>0.255050002905296</v>
      </c>
      <c r="BZ10" s="17"/>
      <c r="CA10" s="17">
        <v>0.28579169961938</v>
      </c>
      <c r="CB10" s="17">
        <v>0.22860192407146801</v>
      </c>
      <c r="CC10" s="17">
        <v>0.26067608181859198</v>
      </c>
      <c r="CD10" s="17">
        <v>0.27580905065726602</v>
      </c>
    </row>
    <row r="11" spans="2:82" ht="28.9">
      <c r="B11" s="18" t="s">
        <v>165</v>
      </c>
      <c r="C11" s="17">
        <v>0.59378692038985603</v>
      </c>
      <c r="D11" s="17">
        <v>0.59541660341088998</v>
      </c>
      <c r="E11" s="17">
        <v>0.59236271158715803</v>
      </c>
      <c r="F11" s="17"/>
      <c r="G11" s="17">
        <v>0.56526704703177899</v>
      </c>
      <c r="H11" s="17">
        <v>0.49429365126256702</v>
      </c>
      <c r="I11" s="17">
        <v>0.51962310385696098</v>
      </c>
      <c r="J11" s="17">
        <v>0.60375291086733895</v>
      </c>
      <c r="K11" s="17">
        <v>0.64653378859996502</v>
      </c>
      <c r="L11" s="17">
        <v>0.71095739831580695</v>
      </c>
      <c r="M11" s="17"/>
      <c r="N11" s="17">
        <v>0.61620658481855495</v>
      </c>
      <c r="O11" s="17">
        <v>0.62306079230648004</v>
      </c>
      <c r="P11" s="17">
        <v>0.57812508421706199</v>
      </c>
      <c r="Q11" s="17">
        <v>0.55308230381187495</v>
      </c>
      <c r="R11" s="17"/>
      <c r="S11" s="17">
        <v>0.549064221135251</v>
      </c>
      <c r="T11" s="17">
        <v>0.60754445977927896</v>
      </c>
      <c r="U11" s="17">
        <v>0.61959384306394205</v>
      </c>
      <c r="V11" s="17">
        <v>0.60641072675221896</v>
      </c>
      <c r="W11" s="17">
        <v>0.58339724116553304</v>
      </c>
      <c r="X11" s="17">
        <v>0.55918345727218899</v>
      </c>
      <c r="Y11" s="17">
        <v>0.62644725250279498</v>
      </c>
      <c r="Z11" s="17">
        <v>0.64183350358763303</v>
      </c>
      <c r="AA11" s="17">
        <v>0.57147419852985704</v>
      </c>
      <c r="AB11" s="17">
        <v>0.64302528160339301</v>
      </c>
      <c r="AC11" s="17">
        <v>0.50584639699260403</v>
      </c>
      <c r="AD11" s="17">
        <v>0.69375609783523395</v>
      </c>
      <c r="AE11" s="17"/>
      <c r="AF11" s="17">
        <v>0.35776304235525203</v>
      </c>
      <c r="AG11" s="17">
        <v>0.43490172145157002</v>
      </c>
      <c r="AH11" s="17">
        <v>0.56219682161822104</v>
      </c>
      <c r="AI11" s="17">
        <v>0.59973362959180399</v>
      </c>
      <c r="AJ11" s="17">
        <v>0.55590112018590498</v>
      </c>
      <c r="AK11" s="17">
        <v>0.62004807263314299</v>
      </c>
      <c r="AL11" s="17">
        <v>0.626462123375088</v>
      </c>
      <c r="AM11" s="17">
        <v>0.60524911665890602</v>
      </c>
      <c r="AN11" s="17">
        <v>0.60690999352245301</v>
      </c>
      <c r="AO11" s="17">
        <v>0.61892375616488804</v>
      </c>
      <c r="AP11" s="17">
        <v>0.63878348186084799</v>
      </c>
      <c r="AQ11" s="17">
        <v>0.58681602363225704</v>
      </c>
      <c r="AR11" s="17">
        <v>0.68922614217813405</v>
      </c>
      <c r="AS11" s="17">
        <v>0.64305573900478197</v>
      </c>
      <c r="AT11" s="17">
        <v>0.53953750350853602</v>
      </c>
      <c r="AU11" s="17">
        <v>0.56425112902996299</v>
      </c>
      <c r="AV11" s="17"/>
      <c r="AW11" s="17">
        <v>0.52282292613236603</v>
      </c>
      <c r="AX11" s="17">
        <v>0.63510470101820604</v>
      </c>
      <c r="AY11" s="17">
        <v>0.59003393218730704</v>
      </c>
      <c r="AZ11" s="17">
        <v>0.59925502789242802</v>
      </c>
      <c r="BA11" s="17">
        <v>0.64362206387676302</v>
      </c>
      <c r="BB11" s="17">
        <v>0.57715669247979495</v>
      </c>
      <c r="BC11" s="17"/>
      <c r="BD11" s="17">
        <v>0.59219172924575303</v>
      </c>
      <c r="BE11" s="17">
        <v>0.62346789478710896</v>
      </c>
      <c r="BF11" s="17">
        <v>0.60935953439901303</v>
      </c>
      <c r="BG11" s="17">
        <v>0.55889754985471596</v>
      </c>
      <c r="BH11" s="17">
        <v>0.52559934262715302</v>
      </c>
      <c r="BI11" s="17"/>
      <c r="BJ11" s="17">
        <v>0.61702078781824699</v>
      </c>
      <c r="BK11" s="17">
        <v>0.49455443814063299</v>
      </c>
      <c r="BL11" s="17"/>
      <c r="BM11" s="17">
        <v>0.60598022157834597</v>
      </c>
      <c r="BN11" s="17">
        <v>0.540560417580218</v>
      </c>
      <c r="BO11" s="17"/>
      <c r="BP11" s="17">
        <v>0.48513859529675502</v>
      </c>
      <c r="BQ11" s="17">
        <v>0.55765763001751101</v>
      </c>
      <c r="BR11" s="17">
        <v>0.56851778810893605</v>
      </c>
      <c r="BS11" s="17">
        <v>0.62176780454853098</v>
      </c>
      <c r="BT11" s="17"/>
      <c r="BU11" s="17">
        <v>0.62324853407354497</v>
      </c>
      <c r="BV11" s="17">
        <v>0.55628348676836903</v>
      </c>
      <c r="BW11" s="17"/>
      <c r="BX11" s="17">
        <v>0.59751448854847899</v>
      </c>
      <c r="BY11" s="17">
        <v>0.59230835890482803</v>
      </c>
      <c r="BZ11" s="17"/>
      <c r="CA11" s="17">
        <v>0.58325714973861498</v>
      </c>
      <c r="CB11" s="17">
        <v>0.60899298545933001</v>
      </c>
      <c r="CC11" s="17">
        <v>0.641939967335168</v>
      </c>
      <c r="CD11" s="17">
        <v>0.53023988304126701</v>
      </c>
    </row>
    <row r="12" spans="2:82">
      <c r="B12" s="18" t="s">
        <v>166</v>
      </c>
      <c r="C12" s="17">
        <v>6.5274577879605097E-2</v>
      </c>
      <c r="D12" s="17">
        <v>7.1415992695789507E-2</v>
      </c>
      <c r="E12" s="17">
        <v>5.9761745139740897E-2</v>
      </c>
      <c r="F12" s="17"/>
      <c r="G12" s="17">
        <v>7.3554268204851503E-2</v>
      </c>
      <c r="H12" s="17">
        <v>7.6251930540077895E-2</v>
      </c>
      <c r="I12" s="17">
        <v>8.6835229685913506E-2</v>
      </c>
      <c r="J12" s="17">
        <v>6.5175103024863096E-2</v>
      </c>
      <c r="K12" s="17">
        <v>5.0910025701900098E-2</v>
      </c>
      <c r="L12" s="17">
        <v>4.2925184198026899E-2</v>
      </c>
      <c r="M12" s="17"/>
      <c r="N12" s="17">
        <v>5.3002656850830401E-2</v>
      </c>
      <c r="O12" s="17">
        <v>5.7418008941797501E-2</v>
      </c>
      <c r="P12" s="17">
        <v>7.8308170067122707E-2</v>
      </c>
      <c r="Q12" s="17">
        <v>7.5936425456422096E-2</v>
      </c>
      <c r="R12" s="17"/>
      <c r="S12" s="17">
        <v>6.9427081753572997E-2</v>
      </c>
      <c r="T12" s="17">
        <v>4.5499567207356997E-2</v>
      </c>
      <c r="U12" s="17">
        <v>4.3288634533057903E-2</v>
      </c>
      <c r="V12" s="17">
        <v>4.6113767333362699E-2</v>
      </c>
      <c r="W12" s="17">
        <v>6.5143004326814802E-2</v>
      </c>
      <c r="X12" s="17">
        <v>7.5470215466603804E-2</v>
      </c>
      <c r="Y12" s="17">
        <v>7.0906326294747496E-2</v>
      </c>
      <c r="Z12" s="17">
        <v>6.1718894218944297E-2</v>
      </c>
      <c r="AA12" s="17">
        <v>8.1889525722980402E-2</v>
      </c>
      <c r="AB12" s="17">
        <v>7.8949883489747796E-2</v>
      </c>
      <c r="AC12" s="17">
        <v>6.8975717840599096E-2</v>
      </c>
      <c r="AD12" s="17">
        <v>9.9015413825457102E-2</v>
      </c>
      <c r="AE12" s="17"/>
      <c r="AF12" s="17">
        <v>0.12967055847157299</v>
      </c>
      <c r="AG12" s="17">
        <v>9.1356352315834194E-2</v>
      </c>
      <c r="AH12" s="17">
        <v>6.1062874694490302E-2</v>
      </c>
      <c r="AI12" s="17">
        <v>3.4702556412346798E-2</v>
      </c>
      <c r="AJ12" s="17">
        <v>9.6121162854703193E-2</v>
      </c>
      <c r="AK12" s="17">
        <v>6.6150131572938101E-2</v>
      </c>
      <c r="AL12" s="17">
        <v>6.3180169084471605E-2</v>
      </c>
      <c r="AM12" s="17">
        <v>5.29258875787776E-2</v>
      </c>
      <c r="AN12" s="17">
        <v>6.1911290927625102E-2</v>
      </c>
      <c r="AO12" s="17">
        <v>3.4765669656342202E-2</v>
      </c>
      <c r="AP12" s="17">
        <v>7.6142818473064505E-2</v>
      </c>
      <c r="AQ12" s="17">
        <v>9.34470023409502E-2</v>
      </c>
      <c r="AR12" s="17">
        <v>5.3938876867211202E-2</v>
      </c>
      <c r="AS12" s="17">
        <v>4.6750567880863098E-2</v>
      </c>
      <c r="AT12" s="17">
        <v>4.3158540112650003E-2</v>
      </c>
      <c r="AU12" s="17">
        <v>8.3386119355038604E-2</v>
      </c>
      <c r="AV12" s="17"/>
      <c r="AW12" s="17">
        <v>8.0956464559011704E-2</v>
      </c>
      <c r="AX12" s="17">
        <v>5.5555929265493798E-2</v>
      </c>
      <c r="AY12" s="17">
        <v>7.7749476748095001E-2</v>
      </c>
      <c r="AZ12" s="17">
        <v>6.7940313047001696E-2</v>
      </c>
      <c r="BA12" s="17">
        <v>4.5001620247893802E-2</v>
      </c>
      <c r="BB12" s="17">
        <v>5.0885203372914398E-2</v>
      </c>
      <c r="BC12" s="17"/>
      <c r="BD12" s="17">
        <v>6.2420307169158598E-2</v>
      </c>
      <c r="BE12" s="17">
        <v>6.8683751217856095E-2</v>
      </c>
      <c r="BF12" s="17">
        <v>5.3355054165044803E-2</v>
      </c>
      <c r="BG12" s="17">
        <v>7.5104287455007496E-2</v>
      </c>
      <c r="BH12" s="17">
        <v>7.3829412887789395E-2</v>
      </c>
      <c r="BI12" s="17"/>
      <c r="BJ12" s="17">
        <v>5.7589937747891999E-2</v>
      </c>
      <c r="BK12" s="17">
        <v>9.7947679508316302E-2</v>
      </c>
      <c r="BL12" s="17"/>
      <c r="BM12" s="17">
        <v>5.8280646813962798E-2</v>
      </c>
      <c r="BN12" s="17">
        <v>9.7886303189843496E-2</v>
      </c>
      <c r="BO12" s="17"/>
      <c r="BP12" s="17">
        <v>0.112831449358427</v>
      </c>
      <c r="BQ12" s="17">
        <v>6.3227364054400201E-2</v>
      </c>
      <c r="BR12" s="17">
        <v>6.5426177249826203E-2</v>
      </c>
      <c r="BS12" s="17">
        <v>5.5926056805330103E-2</v>
      </c>
      <c r="BT12" s="17"/>
      <c r="BU12" s="17">
        <v>5.1474591814563202E-2</v>
      </c>
      <c r="BV12" s="17">
        <v>8.2841397773597905E-2</v>
      </c>
      <c r="BW12" s="17"/>
      <c r="BX12" s="17">
        <v>5.5667549533838297E-2</v>
      </c>
      <c r="BY12" s="17">
        <v>6.9085261277777296E-2</v>
      </c>
      <c r="BZ12" s="17"/>
      <c r="CA12" s="17">
        <v>4.5995697349559897E-2</v>
      </c>
      <c r="CB12" s="17">
        <v>8.97021215512291E-2</v>
      </c>
      <c r="CC12" s="17">
        <v>4.4851091412562702E-2</v>
      </c>
      <c r="CD12" s="17">
        <v>6.8652461216289803E-2</v>
      </c>
    </row>
    <row r="13" spans="2:82">
      <c r="B13" s="18" t="s">
        <v>124</v>
      </c>
      <c r="C13" s="19">
        <v>4.4206914578970899E-2</v>
      </c>
      <c r="D13" s="19">
        <v>3.0584024557573902E-2</v>
      </c>
      <c r="E13" s="19">
        <v>5.7841631241367097E-2</v>
      </c>
      <c r="F13" s="19"/>
      <c r="G13" s="19">
        <v>3.9460458257164703E-2</v>
      </c>
      <c r="H13" s="19">
        <v>6.0334052879378097E-2</v>
      </c>
      <c r="I13" s="19">
        <v>5.62051781559193E-2</v>
      </c>
      <c r="J13" s="19">
        <v>5.51430372221356E-2</v>
      </c>
      <c r="K13" s="19">
        <v>3.2251632549815397E-2</v>
      </c>
      <c r="L13" s="19">
        <v>2.3551422068001902E-2</v>
      </c>
      <c r="M13" s="19"/>
      <c r="N13" s="19">
        <v>2.0960525086550899E-2</v>
      </c>
      <c r="O13" s="19">
        <v>4.0808088427869899E-2</v>
      </c>
      <c r="P13" s="19">
        <v>5.51119240348239E-2</v>
      </c>
      <c r="Q13" s="19">
        <v>6.33090530617577E-2</v>
      </c>
      <c r="R13" s="19"/>
      <c r="S13" s="19">
        <v>4.1259399990024002E-2</v>
      </c>
      <c r="T13" s="19">
        <v>3.1084220493154902E-2</v>
      </c>
      <c r="U13" s="19">
        <v>5.3139465394872E-2</v>
      </c>
      <c r="V13" s="19">
        <v>5.8295379434838E-2</v>
      </c>
      <c r="W13" s="19">
        <v>3.5527954332676297E-2</v>
      </c>
      <c r="X13" s="19">
        <v>6.5263630290349095E-2</v>
      </c>
      <c r="Y13" s="19">
        <v>5.06839373878483E-2</v>
      </c>
      <c r="Z13" s="19">
        <v>4.5445598298400197E-2</v>
      </c>
      <c r="AA13" s="19">
        <v>4.6465539334034398E-2</v>
      </c>
      <c r="AB13" s="19">
        <v>2.9796841333217701E-2</v>
      </c>
      <c r="AC13" s="19">
        <v>3.8561031599748198E-2</v>
      </c>
      <c r="AD13" s="19">
        <v>3.1247392977130799E-2</v>
      </c>
      <c r="AE13" s="19"/>
      <c r="AF13" s="19">
        <v>0.27048339444337599</v>
      </c>
      <c r="AG13" s="19">
        <v>6.8136390451146805E-2</v>
      </c>
      <c r="AH13" s="19">
        <v>4.7846374805028798E-2</v>
      </c>
      <c r="AI13" s="19">
        <v>5.6956939101932197E-2</v>
      </c>
      <c r="AJ13" s="19">
        <v>5.36501873685215E-2</v>
      </c>
      <c r="AK13" s="19">
        <v>3.76204536078657E-2</v>
      </c>
      <c r="AL13" s="19">
        <v>3.5004253886271403E-2</v>
      </c>
      <c r="AM13" s="19">
        <v>4.5765233800269499E-2</v>
      </c>
      <c r="AN13" s="19">
        <v>2.3580868749601899E-2</v>
      </c>
      <c r="AO13" s="19">
        <v>4.7226077216498602E-2</v>
      </c>
      <c r="AP13" s="19">
        <v>2.5287741502962799E-2</v>
      </c>
      <c r="AQ13" s="19">
        <v>3.40713029289808E-2</v>
      </c>
      <c r="AR13" s="19">
        <v>1.17521955991632E-2</v>
      </c>
      <c r="AS13" s="19">
        <v>5.2026077674079803E-2</v>
      </c>
      <c r="AT13" s="19">
        <v>3.1858626024879898E-2</v>
      </c>
      <c r="AU13" s="19">
        <v>2.5058675688626901E-2</v>
      </c>
      <c r="AV13" s="19"/>
      <c r="AW13" s="19">
        <v>4.3165584624964302E-2</v>
      </c>
      <c r="AX13" s="19">
        <v>4.0773722780245297E-2</v>
      </c>
      <c r="AY13" s="19">
        <v>5.8859864605740803E-2</v>
      </c>
      <c r="AZ13" s="19">
        <v>5.0715690084376402E-2</v>
      </c>
      <c r="BA13" s="19">
        <v>3.10765133939804E-2</v>
      </c>
      <c r="BB13" s="19">
        <v>2.9874044497068999E-2</v>
      </c>
      <c r="BC13" s="19"/>
      <c r="BD13" s="19">
        <v>6.2671921669958205E-2</v>
      </c>
      <c r="BE13" s="19">
        <v>5.2922917337394702E-2</v>
      </c>
      <c r="BF13" s="19">
        <v>3.4784906228014403E-2</v>
      </c>
      <c r="BG13" s="19">
        <v>1.4938245765895501E-2</v>
      </c>
      <c r="BH13" s="19">
        <v>4.4342680328535999E-2</v>
      </c>
      <c r="BI13" s="19"/>
      <c r="BJ13" s="19">
        <v>4.4248660811835698E-2</v>
      </c>
      <c r="BK13" s="19">
        <v>3.9955490246840503E-2</v>
      </c>
      <c r="BL13" s="19"/>
      <c r="BM13" s="19">
        <v>4.6610212316515499E-2</v>
      </c>
      <c r="BN13" s="19">
        <v>3.1875296779372703E-2</v>
      </c>
      <c r="BO13" s="19"/>
      <c r="BP13" s="19">
        <v>3.74019938413786E-2</v>
      </c>
      <c r="BQ13" s="19">
        <v>4.0216837491552401E-2</v>
      </c>
      <c r="BR13" s="19">
        <v>4.0771405002307297E-2</v>
      </c>
      <c r="BS13" s="19">
        <v>4.5475059119523403E-2</v>
      </c>
      <c r="BT13" s="19"/>
      <c r="BU13" s="19">
        <v>2.6036611574019299E-2</v>
      </c>
      <c r="BV13" s="19">
        <v>6.7336969841551506E-2</v>
      </c>
      <c r="BW13" s="19"/>
      <c r="BX13" s="19">
        <v>1.5390288031865399E-2</v>
      </c>
      <c r="BY13" s="19">
        <v>5.5637196287546598E-2</v>
      </c>
      <c r="BZ13" s="19"/>
      <c r="CA13" s="19">
        <v>8.2352862011245195E-3</v>
      </c>
      <c r="CB13" s="19">
        <v>4.9359431252825298E-2</v>
      </c>
      <c r="CC13" s="19">
        <v>9.0655272925859298E-3</v>
      </c>
      <c r="CD13" s="19">
        <v>8.6296727132790393E-2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0.21741169812557301</v>
      </c>
      <c r="D9" s="17">
        <v>0.221580393063806</v>
      </c>
      <c r="E9" s="17">
        <v>0.21495756656301501</v>
      </c>
      <c r="F9" s="17"/>
      <c r="G9" s="17">
        <v>0.21181321762761801</v>
      </c>
      <c r="H9" s="17">
        <v>0.244872693903221</v>
      </c>
      <c r="I9" s="17">
        <v>0.220043414326484</v>
      </c>
      <c r="J9" s="17">
        <v>0.22853182096043601</v>
      </c>
      <c r="K9" s="17">
        <v>0.208102296216928</v>
      </c>
      <c r="L9" s="17">
        <v>0.19380644051326401</v>
      </c>
      <c r="M9" s="17"/>
      <c r="N9" s="17">
        <v>0.17678150311358201</v>
      </c>
      <c r="O9" s="17">
        <v>0.19969813943564199</v>
      </c>
      <c r="P9" s="17">
        <v>0.26802717081253302</v>
      </c>
      <c r="Q9" s="17">
        <v>0.237229303157311</v>
      </c>
      <c r="R9" s="17"/>
      <c r="S9" s="17">
        <v>0.188438802081492</v>
      </c>
      <c r="T9" s="17">
        <v>0.17471493348489001</v>
      </c>
      <c r="U9" s="17">
        <v>0.16243676107017199</v>
      </c>
      <c r="V9" s="17">
        <v>0.260546133724122</v>
      </c>
      <c r="W9" s="17">
        <v>0.26848042231549502</v>
      </c>
      <c r="X9" s="17">
        <v>0.246681868633713</v>
      </c>
      <c r="Y9" s="17">
        <v>0.25598334132544298</v>
      </c>
      <c r="Z9" s="17">
        <v>0.217436350466124</v>
      </c>
      <c r="AA9" s="17">
        <v>0.24374243906439999</v>
      </c>
      <c r="AB9" s="17">
        <v>0.19410547109561399</v>
      </c>
      <c r="AC9" s="17">
        <v>0.22603301826754599</v>
      </c>
      <c r="AD9" s="17">
        <v>0.20395762910676599</v>
      </c>
      <c r="AE9" s="17"/>
      <c r="AF9" s="17">
        <v>0.26305247729498299</v>
      </c>
      <c r="AG9" s="17">
        <v>0.21409618161930499</v>
      </c>
      <c r="AH9" s="17">
        <v>0.22852813290003901</v>
      </c>
      <c r="AI9" s="17">
        <v>0.21661113357768999</v>
      </c>
      <c r="AJ9" s="17">
        <v>0.24855281182591399</v>
      </c>
      <c r="AK9" s="17">
        <v>0.22142031647649801</v>
      </c>
      <c r="AL9" s="17">
        <v>0.22165315596757201</v>
      </c>
      <c r="AM9" s="17">
        <v>0.217792385775959</v>
      </c>
      <c r="AN9" s="17">
        <v>0.18173089140396301</v>
      </c>
      <c r="AO9" s="17">
        <v>0.20963827527329601</v>
      </c>
      <c r="AP9" s="17">
        <v>0.21313468242222</v>
      </c>
      <c r="AQ9" s="17">
        <v>0.20294855330782699</v>
      </c>
      <c r="AR9" s="17">
        <v>0.19314023263143801</v>
      </c>
      <c r="AS9" s="17">
        <v>0.27136283494343999</v>
      </c>
      <c r="AT9" s="17">
        <v>0.20021002148696401</v>
      </c>
      <c r="AU9" s="17">
        <v>0.20961711152315399</v>
      </c>
      <c r="AV9" s="17"/>
      <c r="AW9" s="17">
        <v>0.20234455581313099</v>
      </c>
      <c r="AX9" s="17">
        <v>0.22227546960413699</v>
      </c>
      <c r="AY9" s="17">
        <v>0.22842976258387099</v>
      </c>
      <c r="AZ9" s="17">
        <v>0.23331943896500701</v>
      </c>
      <c r="BA9" s="17">
        <v>0.20055340864582299</v>
      </c>
      <c r="BB9" s="17">
        <v>0.208398543186022</v>
      </c>
      <c r="BC9" s="17"/>
      <c r="BD9" s="17">
        <v>0.25179967947763798</v>
      </c>
      <c r="BE9" s="17">
        <v>0.22180573455526501</v>
      </c>
      <c r="BF9" s="17">
        <v>0.17552129650408599</v>
      </c>
      <c r="BG9" s="17">
        <v>0.21156946278931399</v>
      </c>
      <c r="BH9" s="17">
        <v>0.17816200893929601</v>
      </c>
      <c r="BI9" s="17"/>
      <c r="BJ9" s="17">
        <v>0.21348958750223099</v>
      </c>
      <c r="BK9" s="17">
        <v>0.23714410547641299</v>
      </c>
      <c r="BL9" s="17"/>
      <c r="BM9" s="17">
        <v>0.21996875922213799</v>
      </c>
      <c r="BN9" s="17">
        <v>0.20050130075300901</v>
      </c>
      <c r="BO9" s="17"/>
      <c r="BP9" s="17">
        <v>0.20937563417045599</v>
      </c>
      <c r="BQ9" s="17">
        <v>0.22028224791993201</v>
      </c>
      <c r="BR9" s="17">
        <v>0.19640979252396601</v>
      </c>
      <c r="BS9" s="17">
        <v>0.21891604845534299</v>
      </c>
      <c r="BT9" s="17"/>
      <c r="BU9" s="17">
        <v>0.213448610494163</v>
      </c>
      <c r="BV9" s="17">
        <v>0.22245654717954799</v>
      </c>
      <c r="BW9" s="17"/>
      <c r="BX9" s="17">
        <v>0.18985876472810101</v>
      </c>
      <c r="BY9" s="17">
        <v>0.228340728632177</v>
      </c>
      <c r="BZ9" s="17"/>
      <c r="CA9" s="17">
        <v>0.327155209416569</v>
      </c>
      <c r="CB9" s="17">
        <v>0.33737035032088603</v>
      </c>
      <c r="CC9" s="17">
        <v>0.142844065517404</v>
      </c>
      <c r="CD9" s="17">
        <v>0.15313689144589401</v>
      </c>
    </row>
    <row r="10" spans="2:82" ht="28.9">
      <c r="B10" s="18" t="s">
        <v>164</v>
      </c>
      <c r="C10" s="17">
        <v>0.58609640111165096</v>
      </c>
      <c r="D10" s="17">
        <v>0.58112391146494902</v>
      </c>
      <c r="E10" s="17">
        <v>0.59027568366486705</v>
      </c>
      <c r="F10" s="17"/>
      <c r="G10" s="17">
        <v>0.51594928329147205</v>
      </c>
      <c r="H10" s="17">
        <v>0.52719090027094395</v>
      </c>
      <c r="I10" s="17">
        <v>0.60231137191848605</v>
      </c>
      <c r="J10" s="17">
        <v>0.56308009078092602</v>
      </c>
      <c r="K10" s="17">
        <v>0.60809492810451704</v>
      </c>
      <c r="L10" s="17">
        <v>0.67153362202956302</v>
      </c>
      <c r="M10" s="17"/>
      <c r="N10" s="17">
        <v>0.635554511999466</v>
      </c>
      <c r="O10" s="17">
        <v>0.58969254620137102</v>
      </c>
      <c r="P10" s="17">
        <v>0.548528003704989</v>
      </c>
      <c r="Q10" s="17">
        <v>0.56126738421435896</v>
      </c>
      <c r="R10" s="17"/>
      <c r="S10" s="17">
        <v>0.60084344697751502</v>
      </c>
      <c r="T10" s="17">
        <v>0.64357489557916803</v>
      </c>
      <c r="U10" s="17">
        <v>0.63904061303234205</v>
      </c>
      <c r="V10" s="17">
        <v>0.55337944498771796</v>
      </c>
      <c r="W10" s="17">
        <v>0.55987993671344904</v>
      </c>
      <c r="X10" s="17">
        <v>0.55614078410751699</v>
      </c>
      <c r="Y10" s="17">
        <v>0.55045824973838198</v>
      </c>
      <c r="Z10" s="17">
        <v>0.56063472274588</v>
      </c>
      <c r="AA10" s="17">
        <v>0.55308559462913498</v>
      </c>
      <c r="AB10" s="17">
        <v>0.59853901697977197</v>
      </c>
      <c r="AC10" s="17">
        <v>0.59264014899346895</v>
      </c>
      <c r="AD10" s="17">
        <v>0.57802647593974599</v>
      </c>
      <c r="AE10" s="17"/>
      <c r="AF10" s="17">
        <v>0.46675123633602</v>
      </c>
      <c r="AG10" s="17">
        <v>0.53269759281599305</v>
      </c>
      <c r="AH10" s="17">
        <v>0.54351199251746696</v>
      </c>
      <c r="AI10" s="17">
        <v>0.60848443869897595</v>
      </c>
      <c r="AJ10" s="17">
        <v>0.58806213209307501</v>
      </c>
      <c r="AK10" s="17">
        <v>0.59117570800382102</v>
      </c>
      <c r="AL10" s="17">
        <v>0.58424976518454197</v>
      </c>
      <c r="AM10" s="17">
        <v>0.55579234620696405</v>
      </c>
      <c r="AN10" s="17">
        <v>0.62650301626191796</v>
      </c>
      <c r="AO10" s="17">
        <v>0.617559711727793</v>
      </c>
      <c r="AP10" s="17">
        <v>0.57017359936564405</v>
      </c>
      <c r="AQ10" s="17">
        <v>0.638630577955557</v>
      </c>
      <c r="AR10" s="17">
        <v>0.65280176718209304</v>
      </c>
      <c r="AS10" s="17">
        <v>0.51790095829879501</v>
      </c>
      <c r="AT10" s="17">
        <v>0.60631284376945005</v>
      </c>
      <c r="AU10" s="17">
        <v>0.55885184167026702</v>
      </c>
      <c r="AV10" s="17"/>
      <c r="AW10" s="17">
        <v>0.59915140795373401</v>
      </c>
      <c r="AX10" s="17">
        <v>0.57441085815177495</v>
      </c>
      <c r="AY10" s="17">
        <v>0.55906884185346395</v>
      </c>
      <c r="AZ10" s="17">
        <v>0.575864273970078</v>
      </c>
      <c r="BA10" s="17">
        <v>0.63811469391359299</v>
      </c>
      <c r="BB10" s="17">
        <v>0.58569812143451605</v>
      </c>
      <c r="BC10" s="17"/>
      <c r="BD10" s="17">
        <v>0.57419163723968702</v>
      </c>
      <c r="BE10" s="17">
        <v>0.56316827375443701</v>
      </c>
      <c r="BF10" s="17">
        <v>0.62970677849934797</v>
      </c>
      <c r="BG10" s="17">
        <v>0.56786098569105203</v>
      </c>
      <c r="BH10" s="17">
        <v>0.55057776848377105</v>
      </c>
      <c r="BI10" s="17"/>
      <c r="BJ10" s="17">
        <v>0.60074461104508803</v>
      </c>
      <c r="BK10" s="17">
        <v>0.52263470615440999</v>
      </c>
      <c r="BL10" s="17"/>
      <c r="BM10" s="17">
        <v>0.58541032721108499</v>
      </c>
      <c r="BN10" s="17">
        <v>0.59497464896545305</v>
      </c>
      <c r="BO10" s="17"/>
      <c r="BP10" s="17">
        <v>0.57986906507178304</v>
      </c>
      <c r="BQ10" s="17">
        <v>0.54541031802006301</v>
      </c>
      <c r="BR10" s="17">
        <v>0.59193118281158796</v>
      </c>
      <c r="BS10" s="17">
        <v>0.59507713213208402</v>
      </c>
      <c r="BT10" s="17"/>
      <c r="BU10" s="17">
        <v>0.61483513296687298</v>
      </c>
      <c r="BV10" s="17">
        <v>0.54951316659945504</v>
      </c>
      <c r="BW10" s="17"/>
      <c r="BX10" s="17">
        <v>0.59579437027868198</v>
      </c>
      <c r="BY10" s="17">
        <v>0.58224964551036495</v>
      </c>
      <c r="BZ10" s="17"/>
      <c r="CA10" s="17">
        <v>0.54777769375923302</v>
      </c>
      <c r="CB10" s="17">
        <v>0.52653864415854101</v>
      </c>
      <c r="CC10" s="17">
        <v>0.65954715704079703</v>
      </c>
      <c r="CD10" s="17">
        <v>0.57473215139133604</v>
      </c>
    </row>
    <row r="11" spans="2:82" ht="28.9">
      <c r="B11" s="18" t="s">
        <v>165</v>
      </c>
      <c r="C11" s="17">
        <v>0.12450083388812699</v>
      </c>
      <c r="D11" s="17">
        <v>0.13375021037108101</v>
      </c>
      <c r="E11" s="17">
        <v>0.11593557937153599</v>
      </c>
      <c r="F11" s="17"/>
      <c r="G11" s="17">
        <v>0.160716736899808</v>
      </c>
      <c r="H11" s="17">
        <v>0.137457466829147</v>
      </c>
      <c r="I11" s="17">
        <v>9.2617678700165601E-2</v>
      </c>
      <c r="J11" s="17">
        <v>0.13395214219596699</v>
      </c>
      <c r="K11" s="17">
        <v>0.128408270623244</v>
      </c>
      <c r="L11" s="17">
        <v>0.10555597958396901</v>
      </c>
      <c r="M11" s="17"/>
      <c r="N11" s="17">
        <v>0.129740721300765</v>
      </c>
      <c r="O11" s="17">
        <v>0.14666562369302</v>
      </c>
      <c r="P11" s="17">
        <v>0.10596575319809</v>
      </c>
      <c r="Q11" s="17">
        <v>0.111499854911788</v>
      </c>
      <c r="R11" s="17"/>
      <c r="S11" s="17">
        <v>0.11936849184086699</v>
      </c>
      <c r="T11" s="17">
        <v>0.121693097285217</v>
      </c>
      <c r="U11" s="17">
        <v>0.11640520023454499</v>
      </c>
      <c r="V11" s="17">
        <v>0.116093308395294</v>
      </c>
      <c r="W11" s="17">
        <v>0.117658673617505</v>
      </c>
      <c r="X11" s="17">
        <v>0.106641150926859</v>
      </c>
      <c r="Y11" s="17">
        <v>0.12598117774269699</v>
      </c>
      <c r="Z11" s="17">
        <v>0.12861543620323199</v>
      </c>
      <c r="AA11" s="17">
        <v>0.13137033632529799</v>
      </c>
      <c r="AB11" s="17">
        <v>0.15783214407957399</v>
      </c>
      <c r="AC11" s="17">
        <v>0.11664581183084199</v>
      </c>
      <c r="AD11" s="17">
        <v>0.155451592570717</v>
      </c>
      <c r="AE11" s="17"/>
      <c r="AF11" s="17">
        <v>0</v>
      </c>
      <c r="AG11" s="17">
        <v>0.12741926420972499</v>
      </c>
      <c r="AH11" s="17">
        <v>0.17008307486069499</v>
      </c>
      <c r="AI11" s="17">
        <v>7.0273737613150505E-2</v>
      </c>
      <c r="AJ11" s="17">
        <v>0.11231102579255201</v>
      </c>
      <c r="AK11" s="17">
        <v>0.129120168234371</v>
      </c>
      <c r="AL11" s="17">
        <v>0.13029305223467999</v>
      </c>
      <c r="AM11" s="17">
        <v>0.16571824132646801</v>
      </c>
      <c r="AN11" s="17">
        <v>0.12078699174108599</v>
      </c>
      <c r="AO11" s="17">
        <v>0.110213185591704</v>
      </c>
      <c r="AP11" s="17">
        <v>0.131297847781609</v>
      </c>
      <c r="AQ11" s="17">
        <v>0.107968392976554</v>
      </c>
      <c r="AR11" s="17">
        <v>0.13028088392541801</v>
      </c>
      <c r="AS11" s="17">
        <v>0.135733908851593</v>
      </c>
      <c r="AT11" s="17">
        <v>0.137062813624869</v>
      </c>
      <c r="AU11" s="17">
        <v>0.15924991572084801</v>
      </c>
      <c r="AV11" s="17"/>
      <c r="AW11" s="17">
        <v>0.11909599072233</v>
      </c>
      <c r="AX11" s="17">
        <v>0.129350842298524</v>
      </c>
      <c r="AY11" s="17">
        <v>0.134268635024795</v>
      </c>
      <c r="AZ11" s="17">
        <v>0.11522770148894</v>
      </c>
      <c r="BA11" s="17">
        <v>0.117392970385478</v>
      </c>
      <c r="BB11" s="17">
        <v>0.14904421759323799</v>
      </c>
      <c r="BC11" s="17"/>
      <c r="BD11" s="17">
        <v>0.10278826066161</v>
      </c>
      <c r="BE11" s="17">
        <v>0.13107559762712701</v>
      </c>
      <c r="BF11" s="17">
        <v>0.13167485181477001</v>
      </c>
      <c r="BG11" s="17">
        <v>0.14533082778289999</v>
      </c>
      <c r="BH11" s="17">
        <v>0.19894992474179701</v>
      </c>
      <c r="BI11" s="17"/>
      <c r="BJ11" s="17">
        <v>0.120651154058644</v>
      </c>
      <c r="BK11" s="17">
        <v>0.14356105835508201</v>
      </c>
      <c r="BL11" s="17"/>
      <c r="BM11" s="17">
        <v>0.125172089429259</v>
      </c>
      <c r="BN11" s="17">
        <v>0.121818859034918</v>
      </c>
      <c r="BO11" s="17"/>
      <c r="BP11" s="17">
        <v>0.12407688504669</v>
      </c>
      <c r="BQ11" s="17">
        <v>0.15773980022344899</v>
      </c>
      <c r="BR11" s="17">
        <v>0.15932393068146899</v>
      </c>
      <c r="BS11" s="17">
        <v>0.117496484945272</v>
      </c>
      <c r="BT11" s="17"/>
      <c r="BU11" s="17">
        <v>0.121769054592928</v>
      </c>
      <c r="BV11" s="17">
        <v>0.12797827760747099</v>
      </c>
      <c r="BW11" s="17"/>
      <c r="BX11" s="17">
        <v>0.144967923014172</v>
      </c>
      <c r="BY11" s="17">
        <v>0.116382444524168</v>
      </c>
      <c r="BZ11" s="17"/>
      <c r="CA11" s="17">
        <v>8.7820844448045401E-2</v>
      </c>
      <c r="CB11" s="17">
        <v>8.0225757676163703E-2</v>
      </c>
      <c r="CC11" s="17">
        <v>0.14636809600300699</v>
      </c>
      <c r="CD11" s="17">
        <v>0.15329031325221601</v>
      </c>
    </row>
    <row r="12" spans="2:82">
      <c r="B12" s="18" t="s">
        <v>166</v>
      </c>
      <c r="C12" s="17">
        <v>3.0097163015904E-2</v>
      </c>
      <c r="D12" s="17">
        <v>3.2355159834096897E-2</v>
      </c>
      <c r="E12" s="17">
        <v>2.6171123313641902E-2</v>
      </c>
      <c r="F12" s="17"/>
      <c r="G12" s="17">
        <v>6.8704252541882296E-2</v>
      </c>
      <c r="H12" s="17">
        <v>4.6917348106698897E-2</v>
      </c>
      <c r="I12" s="17">
        <v>2.85379577008389E-2</v>
      </c>
      <c r="J12" s="17">
        <v>1.6205332842504298E-2</v>
      </c>
      <c r="K12" s="17">
        <v>2.3335288131045101E-2</v>
      </c>
      <c r="L12" s="17">
        <v>7.7829180373307797E-3</v>
      </c>
      <c r="M12" s="17"/>
      <c r="N12" s="17">
        <v>3.1374340153176403E-2</v>
      </c>
      <c r="O12" s="17">
        <v>3.32631615812344E-2</v>
      </c>
      <c r="P12" s="17">
        <v>2.9520512890149501E-2</v>
      </c>
      <c r="Q12" s="17">
        <v>2.5220143903731101E-2</v>
      </c>
      <c r="R12" s="17"/>
      <c r="S12" s="17">
        <v>4.7971953452134501E-2</v>
      </c>
      <c r="T12" s="17">
        <v>2.8656842126046099E-2</v>
      </c>
      <c r="U12" s="17">
        <v>3.7458512521378599E-2</v>
      </c>
      <c r="V12" s="17">
        <v>2.72391492732699E-2</v>
      </c>
      <c r="W12" s="17">
        <v>2.1755734750232399E-2</v>
      </c>
      <c r="X12" s="17">
        <v>2.9513724516563099E-2</v>
      </c>
      <c r="Y12" s="17">
        <v>2.5982458475813E-2</v>
      </c>
      <c r="Z12" s="17">
        <v>3.0010835080588001E-2</v>
      </c>
      <c r="AA12" s="17">
        <v>2.5800157396303199E-2</v>
      </c>
      <c r="AB12" s="17">
        <v>2.1441393608488402E-2</v>
      </c>
      <c r="AC12" s="17">
        <v>1.9578260875113902E-2</v>
      </c>
      <c r="AD12" s="17">
        <v>3.3421096787875103E-2</v>
      </c>
      <c r="AE12" s="17"/>
      <c r="AF12" s="17">
        <v>0</v>
      </c>
      <c r="AG12" s="17">
        <v>3.36579829379191E-2</v>
      </c>
      <c r="AH12" s="17">
        <v>1.6247379797138198E-2</v>
      </c>
      <c r="AI12" s="17">
        <v>3.4752449908853303E-2</v>
      </c>
      <c r="AJ12" s="17">
        <v>1.7859337315992801E-2</v>
      </c>
      <c r="AK12" s="17">
        <v>2.1550749280486999E-2</v>
      </c>
      <c r="AL12" s="17">
        <v>4.5926375490265299E-2</v>
      </c>
      <c r="AM12" s="17">
        <v>1.12663686025074E-2</v>
      </c>
      <c r="AN12" s="17">
        <v>3.48975529254862E-2</v>
      </c>
      <c r="AO12" s="17">
        <v>4.1097512148174302E-2</v>
      </c>
      <c r="AP12" s="17">
        <v>5.1713341106810903E-2</v>
      </c>
      <c r="AQ12" s="17">
        <v>2.4503596167417201E-2</v>
      </c>
      <c r="AR12" s="17">
        <v>1.1982233218129201E-2</v>
      </c>
      <c r="AS12" s="17">
        <v>3.7558374157253202E-2</v>
      </c>
      <c r="AT12" s="17">
        <v>3.3822826278295998E-2</v>
      </c>
      <c r="AU12" s="17">
        <v>4.1197711326615899E-2</v>
      </c>
      <c r="AV12" s="17"/>
      <c r="AW12" s="17">
        <v>4.5334585381586599E-2</v>
      </c>
      <c r="AX12" s="17">
        <v>2.8509300672534502E-2</v>
      </c>
      <c r="AY12" s="17">
        <v>2.97657762806511E-2</v>
      </c>
      <c r="AZ12" s="17">
        <v>2.48967174349485E-2</v>
      </c>
      <c r="BA12" s="17">
        <v>1.85993389645298E-2</v>
      </c>
      <c r="BB12" s="17">
        <v>1.8529232980159599E-2</v>
      </c>
      <c r="BC12" s="17"/>
      <c r="BD12" s="17">
        <v>2.0112008967896399E-2</v>
      </c>
      <c r="BE12" s="17">
        <v>3.8581301525127197E-2</v>
      </c>
      <c r="BF12" s="17">
        <v>3.0334761059690199E-2</v>
      </c>
      <c r="BG12" s="17">
        <v>3.9268990912988397E-2</v>
      </c>
      <c r="BH12" s="17">
        <v>5.8117288638928399E-2</v>
      </c>
      <c r="BI12" s="17"/>
      <c r="BJ12" s="17">
        <v>2.48673360859742E-2</v>
      </c>
      <c r="BK12" s="17">
        <v>5.1141942945612702E-2</v>
      </c>
      <c r="BL12" s="17"/>
      <c r="BM12" s="17">
        <v>2.7607284238600101E-2</v>
      </c>
      <c r="BN12" s="17">
        <v>4.0993191459352298E-2</v>
      </c>
      <c r="BO12" s="17"/>
      <c r="BP12" s="17">
        <v>4.2458857232131601E-2</v>
      </c>
      <c r="BQ12" s="17">
        <v>3.9991542806455199E-2</v>
      </c>
      <c r="BR12" s="17">
        <v>1.9822227903950301E-2</v>
      </c>
      <c r="BS12" s="17">
        <v>2.7168696922860801E-2</v>
      </c>
      <c r="BT12" s="17"/>
      <c r="BU12" s="17">
        <v>2.4692270241541501E-2</v>
      </c>
      <c r="BV12" s="17">
        <v>3.6977371261482601E-2</v>
      </c>
      <c r="BW12" s="17"/>
      <c r="BX12" s="17">
        <v>4.41213686383169E-2</v>
      </c>
      <c r="BY12" s="17">
        <v>2.4534380684629702E-2</v>
      </c>
      <c r="BZ12" s="17"/>
      <c r="CA12" s="17">
        <v>2.4456562361206299E-2</v>
      </c>
      <c r="CB12" s="17">
        <v>2.3222501609202501E-2</v>
      </c>
      <c r="CC12" s="17">
        <v>3.8202461481498001E-2</v>
      </c>
      <c r="CD12" s="17">
        <v>2.95026901452724E-2</v>
      </c>
    </row>
    <row r="13" spans="2:82">
      <c r="B13" s="18" t="s">
        <v>124</v>
      </c>
      <c r="C13" s="19">
        <v>4.1893903858745099E-2</v>
      </c>
      <c r="D13" s="19">
        <v>3.1190325266066101E-2</v>
      </c>
      <c r="E13" s="19">
        <v>5.2660047086940401E-2</v>
      </c>
      <c r="F13" s="19"/>
      <c r="G13" s="19">
        <v>4.2816509639219902E-2</v>
      </c>
      <c r="H13" s="19">
        <v>4.3561590889989503E-2</v>
      </c>
      <c r="I13" s="19">
        <v>5.6489577354025301E-2</v>
      </c>
      <c r="J13" s="19">
        <v>5.82306132201664E-2</v>
      </c>
      <c r="K13" s="19">
        <v>3.2059216924266401E-2</v>
      </c>
      <c r="L13" s="19">
        <v>2.13210398358732E-2</v>
      </c>
      <c r="M13" s="19"/>
      <c r="N13" s="19">
        <v>2.6548923433011001E-2</v>
      </c>
      <c r="O13" s="19">
        <v>3.0680529088731701E-2</v>
      </c>
      <c r="P13" s="19">
        <v>4.7958559394238202E-2</v>
      </c>
      <c r="Q13" s="19">
        <v>6.4783313812810703E-2</v>
      </c>
      <c r="R13" s="19"/>
      <c r="S13" s="19">
        <v>4.3377305647990902E-2</v>
      </c>
      <c r="T13" s="19">
        <v>3.1360231524679101E-2</v>
      </c>
      <c r="U13" s="19">
        <v>4.4658913141562402E-2</v>
      </c>
      <c r="V13" s="19">
        <v>4.2741963619596202E-2</v>
      </c>
      <c r="W13" s="19">
        <v>3.2225232603318402E-2</v>
      </c>
      <c r="X13" s="19">
        <v>6.1022471815348298E-2</v>
      </c>
      <c r="Y13" s="19">
        <v>4.1594772717664902E-2</v>
      </c>
      <c r="Z13" s="19">
        <v>6.3302655504175603E-2</v>
      </c>
      <c r="AA13" s="19">
        <v>4.60014725848642E-2</v>
      </c>
      <c r="AB13" s="19">
        <v>2.80819742365516E-2</v>
      </c>
      <c r="AC13" s="19">
        <v>4.5102760033029099E-2</v>
      </c>
      <c r="AD13" s="19">
        <v>2.91432055948961E-2</v>
      </c>
      <c r="AE13" s="19"/>
      <c r="AF13" s="19">
        <v>0.27019628636899701</v>
      </c>
      <c r="AG13" s="19">
        <v>9.2128978417057403E-2</v>
      </c>
      <c r="AH13" s="19">
        <v>4.16294199246608E-2</v>
      </c>
      <c r="AI13" s="19">
        <v>6.9878240201330294E-2</v>
      </c>
      <c r="AJ13" s="19">
        <v>3.3214692972467201E-2</v>
      </c>
      <c r="AK13" s="19">
        <v>3.6733058004822398E-2</v>
      </c>
      <c r="AL13" s="19">
        <v>1.7877651122940999E-2</v>
      </c>
      <c r="AM13" s="19">
        <v>4.9430658088101202E-2</v>
      </c>
      <c r="AN13" s="19">
        <v>3.6081547667546898E-2</v>
      </c>
      <c r="AO13" s="19">
        <v>2.1491315259032799E-2</v>
      </c>
      <c r="AP13" s="19">
        <v>3.3680529323716103E-2</v>
      </c>
      <c r="AQ13" s="19">
        <v>2.5948879592644601E-2</v>
      </c>
      <c r="AR13" s="19">
        <v>1.1794883042921599E-2</v>
      </c>
      <c r="AS13" s="19">
        <v>3.7443923748919201E-2</v>
      </c>
      <c r="AT13" s="19">
        <v>2.25914948404204E-2</v>
      </c>
      <c r="AU13" s="19">
        <v>3.10834197591143E-2</v>
      </c>
      <c r="AV13" s="19"/>
      <c r="AW13" s="19">
        <v>3.4073460129218198E-2</v>
      </c>
      <c r="AX13" s="19">
        <v>4.5453529273029897E-2</v>
      </c>
      <c r="AY13" s="19">
        <v>4.8466984257218702E-2</v>
      </c>
      <c r="AZ13" s="19">
        <v>5.0691868141026698E-2</v>
      </c>
      <c r="BA13" s="19">
        <v>2.5339588090576501E-2</v>
      </c>
      <c r="BB13" s="19">
        <v>3.8329884806065001E-2</v>
      </c>
      <c r="BC13" s="19"/>
      <c r="BD13" s="19">
        <v>5.1108413653168101E-2</v>
      </c>
      <c r="BE13" s="19">
        <v>4.5369092538044199E-2</v>
      </c>
      <c r="BF13" s="19">
        <v>3.2762312122105397E-2</v>
      </c>
      <c r="BG13" s="19">
        <v>3.5969732823745902E-2</v>
      </c>
      <c r="BH13" s="19">
        <v>1.4193009196207401E-2</v>
      </c>
      <c r="BI13" s="19"/>
      <c r="BJ13" s="19">
        <v>4.0247311308062299E-2</v>
      </c>
      <c r="BK13" s="19">
        <v>4.5518187068482603E-2</v>
      </c>
      <c r="BL13" s="19"/>
      <c r="BM13" s="19">
        <v>4.1841539898917902E-2</v>
      </c>
      <c r="BN13" s="19">
        <v>4.1711999787268098E-2</v>
      </c>
      <c r="BO13" s="19"/>
      <c r="BP13" s="19">
        <v>4.4219558478939998E-2</v>
      </c>
      <c r="BQ13" s="19">
        <v>3.6576091030100302E-2</v>
      </c>
      <c r="BR13" s="19">
        <v>3.2512866079027702E-2</v>
      </c>
      <c r="BS13" s="19">
        <v>4.1341637544440001E-2</v>
      </c>
      <c r="BT13" s="19"/>
      <c r="BU13" s="19">
        <v>2.5254931704494402E-2</v>
      </c>
      <c r="BV13" s="19">
        <v>6.3074637352043494E-2</v>
      </c>
      <c r="BW13" s="19"/>
      <c r="BX13" s="19">
        <v>2.5257573340728801E-2</v>
      </c>
      <c r="BY13" s="19">
        <v>4.8492800648661002E-2</v>
      </c>
      <c r="BZ13" s="19"/>
      <c r="CA13" s="19">
        <v>1.27896900149459E-2</v>
      </c>
      <c r="CB13" s="19">
        <v>3.2642746235207E-2</v>
      </c>
      <c r="CC13" s="19">
        <v>1.30382199572941E-2</v>
      </c>
      <c r="CD13" s="19">
        <v>8.9337953765280295E-2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0.13367807805988599</v>
      </c>
      <c r="D9" s="17">
        <v>0.130609427587323</v>
      </c>
      <c r="E9" s="17">
        <v>0.13766986734652101</v>
      </c>
      <c r="F9" s="17"/>
      <c r="G9" s="17">
        <v>0.18669485909286301</v>
      </c>
      <c r="H9" s="17">
        <v>0.184791120322228</v>
      </c>
      <c r="I9" s="17">
        <v>0.144953458583963</v>
      </c>
      <c r="J9" s="17">
        <v>0.116321007614976</v>
      </c>
      <c r="K9" s="17">
        <v>0.10274747420590601</v>
      </c>
      <c r="L9" s="17">
        <v>8.23579033333975E-2</v>
      </c>
      <c r="M9" s="17"/>
      <c r="N9" s="17">
        <v>0.12793700504335401</v>
      </c>
      <c r="O9" s="17">
        <v>0.121271520786688</v>
      </c>
      <c r="P9" s="17">
        <v>0.13594911249203601</v>
      </c>
      <c r="Q9" s="17">
        <v>0.15340785206236099</v>
      </c>
      <c r="R9" s="17"/>
      <c r="S9" s="17">
        <v>0.15146402209038201</v>
      </c>
      <c r="T9" s="17">
        <v>0.10319812777562801</v>
      </c>
      <c r="U9" s="17">
        <v>0.103835753095692</v>
      </c>
      <c r="V9" s="17">
        <v>0.12530143366169</v>
      </c>
      <c r="W9" s="17">
        <v>0.17676090399057601</v>
      </c>
      <c r="X9" s="17">
        <v>0.157329644668978</v>
      </c>
      <c r="Y9" s="17">
        <v>0.105807463694659</v>
      </c>
      <c r="Z9" s="17">
        <v>0.15120407419034901</v>
      </c>
      <c r="AA9" s="17">
        <v>0.12767763103764401</v>
      </c>
      <c r="AB9" s="17">
        <v>0.12952803824141601</v>
      </c>
      <c r="AC9" s="17">
        <v>0.17278558336727201</v>
      </c>
      <c r="AD9" s="17">
        <v>0.136203427402741</v>
      </c>
      <c r="AE9" s="17"/>
      <c r="AF9" s="17">
        <v>0.158297729693611</v>
      </c>
      <c r="AG9" s="17">
        <v>0.18940893083260699</v>
      </c>
      <c r="AH9" s="17">
        <v>0.18183361732721801</v>
      </c>
      <c r="AI9" s="17">
        <v>0.136251433212247</v>
      </c>
      <c r="AJ9" s="17">
        <v>0.162689004062186</v>
      </c>
      <c r="AK9" s="17">
        <v>0.13763921264342999</v>
      </c>
      <c r="AL9" s="17">
        <v>0.15070630147240899</v>
      </c>
      <c r="AM9" s="17">
        <v>0.109043625427423</v>
      </c>
      <c r="AN9" s="17">
        <v>8.6478851634746598E-2</v>
      </c>
      <c r="AO9" s="17">
        <v>0.118640438807292</v>
      </c>
      <c r="AP9" s="17">
        <v>0.10537322423003601</v>
      </c>
      <c r="AQ9" s="17">
        <v>0.13821579299435799</v>
      </c>
      <c r="AR9" s="17">
        <v>0.101962540614768</v>
      </c>
      <c r="AS9" s="17">
        <v>0.143289423286245</v>
      </c>
      <c r="AT9" s="17">
        <v>0.11546721407381499</v>
      </c>
      <c r="AU9" s="17">
        <v>0.153848858707056</v>
      </c>
      <c r="AV9" s="17"/>
      <c r="AW9" s="17">
        <v>0.153473549993033</v>
      </c>
      <c r="AX9" s="17">
        <v>0.12714059835522401</v>
      </c>
      <c r="AY9" s="17">
        <v>0.13695670243169999</v>
      </c>
      <c r="AZ9" s="17">
        <v>0.13126902384881201</v>
      </c>
      <c r="BA9" s="17">
        <v>0.10902891096300101</v>
      </c>
      <c r="BB9" s="17">
        <v>0.13544256614656</v>
      </c>
      <c r="BC9" s="17"/>
      <c r="BD9" s="17">
        <v>0.13678911545341399</v>
      </c>
      <c r="BE9" s="17">
        <v>0.14287573583692501</v>
      </c>
      <c r="BF9" s="17">
        <v>0.124034326036675</v>
      </c>
      <c r="BG9" s="17">
        <v>0.14350488763697</v>
      </c>
      <c r="BH9" s="17">
        <v>0.11609578071141601</v>
      </c>
      <c r="BI9" s="17"/>
      <c r="BJ9" s="17">
        <v>0.12763591688106801</v>
      </c>
      <c r="BK9" s="17">
        <v>0.16186695716986799</v>
      </c>
      <c r="BL9" s="17"/>
      <c r="BM9" s="17">
        <v>0.13108044012161199</v>
      </c>
      <c r="BN9" s="17">
        <v>0.14679794174920499</v>
      </c>
      <c r="BO9" s="17"/>
      <c r="BP9" s="17">
        <v>0.151937984636447</v>
      </c>
      <c r="BQ9" s="17">
        <v>0.14044985023533799</v>
      </c>
      <c r="BR9" s="17">
        <v>0.14535800363277601</v>
      </c>
      <c r="BS9" s="17">
        <v>0.12808847635342199</v>
      </c>
      <c r="BT9" s="17"/>
      <c r="BU9" s="17">
        <v>0.126717671443621</v>
      </c>
      <c r="BV9" s="17">
        <v>0.14253839203705901</v>
      </c>
      <c r="BW9" s="17"/>
      <c r="BX9" s="17">
        <v>0.13877493382143499</v>
      </c>
      <c r="BY9" s="17">
        <v>0.13165638072181499</v>
      </c>
      <c r="BZ9" s="17"/>
      <c r="CA9" s="17">
        <v>0.167996703927205</v>
      </c>
      <c r="CB9" s="17">
        <v>0.15089864033130701</v>
      </c>
      <c r="CC9" s="17">
        <v>9.9220909145781494E-2</v>
      </c>
      <c r="CD9" s="17">
        <v>0.14508253298405199</v>
      </c>
    </row>
    <row r="10" spans="2:82" ht="28.9">
      <c r="B10" s="18" t="s">
        <v>164</v>
      </c>
      <c r="C10" s="17">
        <v>0.663906404520892</v>
      </c>
      <c r="D10" s="17">
        <v>0.63421291993337303</v>
      </c>
      <c r="E10" s="17">
        <v>0.69086568759717504</v>
      </c>
      <c r="F10" s="17"/>
      <c r="G10" s="17">
        <v>0.61978417233607697</v>
      </c>
      <c r="H10" s="17">
        <v>0.60162857936516501</v>
      </c>
      <c r="I10" s="17">
        <v>0.66668168286497198</v>
      </c>
      <c r="J10" s="17">
        <v>0.67252506334832496</v>
      </c>
      <c r="K10" s="17">
        <v>0.70008504192646004</v>
      </c>
      <c r="L10" s="17">
        <v>0.71052245247191104</v>
      </c>
      <c r="M10" s="17"/>
      <c r="N10" s="17">
        <v>0.68586550591605699</v>
      </c>
      <c r="O10" s="17">
        <v>0.69506208316151397</v>
      </c>
      <c r="P10" s="17">
        <v>0.645710969792888</v>
      </c>
      <c r="Q10" s="17">
        <v>0.62485024723717697</v>
      </c>
      <c r="R10" s="17"/>
      <c r="S10" s="17">
        <v>0.63248884353770596</v>
      </c>
      <c r="T10" s="17">
        <v>0.730703498602156</v>
      </c>
      <c r="U10" s="17">
        <v>0.67692615077840401</v>
      </c>
      <c r="V10" s="17">
        <v>0.66002214929937497</v>
      </c>
      <c r="W10" s="17">
        <v>0.62963925359421402</v>
      </c>
      <c r="X10" s="17">
        <v>0.64135726139274296</v>
      </c>
      <c r="Y10" s="17">
        <v>0.68228045261340997</v>
      </c>
      <c r="Z10" s="17">
        <v>0.60405822312090396</v>
      </c>
      <c r="AA10" s="17">
        <v>0.65932963853056303</v>
      </c>
      <c r="AB10" s="17">
        <v>0.67218015989848301</v>
      </c>
      <c r="AC10" s="17">
        <v>0.671306701900939</v>
      </c>
      <c r="AD10" s="17">
        <v>0.65605798299695395</v>
      </c>
      <c r="AE10" s="17"/>
      <c r="AF10" s="17">
        <v>0.62626044969635097</v>
      </c>
      <c r="AG10" s="17">
        <v>0.61720827463552397</v>
      </c>
      <c r="AH10" s="17">
        <v>0.62776168505512198</v>
      </c>
      <c r="AI10" s="17">
        <v>0.62401611698424198</v>
      </c>
      <c r="AJ10" s="17">
        <v>0.62652395459577603</v>
      </c>
      <c r="AK10" s="17">
        <v>0.66201542776505395</v>
      </c>
      <c r="AL10" s="17">
        <v>0.63762123011111904</v>
      </c>
      <c r="AM10" s="17">
        <v>0.66717153610294</v>
      </c>
      <c r="AN10" s="17">
        <v>0.72768760457891302</v>
      </c>
      <c r="AO10" s="17">
        <v>0.74634984520025305</v>
      </c>
      <c r="AP10" s="17">
        <v>0.66458591090090102</v>
      </c>
      <c r="AQ10" s="17">
        <v>0.67408236862641902</v>
      </c>
      <c r="AR10" s="17">
        <v>0.73146865864723298</v>
      </c>
      <c r="AS10" s="17">
        <v>0.72473534331873102</v>
      </c>
      <c r="AT10" s="17">
        <v>0.72417507721920904</v>
      </c>
      <c r="AU10" s="17">
        <v>0.584848012346878</v>
      </c>
      <c r="AV10" s="17"/>
      <c r="AW10" s="17">
        <v>0.63655367793582296</v>
      </c>
      <c r="AX10" s="17">
        <v>0.68861635125770104</v>
      </c>
      <c r="AY10" s="17">
        <v>0.66251329838695305</v>
      </c>
      <c r="AZ10" s="17">
        <v>0.65446738234351198</v>
      </c>
      <c r="BA10" s="17">
        <v>0.68750796927236502</v>
      </c>
      <c r="BB10" s="17">
        <v>0.65386524796109802</v>
      </c>
      <c r="BC10" s="17"/>
      <c r="BD10" s="17">
        <v>0.64322417879363303</v>
      </c>
      <c r="BE10" s="17">
        <v>0.66605727142973303</v>
      </c>
      <c r="BF10" s="17">
        <v>0.69070992777596996</v>
      </c>
      <c r="BG10" s="17">
        <v>0.63293679693165505</v>
      </c>
      <c r="BH10" s="17">
        <v>0.72060780471965502</v>
      </c>
      <c r="BI10" s="17"/>
      <c r="BJ10" s="17">
        <v>0.67974909131432304</v>
      </c>
      <c r="BK10" s="17">
        <v>0.60084007844099896</v>
      </c>
      <c r="BL10" s="17"/>
      <c r="BM10" s="17">
        <v>0.66861310553594899</v>
      </c>
      <c r="BN10" s="17">
        <v>0.64476463981438503</v>
      </c>
      <c r="BO10" s="17"/>
      <c r="BP10" s="17">
        <v>0.64683166781031898</v>
      </c>
      <c r="BQ10" s="17">
        <v>0.64218428749267198</v>
      </c>
      <c r="BR10" s="17">
        <v>0.64405190748001595</v>
      </c>
      <c r="BS10" s="17">
        <v>0.67493576984116199</v>
      </c>
      <c r="BT10" s="17"/>
      <c r="BU10" s="17">
        <v>0.68835985758208695</v>
      </c>
      <c r="BV10" s="17">
        <v>0.63277815528298897</v>
      </c>
      <c r="BW10" s="17"/>
      <c r="BX10" s="17">
        <v>0.65971472928452601</v>
      </c>
      <c r="BY10" s="17">
        <v>0.66556905676452705</v>
      </c>
      <c r="BZ10" s="17"/>
      <c r="CA10" s="17">
        <v>0.64158948911566205</v>
      </c>
      <c r="CB10" s="17">
        <v>0.63397000666722902</v>
      </c>
      <c r="CC10" s="17">
        <v>0.74903723753023299</v>
      </c>
      <c r="CD10" s="17">
        <v>0.60729461287313902</v>
      </c>
    </row>
    <row r="11" spans="2:82" ht="28.9">
      <c r="B11" s="18" t="s">
        <v>165</v>
      </c>
      <c r="C11" s="17">
        <v>0.136112365394849</v>
      </c>
      <c r="D11" s="17">
        <v>0.17259315358581401</v>
      </c>
      <c r="E11" s="17">
        <v>0.101035897531651</v>
      </c>
      <c r="F11" s="17"/>
      <c r="G11" s="17">
        <v>0.13992398255052299</v>
      </c>
      <c r="H11" s="17">
        <v>0.136996766726217</v>
      </c>
      <c r="I11" s="17">
        <v>0.11681872938733499</v>
      </c>
      <c r="J11" s="17">
        <v>0.128416869295469</v>
      </c>
      <c r="K11" s="17">
        <v>0.14012035701730999</v>
      </c>
      <c r="L11" s="17">
        <v>0.152170989061716</v>
      </c>
      <c r="M11" s="17"/>
      <c r="N11" s="17">
        <v>0.14321163073169499</v>
      </c>
      <c r="O11" s="17">
        <v>0.133075956504977</v>
      </c>
      <c r="P11" s="17">
        <v>0.13162557534118</v>
      </c>
      <c r="Q11" s="17">
        <v>0.13361000788329799</v>
      </c>
      <c r="R11" s="17"/>
      <c r="S11" s="17">
        <v>0.155914222212124</v>
      </c>
      <c r="T11" s="17">
        <v>0.109874414652584</v>
      </c>
      <c r="U11" s="17">
        <v>0.146121624169986</v>
      </c>
      <c r="V11" s="17">
        <v>0.155638844069895</v>
      </c>
      <c r="W11" s="17">
        <v>0.13343007800908499</v>
      </c>
      <c r="X11" s="17">
        <v>0.120714465128652</v>
      </c>
      <c r="Y11" s="17">
        <v>0.135466003789597</v>
      </c>
      <c r="Z11" s="17">
        <v>0.14931908982931799</v>
      </c>
      <c r="AA11" s="17">
        <v>0.142432739837837</v>
      </c>
      <c r="AB11" s="17">
        <v>0.13594869640271201</v>
      </c>
      <c r="AC11" s="17">
        <v>8.7835884426981606E-2</v>
      </c>
      <c r="AD11" s="17">
        <v>0.166466167372711</v>
      </c>
      <c r="AE11" s="17"/>
      <c r="AF11" s="17">
        <v>3.7855382126830803E-2</v>
      </c>
      <c r="AG11" s="17">
        <v>9.90373734656423E-2</v>
      </c>
      <c r="AH11" s="17">
        <v>0.12197138595977899</v>
      </c>
      <c r="AI11" s="17">
        <v>0.14588751071018799</v>
      </c>
      <c r="AJ11" s="17">
        <v>0.13442915965612101</v>
      </c>
      <c r="AK11" s="17">
        <v>0.139901919905217</v>
      </c>
      <c r="AL11" s="17">
        <v>0.15026502285926399</v>
      </c>
      <c r="AM11" s="17">
        <v>0.127566320552085</v>
      </c>
      <c r="AN11" s="17">
        <v>0.138171389114603</v>
      </c>
      <c r="AO11" s="17">
        <v>0.104404165260542</v>
      </c>
      <c r="AP11" s="17">
        <v>0.173185117261902</v>
      </c>
      <c r="AQ11" s="17">
        <v>0.14731297856100101</v>
      </c>
      <c r="AR11" s="17">
        <v>0.122221899049213</v>
      </c>
      <c r="AS11" s="17">
        <v>9.2264703717228905E-2</v>
      </c>
      <c r="AT11" s="17">
        <v>0.12876972474009599</v>
      </c>
      <c r="AU11" s="17">
        <v>0.21823364251914601</v>
      </c>
      <c r="AV11" s="17"/>
      <c r="AW11" s="17">
        <v>0.15799124647353299</v>
      </c>
      <c r="AX11" s="17">
        <v>0.13073849546237601</v>
      </c>
      <c r="AY11" s="17">
        <v>0.112531574115543</v>
      </c>
      <c r="AZ11" s="17">
        <v>0.127495612411054</v>
      </c>
      <c r="BA11" s="17">
        <v>0.145921851883174</v>
      </c>
      <c r="BB11" s="17">
        <v>0.13931150904671699</v>
      </c>
      <c r="BC11" s="17"/>
      <c r="BD11" s="17">
        <v>0.137642544703033</v>
      </c>
      <c r="BE11" s="17">
        <v>0.12630474137153899</v>
      </c>
      <c r="BF11" s="17">
        <v>0.13329656911523299</v>
      </c>
      <c r="BG11" s="17">
        <v>0.157708915960978</v>
      </c>
      <c r="BH11" s="17">
        <v>0.136263672669687</v>
      </c>
      <c r="BI11" s="17"/>
      <c r="BJ11" s="17">
        <v>0.12854220807437</v>
      </c>
      <c r="BK11" s="17">
        <v>0.16891763212344099</v>
      </c>
      <c r="BL11" s="17"/>
      <c r="BM11" s="17">
        <v>0.13265077100955899</v>
      </c>
      <c r="BN11" s="17">
        <v>0.149429660967238</v>
      </c>
      <c r="BO11" s="17"/>
      <c r="BP11" s="17">
        <v>0.129564214461003</v>
      </c>
      <c r="BQ11" s="17">
        <v>0.15304857152459</v>
      </c>
      <c r="BR11" s="17">
        <v>0.16948214539654</v>
      </c>
      <c r="BS11" s="17">
        <v>0.131339326599024</v>
      </c>
      <c r="BT11" s="17"/>
      <c r="BU11" s="17">
        <v>0.139962795357084</v>
      </c>
      <c r="BV11" s="17">
        <v>0.13121092496279299</v>
      </c>
      <c r="BW11" s="17"/>
      <c r="BX11" s="17">
        <v>0.16662526730639701</v>
      </c>
      <c r="BY11" s="17">
        <v>0.124009246245041</v>
      </c>
      <c r="BZ11" s="17"/>
      <c r="CA11" s="17">
        <v>0.142884191472401</v>
      </c>
      <c r="CB11" s="17">
        <v>0.13904672296092699</v>
      </c>
      <c r="CC11" s="17">
        <v>0.13048165670850101</v>
      </c>
      <c r="CD11" s="17">
        <v>0.13755671700543001</v>
      </c>
    </row>
    <row r="12" spans="2:82">
      <c r="B12" s="18" t="s">
        <v>166</v>
      </c>
      <c r="C12" s="17">
        <v>1.9091108786250199E-2</v>
      </c>
      <c r="D12" s="17">
        <v>2.5840500857455501E-2</v>
      </c>
      <c r="E12" s="17">
        <v>1.2640845610824099E-2</v>
      </c>
      <c r="F12" s="17"/>
      <c r="G12" s="17">
        <v>1.9319347924190499E-2</v>
      </c>
      <c r="H12" s="17">
        <v>2.6307358809229499E-2</v>
      </c>
      <c r="I12" s="17">
        <v>2.4734115609555799E-2</v>
      </c>
      <c r="J12" s="17">
        <v>2.48814721273975E-2</v>
      </c>
      <c r="K12" s="17">
        <v>8.9862963997189692E-3</v>
      </c>
      <c r="L12" s="17">
        <v>1.0517852107139E-2</v>
      </c>
      <c r="M12" s="17"/>
      <c r="N12" s="17">
        <v>1.7581014047015099E-2</v>
      </c>
      <c r="O12" s="17">
        <v>1.59463690414023E-2</v>
      </c>
      <c r="P12" s="17">
        <v>2.4561272810199299E-2</v>
      </c>
      <c r="Q12" s="17">
        <v>1.8176526717432102E-2</v>
      </c>
      <c r="R12" s="17"/>
      <c r="S12" s="17">
        <v>1.9749474152213599E-2</v>
      </c>
      <c r="T12" s="17">
        <v>2.33028797321446E-2</v>
      </c>
      <c r="U12" s="17">
        <v>1.73013559289346E-2</v>
      </c>
      <c r="V12" s="17">
        <v>9.0851413622554597E-3</v>
      </c>
      <c r="W12" s="17">
        <v>2.3678522627939302E-2</v>
      </c>
      <c r="X12" s="17">
        <v>1.80777084569173E-2</v>
      </c>
      <c r="Y12" s="17">
        <v>1.87785768347506E-2</v>
      </c>
      <c r="Z12" s="17">
        <v>3.2161162519709498E-2</v>
      </c>
      <c r="AA12" s="17">
        <v>1.8084617519516E-2</v>
      </c>
      <c r="AB12" s="17">
        <v>2.0178669601435599E-2</v>
      </c>
      <c r="AC12" s="17">
        <v>1.7286434934525498E-2</v>
      </c>
      <c r="AD12" s="17">
        <v>1.1737469909493099E-2</v>
      </c>
      <c r="AE12" s="17"/>
      <c r="AF12" s="17">
        <v>0</v>
      </c>
      <c r="AG12" s="17">
        <v>1.2362354102094001E-2</v>
      </c>
      <c r="AH12" s="17">
        <v>1.1205904831848299E-2</v>
      </c>
      <c r="AI12" s="17">
        <v>2.55312849368621E-2</v>
      </c>
      <c r="AJ12" s="17">
        <v>2.2675249273241299E-2</v>
      </c>
      <c r="AK12" s="17">
        <v>2.36950918738419E-2</v>
      </c>
      <c r="AL12" s="17">
        <v>1.8031135010956399E-2</v>
      </c>
      <c r="AM12" s="17">
        <v>4.2012826807501097E-2</v>
      </c>
      <c r="AN12" s="17">
        <v>1.3253040002484199E-2</v>
      </c>
      <c r="AO12" s="17">
        <v>9.9293057637160603E-3</v>
      </c>
      <c r="AP12" s="17">
        <v>2.8513622247008E-2</v>
      </c>
      <c r="AQ12" s="17">
        <v>2.1814678367943902E-2</v>
      </c>
      <c r="AR12" s="17">
        <v>1.0938729403629501E-2</v>
      </c>
      <c r="AS12" s="17">
        <v>9.4160326020766294E-3</v>
      </c>
      <c r="AT12" s="17">
        <v>8.9964891264586993E-3</v>
      </c>
      <c r="AU12" s="17">
        <v>1.6175091071070801E-2</v>
      </c>
      <c r="AV12" s="17"/>
      <c r="AW12" s="17">
        <v>1.9875677608451599E-2</v>
      </c>
      <c r="AX12" s="17">
        <v>1.4106157073357699E-2</v>
      </c>
      <c r="AY12" s="17">
        <v>1.8417572632647101E-2</v>
      </c>
      <c r="AZ12" s="17">
        <v>2.3037989691906201E-2</v>
      </c>
      <c r="BA12" s="17">
        <v>1.7253307257156899E-2</v>
      </c>
      <c r="BB12" s="17">
        <v>3.0478759551379599E-2</v>
      </c>
      <c r="BC12" s="17"/>
      <c r="BD12" s="17">
        <v>1.5877777782651599E-2</v>
      </c>
      <c r="BE12" s="17">
        <v>1.7692710695386499E-2</v>
      </c>
      <c r="BF12" s="17">
        <v>1.5898848772124798E-2</v>
      </c>
      <c r="BG12" s="17">
        <v>3.7625853743303801E-2</v>
      </c>
      <c r="BH12" s="17">
        <v>1.2839732703034699E-2</v>
      </c>
      <c r="BI12" s="17"/>
      <c r="BJ12" s="17">
        <v>1.4832509464302901E-2</v>
      </c>
      <c r="BK12" s="17">
        <v>3.6675597553212598E-2</v>
      </c>
      <c r="BL12" s="17"/>
      <c r="BM12" s="17">
        <v>1.6474585696548201E-2</v>
      </c>
      <c r="BN12" s="17">
        <v>3.0339972904950802E-2</v>
      </c>
      <c r="BO12" s="17"/>
      <c r="BP12" s="17">
        <v>4.5885334911613701E-2</v>
      </c>
      <c r="BQ12" s="17">
        <v>1.8871527804278199E-2</v>
      </c>
      <c r="BR12" s="17">
        <v>1.24528771393605E-2</v>
      </c>
      <c r="BS12" s="17">
        <v>1.45429505479124E-2</v>
      </c>
      <c r="BT12" s="17"/>
      <c r="BU12" s="17">
        <v>1.49628550116885E-2</v>
      </c>
      <c r="BV12" s="17">
        <v>2.43462076097287E-2</v>
      </c>
      <c r="BW12" s="17"/>
      <c r="BX12" s="17">
        <v>1.6728026427311599E-2</v>
      </c>
      <c r="BY12" s="17">
        <v>2.00284390812825E-2</v>
      </c>
      <c r="BZ12" s="17"/>
      <c r="CA12" s="17">
        <v>2.25680639087074E-2</v>
      </c>
      <c r="CB12" s="17">
        <v>2.1141425893202899E-2</v>
      </c>
      <c r="CC12" s="17">
        <v>1.18232829145796E-2</v>
      </c>
      <c r="CD12" s="17">
        <v>2.40017716762644E-2</v>
      </c>
    </row>
    <row r="13" spans="2:82">
      <c r="B13" s="18" t="s">
        <v>124</v>
      </c>
      <c r="C13" s="19">
        <v>4.7212043238122101E-2</v>
      </c>
      <c r="D13" s="19">
        <v>3.67439980360343E-2</v>
      </c>
      <c r="E13" s="19">
        <v>5.7787701913829301E-2</v>
      </c>
      <c r="F13" s="19"/>
      <c r="G13" s="19">
        <v>3.4277638096345799E-2</v>
      </c>
      <c r="H13" s="19">
        <v>5.0276174777160502E-2</v>
      </c>
      <c r="I13" s="19">
        <v>4.6812013554174102E-2</v>
      </c>
      <c r="J13" s="19">
        <v>5.7855587613831999E-2</v>
      </c>
      <c r="K13" s="19">
        <v>4.8060830450604997E-2</v>
      </c>
      <c r="L13" s="19">
        <v>4.4430803025836699E-2</v>
      </c>
      <c r="M13" s="19"/>
      <c r="N13" s="19">
        <v>2.5404844261878799E-2</v>
      </c>
      <c r="O13" s="19">
        <v>3.4644070505419199E-2</v>
      </c>
      <c r="P13" s="19">
        <v>6.2153069563696997E-2</v>
      </c>
      <c r="Q13" s="19">
        <v>6.9955366099732005E-2</v>
      </c>
      <c r="R13" s="19"/>
      <c r="S13" s="19">
        <v>4.0383438007575101E-2</v>
      </c>
      <c r="T13" s="19">
        <v>3.2921079237487001E-2</v>
      </c>
      <c r="U13" s="19">
        <v>5.5815116026983101E-2</v>
      </c>
      <c r="V13" s="19">
        <v>4.9952431606783698E-2</v>
      </c>
      <c r="W13" s="19">
        <v>3.64912417781856E-2</v>
      </c>
      <c r="X13" s="19">
        <v>6.25209203527098E-2</v>
      </c>
      <c r="Y13" s="19">
        <v>5.7667503067583802E-2</v>
      </c>
      <c r="Z13" s="19">
        <v>6.3257450339718996E-2</v>
      </c>
      <c r="AA13" s="19">
        <v>5.2475373074440099E-2</v>
      </c>
      <c r="AB13" s="19">
        <v>4.2164435855953697E-2</v>
      </c>
      <c r="AC13" s="19">
        <v>5.0785395370281899E-2</v>
      </c>
      <c r="AD13" s="19">
        <v>2.9534952318101399E-2</v>
      </c>
      <c r="AE13" s="19"/>
      <c r="AF13" s="19">
        <v>0.17758643848320699</v>
      </c>
      <c r="AG13" s="19">
        <v>8.1983066964132503E-2</v>
      </c>
      <c r="AH13" s="19">
        <v>5.7227406826033098E-2</v>
      </c>
      <c r="AI13" s="19">
        <v>6.8313654156460193E-2</v>
      </c>
      <c r="AJ13" s="19">
        <v>5.3682632412674597E-2</v>
      </c>
      <c r="AK13" s="19">
        <v>3.6748347812456401E-2</v>
      </c>
      <c r="AL13" s="19">
        <v>4.3376310546251802E-2</v>
      </c>
      <c r="AM13" s="19">
        <v>5.4205691110050698E-2</v>
      </c>
      <c r="AN13" s="19">
        <v>3.4409114669252498E-2</v>
      </c>
      <c r="AO13" s="19">
        <v>2.0676244968196499E-2</v>
      </c>
      <c r="AP13" s="19">
        <v>2.83421253601529E-2</v>
      </c>
      <c r="AQ13" s="19">
        <v>1.8574181450278001E-2</v>
      </c>
      <c r="AR13" s="19">
        <v>3.3408172285156898E-2</v>
      </c>
      <c r="AS13" s="19">
        <v>3.0294497075718501E-2</v>
      </c>
      <c r="AT13" s="19">
        <v>2.25914948404204E-2</v>
      </c>
      <c r="AU13" s="19">
        <v>2.6894395355848401E-2</v>
      </c>
      <c r="AV13" s="19"/>
      <c r="AW13" s="19">
        <v>3.21058479891599E-2</v>
      </c>
      <c r="AX13" s="19">
        <v>3.9398397851340902E-2</v>
      </c>
      <c r="AY13" s="19">
        <v>6.9580852433157495E-2</v>
      </c>
      <c r="AZ13" s="19">
        <v>6.3729991704714897E-2</v>
      </c>
      <c r="BA13" s="19">
        <v>4.0287960624302302E-2</v>
      </c>
      <c r="BB13" s="19">
        <v>4.0901917294246297E-2</v>
      </c>
      <c r="BC13" s="19"/>
      <c r="BD13" s="19">
        <v>6.6466383267268198E-2</v>
      </c>
      <c r="BE13" s="19">
        <v>4.7069540666416498E-2</v>
      </c>
      <c r="BF13" s="19">
        <v>3.6060328299996898E-2</v>
      </c>
      <c r="BG13" s="19">
        <v>2.8223545727093999E-2</v>
      </c>
      <c r="BH13" s="19">
        <v>1.4193009196207401E-2</v>
      </c>
      <c r="BI13" s="19"/>
      <c r="BJ13" s="19">
        <v>4.9240274265934997E-2</v>
      </c>
      <c r="BK13" s="19">
        <v>3.1699734712479097E-2</v>
      </c>
      <c r="BL13" s="19"/>
      <c r="BM13" s="19">
        <v>5.1181097636331697E-2</v>
      </c>
      <c r="BN13" s="19">
        <v>2.86677845642219E-2</v>
      </c>
      <c r="BO13" s="19"/>
      <c r="BP13" s="19">
        <v>2.5780798180617098E-2</v>
      </c>
      <c r="BQ13" s="19">
        <v>4.5445762943121498E-2</v>
      </c>
      <c r="BR13" s="19">
        <v>2.86550663513085E-2</v>
      </c>
      <c r="BS13" s="19">
        <v>5.1093476658478999E-2</v>
      </c>
      <c r="BT13" s="19"/>
      <c r="BU13" s="19">
        <v>2.9996820605519899E-2</v>
      </c>
      <c r="BV13" s="19">
        <v>6.9126320107429598E-2</v>
      </c>
      <c r="BW13" s="19"/>
      <c r="BX13" s="19">
        <v>1.81570431603294E-2</v>
      </c>
      <c r="BY13" s="19">
        <v>5.8736877187334599E-2</v>
      </c>
      <c r="BZ13" s="19"/>
      <c r="CA13" s="19">
        <v>2.4961551576025399E-2</v>
      </c>
      <c r="CB13" s="19">
        <v>5.4943204147334203E-2</v>
      </c>
      <c r="CC13" s="19">
        <v>9.4369137009042495E-3</v>
      </c>
      <c r="CD13" s="19">
        <v>8.6064365461113901E-2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8.1890445044134896E-2</v>
      </c>
      <c r="D9" s="17">
        <v>9.0493974048540496E-2</v>
      </c>
      <c r="E9" s="17">
        <v>7.3582579658231603E-2</v>
      </c>
      <c r="F9" s="17"/>
      <c r="G9" s="17">
        <v>0.101081968535773</v>
      </c>
      <c r="H9" s="17">
        <v>0.118648860430513</v>
      </c>
      <c r="I9" s="17">
        <v>8.9390487995816503E-2</v>
      </c>
      <c r="J9" s="17">
        <v>6.4662293942014296E-2</v>
      </c>
      <c r="K9" s="17">
        <v>6.7484381714721195E-2</v>
      </c>
      <c r="L9" s="17">
        <v>5.6687541172939102E-2</v>
      </c>
      <c r="M9" s="17"/>
      <c r="N9" s="17">
        <v>9.1823643278151096E-2</v>
      </c>
      <c r="O9" s="17">
        <v>6.7163401073275397E-2</v>
      </c>
      <c r="P9" s="17">
        <v>8.7642646280632994E-2</v>
      </c>
      <c r="Q9" s="17">
        <v>8.3556886097702995E-2</v>
      </c>
      <c r="R9" s="17"/>
      <c r="S9" s="17">
        <v>0.116449502905136</v>
      </c>
      <c r="T9" s="17">
        <v>5.28570583105437E-2</v>
      </c>
      <c r="U9" s="17">
        <v>4.5389703010073397E-2</v>
      </c>
      <c r="V9" s="17">
        <v>7.0762181768881993E-2</v>
      </c>
      <c r="W9" s="17">
        <v>9.4297996046652802E-2</v>
      </c>
      <c r="X9" s="17">
        <v>7.6581316932849697E-2</v>
      </c>
      <c r="Y9" s="17">
        <v>5.5866683014446902E-2</v>
      </c>
      <c r="Z9" s="17">
        <v>5.9305968238923597E-2</v>
      </c>
      <c r="AA9" s="17">
        <v>0.112373626148905</v>
      </c>
      <c r="AB9" s="17">
        <v>8.4126859424365902E-2</v>
      </c>
      <c r="AC9" s="17">
        <v>0.12668656171307099</v>
      </c>
      <c r="AD9" s="17">
        <v>7.0484284742803494E-2</v>
      </c>
      <c r="AE9" s="17"/>
      <c r="AF9" s="17">
        <v>8.9145509690936195E-2</v>
      </c>
      <c r="AG9" s="17">
        <v>8.6045130498667494E-2</v>
      </c>
      <c r="AH9" s="17">
        <v>6.1439806125963503E-2</v>
      </c>
      <c r="AI9" s="17">
        <v>7.8908286884461401E-2</v>
      </c>
      <c r="AJ9" s="17">
        <v>8.9425875793100296E-2</v>
      </c>
      <c r="AK9" s="17">
        <v>0.101415248170605</v>
      </c>
      <c r="AL9" s="17">
        <v>8.6954818936707007E-2</v>
      </c>
      <c r="AM9" s="17">
        <v>7.39333474823307E-2</v>
      </c>
      <c r="AN9" s="17">
        <v>7.4332811305680702E-2</v>
      </c>
      <c r="AO9" s="17">
        <v>9.2702396116018701E-2</v>
      </c>
      <c r="AP9" s="17">
        <v>6.8278825409158098E-2</v>
      </c>
      <c r="AQ9" s="17">
        <v>7.87170598309377E-2</v>
      </c>
      <c r="AR9" s="17">
        <v>6.1886930035120503E-2</v>
      </c>
      <c r="AS9" s="17">
        <v>6.1208740027328998E-2</v>
      </c>
      <c r="AT9" s="17">
        <v>0.144067437633351</v>
      </c>
      <c r="AU9" s="17">
        <v>9.4462517041970007E-2</v>
      </c>
      <c r="AV9" s="17"/>
      <c r="AW9" s="17">
        <v>9.9575032411047801E-2</v>
      </c>
      <c r="AX9" s="17">
        <v>8.5328948131813798E-2</v>
      </c>
      <c r="AY9" s="17">
        <v>8.0747552359620195E-2</v>
      </c>
      <c r="AZ9" s="17">
        <v>6.63182331895531E-2</v>
      </c>
      <c r="BA9" s="17">
        <v>6.0289925037858398E-2</v>
      </c>
      <c r="BB9" s="17">
        <v>9.5408738465545304E-2</v>
      </c>
      <c r="BC9" s="17"/>
      <c r="BD9" s="17">
        <v>8.5386198838351496E-2</v>
      </c>
      <c r="BE9" s="17">
        <v>7.2886683285028397E-2</v>
      </c>
      <c r="BF9" s="17">
        <v>8.4021974427181706E-2</v>
      </c>
      <c r="BG9" s="17">
        <v>0.108784696837435</v>
      </c>
      <c r="BH9" s="17">
        <v>8.8607104486913404E-2</v>
      </c>
      <c r="BI9" s="17"/>
      <c r="BJ9" s="17">
        <v>7.6462472350580402E-2</v>
      </c>
      <c r="BK9" s="17">
        <v>0.107757975901155</v>
      </c>
      <c r="BL9" s="17"/>
      <c r="BM9" s="17">
        <v>8.0152784447620806E-2</v>
      </c>
      <c r="BN9" s="17">
        <v>8.8098780301497107E-2</v>
      </c>
      <c r="BO9" s="17"/>
      <c r="BP9" s="17">
        <v>8.6909557522848194E-2</v>
      </c>
      <c r="BQ9" s="17">
        <v>0.112004474420532</v>
      </c>
      <c r="BR9" s="17">
        <v>0.100455525824069</v>
      </c>
      <c r="BS9" s="17">
        <v>7.3796349948560297E-2</v>
      </c>
      <c r="BT9" s="17"/>
      <c r="BU9" s="17">
        <v>9.1729539716498401E-2</v>
      </c>
      <c r="BV9" s="17">
        <v>6.9365678481710893E-2</v>
      </c>
      <c r="BW9" s="17"/>
      <c r="BX9" s="17">
        <v>0.106190406585633</v>
      </c>
      <c r="BY9" s="17">
        <v>7.2251724652181798E-2</v>
      </c>
      <c r="BZ9" s="17"/>
      <c r="CA9" s="17">
        <v>0.13186279320517899</v>
      </c>
      <c r="CB9" s="17">
        <v>7.3419732987715397E-2</v>
      </c>
      <c r="CC9" s="17">
        <v>8.4035329657670896E-2</v>
      </c>
      <c r="CD9" s="17">
        <v>7.4731916373581994E-2</v>
      </c>
    </row>
    <row r="10" spans="2:82" ht="28.9">
      <c r="B10" s="18" t="s">
        <v>164</v>
      </c>
      <c r="C10" s="17">
        <v>0.70969456630781602</v>
      </c>
      <c r="D10" s="17">
        <v>0.71079335297747304</v>
      </c>
      <c r="E10" s="17">
        <v>0.70889541454762095</v>
      </c>
      <c r="F10" s="17"/>
      <c r="G10" s="17">
        <v>0.56971035744437803</v>
      </c>
      <c r="H10" s="17">
        <v>0.59030851949916896</v>
      </c>
      <c r="I10" s="17">
        <v>0.695585228104738</v>
      </c>
      <c r="J10" s="17">
        <v>0.74062166622074799</v>
      </c>
      <c r="K10" s="17">
        <v>0.79589834445927099</v>
      </c>
      <c r="L10" s="17">
        <v>0.82879218020364198</v>
      </c>
      <c r="M10" s="17"/>
      <c r="N10" s="17">
        <v>0.75567907179758298</v>
      </c>
      <c r="O10" s="17">
        <v>0.74245345910775995</v>
      </c>
      <c r="P10" s="17">
        <v>0.66255677042030103</v>
      </c>
      <c r="Q10" s="17">
        <v>0.66847376085550803</v>
      </c>
      <c r="R10" s="17"/>
      <c r="S10" s="17">
        <v>0.66891586228432598</v>
      </c>
      <c r="T10" s="17">
        <v>0.79412589910159204</v>
      </c>
      <c r="U10" s="17">
        <v>0.77684067561520298</v>
      </c>
      <c r="V10" s="17">
        <v>0.71839265834888399</v>
      </c>
      <c r="W10" s="17">
        <v>0.71473823171672302</v>
      </c>
      <c r="X10" s="17">
        <v>0.67885481406043002</v>
      </c>
      <c r="Y10" s="17">
        <v>0.70615623820834705</v>
      </c>
      <c r="Z10" s="17">
        <v>0.68260399071978695</v>
      </c>
      <c r="AA10" s="17">
        <v>0.65862596525186401</v>
      </c>
      <c r="AB10" s="17">
        <v>0.709403367523463</v>
      </c>
      <c r="AC10" s="17">
        <v>0.695567288872315</v>
      </c>
      <c r="AD10" s="17">
        <v>0.66699460646187703</v>
      </c>
      <c r="AE10" s="17"/>
      <c r="AF10" s="17">
        <v>0.546781682347807</v>
      </c>
      <c r="AG10" s="17">
        <v>0.63659781560997097</v>
      </c>
      <c r="AH10" s="17">
        <v>0.69497521231014003</v>
      </c>
      <c r="AI10" s="17">
        <v>0.70376686899873298</v>
      </c>
      <c r="AJ10" s="17">
        <v>0.67187868269749396</v>
      </c>
      <c r="AK10" s="17">
        <v>0.72847576953021298</v>
      </c>
      <c r="AL10" s="17">
        <v>0.65265801749813601</v>
      </c>
      <c r="AM10" s="17">
        <v>0.74596054975725901</v>
      </c>
      <c r="AN10" s="17">
        <v>0.71096511806929297</v>
      </c>
      <c r="AO10" s="17">
        <v>0.70306853958774596</v>
      </c>
      <c r="AP10" s="17">
        <v>0.74642865590580099</v>
      </c>
      <c r="AQ10" s="17">
        <v>0.75171338028233803</v>
      </c>
      <c r="AR10" s="17">
        <v>0.79528409359963603</v>
      </c>
      <c r="AS10" s="17">
        <v>0.78274557094765196</v>
      </c>
      <c r="AT10" s="17">
        <v>0.70566335815438297</v>
      </c>
      <c r="AU10" s="17">
        <v>0.70157975723787602</v>
      </c>
      <c r="AV10" s="17"/>
      <c r="AW10" s="17">
        <v>0.64568157713275398</v>
      </c>
      <c r="AX10" s="17">
        <v>0.73123302336118201</v>
      </c>
      <c r="AY10" s="17">
        <v>0.68912316544785801</v>
      </c>
      <c r="AZ10" s="17">
        <v>0.73069654849963295</v>
      </c>
      <c r="BA10" s="17">
        <v>0.77507008002185596</v>
      </c>
      <c r="BB10" s="17">
        <v>0.71126348966157504</v>
      </c>
      <c r="BC10" s="17"/>
      <c r="BD10" s="17">
        <v>0.70164103641660402</v>
      </c>
      <c r="BE10" s="17">
        <v>0.71265641852141504</v>
      </c>
      <c r="BF10" s="17">
        <v>0.73071565471905597</v>
      </c>
      <c r="BG10" s="17">
        <v>0.65045611742273501</v>
      </c>
      <c r="BH10" s="17">
        <v>0.62992896396194098</v>
      </c>
      <c r="BI10" s="17"/>
      <c r="BJ10" s="17">
        <v>0.74037261437370805</v>
      </c>
      <c r="BK10" s="17">
        <v>0.57447702093145903</v>
      </c>
      <c r="BL10" s="17"/>
      <c r="BM10" s="17">
        <v>0.72204030770204797</v>
      </c>
      <c r="BN10" s="17">
        <v>0.65240496687758598</v>
      </c>
      <c r="BO10" s="17"/>
      <c r="BP10" s="17">
        <v>0.63295303662749203</v>
      </c>
      <c r="BQ10" s="17">
        <v>0.64025926717132498</v>
      </c>
      <c r="BR10" s="17">
        <v>0.61880853727277496</v>
      </c>
      <c r="BS10" s="17">
        <v>0.74219427274587202</v>
      </c>
      <c r="BT10" s="17"/>
      <c r="BU10" s="17">
        <v>0.74350209041645299</v>
      </c>
      <c r="BV10" s="17">
        <v>0.66665896581669004</v>
      </c>
      <c r="BW10" s="17"/>
      <c r="BX10" s="17">
        <v>0.682629012130194</v>
      </c>
      <c r="BY10" s="17">
        <v>0.72043027502594903</v>
      </c>
      <c r="BZ10" s="17"/>
      <c r="CA10" s="17">
        <v>0.70407286585400197</v>
      </c>
      <c r="CB10" s="17">
        <v>0.73650848418049997</v>
      </c>
      <c r="CC10" s="17">
        <v>0.77294619561105304</v>
      </c>
      <c r="CD10" s="17">
        <v>0.61748930172440897</v>
      </c>
    </row>
    <row r="11" spans="2:82" ht="28.9">
      <c r="B11" s="18" t="s">
        <v>165</v>
      </c>
      <c r="C11" s="17">
        <v>9.1252903693951101E-2</v>
      </c>
      <c r="D11" s="17">
        <v>0.100288956905471</v>
      </c>
      <c r="E11" s="17">
        <v>8.1704892256963105E-2</v>
      </c>
      <c r="F11" s="17"/>
      <c r="G11" s="17">
        <v>0.16006623836873299</v>
      </c>
      <c r="H11" s="17">
        <v>0.141497855101853</v>
      </c>
      <c r="I11" s="17">
        <v>9.5202359567694503E-2</v>
      </c>
      <c r="J11" s="17">
        <v>7.6936802343336899E-2</v>
      </c>
      <c r="K11" s="17">
        <v>5.6950844440001702E-2</v>
      </c>
      <c r="L11" s="17">
        <v>3.5893931281364602E-2</v>
      </c>
      <c r="M11" s="17"/>
      <c r="N11" s="17">
        <v>8.7219371299742707E-2</v>
      </c>
      <c r="O11" s="17">
        <v>8.6662281151785203E-2</v>
      </c>
      <c r="P11" s="17">
        <v>9.7528391074556797E-2</v>
      </c>
      <c r="Q11" s="17">
        <v>9.3509159038469306E-2</v>
      </c>
      <c r="R11" s="17"/>
      <c r="S11" s="17">
        <v>0.101868618405763</v>
      </c>
      <c r="T11" s="17">
        <v>7.5336365577482897E-2</v>
      </c>
      <c r="U11" s="17">
        <v>5.6162801802261499E-2</v>
      </c>
      <c r="V11" s="17">
        <v>8.4149060469364698E-2</v>
      </c>
      <c r="W11" s="17">
        <v>9.4304399595450297E-2</v>
      </c>
      <c r="X11" s="17">
        <v>0.11212411661346899</v>
      </c>
      <c r="Y11" s="17">
        <v>0.10824671894396</v>
      </c>
      <c r="Z11" s="17">
        <v>0.120341428139282</v>
      </c>
      <c r="AA11" s="17">
        <v>9.4562079068567201E-2</v>
      </c>
      <c r="AB11" s="17">
        <v>8.4854109497453201E-2</v>
      </c>
      <c r="AC11" s="17">
        <v>8.6340756534809895E-2</v>
      </c>
      <c r="AD11" s="17">
        <v>8.6972691577430997E-2</v>
      </c>
      <c r="AE11" s="17"/>
      <c r="AF11" s="17">
        <v>5.2589729897637598E-2</v>
      </c>
      <c r="AG11" s="17">
        <v>0.106682166709663</v>
      </c>
      <c r="AH11" s="17">
        <v>8.7527245120674405E-2</v>
      </c>
      <c r="AI11" s="17">
        <v>7.4435364827619893E-2</v>
      </c>
      <c r="AJ11" s="17">
        <v>8.6926466028933599E-2</v>
      </c>
      <c r="AK11" s="17">
        <v>8.3525670501991903E-2</v>
      </c>
      <c r="AL11" s="17">
        <v>0.12762132921213901</v>
      </c>
      <c r="AM11" s="17">
        <v>8.4562394284263598E-2</v>
      </c>
      <c r="AN11" s="17">
        <v>0.12444040212450801</v>
      </c>
      <c r="AO11" s="17">
        <v>9.9684641656394596E-2</v>
      </c>
      <c r="AP11" s="17">
        <v>0.10293038312146099</v>
      </c>
      <c r="AQ11" s="17">
        <v>8.5480136471656795E-2</v>
      </c>
      <c r="AR11" s="17">
        <v>4.9495055278228201E-2</v>
      </c>
      <c r="AS11" s="17">
        <v>7.0026070858372105E-2</v>
      </c>
      <c r="AT11" s="17">
        <v>7.17244229240806E-2</v>
      </c>
      <c r="AU11" s="17">
        <v>0.104529210199847</v>
      </c>
      <c r="AV11" s="17"/>
      <c r="AW11" s="17">
        <v>0.110769655776984</v>
      </c>
      <c r="AX11" s="17">
        <v>8.2764010321019502E-2</v>
      </c>
      <c r="AY11" s="17">
        <v>0.11495913696389699</v>
      </c>
      <c r="AZ11" s="17">
        <v>7.0269433456803101E-2</v>
      </c>
      <c r="BA11" s="17">
        <v>7.9445443500976903E-2</v>
      </c>
      <c r="BB11" s="17">
        <v>9.8143279405847494E-2</v>
      </c>
      <c r="BC11" s="17"/>
      <c r="BD11" s="17">
        <v>8.1893943760454405E-2</v>
      </c>
      <c r="BE11" s="17">
        <v>8.2149293239419705E-2</v>
      </c>
      <c r="BF11" s="17">
        <v>8.4650603985468295E-2</v>
      </c>
      <c r="BG11" s="17">
        <v>0.131053421172627</v>
      </c>
      <c r="BH11" s="17">
        <v>0.16924221380621801</v>
      </c>
      <c r="BI11" s="17"/>
      <c r="BJ11" s="17">
        <v>7.5702775749365597E-2</v>
      </c>
      <c r="BK11" s="17">
        <v>0.161728049799614</v>
      </c>
      <c r="BL11" s="17"/>
      <c r="BM11" s="17">
        <v>8.5660818998188198E-2</v>
      </c>
      <c r="BN11" s="17">
        <v>0.119166303664985</v>
      </c>
      <c r="BO11" s="17"/>
      <c r="BP11" s="17">
        <v>0.13742800973327701</v>
      </c>
      <c r="BQ11" s="17">
        <v>0.13590142853790099</v>
      </c>
      <c r="BR11" s="17">
        <v>0.16326984279741999</v>
      </c>
      <c r="BS11" s="17">
        <v>7.4218223099348293E-2</v>
      </c>
      <c r="BT11" s="17"/>
      <c r="BU11" s="17">
        <v>7.9579517112450607E-2</v>
      </c>
      <c r="BV11" s="17">
        <v>0.10611264910700199</v>
      </c>
      <c r="BW11" s="17"/>
      <c r="BX11" s="17">
        <v>0.122204797946097</v>
      </c>
      <c r="BY11" s="17">
        <v>7.8975655691387606E-2</v>
      </c>
      <c r="BZ11" s="17"/>
      <c r="CA11" s="17">
        <v>9.4571414012846897E-2</v>
      </c>
      <c r="CB11" s="17">
        <v>7.1540387026113303E-2</v>
      </c>
      <c r="CC11" s="17">
        <v>7.5838723789988294E-2</v>
      </c>
      <c r="CD11" s="17">
        <v>0.12591783600482501</v>
      </c>
    </row>
    <row r="12" spans="2:82">
      <c r="B12" s="18" t="s">
        <v>166</v>
      </c>
      <c r="C12" s="17">
        <v>3.82227644929405E-2</v>
      </c>
      <c r="D12" s="17">
        <v>4.4755651544828898E-2</v>
      </c>
      <c r="E12" s="17">
        <v>3.2126306217981702E-2</v>
      </c>
      <c r="F12" s="17"/>
      <c r="G12" s="17">
        <v>8.4838998374936594E-2</v>
      </c>
      <c r="H12" s="17">
        <v>5.1356112599103901E-2</v>
      </c>
      <c r="I12" s="17">
        <v>4.7615149500269002E-2</v>
      </c>
      <c r="J12" s="17">
        <v>2.1958685509293498E-2</v>
      </c>
      <c r="K12" s="17">
        <v>1.0152871378045601E-2</v>
      </c>
      <c r="L12" s="17">
        <v>2.08552510348275E-2</v>
      </c>
      <c r="M12" s="17"/>
      <c r="N12" s="17">
        <v>2.7394477202689199E-2</v>
      </c>
      <c r="O12" s="17">
        <v>2.7098883245192901E-2</v>
      </c>
      <c r="P12" s="17">
        <v>5.5356736980373702E-2</v>
      </c>
      <c r="Q12" s="17">
        <v>4.6325581715208598E-2</v>
      </c>
      <c r="R12" s="17"/>
      <c r="S12" s="17">
        <v>4.8688559988142102E-2</v>
      </c>
      <c r="T12" s="17">
        <v>2.9191651110515901E-2</v>
      </c>
      <c r="U12" s="17">
        <v>2.9346117286175099E-2</v>
      </c>
      <c r="V12" s="17">
        <v>2.6856340035798999E-2</v>
      </c>
      <c r="W12" s="17">
        <v>2.1914612432888E-2</v>
      </c>
      <c r="X12" s="17">
        <v>4.1948433557345101E-2</v>
      </c>
      <c r="Y12" s="17">
        <v>4.8625364459483802E-2</v>
      </c>
      <c r="Z12" s="17">
        <v>4.3606186914775302E-2</v>
      </c>
      <c r="AA12" s="17">
        <v>4.1128420377488199E-2</v>
      </c>
      <c r="AB12" s="17">
        <v>4.2208979959147602E-2</v>
      </c>
      <c r="AC12" s="17">
        <v>1.92526430045614E-2</v>
      </c>
      <c r="AD12" s="17">
        <v>8.7240693065014197E-2</v>
      </c>
      <c r="AE12" s="17"/>
      <c r="AF12" s="17">
        <v>0</v>
      </c>
      <c r="AG12" s="17">
        <v>5.3815267817841198E-2</v>
      </c>
      <c r="AH12" s="17">
        <v>6.4551552241194396E-2</v>
      </c>
      <c r="AI12" s="17">
        <v>4.5993086220622398E-2</v>
      </c>
      <c r="AJ12" s="17">
        <v>4.95957084405503E-2</v>
      </c>
      <c r="AK12" s="17">
        <v>2.6808839251985399E-2</v>
      </c>
      <c r="AL12" s="17">
        <v>4.3320987200418902E-2</v>
      </c>
      <c r="AM12" s="17">
        <v>2.1460041299854099E-2</v>
      </c>
      <c r="AN12" s="17">
        <v>3.04313985326717E-2</v>
      </c>
      <c r="AO12" s="17">
        <v>2.3406900601210701E-2</v>
      </c>
      <c r="AP12" s="17">
        <v>4.4821753937889702E-2</v>
      </c>
      <c r="AQ12" s="17">
        <v>4.6228191379490101E-2</v>
      </c>
      <c r="AR12" s="17">
        <v>3.8390978270135399E-2</v>
      </c>
      <c r="AS12" s="17">
        <v>3.44163391132324E-2</v>
      </c>
      <c r="AT12" s="17">
        <v>3.2254230589634399E-2</v>
      </c>
      <c r="AU12" s="17">
        <v>4.2016938033927302E-2</v>
      </c>
      <c r="AV12" s="17"/>
      <c r="AW12" s="17">
        <v>6.5134152461448894E-2</v>
      </c>
      <c r="AX12" s="17">
        <v>3.12801267311743E-2</v>
      </c>
      <c r="AY12" s="17">
        <v>3.3034873901762303E-2</v>
      </c>
      <c r="AZ12" s="17">
        <v>3.7639119005553501E-2</v>
      </c>
      <c r="BA12" s="17">
        <v>1.40884769006198E-2</v>
      </c>
      <c r="BB12" s="17">
        <v>2.4235067703005202E-2</v>
      </c>
      <c r="BC12" s="17"/>
      <c r="BD12" s="17">
        <v>2.6638505383611399E-2</v>
      </c>
      <c r="BE12" s="17">
        <v>4.4869238083352803E-2</v>
      </c>
      <c r="BF12" s="17">
        <v>3.0344893800296899E-2</v>
      </c>
      <c r="BG12" s="17">
        <v>6.52288395686524E-2</v>
      </c>
      <c r="BH12" s="17">
        <v>7.9009136965532106E-2</v>
      </c>
      <c r="BI12" s="17"/>
      <c r="BJ12" s="17">
        <v>3.0784269444959399E-2</v>
      </c>
      <c r="BK12" s="17">
        <v>7.1495845775655403E-2</v>
      </c>
      <c r="BL12" s="17"/>
      <c r="BM12" s="17">
        <v>3.3463250102957101E-2</v>
      </c>
      <c r="BN12" s="17">
        <v>6.03693638799747E-2</v>
      </c>
      <c r="BO12" s="17"/>
      <c r="BP12" s="17">
        <v>7.5027102319795494E-2</v>
      </c>
      <c r="BQ12" s="17">
        <v>4.9878608019541797E-2</v>
      </c>
      <c r="BR12" s="17">
        <v>4.8152012092422598E-2</v>
      </c>
      <c r="BS12" s="17">
        <v>2.8737850129304601E-2</v>
      </c>
      <c r="BT12" s="17"/>
      <c r="BU12" s="17">
        <v>2.90817525283062E-2</v>
      </c>
      <c r="BV12" s="17">
        <v>4.9858900216174597E-2</v>
      </c>
      <c r="BW12" s="17"/>
      <c r="BX12" s="17">
        <v>4.0718300525557798E-2</v>
      </c>
      <c r="BY12" s="17">
        <v>3.7232895681610798E-2</v>
      </c>
      <c r="BZ12" s="17"/>
      <c r="CA12" s="17">
        <v>4.2468542192306599E-2</v>
      </c>
      <c r="CB12" s="17">
        <v>3.1512804640257602E-2</v>
      </c>
      <c r="CC12" s="17">
        <v>3.1010263818726399E-2</v>
      </c>
      <c r="CD12" s="17">
        <v>5.1317993733911001E-2</v>
      </c>
    </row>
    <row r="13" spans="2:82">
      <c r="B13" s="18" t="s">
        <v>124</v>
      </c>
      <c r="C13" s="19">
        <v>7.8939320461157203E-2</v>
      </c>
      <c r="D13" s="19">
        <v>5.3668064523686297E-2</v>
      </c>
      <c r="E13" s="19">
        <v>0.10369080731920299</v>
      </c>
      <c r="F13" s="19"/>
      <c r="G13" s="19">
        <v>8.4302437276179504E-2</v>
      </c>
      <c r="H13" s="19">
        <v>9.8188652369360904E-2</v>
      </c>
      <c r="I13" s="19">
        <v>7.2206774831482301E-2</v>
      </c>
      <c r="J13" s="19">
        <v>9.5820551984607497E-2</v>
      </c>
      <c r="K13" s="19">
        <v>6.9513558007960594E-2</v>
      </c>
      <c r="L13" s="19">
        <v>5.7771096307226599E-2</v>
      </c>
      <c r="M13" s="19"/>
      <c r="N13" s="19">
        <v>3.78834364218344E-2</v>
      </c>
      <c r="O13" s="19">
        <v>7.6621975421986302E-2</v>
      </c>
      <c r="P13" s="19">
        <v>9.6915455244135904E-2</v>
      </c>
      <c r="Q13" s="19">
        <v>0.108134612293111</v>
      </c>
      <c r="R13" s="19"/>
      <c r="S13" s="19">
        <v>6.4077456416632705E-2</v>
      </c>
      <c r="T13" s="19">
        <v>4.8489025899865097E-2</v>
      </c>
      <c r="U13" s="19">
        <v>9.2260702286287397E-2</v>
      </c>
      <c r="V13" s="19">
        <v>9.9839759377070597E-2</v>
      </c>
      <c r="W13" s="19">
        <v>7.4744760208286104E-2</v>
      </c>
      <c r="X13" s="19">
        <v>9.0491318835905707E-2</v>
      </c>
      <c r="Y13" s="19">
        <v>8.1104995373762104E-2</v>
      </c>
      <c r="Z13" s="19">
        <v>9.4142425987232395E-2</v>
      </c>
      <c r="AA13" s="19">
        <v>9.3309909153174803E-2</v>
      </c>
      <c r="AB13" s="19">
        <v>7.9406683595570293E-2</v>
      </c>
      <c r="AC13" s="19">
        <v>7.2152749875242603E-2</v>
      </c>
      <c r="AD13" s="19">
        <v>8.8307724152873898E-2</v>
      </c>
      <c r="AE13" s="19"/>
      <c r="AF13" s="19">
        <v>0.31148307806361902</v>
      </c>
      <c r="AG13" s="19">
        <v>0.116859619363856</v>
      </c>
      <c r="AH13" s="19">
        <v>9.1506184202028107E-2</v>
      </c>
      <c r="AI13" s="19">
        <v>9.6896393068563E-2</v>
      </c>
      <c r="AJ13" s="19">
        <v>0.102173267039921</v>
      </c>
      <c r="AK13" s="19">
        <v>5.9774472545205098E-2</v>
      </c>
      <c r="AL13" s="19">
        <v>8.9444847152599705E-2</v>
      </c>
      <c r="AM13" s="19">
        <v>7.4083667176292597E-2</v>
      </c>
      <c r="AN13" s="19">
        <v>5.9830269967846302E-2</v>
      </c>
      <c r="AO13" s="19">
        <v>8.1137522038630006E-2</v>
      </c>
      <c r="AP13" s="19">
        <v>3.7540381625690698E-2</v>
      </c>
      <c r="AQ13" s="19">
        <v>3.78612320355773E-2</v>
      </c>
      <c r="AR13" s="19">
        <v>5.4942942816879697E-2</v>
      </c>
      <c r="AS13" s="19">
        <v>5.16032790534144E-2</v>
      </c>
      <c r="AT13" s="19">
        <v>4.6290550698550599E-2</v>
      </c>
      <c r="AU13" s="19">
        <v>5.7411577486379699E-2</v>
      </c>
      <c r="AV13" s="19"/>
      <c r="AW13" s="19">
        <v>7.88395822177652E-2</v>
      </c>
      <c r="AX13" s="19">
        <v>6.9393891454810799E-2</v>
      </c>
      <c r="AY13" s="19">
        <v>8.21352713268622E-2</v>
      </c>
      <c r="AZ13" s="19">
        <v>9.5076665848457198E-2</v>
      </c>
      <c r="BA13" s="19">
        <v>7.1106074538689099E-2</v>
      </c>
      <c r="BB13" s="19">
        <v>7.0949424764026395E-2</v>
      </c>
      <c r="BC13" s="19"/>
      <c r="BD13" s="19">
        <v>0.10444031560097899</v>
      </c>
      <c r="BE13" s="19">
        <v>8.7438366870784004E-2</v>
      </c>
      <c r="BF13" s="19">
        <v>7.0266873067996796E-2</v>
      </c>
      <c r="BG13" s="19">
        <v>4.4476924998550403E-2</v>
      </c>
      <c r="BH13" s="19">
        <v>3.3212580779396199E-2</v>
      </c>
      <c r="BI13" s="19"/>
      <c r="BJ13" s="19">
        <v>7.6677868081386297E-2</v>
      </c>
      <c r="BK13" s="19">
        <v>8.4541107592117096E-2</v>
      </c>
      <c r="BL13" s="19"/>
      <c r="BM13" s="19">
        <v>7.8682838749186301E-2</v>
      </c>
      <c r="BN13" s="19">
        <v>7.9960585275957105E-2</v>
      </c>
      <c r="BO13" s="19"/>
      <c r="BP13" s="19">
        <v>6.7682293796587495E-2</v>
      </c>
      <c r="BQ13" s="19">
        <v>6.1956221850699801E-2</v>
      </c>
      <c r="BR13" s="19">
        <v>6.93140820133131E-2</v>
      </c>
      <c r="BS13" s="19">
        <v>8.1053304076914301E-2</v>
      </c>
      <c r="BT13" s="19"/>
      <c r="BU13" s="19">
        <v>5.6107100226291499E-2</v>
      </c>
      <c r="BV13" s="19">
        <v>0.108003806378422</v>
      </c>
      <c r="BW13" s="19"/>
      <c r="BX13" s="19">
        <v>4.8257482812517898E-2</v>
      </c>
      <c r="BY13" s="19">
        <v>9.11094489488707E-2</v>
      </c>
      <c r="BZ13" s="19"/>
      <c r="CA13" s="19">
        <v>2.7024384735665301E-2</v>
      </c>
      <c r="CB13" s="19">
        <v>8.7018591165413495E-2</v>
      </c>
      <c r="CC13" s="19">
        <v>3.6169487122561503E-2</v>
      </c>
      <c r="CD13" s="19">
        <v>0.130542952163273</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5.1356162332847302E-2</v>
      </c>
      <c r="D9" s="17">
        <v>5.8275092516604197E-2</v>
      </c>
      <c r="E9" s="17">
        <v>4.4980358184373799E-2</v>
      </c>
      <c r="F9" s="17"/>
      <c r="G9" s="17">
        <v>6.63832909232899E-2</v>
      </c>
      <c r="H9" s="17">
        <v>7.12609090658744E-2</v>
      </c>
      <c r="I9" s="17">
        <v>7.1338691205446406E-2</v>
      </c>
      <c r="J9" s="17">
        <v>5.6829367473910597E-2</v>
      </c>
      <c r="K9" s="17">
        <v>3.33036702742837E-2</v>
      </c>
      <c r="L9" s="17">
        <v>1.6468874199626699E-2</v>
      </c>
      <c r="M9" s="17"/>
      <c r="N9" s="17">
        <v>4.1691716696468699E-2</v>
      </c>
      <c r="O9" s="17">
        <v>4.1722828788351402E-2</v>
      </c>
      <c r="P9" s="17">
        <v>5.9998780607293203E-2</v>
      </c>
      <c r="Q9" s="17">
        <v>6.44633800117793E-2</v>
      </c>
      <c r="R9" s="17"/>
      <c r="S9" s="17">
        <v>4.7414041020067299E-2</v>
      </c>
      <c r="T9" s="17">
        <v>3.0002234553077399E-2</v>
      </c>
      <c r="U9" s="17">
        <v>2.3714382238979599E-2</v>
      </c>
      <c r="V9" s="17">
        <v>5.5648488522331598E-2</v>
      </c>
      <c r="W9" s="17">
        <v>5.6439183972193399E-2</v>
      </c>
      <c r="X9" s="17">
        <v>8.8189501700864106E-2</v>
      </c>
      <c r="Y9" s="17">
        <v>4.0764529633437303E-2</v>
      </c>
      <c r="Z9" s="17">
        <v>6.2447748744244101E-2</v>
      </c>
      <c r="AA9" s="17">
        <v>6.5708716611095605E-2</v>
      </c>
      <c r="AB9" s="17">
        <v>4.9053870063471103E-2</v>
      </c>
      <c r="AC9" s="17">
        <v>5.4548662697737602E-2</v>
      </c>
      <c r="AD9" s="17">
        <v>6.3161825530106394E-2</v>
      </c>
      <c r="AE9" s="17"/>
      <c r="AF9" s="17">
        <v>0.135152087611806</v>
      </c>
      <c r="AG9" s="17">
        <v>0.118067121435511</v>
      </c>
      <c r="AH9" s="17">
        <v>3.9286313990833002E-2</v>
      </c>
      <c r="AI9" s="17">
        <v>4.2348339468467097E-2</v>
      </c>
      <c r="AJ9" s="17">
        <v>5.7091389190218701E-2</v>
      </c>
      <c r="AK9" s="17">
        <v>4.0679879113436901E-2</v>
      </c>
      <c r="AL9" s="17">
        <v>5.2980248944794299E-2</v>
      </c>
      <c r="AM9" s="17">
        <v>7.0444899072491504E-2</v>
      </c>
      <c r="AN9" s="17">
        <v>4.4013362211042503E-2</v>
      </c>
      <c r="AO9" s="17">
        <v>6.1219548781597702E-2</v>
      </c>
      <c r="AP9" s="17">
        <v>4.0146462891883797E-2</v>
      </c>
      <c r="AQ9" s="17">
        <v>3.0124925949682E-2</v>
      </c>
      <c r="AR9" s="17">
        <v>2.65777595320024E-2</v>
      </c>
      <c r="AS9" s="17">
        <v>6.7710834190070304E-2</v>
      </c>
      <c r="AT9" s="17">
        <v>4.3834008982175002E-2</v>
      </c>
      <c r="AU9" s="17">
        <v>6.3144748193038697E-2</v>
      </c>
      <c r="AV9" s="17"/>
      <c r="AW9" s="17">
        <v>6.5668863314836304E-2</v>
      </c>
      <c r="AX9" s="17">
        <v>4.0597026277659501E-2</v>
      </c>
      <c r="AY9" s="17">
        <v>6.6091483607726501E-2</v>
      </c>
      <c r="AZ9" s="17">
        <v>4.7291426004890197E-2</v>
      </c>
      <c r="BA9" s="17">
        <v>3.0295864644431399E-2</v>
      </c>
      <c r="BB9" s="17">
        <v>6.7280597000028197E-2</v>
      </c>
      <c r="BC9" s="17"/>
      <c r="BD9" s="17">
        <v>6.1803628248132E-2</v>
      </c>
      <c r="BE9" s="17">
        <v>4.0779840179909897E-2</v>
      </c>
      <c r="BF9" s="17">
        <v>4.5759243620976803E-2</v>
      </c>
      <c r="BG9" s="17">
        <v>6.3205825686984504E-2</v>
      </c>
      <c r="BH9" s="17">
        <v>6.4477845659808894E-2</v>
      </c>
      <c r="BI9" s="17"/>
      <c r="BJ9" s="17">
        <v>4.7999285333383303E-2</v>
      </c>
      <c r="BK9" s="17">
        <v>6.5641446876492301E-2</v>
      </c>
      <c r="BL9" s="17"/>
      <c r="BM9" s="17">
        <v>5.05574525573095E-2</v>
      </c>
      <c r="BN9" s="17">
        <v>5.2128872355997703E-2</v>
      </c>
      <c r="BO9" s="17"/>
      <c r="BP9" s="17">
        <v>5.9778092987506901E-2</v>
      </c>
      <c r="BQ9" s="17">
        <v>6.3849169581510296E-2</v>
      </c>
      <c r="BR9" s="17">
        <v>5.1472651470249403E-2</v>
      </c>
      <c r="BS9" s="17">
        <v>4.6770206086755597E-2</v>
      </c>
      <c r="BT9" s="17"/>
      <c r="BU9" s="17">
        <v>5.3936390994044701E-2</v>
      </c>
      <c r="BV9" s="17">
        <v>4.8071636394709197E-2</v>
      </c>
      <c r="BW9" s="17"/>
      <c r="BX9" s="17">
        <v>6.8562843681970506E-2</v>
      </c>
      <c r="BY9" s="17">
        <v>4.45310325846211E-2</v>
      </c>
      <c r="BZ9" s="17"/>
      <c r="CA9" s="17">
        <v>0.125414832161027</v>
      </c>
      <c r="CB9" s="17">
        <v>4.8745230958294097E-2</v>
      </c>
      <c r="CC9" s="17">
        <v>3.4868049707605001E-2</v>
      </c>
      <c r="CD9" s="17">
        <v>5.22517607238044E-2</v>
      </c>
    </row>
    <row r="10" spans="2:82" ht="28.9">
      <c r="B10" s="18" t="s">
        <v>164</v>
      </c>
      <c r="C10" s="17">
        <v>0.22479055654423399</v>
      </c>
      <c r="D10" s="17">
        <v>0.220568797307168</v>
      </c>
      <c r="E10" s="17">
        <v>0.228024211112105</v>
      </c>
      <c r="F10" s="17"/>
      <c r="G10" s="17">
        <v>0.25332809810859802</v>
      </c>
      <c r="H10" s="17">
        <v>0.28455706889987797</v>
      </c>
      <c r="I10" s="17">
        <v>0.253496699345722</v>
      </c>
      <c r="J10" s="17">
        <v>0.236106951166176</v>
      </c>
      <c r="K10" s="17">
        <v>0.20054236223341301</v>
      </c>
      <c r="L10" s="17">
        <v>0.14069799492790799</v>
      </c>
      <c r="M10" s="17"/>
      <c r="N10" s="17">
        <v>0.20475570307187099</v>
      </c>
      <c r="O10" s="17">
        <v>0.20942059840777399</v>
      </c>
      <c r="P10" s="17">
        <v>0.25886285007714599</v>
      </c>
      <c r="Q10" s="17">
        <v>0.232105498993395</v>
      </c>
      <c r="R10" s="17"/>
      <c r="S10" s="17">
        <v>0.25084858365144602</v>
      </c>
      <c r="T10" s="17">
        <v>0.219211214808367</v>
      </c>
      <c r="U10" s="17">
        <v>0.235266031712555</v>
      </c>
      <c r="V10" s="17">
        <v>0.201293409209337</v>
      </c>
      <c r="W10" s="17">
        <v>0.219022390504998</v>
      </c>
      <c r="X10" s="17">
        <v>0.216454888565183</v>
      </c>
      <c r="Y10" s="17">
        <v>0.21218507775402401</v>
      </c>
      <c r="Z10" s="17">
        <v>0.23111313465300901</v>
      </c>
      <c r="AA10" s="17">
        <v>0.2119686649425</v>
      </c>
      <c r="AB10" s="17">
        <v>0.201238072358008</v>
      </c>
      <c r="AC10" s="17">
        <v>0.27797607463104002</v>
      </c>
      <c r="AD10" s="17">
        <v>0.262596380541325</v>
      </c>
      <c r="AE10" s="17"/>
      <c r="AF10" s="17">
        <v>0.25044819321580197</v>
      </c>
      <c r="AG10" s="17">
        <v>0.33737692761902699</v>
      </c>
      <c r="AH10" s="17">
        <v>0.22647256646133901</v>
      </c>
      <c r="AI10" s="17">
        <v>0.23972711430840801</v>
      </c>
      <c r="AJ10" s="17">
        <v>0.24085466122014099</v>
      </c>
      <c r="AK10" s="17">
        <v>0.182517679804204</v>
      </c>
      <c r="AL10" s="17">
        <v>0.233275377846556</v>
      </c>
      <c r="AM10" s="17">
        <v>0.20925806302057701</v>
      </c>
      <c r="AN10" s="17">
        <v>0.271131938077806</v>
      </c>
      <c r="AO10" s="17">
        <v>0.20015646735666201</v>
      </c>
      <c r="AP10" s="17">
        <v>0.19298650421077501</v>
      </c>
      <c r="AQ10" s="17">
        <v>0.23408483974556199</v>
      </c>
      <c r="AR10" s="17">
        <v>0.270109666290969</v>
      </c>
      <c r="AS10" s="17">
        <v>0.12672402585954601</v>
      </c>
      <c r="AT10" s="17">
        <v>0.17254493127970399</v>
      </c>
      <c r="AU10" s="17">
        <v>0.20795022814170699</v>
      </c>
      <c r="AV10" s="17"/>
      <c r="AW10" s="17">
        <v>0.26587226888546001</v>
      </c>
      <c r="AX10" s="17">
        <v>0.226994683184607</v>
      </c>
      <c r="AY10" s="17">
        <v>0.18767817947801099</v>
      </c>
      <c r="AZ10" s="17">
        <v>0.207888640594343</v>
      </c>
      <c r="BA10" s="17">
        <v>0.188575073621853</v>
      </c>
      <c r="BB10" s="17">
        <v>0.26514849279587599</v>
      </c>
      <c r="BC10" s="17"/>
      <c r="BD10" s="17">
        <v>0.22947026304790499</v>
      </c>
      <c r="BE10" s="17">
        <v>0.20087317802712101</v>
      </c>
      <c r="BF10" s="17">
        <v>0.224356806981062</v>
      </c>
      <c r="BG10" s="17">
        <v>0.24878515571040999</v>
      </c>
      <c r="BH10" s="17">
        <v>0.218108005054611</v>
      </c>
      <c r="BI10" s="17"/>
      <c r="BJ10" s="17">
        <v>0.214873258748112</v>
      </c>
      <c r="BK10" s="17">
        <v>0.26805059556799699</v>
      </c>
      <c r="BL10" s="17"/>
      <c r="BM10" s="17">
        <v>0.22384963303066499</v>
      </c>
      <c r="BN10" s="17">
        <v>0.23065530345628599</v>
      </c>
      <c r="BO10" s="17"/>
      <c r="BP10" s="17">
        <v>0.24097304492105701</v>
      </c>
      <c r="BQ10" s="17">
        <v>0.25948606357301701</v>
      </c>
      <c r="BR10" s="17">
        <v>0.24780592234218199</v>
      </c>
      <c r="BS10" s="17">
        <v>0.214960217179929</v>
      </c>
      <c r="BT10" s="17"/>
      <c r="BU10" s="17">
        <v>0.21802755940913399</v>
      </c>
      <c r="BV10" s="17">
        <v>0.23339957629656899</v>
      </c>
      <c r="BW10" s="17"/>
      <c r="BX10" s="17">
        <v>0.24105723390853101</v>
      </c>
      <c r="BY10" s="17">
        <v>0.218338284817268</v>
      </c>
      <c r="BZ10" s="17"/>
      <c r="CA10" s="17">
        <v>0.23422665538981399</v>
      </c>
      <c r="CB10" s="17">
        <v>0.202212517794643</v>
      </c>
      <c r="CC10" s="17">
        <v>0.236198521716184</v>
      </c>
      <c r="CD10" s="17">
        <v>0.23186230755669399</v>
      </c>
    </row>
    <row r="11" spans="2:82" ht="28.9">
      <c r="B11" s="18" t="s">
        <v>165</v>
      </c>
      <c r="C11" s="17">
        <v>0.61435730224360596</v>
      </c>
      <c r="D11" s="17">
        <v>0.61679647858495201</v>
      </c>
      <c r="E11" s="17">
        <v>0.61166800538060095</v>
      </c>
      <c r="F11" s="17"/>
      <c r="G11" s="17">
        <v>0.58202268512979105</v>
      </c>
      <c r="H11" s="17">
        <v>0.51381947016098695</v>
      </c>
      <c r="I11" s="17">
        <v>0.53488146866547903</v>
      </c>
      <c r="J11" s="17">
        <v>0.59267968417778805</v>
      </c>
      <c r="K11" s="17">
        <v>0.67546866127354699</v>
      </c>
      <c r="L11" s="17">
        <v>0.759366189314016</v>
      </c>
      <c r="M11" s="17"/>
      <c r="N11" s="17">
        <v>0.66413947978293597</v>
      </c>
      <c r="O11" s="17">
        <v>0.65744502942078697</v>
      </c>
      <c r="P11" s="17">
        <v>0.558780518151478</v>
      </c>
      <c r="Q11" s="17">
        <v>0.56542515937520899</v>
      </c>
      <c r="R11" s="17"/>
      <c r="S11" s="17">
        <v>0.561966659393903</v>
      </c>
      <c r="T11" s="17">
        <v>0.66366070914310704</v>
      </c>
      <c r="U11" s="17">
        <v>0.62965726103916697</v>
      </c>
      <c r="V11" s="17">
        <v>0.60944891421817804</v>
      </c>
      <c r="W11" s="17">
        <v>0.64111076231102104</v>
      </c>
      <c r="X11" s="17">
        <v>0.56884228349436705</v>
      </c>
      <c r="Y11" s="17">
        <v>0.64233089052062098</v>
      </c>
      <c r="Z11" s="17">
        <v>0.58808398850205801</v>
      </c>
      <c r="AA11" s="17">
        <v>0.60813994036010299</v>
      </c>
      <c r="AB11" s="17">
        <v>0.67493618651004905</v>
      </c>
      <c r="AC11" s="17">
        <v>0.54717315963354396</v>
      </c>
      <c r="AD11" s="17">
        <v>0.60674265649414105</v>
      </c>
      <c r="AE11" s="17"/>
      <c r="AF11" s="17">
        <v>0.44113129728554401</v>
      </c>
      <c r="AG11" s="17">
        <v>0.387049191979839</v>
      </c>
      <c r="AH11" s="17">
        <v>0.61483615484491205</v>
      </c>
      <c r="AI11" s="17">
        <v>0.59123159409414505</v>
      </c>
      <c r="AJ11" s="17">
        <v>0.59618166970075304</v>
      </c>
      <c r="AK11" s="17">
        <v>0.67671788314381298</v>
      </c>
      <c r="AL11" s="17">
        <v>0.60104365173139296</v>
      </c>
      <c r="AM11" s="17">
        <v>0.61150676156472195</v>
      </c>
      <c r="AN11" s="17">
        <v>0.59936350856096698</v>
      </c>
      <c r="AO11" s="17">
        <v>0.66206804716239298</v>
      </c>
      <c r="AP11" s="17">
        <v>0.65150784679297302</v>
      </c>
      <c r="AQ11" s="17">
        <v>0.64230408632470104</v>
      </c>
      <c r="AR11" s="17">
        <v>0.65024517788499803</v>
      </c>
      <c r="AS11" s="17">
        <v>0.69966365112003204</v>
      </c>
      <c r="AT11" s="17">
        <v>0.68518360344308904</v>
      </c>
      <c r="AU11" s="17">
        <v>0.60194044179222705</v>
      </c>
      <c r="AV11" s="17"/>
      <c r="AW11" s="17">
        <v>0.54584260872629697</v>
      </c>
      <c r="AX11" s="17">
        <v>0.63112566367711997</v>
      </c>
      <c r="AY11" s="17">
        <v>0.62698516626025702</v>
      </c>
      <c r="AZ11" s="17">
        <v>0.62472357561180603</v>
      </c>
      <c r="BA11" s="17">
        <v>0.70889460637338697</v>
      </c>
      <c r="BB11" s="17">
        <v>0.56279506436693605</v>
      </c>
      <c r="BC11" s="17"/>
      <c r="BD11" s="17">
        <v>0.58742802899715596</v>
      </c>
      <c r="BE11" s="17">
        <v>0.65024056135628105</v>
      </c>
      <c r="BF11" s="17">
        <v>0.63454271453838296</v>
      </c>
      <c r="BG11" s="17">
        <v>0.57685233262368396</v>
      </c>
      <c r="BH11" s="17">
        <v>0.60343949408015196</v>
      </c>
      <c r="BI11" s="17"/>
      <c r="BJ11" s="17">
        <v>0.63654522245190104</v>
      </c>
      <c r="BK11" s="17">
        <v>0.52188491421296401</v>
      </c>
      <c r="BL11" s="17"/>
      <c r="BM11" s="17">
        <v>0.62483321947412096</v>
      </c>
      <c r="BN11" s="17">
        <v>0.56527008877190899</v>
      </c>
      <c r="BO11" s="17"/>
      <c r="BP11" s="17">
        <v>0.53685533924276096</v>
      </c>
      <c r="BQ11" s="17">
        <v>0.57417509563382696</v>
      </c>
      <c r="BR11" s="17">
        <v>0.57971866245924797</v>
      </c>
      <c r="BS11" s="17">
        <v>0.63939926262213898</v>
      </c>
      <c r="BT11" s="17"/>
      <c r="BU11" s="17">
        <v>0.64194140451492199</v>
      </c>
      <c r="BV11" s="17">
        <v>0.57924386413911599</v>
      </c>
      <c r="BW11" s="17"/>
      <c r="BX11" s="17">
        <v>0.60839622715001096</v>
      </c>
      <c r="BY11" s="17">
        <v>0.616721797181777</v>
      </c>
      <c r="BZ11" s="17"/>
      <c r="CA11" s="17">
        <v>0.57452092434475799</v>
      </c>
      <c r="CB11" s="17">
        <v>0.60851869161527095</v>
      </c>
      <c r="CC11" s="17">
        <v>0.68465886473951498</v>
      </c>
      <c r="CD11" s="17">
        <v>0.554984125385516</v>
      </c>
    </row>
    <row r="12" spans="2:82">
      <c r="B12" s="18" t="s">
        <v>166</v>
      </c>
      <c r="C12" s="17">
        <v>6.5027192287327201E-2</v>
      </c>
      <c r="D12" s="17">
        <v>6.8973890978645397E-2</v>
      </c>
      <c r="E12" s="17">
        <v>6.1656153292449098E-2</v>
      </c>
      <c r="F12" s="17"/>
      <c r="G12" s="17">
        <v>6.7851841145754002E-2</v>
      </c>
      <c r="H12" s="17">
        <v>8.5676990877127407E-2</v>
      </c>
      <c r="I12" s="17">
        <v>8.1227442592483906E-2</v>
      </c>
      <c r="J12" s="17">
        <v>6.4791275278823501E-2</v>
      </c>
      <c r="K12" s="17">
        <v>4.4371822357205902E-2</v>
      </c>
      <c r="L12" s="17">
        <v>4.7127492756488497E-2</v>
      </c>
      <c r="M12" s="17"/>
      <c r="N12" s="17">
        <v>6.3466138785407397E-2</v>
      </c>
      <c r="O12" s="17">
        <v>5.9251508980679102E-2</v>
      </c>
      <c r="P12" s="17">
        <v>6.9468002490016306E-2</v>
      </c>
      <c r="Q12" s="17">
        <v>7.0510824224598298E-2</v>
      </c>
      <c r="R12" s="17"/>
      <c r="S12" s="17">
        <v>9.5937149473992706E-2</v>
      </c>
      <c r="T12" s="17">
        <v>4.86276719666459E-2</v>
      </c>
      <c r="U12" s="17">
        <v>7.2517560665842307E-2</v>
      </c>
      <c r="V12" s="17">
        <v>5.9276349346830098E-2</v>
      </c>
      <c r="W12" s="17">
        <v>5.1298659742811302E-2</v>
      </c>
      <c r="X12" s="17">
        <v>7.9170107509361695E-2</v>
      </c>
      <c r="Y12" s="17">
        <v>6.07487174496249E-2</v>
      </c>
      <c r="Z12" s="17">
        <v>7.6383318364774203E-2</v>
      </c>
      <c r="AA12" s="17">
        <v>6.74046754735496E-2</v>
      </c>
      <c r="AB12" s="17">
        <v>3.6830389265585503E-2</v>
      </c>
      <c r="AC12" s="17">
        <v>6.6644773932295204E-2</v>
      </c>
      <c r="AD12" s="17">
        <v>4.8160764390005099E-2</v>
      </c>
      <c r="AE12" s="17"/>
      <c r="AF12" s="17">
        <v>0</v>
      </c>
      <c r="AG12" s="17">
        <v>7.9197854907300094E-2</v>
      </c>
      <c r="AH12" s="17">
        <v>5.6707562070789301E-2</v>
      </c>
      <c r="AI12" s="17">
        <v>6.8543471263239703E-2</v>
      </c>
      <c r="AJ12" s="17">
        <v>5.6567301769611902E-2</v>
      </c>
      <c r="AK12" s="17">
        <v>6.2548290219924599E-2</v>
      </c>
      <c r="AL12" s="17">
        <v>7.6858966827318298E-2</v>
      </c>
      <c r="AM12" s="17">
        <v>4.8412866373171E-2</v>
      </c>
      <c r="AN12" s="17">
        <v>6.22864257375969E-2</v>
      </c>
      <c r="AO12" s="17">
        <v>6.4633241013892603E-2</v>
      </c>
      <c r="AP12" s="17">
        <v>8.2525895749585798E-2</v>
      </c>
      <c r="AQ12" s="17">
        <v>7.0635587682944007E-2</v>
      </c>
      <c r="AR12" s="17">
        <v>4.0120946626249702E-2</v>
      </c>
      <c r="AS12" s="17">
        <v>2.8869332906464699E-2</v>
      </c>
      <c r="AT12" s="17">
        <v>6.5412345620419393E-2</v>
      </c>
      <c r="AU12" s="17">
        <v>0.100117298563284</v>
      </c>
      <c r="AV12" s="17"/>
      <c r="AW12" s="17">
        <v>8.2348996899232099E-2</v>
      </c>
      <c r="AX12" s="17">
        <v>6.2015556673656901E-2</v>
      </c>
      <c r="AY12" s="17">
        <v>6.4238184492232994E-2</v>
      </c>
      <c r="AZ12" s="17">
        <v>6.4517142166457001E-2</v>
      </c>
      <c r="BA12" s="17">
        <v>4.2608166399894599E-2</v>
      </c>
      <c r="BB12" s="17">
        <v>5.7658696066141199E-2</v>
      </c>
      <c r="BC12" s="17"/>
      <c r="BD12" s="17">
        <v>5.51635445565078E-2</v>
      </c>
      <c r="BE12" s="17">
        <v>6.9177422507365402E-2</v>
      </c>
      <c r="BF12" s="17">
        <v>6.1119842271722603E-2</v>
      </c>
      <c r="BG12" s="17">
        <v>8.6003695799936303E-2</v>
      </c>
      <c r="BH12" s="17">
        <v>8.0634771713456205E-2</v>
      </c>
      <c r="BI12" s="17"/>
      <c r="BJ12" s="17">
        <v>5.5760223402408597E-2</v>
      </c>
      <c r="BK12" s="17">
        <v>0.10860318193634801</v>
      </c>
      <c r="BL12" s="17"/>
      <c r="BM12" s="17">
        <v>5.54450847432712E-2</v>
      </c>
      <c r="BN12" s="17">
        <v>0.114298043732982</v>
      </c>
      <c r="BO12" s="17"/>
      <c r="BP12" s="17">
        <v>0.120348502318826</v>
      </c>
      <c r="BQ12" s="17">
        <v>7.2345908560130096E-2</v>
      </c>
      <c r="BR12" s="17">
        <v>7.7418789761382598E-2</v>
      </c>
      <c r="BS12" s="17">
        <v>5.2947809842149599E-2</v>
      </c>
      <c r="BT12" s="17"/>
      <c r="BU12" s="17">
        <v>6.0198679740896197E-2</v>
      </c>
      <c r="BV12" s="17">
        <v>7.1173691990968693E-2</v>
      </c>
      <c r="BW12" s="17"/>
      <c r="BX12" s="17">
        <v>6.8901004534333996E-2</v>
      </c>
      <c r="BY12" s="17">
        <v>6.3490622238191199E-2</v>
      </c>
      <c r="BZ12" s="17"/>
      <c r="CA12" s="17">
        <v>4.82695907556129E-2</v>
      </c>
      <c r="CB12" s="17">
        <v>8.3613705029955396E-2</v>
      </c>
      <c r="CC12" s="17">
        <v>3.6722820895816403E-2</v>
      </c>
      <c r="CD12" s="17">
        <v>8.1828856773596498E-2</v>
      </c>
    </row>
    <row r="13" spans="2:82">
      <c r="B13" s="18" t="s">
        <v>124</v>
      </c>
      <c r="C13" s="19">
        <v>4.44687865919852E-2</v>
      </c>
      <c r="D13" s="19">
        <v>3.5385740612630098E-2</v>
      </c>
      <c r="E13" s="19">
        <v>5.3671272030471902E-2</v>
      </c>
      <c r="F13" s="19"/>
      <c r="G13" s="19">
        <v>3.0414084692566502E-2</v>
      </c>
      <c r="H13" s="19">
        <v>4.4685560996133002E-2</v>
      </c>
      <c r="I13" s="19">
        <v>5.9055698190868401E-2</v>
      </c>
      <c r="J13" s="19">
        <v>4.9592721903301502E-2</v>
      </c>
      <c r="K13" s="19">
        <v>4.6313483861550001E-2</v>
      </c>
      <c r="L13" s="19">
        <v>3.6339448801960599E-2</v>
      </c>
      <c r="M13" s="19"/>
      <c r="N13" s="19">
        <v>2.5946961663316798E-2</v>
      </c>
      <c r="O13" s="19">
        <v>3.2160034402408499E-2</v>
      </c>
      <c r="P13" s="19">
        <v>5.2889848674066403E-2</v>
      </c>
      <c r="Q13" s="19">
        <v>6.7495137395017599E-2</v>
      </c>
      <c r="R13" s="19"/>
      <c r="S13" s="19">
        <v>4.3833566460591201E-2</v>
      </c>
      <c r="T13" s="19">
        <v>3.8498169528801703E-2</v>
      </c>
      <c r="U13" s="19">
        <v>3.8844764343456802E-2</v>
      </c>
      <c r="V13" s="19">
        <v>7.43328387033238E-2</v>
      </c>
      <c r="W13" s="19">
        <v>3.2129003468976E-2</v>
      </c>
      <c r="X13" s="19">
        <v>4.73432187302242E-2</v>
      </c>
      <c r="Y13" s="19">
        <v>4.39707846422926E-2</v>
      </c>
      <c r="Z13" s="19">
        <v>4.19718097359148E-2</v>
      </c>
      <c r="AA13" s="19">
        <v>4.6778002612752001E-2</v>
      </c>
      <c r="AB13" s="19">
        <v>3.7941481802886402E-2</v>
      </c>
      <c r="AC13" s="19">
        <v>5.3657329105383102E-2</v>
      </c>
      <c r="AD13" s="19">
        <v>1.9338373044422499E-2</v>
      </c>
      <c r="AE13" s="19"/>
      <c r="AF13" s="19">
        <v>0.17326842188684699</v>
      </c>
      <c r="AG13" s="19">
        <v>7.8308904058322498E-2</v>
      </c>
      <c r="AH13" s="19">
        <v>6.2697402632127197E-2</v>
      </c>
      <c r="AI13" s="19">
        <v>5.8149480865740399E-2</v>
      </c>
      <c r="AJ13" s="19">
        <v>4.9304978119275603E-2</v>
      </c>
      <c r="AK13" s="19">
        <v>3.7536267718621397E-2</v>
      </c>
      <c r="AL13" s="19">
        <v>3.5841754649938599E-2</v>
      </c>
      <c r="AM13" s="19">
        <v>6.0377409969038703E-2</v>
      </c>
      <c r="AN13" s="19">
        <v>2.32047654125879E-2</v>
      </c>
      <c r="AO13" s="19">
        <v>1.1922695685455001E-2</v>
      </c>
      <c r="AP13" s="19">
        <v>3.2833290354782302E-2</v>
      </c>
      <c r="AQ13" s="19">
        <v>2.2850560297111099E-2</v>
      </c>
      <c r="AR13" s="19">
        <v>1.29464496657813E-2</v>
      </c>
      <c r="AS13" s="19">
        <v>7.7032155923886195E-2</v>
      </c>
      <c r="AT13" s="19">
        <v>3.3025110674612897E-2</v>
      </c>
      <c r="AU13" s="19">
        <v>2.6847283309742401E-2</v>
      </c>
      <c r="AV13" s="19"/>
      <c r="AW13" s="19">
        <v>4.0267262174174298E-2</v>
      </c>
      <c r="AX13" s="19">
        <v>3.9267070186956701E-2</v>
      </c>
      <c r="AY13" s="19">
        <v>5.5006986161772298E-2</v>
      </c>
      <c r="AZ13" s="19">
        <v>5.5579215622503397E-2</v>
      </c>
      <c r="BA13" s="19">
        <v>2.9626288960434299E-2</v>
      </c>
      <c r="BB13" s="19">
        <v>4.7117149771018399E-2</v>
      </c>
      <c r="BC13" s="19"/>
      <c r="BD13" s="19">
        <v>6.6134535150298907E-2</v>
      </c>
      <c r="BE13" s="19">
        <v>3.8928997929322702E-2</v>
      </c>
      <c r="BF13" s="19">
        <v>3.4221392587855497E-2</v>
      </c>
      <c r="BG13" s="19">
        <v>2.5152990178985701E-2</v>
      </c>
      <c r="BH13" s="19">
        <v>3.3339883491971999E-2</v>
      </c>
      <c r="BI13" s="19"/>
      <c r="BJ13" s="19">
        <v>4.4822010064195499E-2</v>
      </c>
      <c r="BK13" s="19">
        <v>3.5819861406199097E-2</v>
      </c>
      <c r="BL13" s="19"/>
      <c r="BM13" s="19">
        <v>4.53146101946331E-2</v>
      </c>
      <c r="BN13" s="19">
        <v>3.7647691682825002E-2</v>
      </c>
      <c r="BO13" s="19"/>
      <c r="BP13" s="19">
        <v>4.2045020529849098E-2</v>
      </c>
      <c r="BQ13" s="19">
        <v>3.01437626515152E-2</v>
      </c>
      <c r="BR13" s="19">
        <v>4.3583973966937799E-2</v>
      </c>
      <c r="BS13" s="19">
        <v>4.59225042690262E-2</v>
      </c>
      <c r="BT13" s="19"/>
      <c r="BU13" s="19">
        <v>2.5895965341003701E-2</v>
      </c>
      <c r="BV13" s="19">
        <v>6.81112311786366E-2</v>
      </c>
      <c r="BW13" s="19"/>
      <c r="BX13" s="19">
        <v>1.3082690725154099E-2</v>
      </c>
      <c r="BY13" s="19">
        <v>5.69182631781429E-2</v>
      </c>
      <c r="BZ13" s="19"/>
      <c r="CA13" s="19">
        <v>1.7567997348788299E-2</v>
      </c>
      <c r="CB13" s="19">
        <v>5.6909854601837402E-2</v>
      </c>
      <c r="CC13" s="19">
        <v>7.5517429408798898E-3</v>
      </c>
      <c r="CD13" s="19">
        <v>7.9072949560389197E-2</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D1286"/>
  <sheetViews>
    <sheetView showGridLines="0" zoomScale="104" workbookViewId="0">
      <pane xSplit="2" ySplit="8" topLeftCell="C1271" activePane="bottomRight" state="frozen"/>
      <selection pane="bottomRight" activeCell="A1241" sqref="A1241"/>
      <selection pane="bottomLeft"/>
      <selection pane="topRight"/>
    </sheetView>
  </sheetViews>
  <sheetFormatPr defaultColWidth="10.85546875" defaultRowHeight="14.45"/>
  <cols>
    <col min="2" max="2" width="20.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27" t="s">
        <v>18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3"/>
      <c r="C5" s="13"/>
      <c r="D5" s="29" t="s">
        <v>19</v>
      </c>
      <c r="E5" s="29"/>
      <c r="F5" s="13"/>
      <c r="G5" s="29" t="s">
        <v>20</v>
      </c>
      <c r="H5" s="29"/>
      <c r="I5" s="29"/>
      <c r="J5" s="29"/>
      <c r="K5" s="29"/>
      <c r="L5" s="29"/>
      <c r="M5" s="13"/>
      <c r="N5" s="29" t="s">
        <v>21</v>
      </c>
      <c r="O5" s="29"/>
      <c r="P5" s="29"/>
      <c r="Q5" s="29"/>
      <c r="R5" s="13"/>
      <c r="S5" s="29" t="s">
        <v>22</v>
      </c>
      <c r="T5" s="29"/>
      <c r="U5" s="29"/>
      <c r="V5" s="29"/>
      <c r="W5" s="29"/>
      <c r="X5" s="29"/>
      <c r="Y5" s="29"/>
      <c r="Z5" s="29"/>
      <c r="AA5" s="29"/>
      <c r="AB5" s="29"/>
      <c r="AC5" s="29"/>
      <c r="AD5" s="29"/>
      <c r="AE5" s="13"/>
      <c r="AF5" s="29" t="s">
        <v>23</v>
      </c>
      <c r="AG5" s="29"/>
      <c r="AH5" s="29"/>
      <c r="AI5" s="29"/>
      <c r="AJ5" s="29"/>
      <c r="AK5" s="29"/>
      <c r="AL5" s="29"/>
      <c r="AM5" s="29"/>
      <c r="AN5" s="29"/>
      <c r="AO5" s="29"/>
      <c r="AP5" s="29"/>
      <c r="AQ5" s="29"/>
      <c r="AR5" s="29"/>
      <c r="AS5" s="29"/>
      <c r="AT5" s="29"/>
      <c r="AU5" s="29"/>
      <c r="AV5" s="13"/>
      <c r="AW5" s="29" t="s">
        <v>24</v>
      </c>
      <c r="AX5" s="29"/>
      <c r="AY5" s="29"/>
      <c r="AZ5" s="29"/>
      <c r="BA5" s="29"/>
      <c r="BB5" s="29"/>
      <c r="BC5" s="13"/>
      <c r="BD5" s="29" t="s">
        <v>25</v>
      </c>
      <c r="BE5" s="29"/>
      <c r="BF5" s="29"/>
      <c r="BG5" s="29"/>
      <c r="BH5" s="29"/>
      <c r="BI5" s="13"/>
      <c r="BJ5" s="29" t="s">
        <v>26</v>
      </c>
      <c r="BK5" s="29"/>
      <c r="BL5" s="13"/>
      <c r="BM5" s="29" t="s">
        <v>27</v>
      </c>
      <c r="BN5" s="29"/>
      <c r="BO5" s="13"/>
      <c r="BP5" s="29" t="s">
        <v>28</v>
      </c>
      <c r="BQ5" s="29"/>
      <c r="BR5" s="29"/>
      <c r="BS5" s="29"/>
      <c r="BT5" s="13"/>
      <c r="BU5" s="29" t="s">
        <v>29</v>
      </c>
      <c r="BV5" s="29"/>
      <c r="BW5" s="13"/>
      <c r="BX5" s="29" t="s">
        <v>30</v>
      </c>
      <c r="BY5" s="29"/>
      <c r="BZ5" s="13"/>
      <c r="CA5" s="29" t="s">
        <v>31</v>
      </c>
      <c r="CB5" s="29"/>
      <c r="CC5" s="29"/>
      <c r="CD5" s="29"/>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19.899999999999999"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19.899999999999999"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11" spans="2:82">
      <c r="B11" s="6" t="s">
        <v>100</v>
      </c>
    </row>
    <row r="12" spans="2:82">
      <c r="B12" s="24" t="s">
        <v>15</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row>
    <row r="13" spans="2:82">
      <c r="B13" t="s">
        <v>101</v>
      </c>
      <c r="C13" s="17">
        <v>0.61914661628498302</v>
      </c>
      <c r="D13" s="17">
        <v>0.56256478674913601</v>
      </c>
      <c r="E13" s="17">
        <v>0.67405260731609795</v>
      </c>
      <c r="F13" s="17"/>
      <c r="G13" s="17">
        <v>0.68552438266683402</v>
      </c>
      <c r="H13" s="17">
        <v>0.69941327667549802</v>
      </c>
      <c r="I13" s="17">
        <v>0.73132244479137098</v>
      </c>
      <c r="J13" s="17">
        <v>0.63911421264008195</v>
      </c>
      <c r="K13" s="17">
        <v>0.562769037825399</v>
      </c>
      <c r="L13" s="17">
        <v>0.43952632347395398</v>
      </c>
      <c r="M13" s="17"/>
      <c r="N13" s="17">
        <v>0.54482782470243696</v>
      </c>
      <c r="O13" s="17">
        <v>0.62397543980330705</v>
      </c>
      <c r="P13" s="17">
        <v>0.67112945662087098</v>
      </c>
      <c r="Q13" s="17">
        <v>0.65512467997850299</v>
      </c>
      <c r="R13" s="17"/>
      <c r="S13" s="17">
        <v>0.63727285774521003</v>
      </c>
      <c r="T13" s="17">
        <v>0.56974278802175404</v>
      </c>
      <c r="U13" s="17">
        <v>0.56310058296585896</v>
      </c>
      <c r="V13" s="17">
        <v>0.64410033845332404</v>
      </c>
      <c r="W13" s="17">
        <v>0.63454298160060696</v>
      </c>
      <c r="X13" s="17">
        <v>0.66009647794554005</v>
      </c>
      <c r="Y13" s="17">
        <v>0.61644438628421605</v>
      </c>
      <c r="Z13" s="17">
        <v>0.62895541074257799</v>
      </c>
      <c r="AA13" s="17">
        <v>0.59822614677187302</v>
      </c>
      <c r="AB13" s="17">
        <v>0.631322223808921</v>
      </c>
      <c r="AC13" s="17">
        <v>0.63188722464334901</v>
      </c>
      <c r="AD13" s="17">
        <v>0.677522929491436</v>
      </c>
      <c r="AE13" s="17"/>
      <c r="AF13" s="17">
        <v>0.84015569895292397</v>
      </c>
      <c r="AG13" s="17">
        <v>0.69442971423541899</v>
      </c>
      <c r="AH13" s="17">
        <v>0.72012623725563496</v>
      </c>
      <c r="AI13" s="17">
        <v>0.62814620933522802</v>
      </c>
      <c r="AJ13" s="17">
        <v>0.63019054188029999</v>
      </c>
      <c r="AK13" s="17">
        <v>0.60964100999501003</v>
      </c>
      <c r="AL13" s="17">
        <v>0.63544685191336403</v>
      </c>
      <c r="AM13" s="17">
        <v>0.58879818578603305</v>
      </c>
      <c r="AN13" s="17">
        <v>0.61980280739270199</v>
      </c>
      <c r="AO13" s="17">
        <v>0.57053681066881501</v>
      </c>
      <c r="AP13" s="17">
        <v>0.606494641266208</v>
      </c>
      <c r="AQ13" s="17">
        <v>0.63404056365780304</v>
      </c>
      <c r="AR13" s="17">
        <v>0.61299140255427897</v>
      </c>
      <c r="AS13" s="17">
        <v>0.60930326939589197</v>
      </c>
      <c r="AT13" s="17">
        <v>0.53167927550275895</v>
      </c>
      <c r="AU13" s="17">
        <v>0.52700376952297001</v>
      </c>
      <c r="AV13" s="17"/>
      <c r="AW13" s="17">
        <v>0.65313342577218803</v>
      </c>
      <c r="AX13" s="17">
        <v>0.62199858510874195</v>
      </c>
      <c r="AY13" s="17">
        <v>0.612518180816776</v>
      </c>
      <c r="AZ13" s="17">
        <v>0.61768943239881502</v>
      </c>
      <c r="BA13" s="17">
        <v>0.55051005431861899</v>
      </c>
      <c r="BB13" s="17">
        <v>0.62843910998096697</v>
      </c>
      <c r="BC13" s="17"/>
      <c r="BD13" s="17">
        <v>0.62218105875298102</v>
      </c>
      <c r="BE13" s="17">
        <v>0.64233691428222905</v>
      </c>
      <c r="BF13" s="17">
        <v>0.62654038478152496</v>
      </c>
      <c r="BG13" s="17">
        <v>0.61922190147412604</v>
      </c>
      <c r="BH13" s="17">
        <v>0.45619681866389</v>
      </c>
      <c r="BI13" s="17"/>
      <c r="BJ13" s="17">
        <v>0.60151697381800895</v>
      </c>
      <c r="BK13" s="17">
        <v>0.70143468719899005</v>
      </c>
      <c r="BL13" s="17"/>
      <c r="BM13" s="17">
        <v>0.60539718510547302</v>
      </c>
      <c r="BN13" s="17">
        <v>0.69068200806411095</v>
      </c>
      <c r="BO13" s="17"/>
      <c r="BP13" s="17">
        <v>0.68070264352151799</v>
      </c>
      <c r="BQ13" s="17">
        <v>0.65042138503712099</v>
      </c>
      <c r="BR13" s="17">
        <v>0.68163263274351304</v>
      </c>
      <c r="BS13" s="17">
        <v>0.59989518572213196</v>
      </c>
      <c r="BT13" s="17"/>
      <c r="BU13" s="17">
        <v>0.59510853243376305</v>
      </c>
      <c r="BV13" s="17">
        <v>0.649746117445406</v>
      </c>
      <c r="BW13" s="17"/>
      <c r="BX13" s="17">
        <v>0.60988296083740001</v>
      </c>
      <c r="BY13" s="17">
        <v>0.62282109883567205</v>
      </c>
      <c r="BZ13" s="17"/>
      <c r="CA13" s="17">
        <v>0.56598535835771602</v>
      </c>
      <c r="CB13" s="17">
        <v>0.58375705731255501</v>
      </c>
      <c r="CC13" s="17">
        <v>0.62837285065684001</v>
      </c>
      <c r="CD13" s="17">
        <v>0.65722122391080895</v>
      </c>
    </row>
    <row r="14" spans="2:82">
      <c r="B14" t="s">
        <v>102</v>
      </c>
      <c r="C14" s="17">
        <v>0.57294380501403397</v>
      </c>
      <c r="D14" s="17">
        <v>0.50514161816955805</v>
      </c>
      <c r="E14" s="17">
        <v>0.63697202693788502</v>
      </c>
      <c r="F14" s="17"/>
      <c r="G14" s="17">
        <v>0.47137711168801799</v>
      </c>
      <c r="H14" s="17">
        <v>0.47602432900513703</v>
      </c>
      <c r="I14" s="17">
        <v>0.56472154733838198</v>
      </c>
      <c r="J14" s="17">
        <v>0.58792926111357702</v>
      </c>
      <c r="K14" s="17">
        <v>0.61261627681365705</v>
      </c>
      <c r="L14" s="17">
        <v>0.68749785498921001</v>
      </c>
      <c r="M14" s="17"/>
      <c r="N14" s="17">
        <v>0.57653136520987802</v>
      </c>
      <c r="O14" s="17">
        <v>0.597942180637693</v>
      </c>
      <c r="P14" s="17">
        <v>0.534442707574593</v>
      </c>
      <c r="Q14" s="17">
        <v>0.58131437887804305</v>
      </c>
      <c r="R14" s="17"/>
      <c r="S14" s="17">
        <v>0.46508705042199</v>
      </c>
      <c r="T14" s="17">
        <v>0.56787964434134497</v>
      </c>
      <c r="U14" s="17">
        <v>0.59357945450326399</v>
      </c>
      <c r="V14" s="17">
        <v>0.64626688634464402</v>
      </c>
      <c r="W14" s="17">
        <v>0.584675700608701</v>
      </c>
      <c r="X14" s="17">
        <v>0.55252718357689301</v>
      </c>
      <c r="Y14" s="17">
        <v>0.56301870714149904</v>
      </c>
      <c r="Z14" s="17">
        <v>0.54355355271119699</v>
      </c>
      <c r="AA14" s="17">
        <v>0.57998653952650003</v>
      </c>
      <c r="AB14" s="17">
        <v>0.63957320508218296</v>
      </c>
      <c r="AC14" s="17">
        <v>0.61857542358990703</v>
      </c>
      <c r="AD14" s="17">
        <v>0.62100100941458003</v>
      </c>
      <c r="AE14" s="17"/>
      <c r="AF14" s="17">
        <v>0.488872399319215</v>
      </c>
      <c r="AG14" s="17">
        <v>0.497139346298757</v>
      </c>
      <c r="AH14" s="17">
        <v>0.60218013659356895</v>
      </c>
      <c r="AI14" s="17">
        <v>0.55734633854811899</v>
      </c>
      <c r="AJ14" s="17">
        <v>0.62853850556312796</v>
      </c>
      <c r="AK14" s="17">
        <v>0.56034791737477296</v>
      </c>
      <c r="AL14" s="17">
        <v>0.56048604784469902</v>
      </c>
      <c r="AM14" s="17">
        <v>0.60175239854818396</v>
      </c>
      <c r="AN14" s="17">
        <v>0.55970512780487502</v>
      </c>
      <c r="AO14" s="17">
        <v>0.61670541044606397</v>
      </c>
      <c r="AP14" s="17">
        <v>0.62689158006206103</v>
      </c>
      <c r="AQ14" s="17">
        <v>0.55684289034531298</v>
      </c>
      <c r="AR14" s="17">
        <v>0.47105729085626102</v>
      </c>
      <c r="AS14" s="17">
        <v>0.47781202014630503</v>
      </c>
      <c r="AT14" s="17">
        <v>0.57166092579095995</v>
      </c>
      <c r="AU14" s="17">
        <v>0.48588755487041202</v>
      </c>
      <c r="AV14" s="17"/>
      <c r="AW14" s="17">
        <v>0.483126037959344</v>
      </c>
      <c r="AX14" s="17">
        <v>0.58356060650858599</v>
      </c>
      <c r="AY14" s="17">
        <v>0.630017792724756</v>
      </c>
      <c r="AZ14" s="17">
        <v>0.60469660804181002</v>
      </c>
      <c r="BA14" s="17">
        <v>0.62701810764723298</v>
      </c>
      <c r="BB14" s="17">
        <v>0.54195793132829295</v>
      </c>
      <c r="BC14" s="17"/>
      <c r="BD14" s="17">
        <v>0.58368040077373295</v>
      </c>
      <c r="BE14" s="17">
        <v>0.57409018516851396</v>
      </c>
      <c r="BF14" s="17">
        <v>0.58126128123730003</v>
      </c>
      <c r="BG14" s="17">
        <v>0.521434042575455</v>
      </c>
      <c r="BH14" s="17">
        <v>0.44325504781902197</v>
      </c>
      <c r="BI14" s="17"/>
      <c r="BJ14" s="17">
        <v>0.59148889718432995</v>
      </c>
      <c r="BK14" s="17">
        <v>0.49269042220528603</v>
      </c>
      <c r="BL14" s="17"/>
      <c r="BM14" s="17">
        <v>0.584252101593847</v>
      </c>
      <c r="BN14" s="17">
        <v>0.51787481779251399</v>
      </c>
      <c r="BO14" s="17"/>
      <c r="BP14" s="17">
        <v>0.50780427682684703</v>
      </c>
      <c r="BQ14" s="17">
        <v>0.49396094284168202</v>
      </c>
      <c r="BR14" s="17">
        <v>0.56023405281385996</v>
      </c>
      <c r="BS14" s="17">
        <v>0.59831556833430999</v>
      </c>
      <c r="BT14" s="17"/>
      <c r="BU14" s="17">
        <v>0.600674372196771</v>
      </c>
      <c r="BV14" s="17">
        <v>0.537643923045934</v>
      </c>
      <c r="BW14" s="17"/>
      <c r="BX14" s="17">
        <v>0.55068851537897001</v>
      </c>
      <c r="BY14" s="17">
        <v>0.58177149445987797</v>
      </c>
      <c r="BZ14" s="17"/>
      <c r="CA14" s="17">
        <v>0.52957906426402201</v>
      </c>
      <c r="CB14" s="17">
        <v>0.54668237397372199</v>
      </c>
      <c r="CC14" s="17">
        <v>0.62644200151301199</v>
      </c>
      <c r="CD14" s="17">
        <v>0.55219426893069601</v>
      </c>
    </row>
    <row r="15" spans="2:82">
      <c r="B15" t="s">
        <v>103</v>
      </c>
      <c r="C15" s="17">
        <v>0.35163655998622001</v>
      </c>
      <c r="D15" s="17">
        <v>0.37009332740283502</v>
      </c>
      <c r="E15" s="17">
        <v>0.33515544214323201</v>
      </c>
      <c r="F15" s="17"/>
      <c r="G15" s="17">
        <v>0.35211421973697699</v>
      </c>
      <c r="H15" s="17">
        <v>0.32600614015322399</v>
      </c>
      <c r="I15" s="17">
        <v>0.36323315443258097</v>
      </c>
      <c r="J15" s="17">
        <v>0.35491933358143801</v>
      </c>
      <c r="K15" s="17">
        <v>0.36610639960305602</v>
      </c>
      <c r="L15" s="17">
        <v>0.350378493464021</v>
      </c>
      <c r="M15" s="17"/>
      <c r="N15" s="17">
        <v>0.39380550636046502</v>
      </c>
      <c r="O15" s="17">
        <v>0.36633414130666703</v>
      </c>
      <c r="P15" s="17">
        <v>0.32504467460952202</v>
      </c>
      <c r="Q15" s="17">
        <v>0.31502091333323701</v>
      </c>
      <c r="R15" s="17"/>
      <c r="S15" s="17">
        <v>0.33937089505288898</v>
      </c>
      <c r="T15" s="17">
        <v>0.33785597601217598</v>
      </c>
      <c r="U15" s="17">
        <v>0.34929034560199101</v>
      </c>
      <c r="V15" s="17">
        <v>0.29993519377626998</v>
      </c>
      <c r="W15" s="17">
        <v>0.320707072390012</v>
      </c>
      <c r="X15" s="17">
        <v>0.323625236888894</v>
      </c>
      <c r="Y15" s="17">
        <v>0.34014764045312801</v>
      </c>
      <c r="Z15" s="17">
        <v>0.376748903454664</v>
      </c>
      <c r="AA15" s="17">
        <v>0.421377705773129</v>
      </c>
      <c r="AB15" s="17">
        <v>0.42303593772228598</v>
      </c>
      <c r="AC15" s="17">
        <v>0.32825182068991698</v>
      </c>
      <c r="AD15" s="17">
        <v>0.35235620514192301</v>
      </c>
      <c r="AE15" s="17"/>
      <c r="AF15" s="17">
        <v>0.30443790740016002</v>
      </c>
      <c r="AG15" s="17">
        <v>0.25282541077658099</v>
      </c>
      <c r="AH15" s="17">
        <v>0.338683310721762</v>
      </c>
      <c r="AI15" s="17">
        <v>0.25698218283783503</v>
      </c>
      <c r="AJ15" s="17">
        <v>0.33167020478447001</v>
      </c>
      <c r="AK15" s="17">
        <v>0.35634310198718699</v>
      </c>
      <c r="AL15" s="17">
        <v>0.35694899476825498</v>
      </c>
      <c r="AM15" s="17">
        <v>0.314450548188907</v>
      </c>
      <c r="AN15" s="17">
        <v>0.37524951281409302</v>
      </c>
      <c r="AO15" s="17">
        <v>0.35638547530973902</v>
      </c>
      <c r="AP15" s="17">
        <v>0.417754193121675</v>
      </c>
      <c r="AQ15" s="17">
        <v>0.38681453819342898</v>
      </c>
      <c r="AR15" s="17">
        <v>0.36098743614935302</v>
      </c>
      <c r="AS15" s="17">
        <v>0.37979619655832397</v>
      </c>
      <c r="AT15" s="17">
        <v>0.493352660539915</v>
      </c>
      <c r="AU15" s="17">
        <v>0.40569338386206</v>
      </c>
      <c r="AV15" s="17"/>
      <c r="AW15" s="17">
        <v>0.34609156280715703</v>
      </c>
      <c r="AX15" s="17">
        <v>0.36573224552484002</v>
      </c>
      <c r="AY15" s="17">
        <v>0.33408784663927799</v>
      </c>
      <c r="AZ15" s="17">
        <v>0.35095541257615298</v>
      </c>
      <c r="BA15" s="17">
        <v>0.366880945022237</v>
      </c>
      <c r="BB15" s="17">
        <v>0.319184644447493</v>
      </c>
      <c r="BC15" s="17"/>
      <c r="BD15" s="17">
        <v>0.31636911085470398</v>
      </c>
      <c r="BE15" s="17">
        <v>0.35864167629371602</v>
      </c>
      <c r="BF15" s="17">
        <v>0.38218664570052702</v>
      </c>
      <c r="BG15" s="17">
        <v>0.36013392767443397</v>
      </c>
      <c r="BH15" s="17">
        <v>0.421654984759194</v>
      </c>
      <c r="BI15" s="17"/>
      <c r="BJ15" s="17">
        <v>0.34793521318586002</v>
      </c>
      <c r="BK15" s="17">
        <v>0.37376701277002999</v>
      </c>
      <c r="BL15" s="17"/>
      <c r="BM15" s="17">
        <v>0.35273213253463098</v>
      </c>
      <c r="BN15" s="17">
        <v>0.34845798587101301</v>
      </c>
      <c r="BO15" s="17"/>
      <c r="BP15" s="17">
        <v>0.35348655198588802</v>
      </c>
      <c r="BQ15" s="17">
        <v>0.38615707939538801</v>
      </c>
      <c r="BR15" s="17">
        <v>0.35732185594777399</v>
      </c>
      <c r="BS15" s="17">
        <v>0.347787600423764</v>
      </c>
      <c r="BT15" s="17"/>
      <c r="BU15" s="17">
        <v>0.36000146257135202</v>
      </c>
      <c r="BV15" s="17">
        <v>0.340988379875659</v>
      </c>
      <c r="BW15" s="17"/>
      <c r="BX15" s="17">
        <v>0.363089770130617</v>
      </c>
      <c r="BY15" s="17">
        <v>0.34709357789204698</v>
      </c>
      <c r="BZ15" s="17"/>
      <c r="CA15" s="17">
        <v>0.30929048692437999</v>
      </c>
      <c r="CB15" s="17">
        <v>0.32719005651267202</v>
      </c>
      <c r="CC15" s="17">
        <v>0.38231516497381102</v>
      </c>
      <c r="CD15" s="17">
        <v>0.35334118026964001</v>
      </c>
    </row>
    <row r="16" spans="2:82">
      <c r="B16" t="s">
        <v>104</v>
      </c>
      <c r="C16" s="17">
        <v>0.30864873313503999</v>
      </c>
      <c r="D16" s="17">
        <v>0.33086359442532198</v>
      </c>
      <c r="E16" s="17">
        <v>0.28826068726203802</v>
      </c>
      <c r="F16" s="17"/>
      <c r="G16" s="17">
        <v>0.13856553251317699</v>
      </c>
      <c r="H16" s="17">
        <v>0.17530647834165</v>
      </c>
      <c r="I16" s="17">
        <v>0.23040521886582199</v>
      </c>
      <c r="J16" s="17">
        <v>0.35383146851969</v>
      </c>
      <c r="K16" s="17">
        <v>0.40663946083268798</v>
      </c>
      <c r="L16" s="17">
        <v>0.49202223397882699</v>
      </c>
      <c r="M16" s="17"/>
      <c r="N16" s="17">
        <v>0.26737253768156499</v>
      </c>
      <c r="O16" s="17">
        <v>0.31793815404223302</v>
      </c>
      <c r="P16" s="17">
        <v>0.33272632024265603</v>
      </c>
      <c r="Q16" s="17">
        <v>0.32672522711173302</v>
      </c>
      <c r="R16" s="17"/>
      <c r="S16" s="17">
        <v>0.24160994212702799</v>
      </c>
      <c r="T16" s="17">
        <v>0.31294068340443598</v>
      </c>
      <c r="U16" s="17">
        <v>0.31622934292250399</v>
      </c>
      <c r="V16" s="17">
        <v>0.39770160701027102</v>
      </c>
      <c r="W16" s="17">
        <v>0.32356067585419901</v>
      </c>
      <c r="X16" s="17">
        <v>0.29381291810670801</v>
      </c>
      <c r="Y16" s="17">
        <v>0.36066099285148701</v>
      </c>
      <c r="Z16" s="17">
        <v>0.32730940088756799</v>
      </c>
      <c r="AA16" s="17">
        <v>0.306752942036845</v>
      </c>
      <c r="AB16" s="17">
        <v>0.26648081447116601</v>
      </c>
      <c r="AC16" s="17">
        <v>0.33208728966916401</v>
      </c>
      <c r="AD16" s="17">
        <v>0.25605107970597601</v>
      </c>
      <c r="AE16" s="17"/>
      <c r="AF16" s="17">
        <v>0.15592775796243899</v>
      </c>
      <c r="AG16" s="17">
        <v>0.28566618850551401</v>
      </c>
      <c r="AH16" s="17">
        <v>0.30191727003287999</v>
      </c>
      <c r="AI16" s="17">
        <v>0.403121414551049</v>
      </c>
      <c r="AJ16" s="17">
        <v>0.32874556973983998</v>
      </c>
      <c r="AK16" s="17">
        <v>0.32450176618148702</v>
      </c>
      <c r="AL16" s="17">
        <v>0.30600191834065299</v>
      </c>
      <c r="AM16" s="17">
        <v>0.33239636409547602</v>
      </c>
      <c r="AN16" s="17">
        <v>0.27311291868106702</v>
      </c>
      <c r="AO16" s="17">
        <v>0.32851146333834502</v>
      </c>
      <c r="AP16" s="17">
        <v>0.25752577013939498</v>
      </c>
      <c r="AQ16" s="17">
        <v>0.30463233781585197</v>
      </c>
      <c r="AR16" s="17">
        <v>0.33907561452185903</v>
      </c>
      <c r="AS16" s="17">
        <v>0.28170673862557899</v>
      </c>
      <c r="AT16" s="17">
        <v>0.28487213107860199</v>
      </c>
      <c r="AU16" s="17">
        <v>0.166543119631227</v>
      </c>
      <c r="AV16" s="17"/>
      <c r="AW16" s="17">
        <v>0.221677482620001</v>
      </c>
      <c r="AX16" s="17">
        <v>0.31026112173759302</v>
      </c>
      <c r="AY16" s="17">
        <v>0.33034825678971003</v>
      </c>
      <c r="AZ16" s="17">
        <v>0.349206291507696</v>
      </c>
      <c r="BA16" s="17">
        <v>0.35646735361753501</v>
      </c>
      <c r="BB16" s="17">
        <v>0.361688090820246</v>
      </c>
      <c r="BC16" s="17"/>
      <c r="BD16" s="17">
        <v>0.41594365042476</v>
      </c>
      <c r="BE16" s="17">
        <v>0.31119858352433399</v>
      </c>
      <c r="BF16" s="17">
        <v>0.21733015885465201</v>
      </c>
      <c r="BG16" s="17">
        <v>0.19654145893016001</v>
      </c>
      <c r="BH16" s="17">
        <v>0.14406574743747699</v>
      </c>
      <c r="BI16" s="17"/>
      <c r="BJ16" s="17">
        <v>0.34410163376365999</v>
      </c>
      <c r="BK16" s="17">
        <v>0.155001745575122</v>
      </c>
      <c r="BL16" s="17"/>
      <c r="BM16" s="17">
        <v>0.32856641213655102</v>
      </c>
      <c r="BN16" s="17">
        <v>0.21391707732379001</v>
      </c>
      <c r="BO16" s="17"/>
      <c r="BP16" s="17">
        <v>0.17669866293293399</v>
      </c>
      <c r="BQ16" s="17">
        <v>0.21185297971629599</v>
      </c>
      <c r="BR16" s="17">
        <v>0.152791164965358</v>
      </c>
      <c r="BS16" s="17">
        <v>0.357664792895382</v>
      </c>
      <c r="BT16" s="17"/>
      <c r="BU16" s="17">
        <v>0.30694643479508399</v>
      </c>
      <c r="BV16" s="17">
        <v>0.31081568955100303</v>
      </c>
      <c r="BW16" s="17"/>
      <c r="BX16" s="17">
        <v>0.205030113954112</v>
      </c>
      <c r="BY16" s="17">
        <v>0.34974965817064502</v>
      </c>
      <c r="BZ16" s="17"/>
      <c r="CA16" s="17">
        <v>0.39990016532407102</v>
      </c>
      <c r="CB16" s="17">
        <v>0.54846780645493298</v>
      </c>
      <c r="CC16" s="17">
        <v>0.14723822026792399</v>
      </c>
      <c r="CD16" s="17">
        <v>0.226776997185271</v>
      </c>
    </row>
    <row r="17" spans="2:82">
      <c r="B17" t="s">
        <v>105</v>
      </c>
      <c r="C17" s="17">
        <v>0.166885388370513</v>
      </c>
      <c r="D17" s="17">
        <v>0.16499834286193699</v>
      </c>
      <c r="E17" s="17">
        <v>0.16713598147178099</v>
      </c>
      <c r="F17" s="17"/>
      <c r="G17" s="17">
        <v>0.154634241475369</v>
      </c>
      <c r="H17" s="17">
        <v>0.15707369576409699</v>
      </c>
      <c r="I17" s="17">
        <v>0.16617435419917601</v>
      </c>
      <c r="J17" s="17">
        <v>0.161445599490079</v>
      </c>
      <c r="K17" s="17">
        <v>0.18811069551287601</v>
      </c>
      <c r="L17" s="17">
        <v>0.17381200356165599</v>
      </c>
      <c r="M17" s="17"/>
      <c r="N17" s="17">
        <v>0.201953691208448</v>
      </c>
      <c r="O17" s="17">
        <v>0.18176412775943901</v>
      </c>
      <c r="P17" s="17">
        <v>0.126431090454696</v>
      </c>
      <c r="Q17" s="17">
        <v>0.14513886888826499</v>
      </c>
      <c r="R17" s="17"/>
      <c r="S17" s="17">
        <v>0.14171410543785701</v>
      </c>
      <c r="T17" s="17">
        <v>0.19120137534972401</v>
      </c>
      <c r="U17" s="17">
        <v>0.196914450075558</v>
      </c>
      <c r="V17" s="17">
        <v>0.160446335585536</v>
      </c>
      <c r="W17" s="17">
        <v>0.185166392466491</v>
      </c>
      <c r="X17" s="17">
        <v>0.17796816492974499</v>
      </c>
      <c r="Y17" s="17">
        <v>0.16207606055256699</v>
      </c>
      <c r="Z17" s="17">
        <v>0.11124930019910299</v>
      </c>
      <c r="AA17" s="17">
        <v>0.15464428510446299</v>
      </c>
      <c r="AB17" s="17">
        <v>0.168414544148933</v>
      </c>
      <c r="AC17" s="17">
        <v>0.168851077197614</v>
      </c>
      <c r="AD17" s="17">
        <v>0.16635571532671301</v>
      </c>
      <c r="AE17" s="17"/>
      <c r="AF17" s="17">
        <v>8.7477617790897202E-2</v>
      </c>
      <c r="AG17" s="17">
        <v>9.9548869223181499E-2</v>
      </c>
      <c r="AH17" s="17">
        <v>0.16814363332354201</v>
      </c>
      <c r="AI17" s="17">
        <v>0.19810729285814499</v>
      </c>
      <c r="AJ17" s="17">
        <v>0.164058995027556</v>
      </c>
      <c r="AK17" s="17">
        <v>0.15945067461102999</v>
      </c>
      <c r="AL17" s="17">
        <v>0.14711577348756999</v>
      </c>
      <c r="AM17" s="17">
        <v>0.13711047310337099</v>
      </c>
      <c r="AN17" s="17">
        <v>0.170022666428644</v>
      </c>
      <c r="AO17" s="17">
        <v>0.23578736053989799</v>
      </c>
      <c r="AP17" s="17">
        <v>0.17488351979198699</v>
      </c>
      <c r="AQ17" s="17">
        <v>0.181070400187236</v>
      </c>
      <c r="AR17" s="17">
        <v>0.11056787561759999</v>
      </c>
      <c r="AS17" s="17">
        <v>0.17827088021595</v>
      </c>
      <c r="AT17" s="17">
        <v>0.18239279322735999</v>
      </c>
      <c r="AU17" s="17">
        <v>0.219809541217965</v>
      </c>
      <c r="AV17" s="17"/>
      <c r="AW17" s="17">
        <v>0.165435928931634</v>
      </c>
      <c r="AX17" s="17">
        <v>0.17491119886759901</v>
      </c>
      <c r="AY17" s="17">
        <v>0.14409893599811699</v>
      </c>
      <c r="AZ17" s="17">
        <v>0.15504822193312001</v>
      </c>
      <c r="BA17" s="17">
        <v>0.20216890952156999</v>
      </c>
      <c r="BB17" s="17">
        <v>0.160981266603266</v>
      </c>
      <c r="BC17" s="17"/>
      <c r="BD17" s="17">
        <v>0.13176761318282201</v>
      </c>
      <c r="BE17" s="17">
        <v>0.13740189972213099</v>
      </c>
      <c r="BF17" s="17">
        <v>0.206853795906914</v>
      </c>
      <c r="BG17" s="17">
        <v>0.21186341104832801</v>
      </c>
      <c r="BH17" s="17">
        <v>0.27442868866668402</v>
      </c>
      <c r="BI17" s="17"/>
      <c r="BJ17" s="17">
        <v>0.17717431455181601</v>
      </c>
      <c r="BK17" s="17">
        <v>0.124627365246072</v>
      </c>
      <c r="BL17" s="17"/>
      <c r="BM17" s="17">
        <v>0.17381522962068299</v>
      </c>
      <c r="BN17" s="17">
        <v>0.13386410007170599</v>
      </c>
      <c r="BO17" s="17"/>
      <c r="BP17" s="17">
        <v>0.137071153045279</v>
      </c>
      <c r="BQ17" s="17">
        <v>0.127214707310493</v>
      </c>
      <c r="BR17" s="17">
        <v>0.19272890698932099</v>
      </c>
      <c r="BS17" s="17">
        <v>0.18042183110903701</v>
      </c>
      <c r="BT17" s="17"/>
      <c r="BU17" s="17">
        <v>0.19032502215658301</v>
      </c>
      <c r="BV17" s="17">
        <v>0.13704768975543299</v>
      </c>
      <c r="BW17" s="17"/>
      <c r="BX17" s="17">
        <v>0.220753943688417</v>
      </c>
      <c r="BY17" s="17">
        <v>0.14551811411614801</v>
      </c>
      <c r="BZ17" s="17"/>
      <c r="CA17" s="17">
        <v>0.15166334857708899</v>
      </c>
      <c r="CB17" s="17">
        <v>5.8683297073924903E-2</v>
      </c>
      <c r="CC17" s="17">
        <v>0.28419312768621902</v>
      </c>
      <c r="CD17" s="17">
        <v>0.14936408842058099</v>
      </c>
    </row>
    <row r="18" spans="2:82">
      <c r="B18" t="s">
        <v>106</v>
      </c>
      <c r="C18" s="17">
        <v>0.159073868318342</v>
      </c>
      <c r="D18" s="17">
        <v>0.16192897846361501</v>
      </c>
      <c r="E18" s="17">
        <v>0.15746871604378301</v>
      </c>
      <c r="F18" s="17"/>
      <c r="G18" s="17">
        <v>0.23685289433252099</v>
      </c>
      <c r="H18" s="17">
        <v>0.22882598495966699</v>
      </c>
      <c r="I18" s="17">
        <v>0.15890542553852699</v>
      </c>
      <c r="J18" s="17">
        <v>0.139554340362287</v>
      </c>
      <c r="K18" s="17">
        <v>0.11296243167246001</v>
      </c>
      <c r="L18" s="17">
        <v>9.7351588903829903E-2</v>
      </c>
      <c r="M18" s="17"/>
      <c r="N18" s="17">
        <v>0.13622330435125299</v>
      </c>
      <c r="O18" s="17">
        <v>0.158669054171304</v>
      </c>
      <c r="P18" s="17">
        <v>0.184470699794089</v>
      </c>
      <c r="Q18" s="17">
        <v>0.16213363122153701</v>
      </c>
      <c r="R18" s="17"/>
      <c r="S18" s="17">
        <v>0.21165650917123099</v>
      </c>
      <c r="T18" s="17">
        <v>0.16417744559411901</v>
      </c>
      <c r="U18" s="17">
        <v>0.18182498615749701</v>
      </c>
      <c r="V18" s="17">
        <v>0.128162072249183</v>
      </c>
      <c r="W18" s="17">
        <v>0.13244854851231699</v>
      </c>
      <c r="X18" s="17">
        <v>0.16712816975393099</v>
      </c>
      <c r="Y18" s="17">
        <v>0.14908999894231401</v>
      </c>
      <c r="Z18" s="17">
        <v>0.116790657257227</v>
      </c>
      <c r="AA18" s="17">
        <v>0.14968473371466701</v>
      </c>
      <c r="AB18" s="17">
        <v>0.15543388643671899</v>
      </c>
      <c r="AC18" s="17">
        <v>0.15728997725129601</v>
      </c>
      <c r="AD18" s="17">
        <v>9.2926456290501905E-2</v>
      </c>
      <c r="AE18" s="17"/>
      <c r="AF18" s="17">
        <v>0.17639137253477399</v>
      </c>
      <c r="AG18" s="17">
        <v>0.134640884399334</v>
      </c>
      <c r="AH18" s="17">
        <v>0.21110894528033</v>
      </c>
      <c r="AI18" s="17">
        <v>0.13275668971197799</v>
      </c>
      <c r="AJ18" s="17">
        <v>0.146007567638476</v>
      </c>
      <c r="AK18" s="17">
        <v>0.18170088290202199</v>
      </c>
      <c r="AL18" s="17">
        <v>0.15976041924488699</v>
      </c>
      <c r="AM18" s="17">
        <v>0.19978842965108001</v>
      </c>
      <c r="AN18" s="17">
        <v>0.15602594046401899</v>
      </c>
      <c r="AO18" s="17">
        <v>0.11068827317123001</v>
      </c>
      <c r="AP18" s="17">
        <v>0.172352450912683</v>
      </c>
      <c r="AQ18" s="17">
        <v>0.124205584980685</v>
      </c>
      <c r="AR18" s="17">
        <v>0.183861641412707</v>
      </c>
      <c r="AS18" s="17">
        <v>0.163061464048883</v>
      </c>
      <c r="AT18" s="17">
        <v>8.7683960546859493E-2</v>
      </c>
      <c r="AU18" s="17">
        <v>0.14699586482822899</v>
      </c>
      <c r="AV18" s="17"/>
      <c r="AW18" s="17">
        <v>0.19917499929808499</v>
      </c>
      <c r="AX18" s="17">
        <v>0.15094483023867</v>
      </c>
      <c r="AY18" s="17">
        <v>0.15664515356918199</v>
      </c>
      <c r="AZ18" s="17">
        <v>0.15186664997628399</v>
      </c>
      <c r="BA18" s="17">
        <v>0.12052089375456</v>
      </c>
      <c r="BB18" s="17">
        <v>0.144307910037691</v>
      </c>
      <c r="BC18" s="17"/>
      <c r="BD18" s="17">
        <v>0.14247057740441399</v>
      </c>
      <c r="BE18" s="17">
        <v>0.17929400895733399</v>
      </c>
      <c r="BF18" s="17">
        <v>0.171498254000784</v>
      </c>
      <c r="BG18" s="17">
        <v>0.18287224604857599</v>
      </c>
      <c r="BH18" s="17">
        <v>0.18081502412205699</v>
      </c>
      <c r="BI18" s="17"/>
      <c r="BJ18" s="17">
        <v>0.14217792750007299</v>
      </c>
      <c r="BK18" s="17">
        <v>0.22718630365053299</v>
      </c>
      <c r="BL18" s="17"/>
      <c r="BM18" s="17">
        <v>0.152084291421549</v>
      </c>
      <c r="BN18" s="17">
        <v>0.191349256673957</v>
      </c>
      <c r="BO18" s="17"/>
      <c r="BP18" s="17">
        <v>0.201948188187517</v>
      </c>
      <c r="BQ18" s="17">
        <v>0.18918309415644599</v>
      </c>
      <c r="BR18" s="17">
        <v>0.18789660963730501</v>
      </c>
      <c r="BS18" s="17">
        <v>0.144195311417043</v>
      </c>
      <c r="BT18" s="17"/>
      <c r="BU18" s="17">
        <v>0.15370556274628699</v>
      </c>
      <c r="BV18" s="17">
        <v>0.165907502546357</v>
      </c>
      <c r="BW18" s="17"/>
      <c r="BX18" s="17">
        <v>0.180932981836082</v>
      </c>
      <c r="BY18" s="17">
        <v>0.15040332442247401</v>
      </c>
      <c r="BZ18" s="17"/>
      <c r="CA18" s="17">
        <v>0.11233591769201599</v>
      </c>
      <c r="CB18" s="17">
        <v>0.113498657347328</v>
      </c>
      <c r="CC18" s="17">
        <v>0.18428489504625101</v>
      </c>
      <c r="CD18" s="17">
        <v>0.18815241005435199</v>
      </c>
    </row>
    <row r="19" spans="2:82">
      <c r="B19" t="s">
        <v>107</v>
      </c>
      <c r="C19" s="17">
        <v>0.15552967408931001</v>
      </c>
      <c r="D19" s="17">
        <v>0.162041627310817</v>
      </c>
      <c r="E19" s="17">
        <v>0.149339319880265</v>
      </c>
      <c r="F19" s="17"/>
      <c r="G19" s="17">
        <v>0.17281485969756499</v>
      </c>
      <c r="H19" s="17">
        <v>0.16708818609367601</v>
      </c>
      <c r="I19" s="17">
        <v>0.13404194782682499</v>
      </c>
      <c r="J19" s="17">
        <v>0.157240771592947</v>
      </c>
      <c r="K19" s="17">
        <v>0.164248588577874</v>
      </c>
      <c r="L19" s="17">
        <v>0.144905756820708</v>
      </c>
      <c r="M19" s="17"/>
      <c r="N19" s="17">
        <v>0.148437921945544</v>
      </c>
      <c r="O19" s="17">
        <v>0.15270663713432001</v>
      </c>
      <c r="P19" s="17">
        <v>0.147791544092917</v>
      </c>
      <c r="Q19" s="17">
        <v>0.17516578041307801</v>
      </c>
      <c r="R19" s="17"/>
      <c r="S19" s="17">
        <v>0.22635069041866901</v>
      </c>
      <c r="T19" s="17">
        <v>0.16899671099057401</v>
      </c>
      <c r="U19" s="17">
        <v>0.15369042146262399</v>
      </c>
      <c r="V19" s="17">
        <v>0.139963152813942</v>
      </c>
      <c r="W19" s="17">
        <v>0.170444928574216</v>
      </c>
      <c r="X19" s="17">
        <v>0.16389825556382101</v>
      </c>
      <c r="Y19" s="17">
        <v>0.150343626369351</v>
      </c>
      <c r="Z19" s="17">
        <v>0.18139772737776899</v>
      </c>
      <c r="AA19" s="17">
        <v>0.147622941171693</v>
      </c>
      <c r="AB19" s="17">
        <v>7.2785048008473893E-2</v>
      </c>
      <c r="AC19" s="17">
        <v>0.13560946630148701</v>
      </c>
      <c r="AD19" s="17">
        <v>4.8133058631826701E-2</v>
      </c>
      <c r="AE19" s="17"/>
      <c r="AF19" s="17">
        <v>0.198746093462736</v>
      </c>
      <c r="AG19" s="17">
        <v>0.17967388403673501</v>
      </c>
      <c r="AH19" s="17">
        <v>0.134226426353767</v>
      </c>
      <c r="AI19" s="17">
        <v>0.18911092065553101</v>
      </c>
      <c r="AJ19" s="17">
        <v>9.8656550993552999E-2</v>
      </c>
      <c r="AK19" s="17">
        <v>0.20037062896448099</v>
      </c>
      <c r="AL19" s="17">
        <v>0.16954022785908501</v>
      </c>
      <c r="AM19" s="17">
        <v>0.175299527637925</v>
      </c>
      <c r="AN19" s="17">
        <v>0.136732412989436</v>
      </c>
      <c r="AO19" s="17">
        <v>0.13195118955588001</v>
      </c>
      <c r="AP19" s="17">
        <v>0.122293602350852</v>
      </c>
      <c r="AQ19" s="17">
        <v>0.140767037979113</v>
      </c>
      <c r="AR19" s="17">
        <v>0.201425683458371</v>
      </c>
      <c r="AS19" s="17">
        <v>0.121788479582325</v>
      </c>
      <c r="AT19" s="17">
        <v>0.129808883726483</v>
      </c>
      <c r="AU19" s="17">
        <v>0.15808656542875199</v>
      </c>
      <c r="AV19" s="17"/>
      <c r="AW19" s="17">
        <v>0.18223350529048099</v>
      </c>
      <c r="AX19" s="17">
        <v>0.160047855184316</v>
      </c>
      <c r="AY19" s="17">
        <v>0.16494141506683699</v>
      </c>
      <c r="AZ19" s="17">
        <v>0.13813762932651999</v>
      </c>
      <c r="BA19" s="17">
        <v>0.12877615831477399</v>
      </c>
      <c r="BB19" s="17">
        <v>0.121840690500215</v>
      </c>
      <c r="BC19" s="17"/>
      <c r="BD19" s="17">
        <v>0.181146335293452</v>
      </c>
      <c r="BE19" s="17">
        <v>0.165977288903595</v>
      </c>
      <c r="BF19" s="17">
        <v>0.138405587169319</v>
      </c>
      <c r="BG19" s="17">
        <v>0.13164108307079</v>
      </c>
      <c r="BH19" s="17">
        <v>0.117817683956414</v>
      </c>
      <c r="BI19" s="17"/>
      <c r="BJ19" s="17">
        <v>0.151757148414598</v>
      </c>
      <c r="BK19" s="17">
        <v>0.17089590148188299</v>
      </c>
      <c r="BL19" s="17"/>
      <c r="BM19" s="17">
        <v>0.15526178952405101</v>
      </c>
      <c r="BN19" s="17">
        <v>0.15949649722043999</v>
      </c>
      <c r="BO19" s="17"/>
      <c r="BP19" s="17">
        <v>0.16946841857787301</v>
      </c>
      <c r="BQ19" s="17">
        <v>0.18129759219105601</v>
      </c>
      <c r="BR19" s="17">
        <v>0.16173579908868899</v>
      </c>
      <c r="BS19" s="17">
        <v>0.14879737703821999</v>
      </c>
      <c r="BT19" s="17"/>
      <c r="BU19" s="17">
        <v>0.14821999261406299</v>
      </c>
      <c r="BV19" s="17">
        <v>0.164834600728578</v>
      </c>
      <c r="BW19" s="17"/>
      <c r="BX19" s="17">
        <v>0.129435955207475</v>
      </c>
      <c r="BY19" s="17">
        <v>0.16587989871245301</v>
      </c>
      <c r="BZ19" s="17"/>
      <c r="CA19" s="17">
        <v>0.205572481730637</v>
      </c>
      <c r="CB19" s="17">
        <v>0.185171712202505</v>
      </c>
      <c r="CC19" s="17">
        <v>0.120246241817537</v>
      </c>
      <c r="CD19" s="17">
        <v>0.15174871203093099</v>
      </c>
    </row>
    <row r="20" spans="2:82">
      <c r="B20" t="s">
        <v>108</v>
      </c>
      <c r="C20" s="17">
        <v>0.116666998371745</v>
      </c>
      <c r="D20" s="17">
        <v>0.13395124118987101</v>
      </c>
      <c r="E20" s="17">
        <v>9.9653891897339794E-2</v>
      </c>
      <c r="F20" s="17"/>
      <c r="G20" s="17">
        <v>0.14415220536566001</v>
      </c>
      <c r="H20" s="17">
        <v>0.15378898947682301</v>
      </c>
      <c r="I20" s="17">
        <v>0.14107890739031101</v>
      </c>
      <c r="J20" s="17">
        <v>9.2174072912163896E-2</v>
      </c>
      <c r="K20" s="17">
        <v>8.4375578329288603E-2</v>
      </c>
      <c r="L20" s="17">
        <v>8.9736332757705095E-2</v>
      </c>
      <c r="M20" s="17"/>
      <c r="N20" s="17">
        <v>0.14202012077779</v>
      </c>
      <c r="O20" s="17">
        <v>0.11905851459219</v>
      </c>
      <c r="P20" s="17">
        <v>0.10756277697213</v>
      </c>
      <c r="Q20" s="17">
        <v>9.4919941347614598E-2</v>
      </c>
      <c r="R20" s="17"/>
      <c r="S20" s="17">
        <v>0.15430873765945799</v>
      </c>
      <c r="T20" s="17">
        <v>0.12847217453090701</v>
      </c>
      <c r="U20" s="17">
        <v>0.10883210794346</v>
      </c>
      <c r="V20" s="17">
        <v>8.9865004649280406E-2</v>
      </c>
      <c r="W20" s="17">
        <v>0.14853249951166</v>
      </c>
      <c r="X20" s="17">
        <v>0.101407748009613</v>
      </c>
      <c r="Y20" s="17">
        <v>0.1201566573598</v>
      </c>
      <c r="Z20" s="17">
        <v>0.13594894286711801</v>
      </c>
      <c r="AA20" s="17">
        <v>0.102559356166903</v>
      </c>
      <c r="AB20" s="17">
        <v>9.91333267829069E-2</v>
      </c>
      <c r="AC20" s="17">
        <v>7.3601398165792004E-2</v>
      </c>
      <c r="AD20" s="17">
        <v>0.103669318660271</v>
      </c>
      <c r="AE20" s="17"/>
      <c r="AF20" s="17">
        <v>9.0783461154798295E-2</v>
      </c>
      <c r="AG20" s="17">
        <v>9.9946214760912505E-2</v>
      </c>
      <c r="AH20" s="17">
        <v>7.0017195964267101E-2</v>
      </c>
      <c r="AI20" s="17">
        <v>8.9791955330021503E-2</v>
      </c>
      <c r="AJ20" s="17">
        <v>9.87030790090207E-2</v>
      </c>
      <c r="AK20" s="17">
        <v>0.114642160555896</v>
      </c>
      <c r="AL20" s="17">
        <v>0.123223910668357</v>
      </c>
      <c r="AM20" s="17">
        <v>0.14955380869035301</v>
      </c>
      <c r="AN20" s="17">
        <v>0.123623427574581</v>
      </c>
      <c r="AO20" s="17">
        <v>0.116975440024865</v>
      </c>
      <c r="AP20" s="17">
        <v>0.10894893580682199</v>
      </c>
      <c r="AQ20" s="17">
        <v>0.15332405429214099</v>
      </c>
      <c r="AR20" s="17">
        <v>0.124703997540225</v>
      </c>
      <c r="AS20" s="17">
        <v>0.147552552914123</v>
      </c>
      <c r="AT20" s="17">
        <v>0.115496529345605</v>
      </c>
      <c r="AU20" s="17">
        <v>0.19627304959558001</v>
      </c>
      <c r="AV20" s="17"/>
      <c r="AW20" s="17">
        <v>0.147711140250564</v>
      </c>
      <c r="AX20" s="17">
        <v>0.111160137957519</v>
      </c>
      <c r="AY20" s="17">
        <v>0.116419743193966</v>
      </c>
      <c r="AZ20" s="17">
        <v>9.2887305671798703E-2</v>
      </c>
      <c r="BA20" s="17">
        <v>0.125198507190008</v>
      </c>
      <c r="BB20" s="17">
        <v>8.8054411907532298E-2</v>
      </c>
      <c r="BC20" s="17"/>
      <c r="BD20" s="17">
        <v>7.9776751116036299E-2</v>
      </c>
      <c r="BE20" s="17">
        <v>0.112170925802363</v>
      </c>
      <c r="BF20" s="17">
        <v>0.129082411561563</v>
      </c>
      <c r="BG20" s="17">
        <v>0.16562019646425399</v>
      </c>
      <c r="BH20" s="17">
        <v>0.245722078717825</v>
      </c>
      <c r="BI20" s="17"/>
      <c r="BJ20" s="17">
        <v>9.5522746359476093E-2</v>
      </c>
      <c r="BK20" s="17">
        <v>0.20501158053680599</v>
      </c>
      <c r="BL20" s="17"/>
      <c r="BM20" s="17">
        <v>0.102317228409445</v>
      </c>
      <c r="BN20" s="17">
        <v>0.18823354434001599</v>
      </c>
      <c r="BO20" s="17"/>
      <c r="BP20" s="17">
        <v>0.190353342730048</v>
      </c>
      <c r="BQ20" s="17">
        <v>0.162793538557267</v>
      </c>
      <c r="BR20" s="17">
        <v>0.114598506476332</v>
      </c>
      <c r="BS20" s="17">
        <v>9.4432325713321705E-2</v>
      </c>
      <c r="BT20" s="17"/>
      <c r="BU20" s="17">
        <v>0.117652255640932</v>
      </c>
      <c r="BV20" s="17">
        <v>0.11541280601854501</v>
      </c>
      <c r="BW20" s="17"/>
      <c r="BX20" s="17">
        <v>0.13786697283545901</v>
      </c>
      <c r="BY20" s="17">
        <v>0.10825790579670901</v>
      </c>
      <c r="BZ20" s="17"/>
      <c r="CA20" s="17">
        <v>0.136957933505475</v>
      </c>
      <c r="CB20" s="17">
        <v>0.122575411477381</v>
      </c>
      <c r="CC20" s="17">
        <v>9.5326733648922302E-2</v>
      </c>
      <c r="CD20" s="17">
        <v>0.12856635844667999</v>
      </c>
    </row>
    <row r="21" spans="2:82">
      <c r="B21" t="s">
        <v>109</v>
      </c>
      <c r="C21" s="17">
        <v>0.116045536477812</v>
      </c>
      <c r="D21" s="17">
        <v>0.136866813956145</v>
      </c>
      <c r="E21" s="17">
        <v>9.5107404634547102E-2</v>
      </c>
      <c r="F21" s="17"/>
      <c r="G21" s="17">
        <v>0.129268574716838</v>
      </c>
      <c r="H21" s="17">
        <v>0.114173423598134</v>
      </c>
      <c r="I21" s="17">
        <v>0.107236542418956</v>
      </c>
      <c r="J21" s="17">
        <v>0.123681831936756</v>
      </c>
      <c r="K21" s="17">
        <v>0.124271974645515</v>
      </c>
      <c r="L21" s="17">
        <v>0.104239253935949</v>
      </c>
      <c r="M21" s="17"/>
      <c r="N21" s="17">
        <v>0.14877856190221</v>
      </c>
      <c r="O21" s="17">
        <v>0.112991514734021</v>
      </c>
      <c r="P21" s="17">
        <v>0.11474864115292401</v>
      </c>
      <c r="Q21" s="17">
        <v>8.4972349690434407E-2</v>
      </c>
      <c r="R21" s="17"/>
      <c r="S21" s="17">
        <v>0.100439617344035</v>
      </c>
      <c r="T21" s="17">
        <v>0.14029038051884499</v>
      </c>
      <c r="U21" s="17">
        <v>0.10518741303474</v>
      </c>
      <c r="V21" s="17">
        <v>0.10163921979503</v>
      </c>
      <c r="W21" s="17">
        <v>9.3611328622908496E-2</v>
      </c>
      <c r="X21" s="17">
        <v>0.116992975455016</v>
      </c>
      <c r="Y21" s="17">
        <v>8.5213958391979303E-2</v>
      </c>
      <c r="Z21" s="17">
        <v>0.130282847899998</v>
      </c>
      <c r="AA21" s="17">
        <v>0.105808053326556</v>
      </c>
      <c r="AB21" s="17">
        <v>0.16432284445517001</v>
      </c>
      <c r="AC21" s="17">
        <v>0.10518593304980001</v>
      </c>
      <c r="AD21" s="17">
        <v>0.17954065880968101</v>
      </c>
      <c r="AE21" s="17"/>
      <c r="AF21" s="17">
        <v>0.12503290599953501</v>
      </c>
      <c r="AG21" s="17">
        <v>0.136890335934677</v>
      </c>
      <c r="AH21" s="17">
        <v>8.3860880854674094E-2</v>
      </c>
      <c r="AI21" s="17">
        <v>0.11703648227948001</v>
      </c>
      <c r="AJ21" s="17">
        <v>0.100077283500997</v>
      </c>
      <c r="AK21" s="17">
        <v>9.9926486096333006E-2</v>
      </c>
      <c r="AL21" s="17">
        <v>9.6221616912325794E-2</v>
      </c>
      <c r="AM21" s="17">
        <v>9.6983966319517695E-2</v>
      </c>
      <c r="AN21" s="17">
        <v>0.14397551676185</v>
      </c>
      <c r="AO21" s="17">
        <v>0.13617364124053399</v>
      </c>
      <c r="AP21" s="17">
        <v>0.1477634081267</v>
      </c>
      <c r="AQ21" s="17">
        <v>0.14578511703935701</v>
      </c>
      <c r="AR21" s="17">
        <v>0.112614920022652</v>
      </c>
      <c r="AS21" s="17">
        <v>0.151168463817377</v>
      </c>
      <c r="AT21" s="17">
        <v>9.1576083248116502E-2</v>
      </c>
      <c r="AU21" s="17">
        <v>0.166052783918442</v>
      </c>
      <c r="AV21" s="17"/>
      <c r="AW21" s="17">
        <v>0.12755489117376001</v>
      </c>
      <c r="AX21" s="17">
        <v>0.117517190198485</v>
      </c>
      <c r="AY21" s="17">
        <v>9.9795920591537302E-2</v>
      </c>
      <c r="AZ21" s="17">
        <v>0.10579685803782</v>
      </c>
      <c r="BA21" s="17">
        <v>0.12508992878193401</v>
      </c>
      <c r="BB21" s="17">
        <v>0.119268613803984</v>
      </c>
      <c r="BC21" s="17"/>
      <c r="BD21" s="17">
        <v>8.8421786194175803E-2</v>
      </c>
      <c r="BE21" s="17">
        <v>0.116449569469154</v>
      </c>
      <c r="BF21" s="17">
        <v>0.13337146655484799</v>
      </c>
      <c r="BG21" s="17">
        <v>0.13652216162661601</v>
      </c>
      <c r="BH21" s="17">
        <v>0.154768298513901</v>
      </c>
      <c r="BI21" s="17"/>
      <c r="BJ21" s="17">
        <v>0.11479471879070401</v>
      </c>
      <c r="BK21" s="17">
        <v>0.12339043577731</v>
      </c>
      <c r="BL21" s="17"/>
      <c r="BM21" s="17">
        <v>0.11404652926151899</v>
      </c>
      <c r="BN21" s="17">
        <v>0.128901268533608</v>
      </c>
      <c r="BO21" s="17"/>
      <c r="BP21" s="17">
        <v>0.11896388584901101</v>
      </c>
      <c r="BQ21" s="17">
        <v>0.1590036231876</v>
      </c>
      <c r="BR21" s="17">
        <v>0.12570916898656301</v>
      </c>
      <c r="BS21" s="17">
        <v>0.10992812669619</v>
      </c>
      <c r="BT21" s="17"/>
      <c r="BU21" s="17">
        <v>0.12770507712078699</v>
      </c>
      <c r="BV21" s="17">
        <v>0.10120341638026401</v>
      </c>
      <c r="BW21" s="17"/>
      <c r="BX21" s="17">
        <v>0.15010300440498001</v>
      </c>
      <c r="BY21" s="17">
        <v>0.102536444702202</v>
      </c>
      <c r="BZ21" s="17"/>
      <c r="CA21" s="17">
        <v>0.103727228111296</v>
      </c>
      <c r="CB21" s="17">
        <v>6.5139737985096799E-2</v>
      </c>
      <c r="CC21" s="17">
        <v>0.17056791158356299</v>
      </c>
      <c r="CD21" s="17">
        <v>0.109861850867322</v>
      </c>
    </row>
    <row r="22" spans="2:82">
      <c r="B22" t="s">
        <v>110</v>
      </c>
      <c r="C22" s="17">
        <v>9.3427838695952503E-2</v>
      </c>
      <c r="D22" s="17">
        <v>9.3418048686120497E-2</v>
      </c>
      <c r="E22" s="17">
        <v>9.4132501518563894E-2</v>
      </c>
      <c r="F22" s="17"/>
      <c r="G22" s="17">
        <v>4.0748672770584603E-2</v>
      </c>
      <c r="H22" s="17">
        <v>7.3636333315816704E-2</v>
      </c>
      <c r="I22" s="17">
        <v>6.4658646787917398E-2</v>
      </c>
      <c r="J22" s="17">
        <v>7.4598698536920097E-2</v>
      </c>
      <c r="K22" s="17">
        <v>0.12709615172407601</v>
      </c>
      <c r="L22" s="17">
        <v>0.16084521438161101</v>
      </c>
      <c r="M22" s="17"/>
      <c r="N22" s="17">
        <v>0.112738071158557</v>
      </c>
      <c r="O22" s="17">
        <v>9.7162492069710796E-2</v>
      </c>
      <c r="P22" s="17">
        <v>7.9981844180796693E-2</v>
      </c>
      <c r="Q22" s="17">
        <v>7.8251662260040503E-2</v>
      </c>
      <c r="R22" s="17"/>
      <c r="S22" s="17">
        <v>6.5091919230221604E-2</v>
      </c>
      <c r="T22" s="17">
        <v>0.117545310275914</v>
      </c>
      <c r="U22" s="17">
        <v>9.6706720232043894E-2</v>
      </c>
      <c r="V22" s="17">
        <v>8.4876616204947894E-2</v>
      </c>
      <c r="W22" s="17">
        <v>9.53981154718503E-2</v>
      </c>
      <c r="X22" s="17">
        <v>8.3571322890033897E-2</v>
      </c>
      <c r="Y22" s="17">
        <v>9.39277163944824E-2</v>
      </c>
      <c r="Z22" s="17">
        <v>8.4375632818040502E-2</v>
      </c>
      <c r="AA22" s="17">
        <v>9.7789024121653204E-2</v>
      </c>
      <c r="AB22" s="17">
        <v>0.112046761666168</v>
      </c>
      <c r="AC22" s="17">
        <v>0.13094013450865899</v>
      </c>
      <c r="AD22" s="17">
        <v>3.94163725092175E-2</v>
      </c>
      <c r="AE22" s="17"/>
      <c r="AF22" s="17">
        <v>9.0629406067872606E-2</v>
      </c>
      <c r="AG22" s="17">
        <v>7.30409427825367E-2</v>
      </c>
      <c r="AH22" s="17">
        <v>6.8448445561994406E-2</v>
      </c>
      <c r="AI22" s="17">
        <v>0.102229018492872</v>
      </c>
      <c r="AJ22" s="17">
        <v>8.02557087430288E-2</v>
      </c>
      <c r="AK22" s="17">
        <v>0.105658803421675</v>
      </c>
      <c r="AL22" s="17">
        <v>0.109232327853456</v>
      </c>
      <c r="AM22" s="17">
        <v>8.4305085583331996E-2</v>
      </c>
      <c r="AN22" s="17">
        <v>7.1216598829693098E-2</v>
      </c>
      <c r="AO22" s="17">
        <v>7.8089259807674699E-2</v>
      </c>
      <c r="AP22" s="17">
        <v>8.6702714113472606E-2</v>
      </c>
      <c r="AQ22" s="17">
        <v>9.0934733441927498E-2</v>
      </c>
      <c r="AR22" s="17">
        <v>0.14910068407216601</v>
      </c>
      <c r="AS22" s="17">
        <v>5.5775103551245403E-2</v>
      </c>
      <c r="AT22" s="17">
        <v>0.164057616854765</v>
      </c>
      <c r="AU22" s="17">
        <v>0.130752166119987</v>
      </c>
      <c r="AV22" s="17"/>
      <c r="AW22" s="17">
        <v>7.6519524769890004E-2</v>
      </c>
      <c r="AX22" s="17">
        <v>9.2150481702035006E-2</v>
      </c>
      <c r="AY22" s="17">
        <v>7.96588273727247E-2</v>
      </c>
      <c r="AZ22" s="17">
        <v>9.8101127042988998E-2</v>
      </c>
      <c r="BA22" s="17">
        <v>0.13127453441828399</v>
      </c>
      <c r="BB22" s="17">
        <v>0.10840750928871</v>
      </c>
      <c r="BC22" s="17"/>
      <c r="BD22" s="17">
        <v>0.10758986077867901</v>
      </c>
      <c r="BE22" s="17">
        <v>8.4804983627736197E-2</v>
      </c>
      <c r="BF22" s="17">
        <v>8.60113907658583E-2</v>
      </c>
      <c r="BG22" s="17">
        <v>6.9136655251989698E-2</v>
      </c>
      <c r="BH22" s="17">
        <v>0.101037044466239</v>
      </c>
      <c r="BI22" s="17"/>
      <c r="BJ22" s="17">
        <v>0.101145424252368</v>
      </c>
      <c r="BK22" s="17">
        <v>6.12904184685754E-2</v>
      </c>
      <c r="BL22" s="17"/>
      <c r="BM22" s="17">
        <v>9.7899240351963804E-2</v>
      </c>
      <c r="BN22" s="17">
        <v>7.3548374446484793E-2</v>
      </c>
      <c r="BO22" s="17"/>
      <c r="BP22" s="17">
        <v>6.8881966996351296E-2</v>
      </c>
      <c r="BQ22" s="17">
        <v>6.7676141396743494E-2</v>
      </c>
      <c r="BR22" s="17">
        <v>5.7649677959477702E-2</v>
      </c>
      <c r="BS22" s="17">
        <v>0.10229871357416501</v>
      </c>
      <c r="BT22" s="17"/>
      <c r="BU22" s="17">
        <v>9.5060044382240499E-2</v>
      </c>
      <c r="BV22" s="17">
        <v>9.1350107371744496E-2</v>
      </c>
      <c r="BW22" s="17"/>
      <c r="BX22" s="17">
        <v>8.4148247806639098E-2</v>
      </c>
      <c r="BY22" s="17">
        <v>9.7108642131836898E-2</v>
      </c>
      <c r="BZ22" s="17"/>
      <c r="CA22" s="17">
        <v>0.13130945805731001</v>
      </c>
      <c r="CB22" s="17">
        <v>0.132727913791819</v>
      </c>
      <c r="CC22" s="17">
        <v>6.4832886148850202E-2</v>
      </c>
      <c r="CD22" s="17">
        <v>7.6334724567838894E-2</v>
      </c>
    </row>
    <row r="23" spans="2:82">
      <c r="B23" t="s">
        <v>111</v>
      </c>
      <c r="C23" s="17">
        <v>5.1820496462873303E-2</v>
      </c>
      <c r="D23" s="17">
        <v>7.3029178813844506E-2</v>
      </c>
      <c r="E23" s="17">
        <v>3.1490987588998598E-2</v>
      </c>
      <c r="F23" s="17"/>
      <c r="G23" s="17">
        <v>3.8391506665250298E-2</v>
      </c>
      <c r="H23" s="17">
        <v>2.3105732865092099E-2</v>
      </c>
      <c r="I23" s="17">
        <v>3.4525182096651903E-2</v>
      </c>
      <c r="J23" s="17">
        <v>5.1130003049576399E-2</v>
      </c>
      <c r="K23" s="17">
        <v>6.1600138338550797E-2</v>
      </c>
      <c r="L23" s="17">
        <v>9.2290968515917102E-2</v>
      </c>
      <c r="M23" s="17"/>
      <c r="N23" s="17">
        <v>6.5146886336806098E-2</v>
      </c>
      <c r="O23" s="17">
        <v>4.7301797293521498E-2</v>
      </c>
      <c r="P23" s="17">
        <v>3.93105540745982E-2</v>
      </c>
      <c r="Q23" s="17">
        <v>5.3461973657912699E-2</v>
      </c>
      <c r="R23" s="17"/>
      <c r="S23" s="17">
        <v>4.2580207262962501E-2</v>
      </c>
      <c r="T23" s="17">
        <v>5.45438732882991E-2</v>
      </c>
      <c r="U23" s="17">
        <v>7.7493798402642505E-2</v>
      </c>
      <c r="V23" s="17">
        <v>4.1538499593712398E-2</v>
      </c>
      <c r="W23" s="17">
        <v>5.59283103660577E-2</v>
      </c>
      <c r="X23" s="17">
        <v>4.16189782154823E-2</v>
      </c>
      <c r="Y23" s="17">
        <v>5.1162066995641103E-2</v>
      </c>
      <c r="Z23" s="17">
        <v>4.8120258340717197E-2</v>
      </c>
      <c r="AA23" s="17">
        <v>5.3554483410775497E-2</v>
      </c>
      <c r="AB23" s="17">
        <v>6.4023565702074597E-2</v>
      </c>
      <c r="AC23" s="17">
        <v>5.1971415204312497E-2</v>
      </c>
      <c r="AD23" s="17">
        <v>3.0017567174413399E-2</v>
      </c>
      <c r="AE23" s="17"/>
      <c r="AF23" s="17">
        <v>5.1078861884500198E-2</v>
      </c>
      <c r="AG23" s="17">
        <v>4.1079671300558798E-2</v>
      </c>
      <c r="AH23" s="17">
        <v>3.2541763873647198E-2</v>
      </c>
      <c r="AI23" s="17">
        <v>5.1345000180351902E-2</v>
      </c>
      <c r="AJ23" s="17">
        <v>4.9190585544907399E-2</v>
      </c>
      <c r="AK23" s="17">
        <v>4.40841635149887E-2</v>
      </c>
      <c r="AL23" s="17">
        <v>5.5409460216463501E-2</v>
      </c>
      <c r="AM23" s="17">
        <v>7.8029791070535606E-2</v>
      </c>
      <c r="AN23" s="17">
        <v>5.7390648385088498E-2</v>
      </c>
      <c r="AO23" s="17">
        <v>7.4131804464088694E-2</v>
      </c>
      <c r="AP23" s="17">
        <v>5.33695322870818E-2</v>
      </c>
      <c r="AQ23" s="17">
        <v>4.8387292953483499E-2</v>
      </c>
      <c r="AR23" s="17">
        <v>5.32831333788817E-2</v>
      </c>
      <c r="AS23" s="17">
        <v>5.0757441156732003E-2</v>
      </c>
      <c r="AT23" s="17">
        <v>2.7929656648662898E-2</v>
      </c>
      <c r="AU23" s="17">
        <v>5.5795613806844502E-2</v>
      </c>
      <c r="AV23" s="17"/>
      <c r="AW23" s="17">
        <v>3.6216928445369598E-2</v>
      </c>
      <c r="AX23" s="17">
        <v>5.2694646888212703E-2</v>
      </c>
      <c r="AY23" s="17">
        <v>5.0195422303071502E-2</v>
      </c>
      <c r="AZ23" s="17">
        <v>6.0545969275590597E-2</v>
      </c>
      <c r="BA23" s="17">
        <v>6.5990381745516594E-2</v>
      </c>
      <c r="BB23" s="17">
        <v>5.5656644956751399E-2</v>
      </c>
      <c r="BC23" s="17"/>
      <c r="BD23" s="17">
        <v>4.7412229721624503E-2</v>
      </c>
      <c r="BE23" s="17">
        <v>4.1437555387840601E-2</v>
      </c>
      <c r="BF23" s="17">
        <v>5.3325632569940697E-2</v>
      </c>
      <c r="BG23" s="17">
        <v>5.8580809415604597E-2</v>
      </c>
      <c r="BH23" s="17">
        <v>3.2704677698176601E-2</v>
      </c>
      <c r="BI23" s="17"/>
      <c r="BJ23" s="17">
        <v>5.9443005042724699E-2</v>
      </c>
      <c r="BK23" s="17">
        <v>1.8684889076775499E-2</v>
      </c>
      <c r="BL23" s="17"/>
      <c r="BM23" s="17">
        <v>5.5541721723326998E-2</v>
      </c>
      <c r="BN23" s="17">
        <v>3.4624157473436099E-2</v>
      </c>
      <c r="BO23" s="17"/>
      <c r="BP23" s="17">
        <v>2.3447389290459499E-2</v>
      </c>
      <c r="BQ23" s="17">
        <v>4.4944013400864097E-2</v>
      </c>
      <c r="BR23" s="17">
        <v>4.8214802303968497E-2</v>
      </c>
      <c r="BS23" s="17">
        <v>5.6908622140105398E-2</v>
      </c>
      <c r="BT23" s="17"/>
      <c r="BU23" s="17">
        <v>5.5317337152771699E-2</v>
      </c>
      <c r="BV23" s="17">
        <v>4.7369160765293003E-2</v>
      </c>
      <c r="BW23" s="17"/>
      <c r="BX23" s="17">
        <v>4.7361506411376701E-2</v>
      </c>
      <c r="BY23" s="17">
        <v>5.35891806751293E-2</v>
      </c>
      <c r="BZ23" s="17"/>
      <c r="CA23" s="17">
        <v>9.6839171572464702E-2</v>
      </c>
      <c r="CB23" s="17">
        <v>6.4661503410555501E-2</v>
      </c>
      <c r="CC23" s="17">
        <v>4.2698334917160699E-2</v>
      </c>
      <c r="CD23" s="17">
        <v>3.7491544962226397E-2</v>
      </c>
    </row>
    <row r="24" spans="2:82">
      <c r="B24" t="s">
        <v>112</v>
      </c>
      <c r="C24" s="17">
        <v>4.7758511126316801E-2</v>
      </c>
      <c r="D24" s="17">
        <v>5.6955843456829899E-2</v>
      </c>
      <c r="E24" s="17">
        <v>3.7982691338994602E-2</v>
      </c>
      <c r="F24" s="17"/>
      <c r="G24" s="17">
        <v>8.9768861531988306E-2</v>
      </c>
      <c r="H24" s="17">
        <v>7.8592856661117497E-2</v>
      </c>
      <c r="I24" s="17">
        <v>5.1206908739184799E-2</v>
      </c>
      <c r="J24" s="17">
        <v>3.6463411870272001E-2</v>
      </c>
      <c r="K24" s="17">
        <v>2.4650018784389501E-2</v>
      </c>
      <c r="L24" s="17">
        <v>1.6514446236268399E-2</v>
      </c>
      <c r="M24" s="17"/>
      <c r="N24" s="17">
        <v>4.4592226895949397E-2</v>
      </c>
      <c r="O24" s="17">
        <v>3.2808497744780798E-2</v>
      </c>
      <c r="P24" s="17">
        <v>6.0375993016920503E-2</v>
      </c>
      <c r="Q24" s="17">
        <v>5.68679969605295E-2</v>
      </c>
      <c r="R24" s="17"/>
      <c r="S24" s="17">
        <v>7.8135601087692103E-2</v>
      </c>
      <c r="T24" s="17">
        <v>4.18228567588445E-2</v>
      </c>
      <c r="U24" s="17">
        <v>2.83531414326329E-2</v>
      </c>
      <c r="V24" s="17">
        <v>3.5336477016585599E-2</v>
      </c>
      <c r="W24" s="17">
        <v>3.1007025617027801E-2</v>
      </c>
      <c r="X24" s="17">
        <v>5.4322852265650097E-2</v>
      </c>
      <c r="Y24" s="17">
        <v>6.1393812625158799E-2</v>
      </c>
      <c r="Z24" s="17">
        <v>5.6902112946803897E-2</v>
      </c>
      <c r="AA24" s="17">
        <v>3.5321758486502701E-2</v>
      </c>
      <c r="AB24" s="17">
        <v>3.9905486646309801E-2</v>
      </c>
      <c r="AC24" s="17">
        <v>5.0187960440731497E-2</v>
      </c>
      <c r="AD24" s="17">
        <v>5.6682875565278699E-2</v>
      </c>
      <c r="AE24" s="17"/>
      <c r="AF24" s="17">
        <v>0.17878476335715901</v>
      </c>
      <c r="AG24" s="17">
        <v>7.5655725168202306E-2</v>
      </c>
      <c r="AH24" s="17">
        <v>3.1127144874015699E-2</v>
      </c>
      <c r="AI24" s="17">
        <v>3.6114561481665801E-2</v>
      </c>
      <c r="AJ24" s="17">
        <v>6.2665685571342805E-2</v>
      </c>
      <c r="AK24" s="17">
        <v>4.3268287327069298E-2</v>
      </c>
      <c r="AL24" s="17">
        <v>6.5656841446432801E-2</v>
      </c>
      <c r="AM24" s="17">
        <v>3.4433089365637999E-2</v>
      </c>
      <c r="AN24" s="17">
        <v>4.8159945587114901E-2</v>
      </c>
      <c r="AO24" s="17">
        <v>5.0410667834009597E-2</v>
      </c>
      <c r="AP24" s="17">
        <v>3.5344582237859502E-2</v>
      </c>
      <c r="AQ24" s="17">
        <v>3.6584235976438499E-2</v>
      </c>
      <c r="AR24" s="17">
        <v>2.0425846797950599E-2</v>
      </c>
      <c r="AS24" s="17">
        <v>0.12625122955301701</v>
      </c>
      <c r="AT24" s="17">
        <v>3.0567252129372401E-2</v>
      </c>
      <c r="AU24" s="17">
        <v>4.0182073316519198E-2</v>
      </c>
      <c r="AV24" s="17"/>
      <c r="AW24" s="17">
        <v>6.9108421236774895E-2</v>
      </c>
      <c r="AX24" s="17">
        <v>4.5737248191853798E-2</v>
      </c>
      <c r="AY24" s="17">
        <v>3.7760837236306202E-2</v>
      </c>
      <c r="AZ24" s="17">
        <v>4.0787587496392497E-2</v>
      </c>
      <c r="BA24" s="17">
        <v>3.5114124722750703E-2</v>
      </c>
      <c r="BB24" s="17">
        <v>4.4010931427309101E-2</v>
      </c>
      <c r="BC24" s="17"/>
      <c r="BD24" s="17">
        <v>4.0220456001586503E-2</v>
      </c>
      <c r="BE24" s="17">
        <v>4.8670980543490602E-2</v>
      </c>
      <c r="BF24" s="17">
        <v>5.0263274107765099E-2</v>
      </c>
      <c r="BG24" s="17">
        <v>6.4265237517555807E-2</v>
      </c>
      <c r="BH24" s="17">
        <v>0.10729003344318901</v>
      </c>
      <c r="BI24" s="17"/>
      <c r="BJ24" s="17">
        <v>4.35480573058716E-2</v>
      </c>
      <c r="BK24" s="17">
        <v>6.6765236448735193E-2</v>
      </c>
      <c r="BL24" s="17"/>
      <c r="BM24" s="17">
        <v>4.36950418186084E-2</v>
      </c>
      <c r="BN24" s="17">
        <v>6.9160225024195804E-2</v>
      </c>
      <c r="BO24" s="17"/>
      <c r="BP24" s="17">
        <v>7.5321070311322305E-2</v>
      </c>
      <c r="BQ24" s="17">
        <v>4.61450325865881E-2</v>
      </c>
      <c r="BR24" s="17">
        <v>6.5545879478376895E-2</v>
      </c>
      <c r="BS24" s="17">
        <v>4.13226226462724E-2</v>
      </c>
      <c r="BT24" s="17"/>
      <c r="BU24" s="17">
        <v>3.8226621140270499E-2</v>
      </c>
      <c r="BV24" s="17">
        <v>5.9892218642036699E-2</v>
      </c>
      <c r="BW24" s="17"/>
      <c r="BX24" s="17">
        <v>5.30124060192598E-2</v>
      </c>
      <c r="BY24" s="17">
        <v>4.5674523307846097E-2</v>
      </c>
      <c r="BZ24" s="17"/>
      <c r="CA24" s="17">
        <v>3.51068028147433E-2</v>
      </c>
      <c r="CB24" s="17">
        <v>2.6108391238779501E-2</v>
      </c>
      <c r="CC24" s="17">
        <v>5.4118647099476697E-2</v>
      </c>
      <c r="CD24" s="17">
        <v>6.5105028511862104E-2</v>
      </c>
    </row>
    <row r="25" spans="2:82">
      <c r="B25" t="s">
        <v>113</v>
      </c>
      <c r="C25" s="17">
        <v>4.6336920378129698E-2</v>
      </c>
      <c r="D25" s="17">
        <v>4.5357134135804798E-2</v>
      </c>
      <c r="E25" s="17">
        <v>4.7181208193934197E-2</v>
      </c>
      <c r="F25" s="17"/>
      <c r="G25" s="17">
        <v>9.0153075771251895E-2</v>
      </c>
      <c r="H25" s="17">
        <v>7.0300282634424296E-2</v>
      </c>
      <c r="I25" s="17">
        <v>5.0063050092020597E-2</v>
      </c>
      <c r="J25" s="17">
        <v>3.3154359688530997E-2</v>
      </c>
      <c r="K25" s="17">
        <v>1.9052469344347001E-2</v>
      </c>
      <c r="L25" s="17">
        <v>2.3598793582531301E-2</v>
      </c>
      <c r="M25" s="17"/>
      <c r="N25" s="17">
        <v>5.6181310684412601E-2</v>
      </c>
      <c r="O25" s="17">
        <v>3.64678230898988E-2</v>
      </c>
      <c r="P25" s="17">
        <v>5.54583566162496E-2</v>
      </c>
      <c r="Q25" s="17">
        <v>3.9158219530861599E-2</v>
      </c>
      <c r="R25" s="17"/>
      <c r="S25" s="17">
        <v>6.5378448098120406E-2</v>
      </c>
      <c r="T25" s="17">
        <v>4.5579225572646397E-2</v>
      </c>
      <c r="U25" s="17">
        <v>4.1154190381653598E-2</v>
      </c>
      <c r="V25" s="17">
        <v>5.9287799561062102E-2</v>
      </c>
      <c r="W25" s="17">
        <v>3.9062399288793098E-2</v>
      </c>
      <c r="X25" s="17">
        <v>4.1551111842053803E-2</v>
      </c>
      <c r="Y25" s="17">
        <v>3.7374803037948601E-2</v>
      </c>
      <c r="Z25" s="17">
        <v>4.9918545010065499E-2</v>
      </c>
      <c r="AA25" s="17">
        <v>3.7571703258708899E-2</v>
      </c>
      <c r="AB25" s="17">
        <v>3.53081906449998E-2</v>
      </c>
      <c r="AC25" s="17">
        <v>3.3116803465799198E-2</v>
      </c>
      <c r="AD25" s="17">
        <v>7.3442581826193704E-2</v>
      </c>
      <c r="AE25" s="17"/>
      <c r="AF25" s="17">
        <v>4.3629477109585202E-2</v>
      </c>
      <c r="AG25" s="17">
        <v>2.59197292012503E-2</v>
      </c>
      <c r="AH25" s="17">
        <v>3.0651955923347501E-2</v>
      </c>
      <c r="AI25" s="17">
        <v>3.8109356467504102E-2</v>
      </c>
      <c r="AJ25" s="17">
        <v>6.2709541233764404E-2</v>
      </c>
      <c r="AK25" s="17">
        <v>2.8198293695764001E-2</v>
      </c>
      <c r="AL25" s="17">
        <v>4.9788320845808698E-2</v>
      </c>
      <c r="AM25" s="17">
        <v>5.7505562496350499E-2</v>
      </c>
      <c r="AN25" s="17">
        <v>4.2639950935057597E-2</v>
      </c>
      <c r="AO25" s="17">
        <v>3.7953828304373903E-2</v>
      </c>
      <c r="AP25" s="17">
        <v>4.4880839440516497E-2</v>
      </c>
      <c r="AQ25" s="17">
        <v>5.9166387500233397E-2</v>
      </c>
      <c r="AR25" s="17">
        <v>7.5981661381943802E-2</v>
      </c>
      <c r="AS25" s="17">
        <v>5.0923332640098899E-2</v>
      </c>
      <c r="AT25" s="17">
        <v>5.5233918837373899E-2</v>
      </c>
      <c r="AU25" s="17">
        <v>8.1953734948703894E-2</v>
      </c>
      <c r="AV25" s="17"/>
      <c r="AW25" s="17">
        <v>6.4837865613493501E-2</v>
      </c>
      <c r="AX25" s="17">
        <v>4.73564051337114E-2</v>
      </c>
      <c r="AY25" s="17">
        <v>4.3147263882956602E-2</v>
      </c>
      <c r="AZ25" s="17">
        <v>3.4283290810558899E-2</v>
      </c>
      <c r="BA25" s="17">
        <v>3.4581757362011099E-2</v>
      </c>
      <c r="BB25" s="17">
        <v>4.0787580606295698E-2</v>
      </c>
      <c r="BC25" s="17"/>
      <c r="BD25" s="17">
        <v>3.24169684276054E-2</v>
      </c>
      <c r="BE25" s="17">
        <v>5.2138876116030797E-2</v>
      </c>
      <c r="BF25" s="17">
        <v>5.3319633575521198E-2</v>
      </c>
      <c r="BG25" s="17">
        <v>7.0639070392224196E-2</v>
      </c>
      <c r="BH25" s="17">
        <v>4.8212670843678002E-2</v>
      </c>
      <c r="BI25" s="17"/>
      <c r="BJ25" s="17">
        <v>4.3921684088952397E-2</v>
      </c>
      <c r="BK25" s="17">
        <v>5.73687967342855E-2</v>
      </c>
      <c r="BL25" s="17"/>
      <c r="BM25" s="17">
        <v>4.6884323110448399E-2</v>
      </c>
      <c r="BN25" s="17">
        <v>4.0521827603441002E-2</v>
      </c>
      <c r="BO25" s="17"/>
      <c r="BP25" s="17">
        <v>6.2404481561110697E-2</v>
      </c>
      <c r="BQ25" s="17">
        <v>5.43815616933776E-2</v>
      </c>
      <c r="BR25" s="17">
        <v>5.64175997666716E-2</v>
      </c>
      <c r="BS25" s="17">
        <v>4.3328008472943803E-2</v>
      </c>
      <c r="BT25" s="17"/>
      <c r="BU25" s="17">
        <v>4.6729867621877898E-2</v>
      </c>
      <c r="BV25" s="17">
        <v>4.58367145499331E-2</v>
      </c>
      <c r="BW25" s="17"/>
      <c r="BX25" s="17">
        <v>6.6464065587415494E-2</v>
      </c>
      <c r="BY25" s="17">
        <v>3.83533717363247E-2</v>
      </c>
      <c r="BZ25" s="17"/>
      <c r="CA25" s="17">
        <v>4.2525582855422399E-2</v>
      </c>
      <c r="CB25" s="17">
        <v>1.7892922953918401E-2</v>
      </c>
      <c r="CC25" s="17">
        <v>5.94503940103931E-2</v>
      </c>
      <c r="CD25" s="17">
        <v>6.0686765733288101E-2</v>
      </c>
    </row>
    <row r="26" spans="2:82">
      <c r="B26" t="s">
        <v>114</v>
      </c>
      <c r="C26" s="17">
        <v>4.0616082605734398E-2</v>
      </c>
      <c r="D26" s="17">
        <v>4.01031494621207E-2</v>
      </c>
      <c r="E26" s="17">
        <v>4.0918999636456697E-2</v>
      </c>
      <c r="F26" s="17"/>
      <c r="G26" s="17">
        <v>4.0127625657095198E-2</v>
      </c>
      <c r="H26" s="17">
        <v>4.5871343268734002E-2</v>
      </c>
      <c r="I26" s="17">
        <v>3.7764091984542399E-2</v>
      </c>
      <c r="J26" s="17">
        <v>2.8378490659325298E-2</v>
      </c>
      <c r="K26" s="17">
        <v>3.9614214446733E-2</v>
      </c>
      <c r="L26" s="17">
        <v>4.9602989310220703E-2</v>
      </c>
      <c r="M26" s="17"/>
      <c r="N26" s="17">
        <v>3.74720846776119E-2</v>
      </c>
      <c r="O26" s="17">
        <v>3.7859174195046801E-2</v>
      </c>
      <c r="P26" s="17">
        <v>3.9818937973583601E-2</v>
      </c>
      <c r="Q26" s="17">
        <v>4.6379099647927802E-2</v>
      </c>
      <c r="R26" s="17"/>
      <c r="S26" s="17">
        <v>4.02927136035207E-2</v>
      </c>
      <c r="T26" s="17">
        <v>4.2321737844782201E-2</v>
      </c>
      <c r="U26" s="17">
        <v>2.8247267758664301E-2</v>
      </c>
      <c r="V26" s="17">
        <v>4.8463143344964099E-2</v>
      </c>
      <c r="W26" s="17">
        <v>3.2778591702443897E-2</v>
      </c>
      <c r="X26" s="17">
        <v>4.4222130510580701E-2</v>
      </c>
      <c r="Y26" s="17">
        <v>4.1731277972564401E-2</v>
      </c>
      <c r="Z26" s="17">
        <v>3.5462806081499702E-2</v>
      </c>
      <c r="AA26" s="17">
        <v>5.4508483574003903E-2</v>
      </c>
      <c r="AB26" s="17">
        <v>3.3217637676033099E-2</v>
      </c>
      <c r="AC26" s="17">
        <v>4.2369203480246101E-2</v>
      </c>
      <c r="AD26" s="17">
        <v>2.3875709862305899E-2</v>
      </c>
      <c r="AE26" s="17"/>
      <c r="AF26" s="17">
        <v>0</v>
      </c>
      <c r="AG26" s="17">
        <v>6.08999628344912E-2</v>
      </c>
      <c r="AH26" s="17">
        <v>3.0493325953599298E-2</v>
      </c>
      <c r="AI26" s="17">
        <v>4.6613394537988302E-2</v>
      </c>
      <c r="AJ26" s="17">
        <v>5.1464535181836503E-2</v>
      </c>
      <c r="AK26" s="17">
        <v>3.6307619587585001E-2</v>
      </c>
      <c r="AL26" s="17">
        <v>3.8436627081530998E-2</v>
      </c>
      <c r="AM26" s="17">
        <v>1.9609781520577001E-2</v>
      </c>
      <c r="AN26" s="17">
        <v>5.2403803748101899E-2</v>
      </c>
      <c r="AO26" s="17">
        <v>4.70893535614487E-2</v>
      </c>
      <c r="AP26" s="17">
        <v>2.93561098377483E-2</v>
      </c>
      <c r="AQ26" s="17">
        <v>3.5552968780066502E-2</v>
      </c>
      <c r="AR26" s="17">
        <v>4.9682135937836699E-2</v>
      </c>
      <c r="AS26" s="17">
        <v>3.1899931295593403E-2</v>
      </c>
      <c r="AT26" s="17">
        <v>4.2220090531707499E-2</v>
      </c>
      <c r="AU26" s="17">
        <v>4.9187697095979803E-2</v>
      </c>
      <c r="AV26" s="17"/>
      <c r="AW26" s="17">
        <v>4.5705605703272603E-2</v>
      </c>
      <c r="AX26" s="17">
        <v>4.0534534259260999E-2</v>
      </c>
      <c r="AY26" s="17">
        <v>4.0006601390288901E-2</v>
      </c>
      <c r="AZ26" s="17">
        <v>3.4205876963143499E-2</v>
      </c>
      <c r="BA26" s="17">
        <v>3.7834553012161799E-2</v>
      </c>
      <c r="BB26" s="17">
        <v>5.0427035804755299E-2</v>
      </c>
      <c r="BC26" s="17"/>
      <c r="BD26" s="17">
        <v>4.6100200823502802E-2</v>
      </c>
      <c r="BE26" s="17">
        <v>3.5150340172571397E-2</v>
      </c>
      <c r="BF26" s="17">
        <v>3.5496755417644098E-2</v>
      </c>
      <c r="BG26" s="17">
        <v>3.85871183462047E-2</v>
      </c>
      <c r="BH26" s="17">
        <v>1.24158013710118E-2</v>
      </c>
      <c r="BI26" s="17"/>
      <c r="BJ26" s="17">
        <v>4.1967663497589597E-2</v>
      </c>
      <c r="BK26" s="17">
        <v>3.6088310698691499E-2</v>
      </c>
      <c r="BL26" s="17"/>
      <c r="BM26" s="17">
        <v>4.1337005478561901E-2</v>
      </c>
      <c r="BN26" s="17">
        <v>3.49936346095681E-2</v>
      </c>
      <c r="BO26" s="17"/>
      <c r="BP26" s="17">
        <v>3.92131152454493E-2</v>
      </c>
      <c r="BQ26" s="17">
        <v>4.25259531017253E-2</v>
      </c>
      <c r="BR26" s="17">
        <v>3.37646154295995E-2</v>
      </c>
      <c r="BS26" s="17">
        <v>3.9059325660756199E-2</v>
      </c>
      <c r="BT26" s="17"/>
      <c r="BU26" s="17">
        <v>4.3117879572470298E-2</v>
      </c>
      <c r="BV26" s="17">
        <v>3.7431397018455603E-2</v>
      </c>
      <c r="BW26" s="17"/>
      <c r="BX26" s="17">
        <v>4.8545730318853501E-2</v>
      </c>
      <c r="BY26" s="17">
        <v>3.7470741944066403E-2</v>
      </c>
      <c r="BZ26" s="17"/>
      <c r="CA26" s="17">
        <v>6.0669087779725801E-2</v>
      </c>
      <c r="CB26" s="17">
        <v>5.16548822072272E-2</v>
      </c>
      <c r="CC26" s="17">
        <v>3.59606684150926E-2</v>
      </c>
      <c r="CD26" s="17">
        <v>2.9741229371012801E-2</v>
      </c>
    </row>
    <row r="27" spans="2:82">
      <c r="B27" t="s">
        <v>115</v>
      </c>
      <c r="C27" s="17">
        <v>3.1431395175464699E-2</v>
      </c>
      <c r="D27" s="17">
        <v>2.9524542364748E-2</v>
      </c>
      <c r="E27" s="17">
        <v>3.3527714901025199E-2</v>
      </c>
      <c r="F27" s="17"/>
      <c r="G27" s="17">
        <v>2.4168468679130101E-2</v>
      </c>
      <c r="H27" s="17">
        <v>2.8017414722871701E-2</v>
      </c>
      <c r="I27" s="17">
        <v>2.98470895806946E-2</v>
      </c>
      <c r="J27" s="17">
        <v>2.31919057544108E-2</v>
      </c>
      <c r="K27" s="17">
        <v>4.4551304612867701E-2</v>
      </c>
      <c r="L27" s="17">
        <v>3.8244000517743001E-2</v>
      </c>
      <c r="M27" s="17"/>
      <c r="N27" s="17">
        <v>2.73689686417064E-2</v>
      </c>
      <c r="O27" s="17">
        <v>3.1057079832794699E-2</v>
      </c>
      <c r="P27" s="17">
        <v>3.6520279495950297E-2</v>
      </c>
      <c r="Q27" s="17">
        <v>3.2553309459326198E-2</v>
      </c>
      <c r="R27" s="17"/>
      <c r="S27" s="17">
        <v>3.5064211558996902E-2</v>
      </c>
      <c r="T27" s="17">
        <v>3.2410538910306201E-2</v>
      </c>
      <c r="U27" s="17">
        <v>4.1167875699948502E-2</v>
      </c>
      <c r="V27" s="17">
        <v>2.16297661325816E-2</v>
      </c>
      <c r="W27" s="17">
        <v>3.0230616299747801E-2</v>
      </c>
      <c r="X27" s="17">
        <v>4.0449646804764101E-2</v>
      </c>
      <c r="Y27" s="17">
        <v>2.6628848213612801E-2</v>
      </c>
      <c r="Z27" s="17">
        <v>2.0685511371245802E-2</v>
      </c>
      <c r="AA27" s="17">
        <v>2.4107527229072501E-2</v>
      </c>
      <c r="AB27" s="17">
        <v>2.1993044920200398E-2</v>
      </c>
      <c r="AC27" s="17">
        <v>4.0976983839912599E-2</v>
      </c>
      <c r="AD27" s="17">
        <v>5.5815964428682301E-2</v>
      </c>
      <c r="AE27" s="17"/>
      <c r="AF27" s="17">
        <v>0</v>
      </c>
      <c r="AG27" s="17">
        <v>4.5257899188343199E-2</v>
      </c>
      <c r="AH27" s="17">
        <v>5.0679690250447697E-2</v>
      </c>
      <c r="AI27" s="17">
        <v>4.3209554702901803E-2</v>
      </c>
      <c r="AJ27" s="17">
        <v>2.3956980476795699E-2</v>
      </c>
      <c r="AK27" s="17">
        <v>4.5654546056201402E-2</v>
      </c>
      <c r="AL27" s="17">
        <v>3.0474960833287199E-2</v>
      </c>
      <c r="AM27" s="17">
        <v>2.7600583399961E-2</v>
      </c>
      <c r="AN27" s="17">
        <v>3.3156072555527598E-2</v>
      </c>
      <c r="AO27" s="17">
        <v>2.0038348293464601E-2</v>
      </c>
      <c r="AP27" s="17">
        <v>2.26385397483174E-2</v>
      </c>
      <c r="AQ27" s="17">
        <v>1.19234332859403E-2</v>
      </c>
      <c r="AR27" s="17">
        <v>1.53255236070656E-2</v>
      </c>
      <c r="AS27" s="17">
        <v>4.0223542101666399E-2</v>
      </c>
      <c r="AT27" s="17">
        <v>3.4284777404781398E-2</v>
      </c>
      <c r="AU27" s="17">
        <v>2.2219439121134499E-2</v>
      </c>
      <c r="AV27" s="17"/>
      <c r="AW27" s="17">
        <v>2.8258072867432399E-2</v>
      </c>
      <c r="AX27" s="17">
        <v>2.8377271547049401E-2</v>
      </c>
      <c r="AY27" s="17">
        <v>2.3348357613957399E-2</v>
      </c>
      <c r="AZ27" s="17">
        <v>3.4094760590471701E-2</v>
      </c>
      <c r="BA27" s="17">
        <v>4.8955027800922202E-2</v>
      </c>
      <c r="BB27" s="17">
        <v>3.3308180318461E-2</v>
      </c>
      <c r="BC27" s="17"/>
      <c r="BD27" s="17">
        <v>2.4439069756862299E-2</v>
      </c>
      <c r="BE27" s="17">
        <v>2.2366783013374199E-2</v>
      </c>
      <c r="BF27" s="17">
        <v>2.6032314003545099E-2</v>
      </c>
      <c r="BG27" s="17">
        <v>4.7594084180067699E-2</v>
      </c>
      <c r="BH27" s="17">
        <v>3.10117580776176E-2</v>
      </c>
      <c r="BI27" s="17"/>
      <c r="BJ27" s="17">
        <v>3.4335706550665798E-2</v>
      </c>
      <c r="BK27" s="17">
        <v>1.9664651293986701E-2</v>
      </c>
      <c r="BL27" s="17"/>
      <c r="BM27" s="17">
        <v>3.2740623411885703E-2</v>
      </c>
      <c r="BN27" s="17">
        <v>2.43900617155366E-2</v>
      </c>
      <c r="BO27" s="17"/>
      <c r="BP27" s="17">
        <v>2.7510297963294999E-2</v>
      </c>
      <c r="BQ27" s="17">
        <v>3.0664442051398299E-2</v>
      </c>
      <c r="BR27" s="17">
        <v>2.1567678990002101E-2</v>
      </c>
      <c r="BS27" s="17">
        <v>3.4177371593514597E-2</v>
      </c>
      <c r="BT27" s="17"/>
      <c r="BU27" s="17">
        <v>3.14452539868912E-2</v>
      </c>
      <c r="BV27" s="17">
        <v>3.1413753473282603E-2</v>
      </c>
      <c r="BW27" s="17"/>
      <c r="BX27" s="17">
        <v>3.7865045791504702E-2</v>
      </c>
      <c r="BY27" s="17">
        <v>2.8879450421082E-2</v>
      </c>
      <c r="BZ27" s="17"/>
      <c r="CA27" s="17">
        <v>3.4900101558666699E-2</v>
      </c>
      <c r="CB27" s="17">
        <v>3.7058983777316999E-2</v>
      </c>
      <c r="CC27" s="17">
        <v>2.5356025681434399E-2</v>
      </c>
      <c r="CD27" s="17">
        <v>3.1617329506872398E-2</v>
      </c>
    </row>
    <row r="28" spans="2:82">
      <c r="B28" t="s">
        <v>116</v>
      </c>
      <c r="C28" s="17">
        <v>3.8035690744813999E-3</v>
      </c>
      <c r="D28" s="17">
        <v>3.9331294093920702E-3</v>
      </c>
      <c r="E28" s="17">
        <v>3.7053227000816099E-3</v>
      </c>
      <c r="F28" s="17"/>
      <c r="G28" s="17">
        <v>0</v>
      </c>
      <c r="H28" s="17">
        <v>8.1235429270911392E-3</v>
      </c>
      <c r="I28" s="17">
        <v>2.81797583373866E-3</v>
      </c>
      <c r="J28" s="17">
        <v>1.0136555850578301E-2</v>
      </c>
      <c r="K28" s="17">
        <v>0</v>
      </c>
      <c r="L28" s="17">
        <v>1.0208095900844599E-3</v>
      </c>
      <c r="M28" s="17"/>
      <c r="N28" s="17">
        <v>3.4954842137707299E-3</v>
      </c>
      <c r="O28" s="17">
        <v>1.9735847032967399E-3</v>
      </c>
      <c r="P28" s="17">
        <v>2.4448109141710101E-3</v>
      </c>
      <c r="Q28" s="17">
        <v>7.3321368199785004E-3</v>
      </c>
      <c r="R28" s="17"/>
      <c r="S28" s="17">
        <v>4.8572791125651698E-3</v>
      </c>
      <c r="T28" s="17">
        <v>0</v>
      </c>
      <c r="U28" s="17">
        <v>0</v>
      </c>
      <c r="V28" s="17">
        <v>2.8332584474845099E-3</v>
      </c>
      <c r="W28" s="17">
        <v>3.0507511126969698E-3</v>
      </c>
      <c r="X28" s="17">
        <v>5.4564878185807998E-3</v>
      </c>
      <c r="Y28" s="17">
        <v>3.4840258865983399E-3</v>
      </c>
      <c r="Z28" s="17">
        <v>0</v>
      </c>
      <c r="AA28" s="17">
        <v>5.11287508574579E-3</v>
      </c>
      <c r="AB28" s="17">
        <v>3.0133810276135901E-3</v>
      </c>
      <c r="AC28" s="17">
        <v>0</v>
      </c>
      <c r="AD28" s="17">
        <v>3.50498124928358E-2</v>
      </c>
      <c r="AE28" s="17"/>
      <c r="AF28" s="17">
        <v>0</v>
      </c>
      <c r="AG28" s="17">
        <v>5.02719794254232E-3</v>
      </c>
      <c r="AH28" s="17">
        <v>4.1888835198503503E-3</v>
      </c>
      <c r="AI28" s="17">
        <v>0</v>
      </c>
      <c r="AJ28" s="17">
        <v>5.0231491819635703E-3</v>
      </c>
      <c r="AK28" s="17">
        <v>1.99113360155509E-3</v>
      </c>
      <c r="AL28" s="17">
        <v>2.6164980547354099E-3</v>
      </c>
      <c r="AM28" s="17">
        <v>3.8504956243215599E-3</v>
      </c>
      <c r="AN28" s="17">
        <v>0</v>
      </c>
      <c r="AO28" s="17">
        <v>0</v>
      </c>
      <c r="AP28" s="17">
        <v>3.8151621430144401E-3</v>
      </c>
      <c r="AQ28" s="17">
        <v>4.8575328638052299E-3</v>
      </c>
      <c r="AR28" s="17">
        <v>1.9304646002323299E-2</v>
      </c>
      <c r="AS28" s="17">
        <v>0</v>
      </c>
      <c r="AT28" s="17">
        <v>8.9964891264586993E-3</v>
      </c>
      <c r="AU28" s="17">
        <v>5.5878393550868599E-3</v>
      </c>
      <c r="AV28" s="17"/>
      <c r="AW28" s="17">
        <v>7.38614264147685E-3</v>
      </c>
      <c r="AX28" s="17">
        <v>0</v>
      </c>
      <c r="AY28" s="17">
        <v>2.0924683689685299E-3</v>
      </c>
      <c r="AZ28" s="17">
        <v>6.2367013032073801E-3</v>
      </c>
      <c r="BA28" s="17">
        <v>0</v>
      </c>
      <c r="BB28" s="17">
        <v>9.8905766175613405E-3</v>
      </c>
      <c r="BC28" s="17"/>
      <c r="BD28" s="17">
        <v>7.75151344324516E-3</v>
      </c>
      <c r="BE28" s="17">
        <v>1.25301830371914E-3</v>
      </c>
      <c r="BF28" s="17">
        <v>0</v>
      </c>
      <c r="BG28" s="17">
        <v>4.3808117386513398E-3</v>
      </c>
      <c r="BH28" s="17">
        <v>3.0072131564054898E-2</v>
      </c>
      <c r="BI28" s="17"/>
      <c r="BJ28" s="17">
        <v>3.83446166339976E-3</v>
      </c>
      <c r="BK28" s="17">
        <v>3.8049731979942101E-3</v>
      </c>
      <c r="BL28" s="17"/>
      <c r="BM28" s="17">
        <v>3.99900743044061E-3</v>
      </c>
      <c r="BN28" s="17">
        <v>2.9276257278123201E-3</v>
      </c>
      <c r="BO28" s="17"/>
      <c r="BP28" s="17">
        <v>2.16673622007661E-3</v>
      </c>
      <c r="BQ28" s="17">
        <v>4.53311805682244E-3</v>
      </c>
      <c r="BR28" s="17">
        <v>0</v>
      </c>
      <c r="BS28" s="17">
        <v>3.33339117125568E-3</v>
      </c>
      <c r="BT28" s="17"/>
      <c r="BU28" s="17">
        <v>3.9266974069971502E-3</v>
      </c>
      <c r="BV28" s="17">
        <v>3.6468317248234202E-3</v>
      </c>
      <c r="BW28" s="17"/>
      <c r="BX28" s="17">
        <v>5.8480772880318997E-3</v>
      </c>
      <c r="BY28" s="17">
        <v>2.9926030581027001E-3</v>
      </c>
      <c r="BZ28" s="17"/>
      <c r="CA28" s="17">
        <v>6.0618843443517E-3</v>
      </c>
      <c r="CB28" s="17">
        <v>1.5954399436943899E-3</v>
      </c>
      <c r="CC28" s="17">
        <v>8.5837134164718702E-4</v>
      </c>
      <c r="CD28" s="17">
        <v>8.5015729356232497E-3</v>
      </c>
    </row>
    <row r="29" spans="2:82">
      <c r="B29" t="s">
        <v>117</v>
      </c>
      <c r="C29" s="17">
        <v>3.7178118474185499E-3</v>
      </c>
      <c r="D29" s="17">
        <v>4.7373510495820502E-3</v>
      </c>
      <c r="E29" s="17">
        <v>2.7496627592804002E-3</v>
      </c>
      <c r="F29" s="17"/>
      <c r="G29" s="17">
        <v>5.2666426611473801E-3</v>
      </c>
      <c r="H29" s="17">
        <v>4.7309865670859498E-3</v>
      </c>
      <c r="I29" s="17">
        <v>2.7644975783317799E-3</v>
      </c>
      <c r="J29" s="17">
        <v>5.0504875093155804E-3</v>
      </c>
      <c r="K29" s="17">
        <v>1.475149115672E-3</v>
      </c>
      <c r="L29" s="17">
        <v>3.0592964308725199E-3</v>
      </c>
      <c r="M29" s="17"/>
      <c r="N29" s="17">
        <v>2.37383831024223E-3</v>
      </c>
      <c r="O29" s="17">
        <v>2.5440722075760502E-3</v>
      </c>
      <c r="P29" s="17">
        <v>2.67997419928973E-3</v>
      </c>
      <c r="Q29" s="17">
        <v>4.8039917308187897E-3</v>
      </c>
      <c r="R29" s="17"/>
      <c r="S29" s="17">
        <v>3.18661865911244E-3</v>
      </c>
      <c r="T29" s="17">
        <v>0</v>
      </c>
      <c r="U29" s="17">
        <v>2.90309019076373E-3</v>
      </c>
      <c r="V29" s="17">
        <v>6.3426416538194998E-3</v>
      </c>
      <c r="W29" s="17">
        <v>9.0493917170985892E-3</v>
      </c>
      <c r="X29" s="17">
        <v>3.1782893608712499E-3</v>
      </c>
      <c r="Y29" s="17">
        <v>4.9825217821333704E-3</v>
      </c>
      <c r="Z29" s="17">
        <v>0</v>
      </c>
      <c r="AA29" s="17">
        <v>7.0646200417715998E-3</v>
      </c>
      <c r="AB29" s="17">
        <v>4.1484619221279304E-3</v>
      </c>
      <c r="AC29" s="17">
        <v>0</v>
      </c>
      <c r="AD29" s="17">
        <v>0</v>
      </c>
      <c r="AE29" s="17"/>
      <c r="AF29" s="17">
        <v>0</v>
      </c>
      <c r="AG29" s="17">
        <v>0</v>
      </c>
      <c r="AH29" s="17">
        <v>0</v>
      </c>
      <c r="AI29" s="17">
        <v>7.8034029006196701E-3</v>
      </c>
      <c r="AJ29" s="17">
        <v>4.5095035137829604E-3</v>
      </c>
      <c r="AK29" s="17">
        <v>1.96039279186954E-3</v>
      </c>
      <c r="AL29" s="17">
        <v>0</v>
      </c>
      <c r="AM29" s="17">
        <v>5.1575886381749203E-3</v>
      </c>
      <c r="AN29" s="17">
        <v>3.1599449187114199E-3</v>
      </c>
      <c r="AO29" s="17">
        <v>0</v>
      </c>
      <c r="AP29" s="17">
        <v>0</v>
      </c>
      <c r="AQ29" s="17">
        <v>0</v>
      </c>
      <c r="AR29" s="17">
        <v>0</v>
      </c>
      <c r="AS29" s="17">
        <v>0</v>
      </c>
      <c r="AT29" s="17">
        <v>1.3001935020526999E-2</v>
      </c>
      <c r="AU29" s="17">
        <v>6.3000582562713799E-3</v>
      </c>
      <c r="AV29" s="17"/>
      <c r="AW29" s="17">
        <v>2.4582475606257401E-3</v>
      </c>
      <c r="AX29" s="17">
        <v>5.1495953984418402E-3</v>
      </c>
      <c r="AY29" s="17">
        <v>5.4981475577030401E-3</v>
      </c>
      <c r="AZ29" s="17">
        <v>2.82084650653749E-3</v>
      </c>
      <c r="BA29" s="17">
        <v>1.95051121959124E-3</v>
      </c>
      <c r="BB29" s="17">
        <v>0</v>
      </c>
      <c r="BC29" s="17"/>
      <c r="BD29" s="17">
        <v>4.3328315710756604E-3</v>
      </c>
      <c r="BE29" s="17">
        <v>0</v>
      </c>
      <c r="BF29" s="17">
        <v>5.4149042174142098E-3</v>
      </c>
      <c r="BG29" s="17">
        <v>1.7707053772231399E-3</v>
      </c>
      <c r="BH29" s="17">
        <v>0</v>
      </c>
      <c r="BI29" s="17"/>
      <c r="BJ29" s="17">
        <v>2.7442523108818402E-3</v>
      </c>
      <c r="BK29" s="17">
        <v>3.5317739956961399E-3</v>
      </c>
      <c r="BL29" s="17"/>
      <c r="BM29" s="17">
        <v>3.5136795239971799E-3</v>
      </c>
      <c r="BN29" s="17">
        <v>2.5873435287951398E-3</v>
      </c>
      <c r="BO29" s="17"/>
      <c r="BP29" s="17">
        <v>1.8798721650522101E-3</v>
      </c>
      <c r="BQ29" s="17">
        <v>3.8718900178333999E-3</v>
      </c>
      <c r="BR29" s="17">
        <v>0</v>
      </c>
      <c r="BS29" s="17">
        <v>3.4186095553912E-3</v>
      </c>
      <c r="BT29" s="17"/>
      <c r="BU29" s="17">
        <v>8.9053832289321603E-4</v>
      </c>
      <c r="BV29" s="17">
        <v>7.3168158291838196E-3</v>
      </c>
      <c r="BW29" s="17"/>
      <c r="BX29" s="17">
        <v>2.4964159987318998E-3</v>
      </c>
      <c r="BY29" s="17">
        <v>4.20228558015586E-3</v>
      </c>
      <c r="BZ29" s="17"/>
      <c r="CA29" s="17">
        <v>0</v>
      </c>
      <c r="CB29" s="17">
        <v>3.3832524872302399E-3</v>
      </c>
      <c r="CC29" s="17">
        <v>0</v>
      </c>
      <c r="CD29" s="17">
        <v>8.9957871910774801E-3</v>
      </c>
    </row>
    <row r="30" spans="2:82">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row>
    <row r="31" spans="2:82">
      <c r="B31" s="6" t="s">
        <v>118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row>
    <row r="32" spans="2:82">
      <c r="B32" s="24" t="s">
        <v>15</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row>
    <row r="33" spans="2:82">
      <c r="B33" t="s">
        <v>119</v>
      </c>
      <c r="C33" s="17">
        <v>0.12912609462154601</v>
      </c>
      <c r="D33" s="17">
        <v>0.12414771652788099</v>
      </c>
      <c r="E33" s="17">
        <v>0.134336638620661</v>
      </c>
      <c r="F33" s="17"/>
      <c r="G33" s="17">
        <v>0.10900174369700499</v>
      </c>
      <c r="H33" s="17">
        <v>0.15468405323657</v>
      </c>
      <c r="I33" s="17">
        <v>0.13777458459310599</v>
      </c>
      <c r="J33" s="17">
        <v>8.2444953129960905E-2</v>
      </c>
      <c r="K33" s="17">
        <v>0.112663209826474</v>
      </c>
      <c r="L33" s="17">
        <v>0.16360397670933499</v>
      </c>
      <c r="M33" s="17"/>
      <c r="N33" s="17">
        <v>0.17626848103218701</v>
      </c>
      <c r="O33" s="17">
        <v>0.13104652089271901</v>
      </c>
      <c r="P33" s="17">
        <v>0.10748078825409201</v>
      </c>
      <c r="Q33" s="17">
        <v>9.2743331752165994E-2</v>
      </c>
      <c r="R33" s="17"/>
      <c r="S33" s="17">
        <v>0.157693685402269</v>
      </c>
      <c r="T33" s="17">
        <v>0.11565278799781301</v>
      </c>
      <c r="U33" s="17">
        <v>0.127570035467992</v>
      </c>
      <c r="V33" s="17">
        <v>0.12212569997058299</v>
      </c>
      <c r="W33" s="17">
        <v>0.12644165370112101</v>
      </c>
      <c r="X33" s="17">
        <v>0.11437088023272</v>
      </c>
      <c r="Y33" s="17">
        <v>0.118422298975513</v>
      </c>
      <c r="Z33" s="17">
        <v>0.112502452158736</v>
      </c>
      <c r="AA33" s="17">
        <v>0.13417336893930401</v>
      </c>
      <c r="AB33" s="17">
        <v>0.13594830002521899</v>
      </c>
      <c r="AC33" s="17">
        <v>0.128570755682719</v>
      </c>
      <c r="AD33" s="17">
        <v>0.14253494798711699</v>
      </c>
      <c r="AE33" s="17"/>
      <c r="AF33" s="17">
        <v>8.9116265003730197E-2</v>
      </c>
      <c r="AG33" s="17">
        <v>0.128816160080065</v>
      </c>
      <c r="AH33" s="17">
        <v>0.12010949166353101</v>
      </c>
      <c r="AI33" s="17">
        <v>0.12959253503041501</v>
      </c>
      <c r="AJ33" s="17">
        <v>0.12651830911824799</v>
      </c>
      <c r="AK33" s="17">
        <v>0.120460536732897</v>
      </c>
      <c r="AL33" s="17">
        <v>0.10924509478475</v>
      </c>
      <c r="AM33" s="17">
        <v>0.12720438525335701</v>
      </c>
      <c r="AN33" s="17">
        <v>0.15766788488477501</v>
      </c>
      <c r="AO33" s="17">
        <v>0.12825208220078399</v>
      </c>
      <c r="AP33" s="17">
        <v>0.117488459932636</v>
      </c>
      <c r="AQ33" s="17">
        <v>7.9124208487642997E-2</v>
      </c>
      <c r="AR33" s="17">
        <v>0.13457574016309601</v>
      </c>
      <c r="AS33" s="17">
        <v>0.11478035318808701</v>
      </c>
      <c r="AT33" s="17">
        <v>0.205718857620346</v>
      </c>
      <c r="AU33" s="17">
        <v>0.25326037044945598</v>
      </c>
      <c r="AV33" s="17"/>
      <c r="AW33" s="17">
        <v>0.17620829647734601</v>
      </c>
      <c r="AX33" s="17">
        <v>0.107279767815795</v>
      </c>
      <c r="AY33" s="17">
        <v>9.1643929705812505E-2</v>
      </c>
      <c r="AZ33" s="17">
        <v>0.111032679683751</v>
      </c>
      <c r="BA33" s="17">
        <v>0.153762606552897</v>
      </c>
      <c r="BB33" s="17">
        <v>0.14465394594983699</v>
      </c>
      <c r="BC33" s="17"/>
      <c r="BD33" s="17">
        <v>8.79202911519813E-2</v>
      </c>
      <c r="BE33" s="17">
        <v>0.104405826228848</v>
      </c>
      <c r="BF33" s="17">
        <v>0.13827078120802899</v>
      </c>
      <c r="BG33" s="17">
        <v>0.23574083922544001</v>
      </c>
      <c r="BH33" s="17">
        <v>0.20206913586542299</v>
      </c>
      <c r="BI33" s="17"/>
      <c r="BJ33" s="17">
        <v>0.120180176027713</v>
      </c>
      <c r="BK33" s="17">
        <v>0.168932242668589</v>
      </c>
      <c r="BL33" s="17"/>
      <c r="BM33" s="17">
        <v>0.12876481378263299</v>
      </c>
      <c r="BN33" s="17">
        <v>0.13198784710681699</v>
      </c>
      <c r="BO33" s="17"/>
      <c r="BP33" s="17">
        <v>0.158570081923147</v>
      </c>
      <c r="BQ33" s="17">
        <v>0.15444044146578001</v>
      </c>
      <c r="BR33" s="17">
        <v>0.188297444864998</v>
      </c>
      <c r="BS33" s="17">
        <v>0.12069475412602899</v>
      </c>
      <c r="BT33" s="17"/>
      <c r="BU33" s="17">
        <v>0.184754198342026</v>
      </c>
      <c r="BV33" s="17">
        <v>5.8313785500633999E-2</v>
      </c>
      <c r="BW33" s="17"/>
      <c r="BX33" s="17">
        <v>0.22526759435856999</v>
      </c>
      <c r="BY33" s="17">
        <v>9.0991012290421905E-2</v>
      </c>
      <c r="BZ33" s="17"/>
      <c r="CA33" s="17">
        <v>0.137433118532928</v>
      </c>
      <c r="CB33" s="17">
        <v>9.6843009460902504E-2</v>
      </c>
      <c r="CC33" s="17">
        <v>0.17017939320990999</v>
      </c>
      <c r="CD33" s="17">
        <v>0.11405881777832701</v>
      </c>
    </row>
    <row r="34" spans="2:82">
      <c r="B34" t="s">
        <v>120</v>
      </c>
      <c r="C34" s="17">
        <v>0.12223360711332</v>
      </c>
      <c r="D34" s="17">
        <v>0.12730060915171101</v>
      </c>
      <c r="E34" s="17">
        <v>0.117736514511742</v>
      </c>
      <c r="F34" s="17"/>
      <c r="G34" s="17">
        <v>0.206510663678006</v>
      </c>
      <c r="H34" s="17">
        <v>0.15486949954579299</v>
      </c>
      <c r="I34" s="17">
        <v>0.15222241104891901</v>
      </c>
      <c r="J34" s="17">
        <v>0.105564858876786</v>
      </c>
      <c r="K34" s="17">
        <v>8.3680320838579902E-2</v>
      </c>
      <c r="L34" s="17">
        <v>5.4442820150011999E-2</v>
      </c>
      <c r="M34" s="17"/>
      <c r="N34" s="17">
        <v>0.14608683686445201</v>
      </c>
      <c r="O34" s="17">
        <v>0.114398981303459</v>
      </c>
      <c r="P34" s="17">
        <v>0.142812484318765</v>
      </c>
      <c r="Q34" s="17">
        <v>8.7790069075755206E-2</v>
      </c>
      <c r="R34" s="17"/>
      <c r="S34" s="17">
        <v>0.15828887801484601</v>
      </c>
      <c r="T34" s="17">
        <v>0.101625318176481</v>
      </c>
      <c r="U34" s="17">
        <v>0.10727767533735</v>
      </c>
      <c r="V34" s="17">
        <v>0.12791872883716901</v>
      </c>
      <c r="W34" s="17">
        <v>0.11033800013041301</v>
      </c>
      <c r="X34" s="17">
        <v>0.14275463121246201</v>
      </c>
      <c r="Y34" s="17">
        <v>9.7761760938618894E-2</v>
      </c>
      <c r="Z34" s="17">
        <v>0.12907716338011499</v>
      </c>
      <c r="AA34" s="17">
        <v>0.12825395016430799</v>
      </c>
      <c r="AB34" s="17">
        <v>0.124929642571769</v>
      </c>
      <c r="AC34" s="17">
        <v>8.1022616473430398E-2</v>
      </c>
      <c r="AD34" s="17">
        <v>0.126945380414582</v>
      </c>
      <c r="AE34" s="17"/>
      <c r="AF34" s="17">
        <v>7.0729478563795897E-2</v>
      </c>
      <c r="AG34" s="17">
        <v>0.107020370950533</v>
      </c>
      <c r="AH34" s="17">
        <v>9.0606325094984494E-2</v>
      </c>
      <c r="AI34" s="17">
        <v>0.13891431767322701</v>
      </c>
      <c r="AJ34" s="17">
        <v>0.108101123790634</v>
      </c>
      <c r="AK34" s="17">
        <v>9.7198472107363307E-2</v>
      </c>
      <c r="AL34" s="17">
        <v>0.16743540612313201</v>
      </c>
      <c r="AM34" s="17">
        <v>8.3181676517518802E-2</v>
      </c>
      <c r="AN34" s="17">
        <v>0.111306947861546</v>
      </c>
      <c r="AO34" s="17">
        <v>0.100938469915284</v>
      </c>
      <c r="AP34" s="17">
        <v>0.15035062942668501</v>
      </c>
      <c r="AQ34" s="17">
        <v>0.18107328151160501</v>
      </c>
      <c r="AR34" s="17">
        <v>8.6611181755819902E-2</v>
      </c>
      <c r="AS34" s="17">
        <v>0.13725550219414301</v>
      </c>
      <c r="AT34" s="17">
        <v>0.141592709512181</v>
      </c>
      <c r="AU34" s="17">
        <v>0.170900485495109</v>
      </c>
      <c r="AV34" s="17"/>
      <c r="AW34" s="17">
        <v>0.18172607757317899</v>
      </c>
      <c r="AX34" s="17">
        <v>0.10870896381945699</v>
      </c>
      <c r="AY34" s="17">
        <v>0.105810719175535</v>
      </c>
      <c r="AZ34" s="17">
        <v>0.102743138933206</v>
      </c>
      <c r="BA34" s="17">
        <v>9.6528052845115495E-2</v>
      </c>
      <c r="BB34" s="17">
        <v>0.101100807049931</v>
      </c>
      <c r="BC34" s="17"/>
      <c r="BD34" s="17">
        <v>8.3112936856915995E-2</v>
      </c>
      <c r="BE34" s="17">
        <v>0.12880356372260601</v>
      </c>
      <c r="BF34" s="17">
        <v>0.15104658495887699</v>
      </c>
      <c r="BG34" s="17">
        <v>0.15940011377743399</v>
      </c>
      <c r="BH34" s="17">
        <v>0.18487633544454099</v>
      </c>
      <c r="BI34" s="17"/>
      <c r="BJ34" s="17">
        <v>0.102714735063153</v>
      </c>
      <c r="BK34" s="17">
        <v>0.209661276237706</v>
      </c>
      <c r="BL34" s="17"/>
      <c r="BM34" s="17">
        <v>0.110188988534748</v>
      </c>
      <c r="BN34" s="17">
        <v>0.17637006310482001</v>
      </c>
      <c r="BO34" s="17"/>
      <c r="BP34" s="17">
        <v>0.171697340979793</v>
      </c>
      <c r="BQ34" s="17">
        <v>0.17889082129440301</v>
      </c>
      <c r="BR34" s="17">
        <v>0.181650516987752</v>
      </c>
      <c r="BS34" s="17">
        <v>9.8565127711952805E-2</v>
      </c>
      <c r="BT34" s="17"/>
      <c r="BU34" s="17">
        <v>0.16075601530467501</v>
      </c>
      <c r="BV34" s="17">
        <v>7.3196151322355602E-2</v>
      </c>
      <c r="BW34" s="17"/>
      <c r="BX34" s="17">
        <v>0.207490360193507</v>
      </c>
      <c r="BY34" s="17">
        <v>8.8416022543799502E-2</v>
      </c>
      <c r="BZ34" s="17"/>
      <c r="CA34" s="17">
        <v>0.18869968535478601</v>
      </c>
      <c r="CB34" s="17">
        <v>7.0419489701179103E-2</v>
      </c>
      <c r="CC34" s="17">
        <v>0.14234791964048499</v>
      </c>
      <c r="CD34" s="17">
        <v>0.13328800209828501</v>
      </c>
    </row>
    <row r="35" spans="2:82">
      <c r="B35" t="s">
        <v>121</v>
      </c>
      <c r="C35" s="17">
        <v>0.166756776623841</v>
      </c>
      <c r="D35" s="17">
        <v>0.16445323326243699</v>
      </c>
      <c r="E35" s="17">
        <v>0.16785432619798299</v>
      </c>
      <c r="F35" s="17"/>
      <c r="G35" s="17">
        <v>0.24149910936090499</v>
      </c>
      <c r="H35" s="17">
        <v>0.154467951747326</v>
      </c>
      <c r="I35" s="17">
        <v>0.15997692382482101</v>
      </c>
      <c r="J35" s="17">
        <v>0.14456168723967</v>
      </c>
      <c r="K35" s="17">
        <v>0.14883407477128599</v>
      </c>
      <c r="L35" s="17">
        <v>0.16261069610456799</v>
      </c>
      <c r="M35" s="17"/>
      <c r="N35" s="17">
        <v>0.19516346893512801</v>
      </c>
      <c r="O35" s="17">
        <v>0.17277683442358399</v>
      </c>
      <c r="P35" s="17">
        <v>0.167870414954329</v>
      </c>
      <c r="Q35" s="17">
        <v>0.12763606870962299</v>
      </c>
      <c r="R35" s="17"/>
      <c r="S35" s="17">
        <v>0.167288329600215</v>
      </c>
      <c r="T35" s="17">
        <v>0.19497223463391</v>
      </c>
      <c r="U35" s="17">
        <v>0.15039687650275499</v>
      </c>
      <c r="V35" s="17">
        <v>0.16199961187237799</v>
      </c>
      <c r="W35" s="17">
        <v>0.16932014812614099</v>
      </c>
      <c r="X35" s="17">
        <v>0.150213949568619</v>
      </c>
      <c r="Y35" s="17">
        <v>0.14385425671371199</v>
      </c>
      <c r="Z35" s="17">
        <v>0.18553587570105901</v>
      </c>
      <c r="AA35" s="17">
        <v>0.17227917911288301</v>
      </c>
      <c r="AB35" s="17">
        <v>0.164522701566511</v>
      </c>
      <c r="AC35" s="17">
        <v>0.15649756853395499</v>
      </c>
      <c r="AD35" s="17">
        <v>0.183151063859984</v>
      </c>
      <c r="AE35" s="17"/>
      <c r="AF35" s="17">
        <v>0.186438182595032</v>
      </c>
      <c r="AG35" s="17">
        <v>0.172869036866479</v>
      </c>
      <c r="AH35" s="17">
        <v>0.16288243601682401</v>
      </c>
      <c r="AI35" s="17">
        <v>0.112775058932526</v>
      </c>
      <c r="AJ35" s="17">
        <v>0.16290362758115301</v>
      </c>
      <c r="AK35" s="17">
        <v>0.141695832136467</v>
      </c>
      <c r="AL35" s="17">
        <v>0.14577179404807999</v>
      </c>
      <c r="AM35" s="17">
        <v>0.1793384488982</v>
      </c>
      <c r="AN35" s="17">
        <v>0.181489966533739</v>
      </c>
      <c r="AO35" s="17">
        <v>0.16139170999922101</v>
      </c>
      <c r="AP35" s="17">
        <v>0.17528258345886799</v>
      </c>
      <c r="AQ35" s="17">
        <v>0.226775013983294</v>
      </c>
      <c r="AR35" s="17">
        <v>0.186233230212799</v>
      </c>
      <c r="AS35" s="17">
        <v>0.16295054623390801</v>
      </c>
      <c r="AT35" s="17">
        <v>0.19860126817825099</v>
      </c>
      <c r="AU35" s="17">
        <v>0.14884046739096901</v>
      </c>
      <c r="AV35" s="17"/>
      <c r="AW35" s="17">
        <v>0.15567331922918101</v>
      </c>
      <c r="AX35" s="17">
        <v>0.16387894226066499</v>
      </c>
      <c r="AY35" s="17">
        <v>0.19408428540123801</v>
      </c>
      <c r="AZ35" s="17">
        <v>0.16100756675681699</v>
      </c>
      <c r="BA35" s="17">
        <v>0.17421601642960399</v>
      </c>
      <c r="BB35" s="17">
        <v>0.170730187864021</v>
      </c>
      <c r="BC35" s="17"/>
      <c r="BD35" s="17">
        <v>0.112303827901288</v>
      </c>
      <c r="BE35" s="17">
        <v>0.17286672505571299</v>
      </c>
      <c r="BF35" s="17">
        <v>0.186936635826736</v>
      </c>
      <c r="BG35" s="17">
        <v>0.19669123595162899</v>
      </c>
      <c r="BH35" s="17">
        <v>0.175309722954548</v>
      </c>
      <c r="BI35" s="17"/>
      <c r="BJ35" s="17">
        <v>0.168338197729198</v>
      </c>
      <c r="BK35" s="17">
        <v>0.16047364571827799</v>
      </c>
      <c r="BL35" s="17"/>
      <c r="BM35" s="17">
        <v>0.169664841737966</v>
      </c>
      <c r="BN35" s="17">
        <v>0.15372901471009401</v>
      </c>
      <c r="BO35" s="17"/>
      <c r="BP35" s="17">
        <v>0.13877688261748899</v>
      </c>
      <c r="BQ35" s="17">
        <v>0.17346620113057601</v>
      </c>
      <c r="BR35" s="17">
        <v>0.18690869463424301</v>
      </c>
      <c r="BS35" s="17">
        <v>0.16905634376263101</v>
      </c>
      <c r="BT35" s="17"/>
      <c r="BU35" s="17">
        <v>0.176874645805077</v>
      </c>
      <c r="BV35" s="17">
        <v>0.15387714147203499</v>
      </c>
      <c r="BW35" s="17"/>
      <c r="BX35" s="17">
        <v>0.18214984536471401</v>
      </c>
      <c r="BY35" s="17">
        <v>0.16065102681374399</v>
      </c>
      <c r="BZ35" s="17"/>
      <c r="CA35" s="17">
        <v>0.143840234147944</v>
      </c>
      <c r="CB35" s="17">
        <v>0.13916705005218899</v>
      </c>
      <c r="CC35" s="17">
        <v>0.20071719205740499</v>
      </c>
      <c r="CD35" s="17">
        <v>0.16290849242447999</v>
      </c>
    </row>
    <row r="36" spans="2:82">
      <c r="B36" t="s">
        <v>122</v>
      </c>
      <c r="C36" s="17">
        <v>0.30160003904159499</v>
      </c>
      <c r="D36" s="17">
        <v>0.28529624836053102</v>
      </c>
      <c r="E36" s="17">
        <v>0.317809726718015</v>
      </c>
      <c r="F36" s="17"/>
      <c r="G36" s="17">
        <v>0.285515541431274</v>
      </c>
      <c r="H36" s="17">
        <v>0.33479896911807</v>
      </c>
      <c r="I36" s="17">
        <v>0.28756435635932198</v>
      </c>
      <c r="J36" s="17">
        <v>0.35364923119010599</v>
      </c>
      <c r="K36" s="17">
        <v>0.32353036205156399</v>
      </c>
      <c r="L36" s="17">
        <v>0.23969512952961899</v>
      </c>
      <c r="M36" s="17"/>
      <c r="N36" s="17">
        <v>0.28954289187257398</v>
      </c>
      <c r="O36" s="17">
        <v>0.322478556878941</v>
      </c>
      <c r="P36" s="17">
        <v>0.30344486060649301</v>
      </c>
      <c r="Q36" s="17">
        <v>0.296183541569979</v>
      </c>
      <c r="R36" s="17"/>
      <c r="S36" s="17">
        <v>0.26639127158338599</v>
      </c>
      <c r="T36" s="17">
        <v>0.31061640430418502</v>
      </c>
      <c r="U36" s="17">
        <v>0.32526855249829401</v>
      </c>
      <c r="V36" s="17">
        <v>0.312042856889993</v>
      </c>
      <c r="W36" s="17">
        <v>0.31040202755969898</v>
      </c>
      <c r="X36" s="17">
        <v>0.33900588723064401</v>
      </c>
      <c r="Y36" s="17">
        <v>0.36304578964110601</v>
      </c>
      <c r="Z36" s="17">
        <v>0.310046596212809</v>
      </c>
      <c r="AA36" s="17">
        <v>0.26817247140393202</v>
      </c>
      <c r="AB36" s="17">
        <v>0.251046349253708</v>
      </c>
      <c r="AC36" s="17">
        <v>0.33775694975731202</v>
      </c>
      <c r="AD36" s="17">
        <v>0.23848175335126501</v>
      </c>
      <c r="AE36" s="17"/>
      <c r="AF36" s="17">
        <v>0.20801880616771101</v>
      </c>
      <c r="AG36" s="17">
        <v>0.23637194537487</v>
      </c>
      <c r="AH36" s="17">
        <v>0.28890047842170902</v>
      </c>
      <c r="AI36" s="17">
        <v>0.28200793019555498</v>
      </c>
      <c r="AJ36" s="17">
        <v>0.28500182996956402</v>
      </c>
      <c r="AK36" s="17">
        <v>0.34372720284976599</v>
      </c>
      <c r="AL36" s="17">
        <v>0.329760593934526</v>
      </c>
      <c r="AM36" s="17">
        <v>0.31019243314947798</v>
      </c>
      <c r="AN36" s="17">
        <v>0.28053607235244599</v>
      </c>
      <c r="AO36" s="17">
        <v>0.32869404676831399</v>
      </c>
      <c r="AP36" s="17">
        <v>0.33163083796082299</v>
      </c>
      <c r="AQ36" s="17">
        <v>0.32040610283078103</v>
      </c>
      <c r="AR36" s="17">
        <v>0.290614572498822</v>
      </c>
      <c r="AS36" s="17">
        <v>0.35067359912114099</v>
      </c>
      <c r="AT36" s="17">
        <v>0.19961986571313101</v>
      </c>
      <c r="AU36" s="17">
        <v>0.29494577009548201</v>
      </c>
      <c r="AV36" s="17"/>
      <c r="AW36" s="17">
        <v>0.26167420890537502</v>
      </c>
      <c r="AX36" s="17">
        <v>0.323868449002638</v>
      </c>
      <c r="AY36" s="17">
        <v>0.29568841305256399</v>
      </c>
      <c r="AZ36" s="17">
        <v>0.31393681984461003</v>
      </c>
      <c r="BA36" s="17">
        <v>0.30924499368096198</v>
      </c>
      <c r="BB36" s="17">
        <v>0.31377833271378602</v>
      </c>
      <c r="BC36" s="17"/>
      <c r="BD36" s="17">
        <v>0.28577815814458402</v>
      </c>
      <c r="BE36" s="17">
        <v>0.33244497112010701</v>
      </c>
      <c r="BF36" s="17">
        <v>0.31306963073852501</v>
      </c>
      <c r="BG36" s="17">
        <v>0.25703087483049902</v>
      </c>
      <c r="BH36" s="17">
        <v>0.23338429008755701</v>
      </c>
      <c r="BI36" s="17"/>
      <c r="BJ36" s="17">
        <v>0.30324977338787801</v>
      </c>
      <c r="BK36" s="17">
        <v>0.29707652906769799</v>
      </c>
      <c r="BL36" s="17"/>
      <c r="BM36" s="17">
        <v>0.29581930515459098</v>
      </c>
      <c r="BN36" s="17">
        <v>0.332789035519092</v>
      </c>
      <c r="BO36" s="17"/>
      <c r="BP36" s="17">
        <v>0.32959403292168699</v>
      </c>
      <c r="BQ36" s="17">
        <v>0.26698444461691201</v>
      </c>
      <c r="BR36" s="17">
        <v>0.28944979417514299</v>
      </c>
      <c r="BS36" s="17">
        <v>0.30135596714016499</v>
      </c>
      <c r="BT36" s="17"/>
      <c r="BU36" s="17">
        <v>0.27749420511957101</v>
      </c>
      <c r="BV36" s="17">
        <v>0.33228578328125102</v>
      </c>
      <c r="BW36" s="17"/>
      <c r="BX36" s="17">
        <v>0.25991303158431101</v>
      </c>
      <c r="BY36" s="17">
        <v>0.31813543183107801</v>
      </c>
      <c r="BZ36" s="17"/>
      <c r="CA36" s="17">
        <v>0.25658625604761798</v>
      </c>
      <c r="CB36" s="17">
        <v>0.29734939676934602</v>
      </c>
      <c r="CC36" s="17">
        <v>0.31037052129599302</v>
      </c>
      <c r="CD36" s="17">
        <v>0.30802433828098702</v>
      </c>
    </row>
    <row r="37" spans="2:82">
      <c r="B37" t="s">
        <v>123</v>
      </c>
      <c r="C37" s="17">
        <v>0.25145983756844398</v>
      </c>
      <c r="D37" s="17">
        <v>0.26867967431130801</v>
      </c>
      <c r="E37" s="17">
        <v>0.23503674078617001</v>
      </c>
      <c r="F37" s="17"/>
      <c r="G37" s="17">
        <v>0.13092501418875699</v>
      </c>
      <c r="H37" s="17">
        <v>0.179486835959179</v>
      </c>
      <c r="I37" s="17">
        <v>0.22074744135036201</v>
      </c>
      <c r="J37" s="17">
        <v>0.27955899122294697</v>
      </c>
      <c r="K37" s="17">
        <v>0.29578156215447199</v>
      </c>
      <c r="L37" s="17">
        <v>0.36288680043398802</v>
      </c>
      <c r="M37" s="17"/>
      <c r="N37" s="17">
        <v>0.175270461738608</v>
      </c>
      <c r="O37" s="17">
        <v>0.234940622040896</v>
      </c>
      <c r="P37" s="17">
        <v>0.24669485149803999</v>
      </c>
      <c r="Q37" s="17">
        <v>0.35570344543124</v>
      </c>
      <c r="R37" s="17"/>
      <c r="S37" s="17">
        <v>0.21424399423607399</v>
      </c>
      <c r="T37" s="17">
        <v>0.25159671409538098</v>
      </c>
      <c r="U37" s="17">
        <v>0.28295477477952902</v>
      </c>
      <c r="V37" s="17">
        <v>0.25133169867892702</v>
      </c>
      <c r="W37" s="17">
        <v>0.23035665116739701</v>
      </c>
      <c r="X37" s="17">
        <v>0.23205776293656299</v>
      </c>
      <c r="Y37" s="17">
        <v>0.249717670072233</v>
      </c>
      <c r="Z37" s="17">
        <v>0.24578565180176101</v>
      </c>
      <c r="AA37" s="17">
        <v>0.25995609882083898</v>
      </c>
      <c r="AB37" s="17">
        <v>0.291890925285053</v>
      </c>
      <c r="AC37" s="17">
        <v>0.26970200922179999</v>
      </c>
      <c r="AD37" s="17">
        <v>0.27774969118492099</v>
      </c>
      <c r="AE37" s="17"/>
      <c r="AF37" s="17">
        <v>0.31892855353892802</v>
      </c>
      <c r="AG37" s="17">
        <v>0.31354374313274402</v>
      </c>
      <c r="AH37" s="17">
        <v>0.30067710514903001</v>
      </c>
      <c r="AI37" s="17">
        <v>0.29484925383328198</v>
      </c>
      <c r="AJ37" s="17">
        <v>0.29224729437802399</v>
      </c>
      <c r="AK37" s="17">
        <v>0.27983669126107702</v>
      </c>
      <c r="AL37" s="17">
        <v>0.223179161479438</v>
      </c>
      <c r="AM37" s="17">
        <v>0.27488032235423798</v>
      </c>
      <c r="AN37" s="17">
        <v>0.245890002428722</v>
      </c>
      <c r="AO37" s="17">
        <v>0.255536294434348</v>
      </c>
      <c r="AP37" s="17">
        <v>0.19876026620391399</v>
      </c>
      <c r="AQ37" s="17">
        <v>0.17965612665141301</v>
      </c>
      <c r="AR37" s="17">
        <v>0.26335601360237898</v>
      </c>
      <c r="AS37" s="17">
        <v>0.203778298413756</v>
      </c>
      <c r="AT37" s="17">
        <v>0.23526908154840301</v>
      </c>
      <c r="AU37" s="17">
        <v>0.101426141948015</v>
      </c>
      <c r="AV37" s="17"/>
      <c r="AW37" s="17">
        <v>0.20091791564824801</v>
      </c>
      <c r="AX37" s="17">
        <v>0.26258823228939299</v>
      </c>
      <c r="AY37" s="17">
        <v>0.28488477626530101</v>
      </c>
      <c r="AZ37" s="17">
        <v>0.27892101756681198</v>
      </c>
      <c r="BA37" s="17">
        <v>0.24770804895589801</v>
      </c>
      <c r="BB37" s="17">
        <v>0.23858808225473699</v>
      </c>
      <c r="BC37" s="17"/>
      <c r="BD37" s="17">
        <v>0.38779061388757002</v>
      </c>
      <c r="BE37" s="17">
        <v>0.24063157297951199</v>
      </c>
      <c r="BF37" s="17">
        <v>0.189333594619504</v>
      </c>
      <c r="BG37" s="17">
        <v>0.129878662320911</v>
      </c>
      <c r="BH37" s="17">
        <v>0.20436051564793101</v>
      </c>
      <c r="BI37" s="17"/>
      <c r="BJ37" s="17">
        <v>0.27891680358502202</v>
      </c>
      <c r="BK37" s="17">
        <v>0.13134467487399101</v>
      </c>
      <c r="BL37" s="17"/>
      <c r="BM37" s="17">
        <v>0.26599592612799799</v>
      </c>
      <c r="BN37" s="17">
        <v>0.18427274207035799</v>
      </c>
      <c r="BO37" s="17"/>
      <c r="BP37" s="17">
        <v>0.18207674632475801</v>
      </c>
      <c r="BQ37" s="17">
        <v>0.188060347756528</v>
      </c>
      <c r="BR37" s="17">
        <v>0.12627046636606601</v>
      </c>
      <c r="BS37" s="17">
        <v>0.28415780215632802</v>
      </c>
      <c r="BT37" s="17"/>
      <c r="BU37" s="17">
        <v>0.18432311701711801</v>
      </c>
      <c r="BV37" s="17">
        <v>0.33692214692439798</v>
      </c>
      <c r="BW37" s="17"/>
      <c r="BX37" s="17">
        <v>0.11847214220850701</v>
      </c>
      <c r="BY37" s="17">
        <v>0.304210176656661</v>
      </c>
      <c r="BZ37" s="17"/>
      <c r="CA37" s="17">
        <v>0.25890365549286898</v>
      </c>
      <c r="CB37" s="17">
        <v>0.35716120932955098</v>
      </c>
      <c r="CC37" s="17">
        <v>0.16406476848721199</v>
      </c>
      <c r="CD37" s="17">
        <v>0.24134390307874201</v>
      </c>
    </row>
    <row r="38" spans="2:82">
      <c r="B38" t="s">
        <v>124</v>
      </c>
      <c r="C38" s="17">
        <v>2.88236450312544E-2</v>
      </c>
      <c r="D38" s="17">
        <v>3.01225183861322E-2</v>
      </c>
      <c r="E38" s="17">
        <v>2.72260531654301E-2</v>
      </c>
      <c r="F38" s="17"/>
      <c r="G38" s="17">
        <v>2.6547927644053001E-2</v>
      </c>
      <c r="H38" s="17">
        <v>2.1692690393062201E-2</v>
      </c>
      <c r="I38" s="17">
        <v>4.1714282823469E-2</v>
      </c>
      <c r="J38" s="17">
        <v>3.4220278340530597E-2</v>
      </c>
      <c r="K38" s="17">
        <v>3.5510470357623503E-2</v>
      </c>
      <c r="L38" s="17">
        <v>1.6760577072478199E-2</v>
      </c>
      <c r="M38" s="17"/>
      <c r="N38" s="17">
        <v>1.7667859557050199E-2</v>
      </c>
      <c r="O38" s="17">
        <v>2.4358484460400901E-2</v>
      </c>
      <c r="P38" s="17">
        <v>3.16966003682813E-2</v>
      </c>
      <c r="Q38" s="17">
        <v>3.9943543461236401E-2</v>
      </c>
      <c r="R38" s="17"/>
      <c r="S38" s="17">
        <v>3.6093841163209801E-2</v>
      </c>
      <c r="T38" s="17">
        <v>2.55365407922299E-2</v>
      </c>
      <c r="U38" s="17">
        <v>6.53208541408012E-3</v>
      </c>
      <c r="V38" s="17">
        <v>2.45814037509497E-2</v>
      </c>
      <c r="W38" s="17">
        <v>5.3141519315228203E-2</v>
      </c>
      <c r="X38" s="17">
        <v>2.15968888189908E-2</v>
      </c>
      <c r="Y38" s="17">
        <v>2.71982236588162E-2</v>
      </c>
      <c r="Z38" s="17">
        <v>1.7052260745520801E-2</v>
      </c>
      <c r="AA38" s="17">
        <v>3.7164931558733502E-2</v>
      </c>
      <c r="AB38" s="17">
        <v>3.1662081297740299E-2</v>
      </c>
      <c r="AC38" s="17">
        <v>2.64501003307837E-2</v>
      </c>
      <c r="AD38" s="17">
        <v>3.1137163202132102E-2</v>
      </c>
      <c r="AE38" s="17"/>
      <c r="AF38" s="17">
        <v>0.12676871413080301</v>
      </c>
      <c r="AG38" s="17">
        <v>4.1378743595309603E-2</v>
      </c>
      <c r="AH38" s="17">
        <v>3.6824163653922E-2</v>
      </c>
      <c r="AI38" s="17">
        <v>4.1860904334996202E-2</v>
      </c>
      <c r="AJ38" s="17">
        <v>2.52278151623762E-2</v>
      </c>
      <c r="AK38" s="17">
        <v>1.7081264912429402E-2</v>
      </c>
      <c r="AL38" s="17">
        <v>2.4607949630075399E-2</v>
      </c>
      <c r="AM38" s="17">
        <v>2.5202733827207498E-2</v>
      </c>
      <c r="AN38" s="17">
        <v>2.31091259387733E-2</v>
      </c>
      <c r="AO38" s="17">
        <v>2.5187396682048301E-2</v>
      </c>
      <c r="AP38" s="17">
        <v>2.64872230170742E-2</v>
      </c>
      <c r="AQ38" s="17">
        <v>1.2965266535263699E-2</v>
      </c>
      <c r="AR38" s="17">
        <v>3.8609261767083999E-2</v>
      </c>
      <c r="AS38" s="17">
        <v>3.05617008489657E-2</v>
      </c>
      <c r="AT38" s="17">
        <v>1.9198217427687399E-2</v>
      </c>
      <c r="AU38" s="17">
        <v>3.0626764620968999E-2</v>
      </c>
      <c r="AV38" s="17"/>
      <c r="AW38" s="17">
        <v>2.38001821666711E-2</v>
      </c>
      <c r="AX38" s="17">
        <v>3.3675644812052097E-2</v>
      </c>
      <c r="AY38" s="17">
        <v>2.7887876399549202E-2</v>
      </c>
      <c r="AZ38" s="17">
        <v>3.23587772148035E-2</v>
      </c>
      <c r="BA38" s="17">
        <v>1.8540281535523302E-2</v>
      </c>
      <c r="BB38" s="17">
        <v>3.1148644167688599E-2</v>
      </c>
      <c r="BC38" s="17"/>
      <c r="BD38" s="17">
        <v>4.3094172057660099E-2</v>
      </c>
      <c r="BE38" s="17">
        <v>2.0847340893214699E-2</v>
      </c>
      <c r="BF38" s="17">
        <v>2.1342772648328099E-2</v>
      </c>
      <c r="BG38" s="17">
        <v>2.1258273894087701E-2</v>
      </c>
      <c r="BH38" s="17">
        <v>0</v>
      </c>
      <c r="BI38" s="17"/>
      <c r="BJ38" s="17">
        <v>2.66003142070355E-2</v>
      </c>
      <c r="BK38" s="17">
        <v>3.2511631433737198E-2</v>
      </c>
      <c r="BL38" s="17"/>
      <c r="BM38" s="17">
        <v>2.9566124662064701E-2</v>
      </c>
      <c r="BN38" s="17">
        <v>2.085129748882E-2</v>
      </c>
      <c r="BO38" s="17"/>
      <c r="BP38" s="17">
        <v>1.92849152331265E-2</v>
      </c>
      <c r="BQ38" s="17">
        <v>3.8157743735802198E-2</v>
      </c>
      <c r="BR38" s="17">
        <v>2.7423082971798299E-2</v>
      </c>
      <c r="BS38" s="17">
        <v>2.6170005102894099E-2</v>
      </c>
      <c r="BT38" s="17"/>
      <c r="BU38" s="17">
        <v>1.57978184115329E-2</v>
      </c>
      <c r="BV38" s="17">
        <v>4.54049914993266E-2</v>
      </c>
      <c r="BW38" s="17"/>
      <c r="BX38" s="17">
        <v>6.7070262903914596E-3</v>
      </c>
      <c r="BY38" s="17">
        <v>3.7596329864296403E-2</v>
      </c>
      <c r="BZ38" s="17"/>
      <c r="CA38" s="17">
        <v>1.4537050423853601E-2</v>
      </c>
      <c r="CB38" s="17">
        <v>3.9059844686832199E-2</v>
      </c>
      <c r="CC38" s="17">
        <v>1.2320205308994799E-2</v>
      </c>
      <c r="CD38" s="17">
        <v>4.0376446339179202E-2</v>
      </c>
    </row>
    <row r="39" spans="2:82">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row>
    <row r="40" spans="2:82">
      <c r="B40" s="6" t="s">
        <v>125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row>
    <row r="41" spans="2:82">
      <c r="B41" s="24" t="s">
        <v>15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row>
    <row r="42" spans="2:82">
      <c r="B42" t="s">
        <v>119</v>
      </c>
      <c r="C42" s="17">
        <v>2.1650433614239201E-2</v>
      </c>
      <c r="D42" s="17">
        <v>2.5480208053533002E-2</v>
      </c>
      <c r="E42" s="17">
        <v>1.8070875519867999E-2</v>
      </c>
      <c r="F42" s="17"/>
      <c r="G42" s="17">
        <v>4.0564151671942099E-2</v>
      </c>
      <c r="H42" s="17">
        <v>5.0314745499385E-2</v>
      </c>
      <c r="I42" s="17">
        <v>2.55163474576664E-2</v>
      </c>
      <c r="J42" s="17">
        <v>1.49867406995908E-2</v>
      </c>
      <c r="K42" s="17">
        <v>2.07665446873068E-3</v>
      </c>
      <c r="L42" s="17">
        <v>1.07506449643013E-3</v>
      </c>
      <c r="M42" s="17"/>
      <c r="N42" s="17">
        <v>1.70682812048145E-2</v>
      </c>
      <c r="O42" s="17">
        <v>2.3130598816168899E-2</v>
      </c>
      <c r="P42" s="17">
        <v>3.07704590181333E-2</v>
      </c>
      <c r="Q42" s="17">
        <v>1.7605813848330099E-2</v>
      </c>
      <c r="R42" s="17"/>
      <c r="S42" s="17">
        <v>3.8278322297874201E-2</v>
      </c>
      <c r="T42" s="17">
        <v>1.62263024220606E-2</v>
      </c>
      <c r="U42" s="17">
        <v>9.9852768630083206E-3</v>
      </c>
      <c r="V42" s="17">
        <v>1.8721531462613999E-2</v>
      </c>
      <c r="W42" s="17">
        <v>3.2462491535434401E-2</v>
      </c>
      <c r="X42" s="17">
        <v>2.71809443954103E-2</v>
      </c>
      <c r="Y42" s="17">
        <v>1.9428850792807699E-2</v>
      </c>
      <c r="Z42" s="17">
        <v>2.0398944051801801E-2</v>
      </c>
      <c r="AA42" s="17">
        <v>2.3631307840334299E-2</v>
      </c>
      <c r="AB42" s="17">
        <v>1.6346113587970699E-2</v>
      </c>
      <c r="AC42" s="17">
        <v>5.7494474082186399E-3</v>
      </c>
      <c r="AD42" s="17">
        <v>8.3747675000542202E-3</v>
      </c>
      <c r="AE42" s="17"/>
      <c r="AF42" s="17">
        <v>0</v>
      </c>
      <c r="AG42" s="17">
        <v>3.6346228557149099E-2</v>
      </c>
      <c r="AH42" s="17">
        <v>1.7570235078898599E-2</v>
      </c>
      <c r="AI42" s="17">
        <v>1.13715867971276E-2</v>
      </c>
      <c r="AJ42" s="17">
        <v>2.2676067795652E-2</v>
      </c>
      <c r="AK42" s="17">
        <v>1.7422156054338299E-2</v>
      </c>
      <c r="AL42" s="17">
        <v>2.5770109651269E-2</v>
      </c>
      <c r="AM42" s="17">
        <v>1.4588561936114301E-2</v>
      </c>
      <c r="AN42" s="17">
        <v>1.9667858906084398E-2</v>
      </c>
      <c r="AO42" s="17">
        <v>1.93939653087996E-2</v>
      </c>
      <c r="AP42" s="17">
        <v>2.65081994916944E-2</v>
      </c>
      <c r="AQ42" s="17">
        <v>1.41855371668186E-2</v>
      </c>
      <c r="AR42" s="17">
        <v>1.0648182467531299E-2</v>
      </c>
      <c r="AS42" s="17">
        <v>3.1596032553006602E-2</v>
      </c>
      <c r="AT42" s="17">
        <v>3.9695778178527402E-2</v>
      </c>
      <c r="AU42" s="17">
        <v>5.64037649831894E-2</v>
      </c>
      <c r="AV42" s="17"/>
      <c r="AW42" s="17">
        <v>5.24770021813558E-2</v>
      </c>
      <c r="AX42" s="17">
        <v>9.5127582887320396E-3</v>
      </c>
      <c r="AY42" s="17">
        <v>1.6928685589557999E-2</v>
      </c>
      <c r="AZ42" s="17">
        <v>1.3032479773092701E-2</v>
      </c>
      <c r="BA42" s="17">
        <v>4.4755094400886599E-3</v>
      </c>
      <c r="BB42" s="17">
        <v>2.9998719582014801E-2</v>
      </c>
      <c r="BC42" s="17"/>
      <c r="BD42" s="17">
        <v>1.8734994862472199E-2</v>
      </c>
      <c r="BE42" s="17">
        <v>1.11996836206426E-2</v>
      </c>
      <c r="BF42" s="17">
        <v>2.15684221567678E-2</v>
      </c>
      <c r="BG42" s="17">
        <v>5.2270620148478997E-2</v>
      </c>
      <c r="BH42" s="17">
        <v>7.9583057607521407E-2</v>
      </c>
      <c r="BI42" s="17"/>
      <c r="BJ42" s="17">
        <v>1.42299858369657E-2</v>
      </c>
      <c r="BK42" s="17">
        <v>5.5433777891133199E-2</v>
      </c>
      <c r="BL42" s="17"/>
      <c r="BM42" s="17">
        <v>1.80375936739578E-2</v>
      </c>
      <c r="BN42" s="17">
        <v>4.0155423059489999E-2</v>
      </c>
      <c r="BO42" s="17"/>
      <c r="BP42" s="17">
        <v>5.1191395815721602E-2</v>
      </c>
      <c r="BQ42" s="17">
        <v>3.5299609422488498E-2</v>
      </c>
      <c r="BR42" s="17">
        <v>5.0820473110153898E-2</v>
      </c>
      <c r="BS42" s="17">
        <v>1.23852715995478E-2</v>
      </c>
      <c r="BT42" s="17"/>
      <c r="BU42" s="17">
        <v>3.2341960320285697E-2</v>
      </c>
      <c r="BV42" s="17">
        <v>8.0405558106153002E-3</v>
      </c>
      <c r="BW42" s="17"/>
      <c r="BX42" s="17">
        <v>5.9345913219070102E-2</v>
      </c>
      <c r="BY42" s="17">
        <v>6.6983034501217498E-3</v>
      </c>
      <c r="BZ42" s="17"/>
      <c r="CA42" s="17">
        <v>6.23455727786719E-2</v>
      </c>
      <c r="CB42" s="17">
        <v>3.9974238377827398E-3</v>
      </c>
      <c r="CC42" s="17">
        <v>2.75878012396528E-2</v>
      </c>
      <c r="CD42" s="17">
        <v>2.1694158018486499E-2</v>
      </c>
    </row>
    <row r="43" spans="2:82">
      <c r="B43" t="s">
        <v>120</v>
      </c>
      <c r="C43" s="17">
        <v>3.9924838135635098E-2</v>
      </c>
      <c r="D43" s="17">
        <v>5.13762073294751E-2</v>
      </c>
      <c r="E43" s="17">
        <v>2.9037038369961798E-2</v>
      </c>
      <c r="F43" s="17"/>
      <c r="G43" s="17">
        <v>6.6869588021822704E-2</v>
      </c>
      <c r="H43" s="17">
        <v>9.7106077317954301E-2</v>
      </c>
      <c r="I43" s="17">
        <v>6.6369360425495405E-2</v>
      </c>
      <c r="J43" s="17">
        <v>1.1766475990392201E-2</v>
      </c>
      <c r="K43" s="17">
        <v>1.7371434812278601E-3</v>
      </c>
      <c r="L43" s="17">
        <v>2.2741306151711602E-3</v>
      </c>
      <c r="M43" s="17"/>
      <c r="N43" s="17">
        <v>5.0952918803827303E-2</v>
      </c>
      <c r="O43" s="17">
        <v>3.40617614130308E-2</v>
      </c>
      <c r="P43" s="17">
        <v>4.6635522574603301E-2</v>
      </c>
      <c r="Q43" s="17">
        <v>2.7163991308962201E-2</v>
      </c>
      <c r="R43" s="17"/>
      <c r="S43" s="17">
        <v>8.0464883204655502E-2</v>
      </c>
      <c r="T43" s="17">
        <v>2.5203418358600502E-2</v>
      </c>
      <c r="U43" s="17">
        <v>2.8092105932894702E-2</v>
      </c>
      <c r="V43" s="17">
        <v>2.75105528987655E-2</v>
      </c>
      <c r="W43" s="17">
        <v>4.1960875310536799E-2</v>
      </c>
      <c r="X43" s="17">
        <v>3.7276521373058397E-2</v>
      </c>
      <c r="Y43" s="17">
        <v>2.8878953810493199E-2</v>
      </c>
      <c r="Z43" s="17">
        <v>3.8172013802190201E-2</v>
      </c>
      <c r="AA43" s="17">
        <v>3.0585268429499299E-2</v>
      </c>
      <c r="AB43" s="17">
        <v>3.3878061701932499E-2</v>
      </c>
      <c r="AC43" s="17">
        <v>5.5687200909617499E-2</v>
      </c>
      <c r="AD43" s="17">
        <v>4.4427830967606698E-2</v>
      </c>
      <c r="AE43" s="17"/>
      <c r="AF43" s="17">
        <v>8.8934244011331001E-2</v>
      </c>
      <c r="AG43" s="17">
        <v>3.16553272706614E-2</v>
      </c>
      <c r="AH43" s="17">
        <v>3.48765021917848E-2</v>
      </c>
      <c r="AI43" s="17">
        <v>3.35242250697513E-2</v>
      </c>
      <c r="AJ43" s="17">
        <v>3.36182972221164E-2</v>
      </c>
      <c r="AK43" s="17">
        <v>2.9001680412262601E-2</v>
      </c>
      <c r="AL43" s="17">
        <v>4.8447465279358497E-2</v>
      </c>
      <c r="AM43" s="17">
        <v>3.4420483444081197E-2</v>
      </c>
      <c r="AN43" s="17">
        <v>3.1832628536771698E-2</v>
      </c>
      <c r="AO43" s="17">
        <v>4.5678776562446198E-2</v>
      </c>
      <c r="AP43" s="17">
        <v>4.1286846694836302E-2</v>
      </c>
      <c r="AQ43" s="17">
        <v>3.14280222357382E-2</v>
      </c>
      <c r="AR43" s="17">
        <v>2.0634457287693898E-2</v>
      </c>
      <c r="AS43" s="17">
        <v>5.9404004871387903E-2</v>
      </c>
      <c r="AT43" s="17">
        <v>0.108237628376237</v>
      </c>
      <c r="AU43" s="17">
        <v>0.107543260973748</v>
      </c>
      <c r="AV43" s="17"/>
      <c r="AW43" s="17">
        <v>9.3509586224994695E-2</v>
      </c>
      <c r="AX43" s="17">
        <v>3.8260776421132799E-2</v>
      </c>
      <c r="AY43" s="17">
        <v>2.0404980186259102E-2</v>
      </c>
      <c r="AZ43" s="17">
        <v>2.0011059422652602E-2</v>
      </c>
      <c r="BA43" s="17">
        <v>3.6685428233776702E-3</v>
      </c>
      <c r="BB43" s="17">
        <v>1.8830308906300101E-2</v>
      </c>
      <c r="BC43" s="17"/>
      <c r="BD43" s="17">
        <v>2.03412888137866E-2</v>
      </c>
      <c r="BE43" s="17">
        <v>2.9591735382649999E-2</v>
      </c>
      <c r="BF43" s="17">
        <v>4.39478533696991E-2</v>
      </c>
      <c r="BG43" s="17">
        <v>0.106257699996839</v>
      </c>
      <c r="BH43" s="17">
        <v>0.14039271888814001</v>
      </c>
      <c r="BI43" s="17"/>
      <c r="BJ43" s="17">
        <v>2.6589634581558899E-2</v>
      </c>
      <c r="BK43" s="17">
        <v>9.9414017923099798E-2</v>
      </c>
      <c r="BL43" s="17"/>
      <c r="BM43" s="17">
        <v>3.2321846064067197E-2</v>
      </c>
      <c r="BN43" s="17">
        <v>7.8725663816130304E-2</v>
      </c>
      <c r="BO43" s="17"/>
      <c r="BP43" s="17">
        <v>0.108206091974044</v>
      </c>
      <c r="BQ43" s="17">
        <v>7.9938090433086195E-2</v>
      </c>
      <c r="BR43" s="17">
        <v>5.3354928809006802E-2</v>
      </c>
      <c r="BS43" s="17">
        <v>2.2193298991344201E-2</v>
      </c>
      <c r="BT43" s="17"/>
      <c r="BU43" s="17">
        <v>5.0843256724125499E-2</v>
      </c>
      <c r="BV43" s="17">
        <v>2.6026136211789799E-2</v>
      </c>
      <c r="BW43" s="17"/>
      <c r="BX43" s="17">
        <v>9.9988647848284207E-2</v>
      </c>
      <c r="BY43" s="17">
        <v>1.6100180367884499E-2</v>
      </c>
      <c r="BZ43" s="17"/>
      <c r="CA43" s="17">
        <v>5.9789366296011899E-2</v>
      </c>
      <c r="CB43" s="17">
        <v>1.12297663051981E-2</v>
      </c>
      <c r="CC43" s="17">
        <v>4.91951923383767E-2</v>
      </c>
      <c r="CD43" s="17">
        <v>5.2467238164072998E-2</v>
      </c>
    </row>
    <row r="44" spans="2:82">
      <c r="B44" t="s">
        <v>121</v>
      </c>
      <c r="C44" s="17">
        <v>4.8958528664794602E-2</v>
      </c>
      <c r="D44" s="17">
        <v>5.05736877021086E-2</v>
      </c>
      <c r="E44" s="17">
        <v>4.7745212493209302E-2</v>
      </c>
      <c r="F44" s="17"/>
      <c r="G44" s="17">
        <v>7.1679970487946207E-2</v>
      </c>
      <c r="H44" s="17">
        <v>9.0563950063992593E-2</v>
      </c>
      <c r="I44" s="17">
        <v>6.2687401861578201E-2</v>
      </c>
      <c r="J44" s="17">
        <v>3.5642359718518098E-2</v>
      </c>
      <c r="K44" s="17">
        <v>1.11996008068682E-2</v>
      </c>
      <c r="L44" s="17">
        <v>2.4845413239814901E-2</v>
      </c>
      <c r="M44" s="17"/>
      <c r="N44" s="17">
        <v>6.9374018969044202E-2</v>
      </c>
      <c r="O44" s="17">
        <v>4.3186878268035599E-2</v>
      </c>
      <c r="P44" s="17">
        <v>5.0927474422048903E-2</v>
      </c>
      <c r="Q44" s="17">
        <v>3.24679420620144E-2</v>
      </c>
      <c r="R44" s="17"/>
      <c r="S44" s="17">
        <v>6.8762282219377593E-2</v>
      </c>
      <c r="T44" s="17">
        <v>5.4140668028367603E-2</v>
      </c>
      <c r="U44" s="17">
        <v>3.5026152364665601E-2</v>
      </c>
      <c r="V44" s="17">
        <v>4.3135924955701198E-2</v>
      </c>
      <c r="W44" s="17">
        <v>5.1979667391812298E-2</v>
      </c>
      <c r="X44" s="17">
        <v>3.1907150872504897E-2</v>
      </c>
      <c r="Y44" s="17">
        <v>6.2038025844713102E-2</v>
      </c>
      <c r="Z44" s="17">
        <v>3.6307610367625302E-2</v>
      </c>
      <c r="AA44" s="17">
        <v>5.8966714033884898E-2</v>
      </c>
      <c r="AB44" s="17">
        <v>3.6060147647884302E-2</v>
      </c>
      <c r="AC44" s="17">
        <v>1.5101816942740201E-2</v>
      </c>
      <c r="AD44" s="17">
        <v>7.3226333404841901E-2</v>
      </c>
      <c r="AE44" s="17"/>
      <c r="AF44" s="17">
        <v>3.91401137033092E-2</v>
      </c>
      <c r="AG44" s="17">
        <v>2.5922699993313501E-2</v>
      </c>
      <c r="AH44" s="17">
        <v>3.0259140561157201E-2</v>
      </c>
      <c r="AI44" s="17">
        <v>2.91396237527459E-2</v>
      </c>
      <c r="AJ44" s="17">
        <v>7.0716022944134496E-2</v>
      </c>
      <c r="AK44" s="17">
        <v>2.92465505964223E-2</v>
      </c>
      <c r="AL44" s="17">
        <v>5.3823434754425102E-2</v>
      </c>
      <c r="AM44" s="17">
        <v>2.39494664351695E-2</v>
      </c>
      <c r="AN44" s="17">
        <v>6.6737926673101605E-2</v>
      </c>
      <c r="AO44" s="17">
        <v>4.4071205554389203E-2</v>
      </c>
      <c r="AP44" s="17">
        <v>6.1041990785566803E-2</v>
      </c>
      <c r="AQ44" s="17">
        <v>7.7649089967849305E-2</v>
      </c>
      <c r="AR44" s="17">
        <v>6.7354909229001697E-2</v>
      </c>
      <c r="AS44" s="17">
        <v>2.9930464303085502E-2</v>
      </c>
      <c r="AT44" s="17">
        <v>3.8891781369004202E-2</v>
      </c>
      <c r="AU44" s="17">
        <v>8.5151751901346606E-2</v>
      </c>
      <c r="AV44" s="17"/>
      <c r="AW44" s="17">
        <v>7.4937842798874804E-2</v>
      </c>
      <c r="AX44" s="17">
        <v>3.6485443031337002E-2</v>
      </c>
      <c r="AY44" s="17">
        <v>5.0458010297181201E-2</v>
      </c>
      <c r="AZ44" s="17">
        <v>4.7443773331750198E-2</v>
      </c>
      <c r="BA44" s="17">
        <v>3.4506207926991203E-2</v>
      </c>
      <c r="BB44" s="17">
        <v>3.4287197845244102E-2</v>
      </c>
      <c r="BC44" s="17"/>
      <c r="BD44" s="17">
        <v>1.34558225187169E-2</v>
      </c>
      <c r="BE44" s="17">
        <v>2.7245380539586202E-2</v>
      </c>
      <c r="BF44" s="17">
        <v>7.4540687335559894E-2</v>
      </c>
      <c r="BG44" s="17">
        <v>0.115386502705216</v>
      </c>
      <c r="BH44" s="17">
        <v>8.9208804784661103E-2</v>
      </c>
      <c r="BI44" s="17"/>
      <c r="BJ44" s="17">
        <v>3.74097612147299E-2</v>
      </c>
      <c r="BK44" s="17">
        <v>9.7441768859646505E-2</v>
      </c>
      <c r="BL44" s="17"/>
      <c r="BM44" s="17">
        <v>4.1112176212200098E-2</v>
      </c>
      <c r="BN44" s="17">
        <v>8.2614192630648606E-2</v>
      </c>
      <c r="BO44" s="17"/>
      <c r="BP44" s="17">
        <v>9.1144844932220706E-2</v>
      </c>
      <c r="BQ44" s="17">
        <v>7.9090181223055306E-2</v>
      </c>
      <c r="BR44" s="17">
        <v>7.5413917542315606E-2</v>
      </c>
      <c r="BS44" s="17">
        <v>3.4370797178202302E-2</v>
      </c>
      <c r="BT44" s="17"/>
      <c r="BU44" s="17">
        <v>4.9064913006839503E-2</v>
      </c>
      <c r="BV44" s="17">
        <v>4.88231057326673E-2</v>
      </c>
      <c r="BW44" s="17"/>
      <c r="BX44" s="17">
        <v>8.9772025078115505E-2</v>
      </c>
      <c r="BY44" s="17">
        <v>3.2769619086721199E-2</v>
      </c>
      <c r="BZ44" s="17"/>
      <c r="CA44" s="17">
        <v>4.2642613102886001E-2</v>
      </c>
      <c r="CB44" s="17">
        <v>2.0907137577015601E-2</v>
      </c>
      <c r="CC44" s="17">
        <v>5.9022945584821802E-2</v>
      </c>
      <c r="CD44" s="17">
        <v>6.6852127682274901E-2</v>
      </c>
    </row>
    <row r="45" spans="2:82">
      <c r="B45" t="s">
        <v>122</v>
      </c>
      <c r="C45" s="17">
        <v>0.241179585932871</v>
      </c>
      <c r="D45" s="17">
        <v>0.23354089105942999</v>
      </c>
      <c r="E45" s="17">
        <v>0.24749841871287701</v>
      </c>
      <c r="F45" s="17"/>
      <c r="G45" s="17">
        <v>0.44302251963463601</v>
      </c>
      <c r="H45" s="17">
        <v>0.30662427738183401</v>
      </c>
      <c r="I45" s="17">
        <v>0.29050168750642402</v>
      </c>
      <c r="J45" s="17">
        <v>0.22952433805668199</v>
      </c>
      <c r="K45" s="17">
        <v>0.16478494188065201</v>
      </c>
      <c r="L45" s="17">
        <v>7.3896524470503405E-2</v>
      </c>
      <c r="M45" s="17"/>
      <c r="N45" s="17">
        <v>0.26313335532551402</v>
      </c>
      <c r="O45" s="17">
        <v>0.24228221591367899</v>
      </c>
      <c r="P45" s="17">
        <v>0.25309804866597402</v>
      </c>
      <c r="Q45" s="17">
        <v>0.206516353820416</v>
      </c>
      <c r="R45" s="17"/>
      <c r="S45" s="17">
        <v>0.32312469047964298</v>
      </c>
      <c r="T45" s="17">
        <v>0.242738418424918</v>
      </c>
      <c r="U45" s="17">
        <v>0.215604405746574</v>
      </c>
      <c r="V45" s="17">
        <v>0.23406326316604001</v>
      </c>
      <c r="W45" s="17">
        <v>0.224680817650422</v>
      </c>
      <c r="X45" s="17">
        <v>0.25993474480878997</v>
      </c>
      <c r="Y45" s="17">
        <v>0.24683672757457301</v>
      </c>
      <c r="Z45" s="17">
        <v>0.231968624004221</v>
      </c>
      <c r="AA45" s="17">
        <v>0.237889197706209</v>
      </c>
      <c r="AB45" s="17">
        <v>0.17483971004844101</v>
      </c>
      <c r="AC45" s="17">
        <v>0.20285339416431999</v>
      </c>
      <c r="AD45" s="17">
        <v>0.19594521018938399</v>
      </c>
      <c r="AE45" s="17"/>
      <c r="AF45" s="17">
        <v>0.218758441105247</v>
      </c>
      <c r="AG45" s="17">
        <v>0.248495190657786</v>
      </c>
      <c r="AH45" s="17">
        <v>0.20275132946930499</v>
      </c>
      <c r="AI45" s="17">
        <v>0.18873405383952599</v>
      </c>
      <c r="AJ45" s="17">
        <v>0.23560479083952901</v>
      </c>
      <c r="AK45" s="17">
        <v>0.25445936436542099</v>
      </c>
      <c r="AL45" s="17">
        <v>0.23647460552223001</v>
      </c>
      <c r="AM45" s="17">
        <v>0.247511249669011</v>
      </c>
      <c r="AN45" s="17">
        <v>0.21313835111997001</v>
      </c>
      <c r="AO45" s="17">
        <v>0.225750920676383</v>
      </c>
      <c r="AP45" s="17">
        <v>0.25469067487316999</v>
      </c>
      <c r="AQ45" s="17">
        <v>0.29387339450719302</v>
      </c>
      <c r="AR45" s="17">
        <v>0.27403378438743398</v>
      </c>
      <c r="AS45" s="17">
        <v>0.28403153038433099</v>
      </c>
      <c r="AT45" s="17">
        <v>0.26598181419390299</v>
      </c>
      <c r="AU45" s="17">
        <v>0.30182109132717</v>
      </c>
      <c r="AV45" s="17"/>
      <c r="AW45" s="17">
        <v>0.327186055375982</v>
      </c>
      <c r="AX45" s="17">
        <v>0.22948418867697401</v>
      </c>
      <c r="AY45" s="17">
        <v>0.23836217498020501</v>
      </c>
      <c r="AZ45" s="17">
        <v>0.21814086264757801</v>
      </c>
      <c r="BA45" s="17">
        <v>0.16622530546873701</v>
      </c>
      <c r="BB45" s="17">
        <v>0.18844590013467799</v>
      </c>
      <c r="BC45" s="17"/>
      <c r="BD45" s="17">
        <v>0.145911605349509</v>
      </c>
      <c r="BE45" s="17">
        <v>0.291284647607155</v>
      </c>
      <c r="BF45" s="17">
        <v>0.28508727162957198</v>
      </c>
      <c r="BG45" s="17">
        <v>0.31415747042449899</v>
      </c>
      <c r="BH45" s="17">
        <v>0.27960441165543698</v>
      </c>
      <c r="BI45" s="17"/>
      <c r="BJ45" s="17">
        <v>0.210188933588001</v>
      </c>
      <c r="BK45" s="17">
        <v>0.382917713482334</v>
      </c>
      <c r="BL45" s="17"/>
      <c r="BM45" s="17">
        <v>0.22673512903422399</v>
      </c>
      <c r="BN45" s="17">
        <v>0.31336250837642099</v>
      </c>
      <c r="BO45" s="17"/>
      <c r="BP45" s="17">
        <v>0.33099482510626899</v>
      </c>
      <c r="BQ45" s="17">
        <v>0.34518713117804001</v>
      </c>
      <c r="BR45" s="17">
        <v>0.36396675776033099</v>
      </c>
      <c r="BS45" s="17">
        <v>0.20276579192919</v>
      </c>
      <c r="BT45" s="17"/>
      <c r="BU45" s="17">
        <v>0.250869505616032</v>
      </c>
      <c r="BV45" s="17">
        <v>0.22884471305263299</v>
      </c>
      <c r="BW45" s="17"/>
      <c r="BX45" s="17">
        <v>0.308511050216766</v>
      </c>
      <c r="BY45" s="17">
        <v>0.21447217091474799</v>
      </c>
      <c r="BZ45" s="17"/>
      <c r="CA45" s="17">
        <v>0.20564452778560699</v>
      </c>
      <c r="CB45" s="17">
        <v>0.154492091544394</v>
      </c>
      <c r="CC45" s="17">
        <v>0.31342912776637499</v>
      </c>
      <c r="CD45" s="17">
        <v>0.25652897243876999</v>
      </c>
    </row>
    <row r="46" spans="2:82">
      <c r="B46" t="s">
        <v>123</v>
      </c>
      <c r="C46" s="17">
        <v>0.60422512827786201</v>
      </c>
      <c r="D46" s="17">
        <v>0.60213603130840598</v>
      </c>
      <c r="E46" s="17">
        <v>0.60625748890478803</v>
      </c>
      <c r="F46" s="17"/>
      <c r="G46" s="17">
        <v>0.33824116656997599</v>
      </c>
      <c r="H46" s="17">
        <v>0.400252413322571</v>
      </c>
      <c r="I46" s="17">
        <v>0.51064503787482196</v>
      </c>
      <c r="J46" s="17">
        <v>0.65851439289335201</v>
      </c>
      <c r="K46" s="17">
        <v>0.77738202222290498</v>
      </c>
      <c r="L46" s="17">
        <v>0.86374231688507297</v>
      </c>
      <c r="M46" s="17"/>
      <c r="N46" s="17">
        <v>0.56522527838543901</v>
      </c>
      <c r="O46" s="17">
        <v>0.62011559989415599</v>
      </c>
      <c r="P46" s="17">
        <v>0.55663235116032095</v>
      </c>
      <c r="Q46" s="17">
        <v>0.67250122100610499</v>
      </c>
      <c r="R46" s="17"/>
      <c r="S46" s="17">
        <v>0.43708832412300902</v>
      </c>
      <c r="T46" s="17">
        <v>0.63123295491020803</v>
      </c>
      <c r="U46" s="17">
        <v>0.67175026957190598</v>
      </c>
      <c r="V46" s="17">
        <v>0.65899568413506804</v>
      </c>
      <c r="W46" s="17">
        <v>0.59327872326650399</v>
      </c>
      <c r="X46" s="17">
        <v>0.60229274458627602</v>
      </c>
      <c r="Y46" s="17">
        <v>0.57921569685690599</v>
      </c>
      <c r="Z46" s="17">
        <v>0.61626305809517301</v>
      </c>
      <c r="AA46" s="17">
        <v>0.60128121721733596</v>
      </c>
      <c r="AB46" s="17">
        <v>0.70033284248692196</v>
      </c>
      <c r="AC46" s="17">
        <v>0.66715156187395097</v>
      </c>
      <c r="AD46" s="17">
        <v>0.62237715779418601</v>
      </c>
      <c r="AE46" s="17"/>
      <c r="AF46" s="17">
        <v>0.35965383594125</v>
      </c>
      <c r="AG46" s="17">
        <v>0.62405256530091302</v>
      </c>
      <c r="AH46" s="17">
        <v>0.66042150720113602</v>
      </c>
      <c r="AI46" s="17">
        <v>0.68443520496672405</v>
      </c>
      <c r="AJ46" s="17">
        <v>0.61429162731957598</v>
      </c>
      <c r="AK46" s="17">
        <v>0.63326293650590304</v>
      </c>
      <c r="AL46" s="17">
        <v>0.57758144680937096</v>
      </c>
      <c r="AM46" s="17">
        <v>0.64541161856009599</v>
      </c>
      <c r="AN46" s="17">
        <v>0.62869881660176297</v>
      </c>
      <c r="AO46" s="17">
        <v>0.626828403815753</v>
      </c>
      <c r="AP46" s="17">
        <v>0.56962034204010104</v>
      </c>
      <c r="AQ46" s="17">
        <v>0.55423480308168405</v>
      </c>
      <c r="AR46" s="17">
        <v>0.58401292130304205</v>
      </c>
      <c r="AS46" s="17">
        <v>0.56047705202781295</v>
      </c>
      <c r="AT46" s="17">
        <v>0.547192997882328</v>
      </c>
      <c r="AU46" s="17">
        <v>0.412045282183647</v>
      </c>
      <c r="AV46" s="17"/>
      <c r="AW46" s="17">
        <v>0.397513318322325</v>
      </c>
      <c r="AX46" s="17">
        <v>0.64870996207218201</v>
      </c>
      <c r="AY46" s="17">
        <v>0.63516309426635398</v>
      </c>
      <c r="AZ46" s="17">
        <v>0.65655618574334296</v>
      </c>
      <c r="BA46" s="17">
        <v>0.75619561974162697</v>
      </c>
      <c r="BB46" s="17">
        <v>0.67240204828684302</v>
      </c>
      <c r="BC46" s="17"/>
      <c r="BD46" s="17">
        <v>0.74181572473617297</v>
      </c>
      <c r="BE46" s="17">
        <v>0.59644422670129404</v>
      </c>
      <c r="BF46" s="17">
        <v>0.54151881429531101</v>
      </c>
      <c r="BG46" s="17">
        <v>0.38177855087062401</v>
      </c>
      <c r="BH46" s="17">
        <v>0.36888577986010301</v>
      </c>
      <c r="BI46" s="17"/>
      <c r="BJ46" s="17">
        <v>0.67357135769305299</v>
      </c>
      <c r="BK46" s="17">
        <v>0.29790819396271101</v>
      </c>
      <c r="BL46" s="17"/>
      <c r="BM46" s="17">
        <v>0.64475490789474499</v>
      </c>
      <c r="BN46" s="17">
        <v>0.407297282102078</v>
      </c>
      <c r="BO46" s="17"/>
      <c r="BP46" s="17">
        <v>0.35402369618089602</v>
      </c>
      <c r="BQ46" s="17">
        <v>0.41857966273387798</v>
      </c>
      <c r="BR46" s="17">
        <v>0.39568650389009402</v>
      </c>
      <c r="BS46" s="17">
        <v>0.69298072702765401</v>
      </c>
      <c r="BT46" s="17"/>
      <c r="BU46" s="17">
        <v>0.580736520275417</v>
      </c>
      <c r="BV46" s="17">
        <v>0.63412516907462901</v>
      </c>
      <c r="BW46" s="17"/>
      <c r="BX46" s="17">
        <v>0.40290070695909802</v>
      </c>
      <c r="BY46" s="17">
        <v>0.68408162524595095</v>
      </c>
      <c r="BZ46" s="17"/>
      <c r="CA46" s="17">
        <v>0.60452784473686505</v>
      </c>
      <c r="CB46" s="17">
        <v>0.76418023652868206</v>
      </c>
      <c r="CC46" s="17">
        <v>0.52323580549300097</v>
      </c>
      <c r="CD46" s="17">
        <v>0.53680491929649499</v>
      </c>
    </row>
    <row r="47" spans="2:82">
      <c r="B47" t="s">
        <v>124</v>
      </c>
      <c r="C47" s="17">
        <v>4.4061485374597802E-2</v>
      </c>
      <c r="D47" s="17">
        <v>3.6892974547047902E-2</v>
      </c>
      <c r="E47" s="17">
        <v>5.1390965999295803E-2</v>
      </c>
      <c r="F47" s="17"/>
      <c r="G47" s="17">
        <v>3.9622603613677303E-2</v>
      </c>
      <c r="H47" s="17">
        <v>5.5138536414263202E-2</v>
      </c>
      <c r="I47" s="17">
        <v>4.4280164874014601E-2</v>
      </c>
      <c r="J47" s="17">
        <v>4.9565692641464598E-2</v>
      </c>
      <c r="K47" s="17">
        <v>4.2819637139616597E-2</v>
      </c>
      <c r="L47" s="17">
        <v>3.4166550293007601E-2</v>
      </c>
      <c r="M47" s="17"/>
      <c r="N47" s="17">
        <v>3.42461473113609E-2</v>
      </c>
      <c r="O47" s="17">
        <v>3.72229456949296E-2</v>
      </c>
      <c r="P47" s="17">
        <v>6.1936144158919099E-2</v>
      </c>
      <c r="Q47" s="17">
        <v>4.3744677954172799E-2</v>
      </c>
      <c r="R47" s="17"/>
      <c r="S47" s="17">
        <v>5.2281497675440901E-2</v>
      </c>
      <c r="T47" s="17">
        <v>3.0458237855845401E-2</v>
      </c>
      <c r="U47" s="17">
        <v>3.9541789520951297E-2</v>
      </c>
      <c r="V47" s="17">
        <v>1.75730433818111E-2</v>
      </c>
      <c r="W47" s="17">
        <v>5.5637424845289801E-2</v>
      </c>
      <c r="X47" s="17">
        <v>4.1407893963960198E-2</v>
      </c>
      <c r="Y47" s="17">
        <v>6.3601745120506606E-2</v>
      </c>
      <c r="Z47" s="17">
        <v>5.6889749678988598E-2</v>
      </c>
      <c r="AA47" s="17">
        <v>4.7646294772736401E-2</v>
      </c>
      <c r="AB47" s="17">
        <v>3.8543124526848598E-2</v>
      </c>
      <c r="AC47" s="17">
        <v>5.3456578701152398E-2</v>
      </c>
      <c r="AD47" s="17">
        <v>5.5648700143926699E-2</v>
      </c>
      <c r="AE47" s="17"/>
      <c r="AF47" s="17">
        <v>0.29351336523886301</v>
      </c>
      <c r="AG47" s="17">
        <v>3.3527988220176802E-2</v>
      </c>
      <c r="AH47" s="17">
        <v>5.4121285497718601E-2</v>
      </c>
      <c r="AI47" s="17">
        <v>5.2795305574125199E-2</v>
      </c>
      <c r="AJ47" s="17">
        <v>2.3093193878992498E-2</v>
      </c>
      <c r="AK47" s="17">
        <v>3.6607312065652597E-2</v>
      </c>
      <c r="AL47" s="17">
        <v>5.79029379833471E-2</v>
      </c>
      <c r="AM47" s="17">
        <v>3.4118619955528499E-2</v>
      </c>
      <c r="AN47" s="17">
        <v>3.9924418162309003E-2</v>
      </c>
      <c r="AO47" s="17">
        <v>3.8276728082229101E-2</v>
      </c>
      <c r="AP47" s="17">
        <v>4.6851946114631997E-2</v>
      </c>
      <c r="AQ47" s="17">
        <v>2.8629153040716799E-2</v>
      </c>
      <c r="AR47" s="17">
        <v>4.3315745325297E-2</v>
      </c>
      <c r="AS47" s="17">
        <v>3.4560915860376802E-2</v>
      </c>
      <c r="AT47" s="17">
        <v>0</v>
      </c>
      <c r="AU47" s="17">
        <v>3.7034848630898801E-2</v>
      </c>
      <c r="AV47" s="17"/>
      <c r="AW47" s="17">
        <v>5.4376195096467697E-2</v>
      </c>
      <c r="AX47" s="17">
        <v>3.7546871509642601E-2</v>
      </c>
      <c r="AY47" s="17">
        <v>3.8683054680442197E-2</v>
      </c>
      <c r="AZ47" s="17">
        <v>4.4815639081584001E-2</v>
      </c>
      <c r="BA47" s="17">
        <v>3.4928814599178702E-2</v>
      </c>
      <c r="BB47" s="17">
        <v>5.60358252449197E-2</v>
      </c>
      <c r="BC47" s="17"/>
      <c r="BD47" s="17">
        <v>5.9740563719341999E-2</v>
      </c>
      <c r="BE47" s="17">
        <v>4.4234326148672697E-2</v>
      </c>
      <c r="BF47" s="17">
        <v>3.3336951213089702E-2</v>
      </c>
      <c r="BG47" s="17">
        <v>3.0149155854343399E-2</v>
      </c>
      <c r="BH47" s="17">
        <v>4.2325227204136701E-2</v>
      </c>
      <c r="BI47" s="17"/>
      <c r="BJ47" s="17">
        <v>3.8010327085690798E-2</v>
      </c>
      <c r="BK47" s="17">
        <v>6.6884527881075101E-2</v>
      </c>
      <c r="BL47" s="17"/>
      <c r="BM47" s="17">
        <v>3.7038347120806198E-2</v>
      </c>
      <c r="BN47" s="17">
        <v>7.7844930015232405E-2</v>
      </c>
      <c r="BO47" s="17"/>
      <c r="BP47" s="17">
        <v>6.4439145990848198E-2</v>
      </c>
      <c r="BQ47" s="17">
        <v>4.1905325009452897E-2</v>
      </c>
      <c r="BR47" s="17">
        <v>6.0757418888099601E-2</v>
      </c>
      <c r="BS47" s="17">
        <v>3.5304113274061397E-2</v>
      </c>
      <c r="BT47" s="17"/>
      <c r="BU47" s="17">
        <v>3.6143844057300999E-2</v>
      </c>
      <c r="BV47" s="17">
        <v>5.4140320117665203E-2</v>
      </c>
      <c r="BW47" s="17"/>
      <c r="BX47" s="17">
        <v>3.9481656678666897E-2</v>
      </c>
      <c r="BY47" s="17">
        <v>4.5878100934574499E-2</v>
      </c>
      <c r="BZ47" s="17"/>
      <c r="CA47" s="17">
        <v>2.50500752999578E-2</v>
      </c>
      <c r="CB47" s="17">
        <v>4.5193344206927097E-2</v>
      </c>
      <c r="CC47" s="17">
        <v>2.7529127577772601E-2</v>
      </c>
      <c r="CD47" s="17">
        <v>6.5652584399900293E-2</v>
      </c>
    </row>
    <row r="48" spans="2:82">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row>
    <row r="49" spans="2:82">
      <c r="B49" s="6" t="s">
        <v>126</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row>
    <row r="50" spans="2:82">
      <c r="B50" s="24" t="s">
        <v>15</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row>
    <row r="51" spans="2:82">
      <c r="B51" t="s">
        <v>119</v>
      </c>
      <c r="C51" s="17">
        <v>0.241808784245053</v>
      </c>
      <c r="D51" s="17">
        <v>0.227564093533907</v>
      </c>
      <c r="E51" s="17">
        <v>0.25551604769970399</v>
      </c>
      <c r="F51" s="17"/>
      <c r="G51" s="17">
        <v>0.144296209981818</v>
      </c>
      <c r="H51" s="17">
        <v>0.22362273630391699</v>
      </c>
      <c r="I51" s="17">
        <v>0.235206665248442</v>
      </c>
      <c r="J51" s="17">
        <v>0.22588177867841</v>
      </c>
      <c r="K51" s="17">
        <v>0.27362006146154</v>
      </c>
      <c r="L51" s="17">
        <v>0.31855231121274802</v>
      </c>
      <c r="M51" s="17"/>
      <c r="N51" s="17">
        <v>0.28560684422962601</v>
      </c>
      <c r="O51" s="17">
        <v>0.26311512818044402</v>
      </c>
      <c r="P51" s="17">
        <v>0.217867009831992</v>
      </c>
      <c r="Q51" s="17">
        <v>0.189358648142429</v>
      </c>
      <c r="R51" s="17"/>
      <c r="S51" s="17">
        <v>0.25010897233675899</v>
      </c>
      <c r="T51" s="17">
        <v>0.21678859283132501</v>
      </c>
      <c r="U51" s="17">
        <v>0.19529816581147399</v>
      </c>
      <c r="V51" s="17">
        <v>0.28923497558931399</v>
      </c>
      <c r="W51" s="17">
        <v>0.23521316926385899</v>
      </c>
      <c r="X51" s="17">
        <v>0.21104628321904401</v>
      </c>
      <c r="Y51" s="17">
        <v>0.24430699437832301</v>
      </c>
      <c r="Z51" s="17">
        <v>0.25793665566953999</v>
      </c>
      <c r="AA51" s="17">
        <v>0.25497922321423799</v>
      </c>
      <c r="AB51" s="17">
        <v>0.280269869251702</v>
      </c>
      <c r="AC51" s="17">
        <v>0.25322055178335401</v>
      </c>
      <c r="AD51" s="17">
        <v>0.19006857676733499</v>
      </c>
      <c r="AE51" s="17"/>
      <c r="AF51" s="17">
        <v>0.13446012184619199</v>
      </c>
      <c r="AG51" s="17">
        <v>0.177313541706523</v>
      </c>
      <c r="AH51" s="17">
        <v>0.18732035761771501</v>
      </c>
      <c r="AI51" s="17">
        <v>0.22760911622191099</v>
      </c>
      <c r="AJ51" s="17">
        <v>0.206395870384293</v>
      </c>
      <c r="AK51" s="17">
        <v>0.229819326665925</v>
      </c>
      <c r="AL51" s="17">
        <v>0.24101404964222201</v>
      </c>
      <c r="AM51" s="17">
        <v>0.26763444792439101</v>
      </c>
      <c r="AN51" s="17">
        <v>0.26940075867986701</v>
      </c>
      <c r="AO51" s="17">
        <v>0.24712191617677601</v>
      </c>
      <c r="AP51" s="17">
        <v>0.28459059075077298</v>
      </c>
      <c r="AQ51" s="17">
        <v>0.26852112624920699</v>
      </c>
      <c r="AR51" s="17">
        <v>0.21550432438846001</v>
      </c>
      <c r="AS51" s="17">
        <v>0.24162294050799801</v>
      </c>
      <c r="AT51" s="17">
        <v>0.30940471847948198</v>
      </c>
      <c r="AU51" s="17">
        <v>0.370500067385932</v>
      </c>
      <c r="AV51" s="17"/>
      <c r="AW51" s="17">
        <v>0.246850828129769</v>
      </c>
      <c r="AX51" s="17">
        <v>0.242701681888638</v>
      </c>
      <c r="AY51" s="17">
        <v>0.25660107706699897</v>
      </c>
      <c r="AZ51" s="17">
        <v>0.22260823337514901</v>
      </c>
      <c r="BA51" s="17">
        <v>0.27102104921178999</v>
      </c>
      <c r="BB51" s="17">
        <v>0.198249777866223</v>
      </c>
      <c r="BC51" s="17"/>
      <c r="BD51" s="17">
        <v>0.19135205042057399</v>
      </c>
      <c r="BE51" s="17">
        <v>0.21990257209429601</v>
      </c>
      <c r="BF51" s="17">
        <v>0.25901780701934302</v>
      </c>
      <c r="BG51" s="17">
        <v>0.35155421111469598</v>
      </c>
      <c r="BH51" s="17">
        <v>0.295507345658239</v>
      </c>
      <c r="BI51" s="17"/>
      <c r="BJ51" s="17">
        <v>0.23936651569337</v>
      </c>
      <c r="BK51" s="17">
        <v>0.25895784609991301</v>
      </c>
      <c r="BL51" s="17"/>
      <c r="BM51" s="17">
        <v>0.241239420228616</v>
      </c>
      <c r="BN51" s="17">
        <v>0.24756603309829101</v>
      </c>
      <c r="BO51" s="17"/>
      <c r="BP51" s="17">
        <v>0.24667146897252601</v>
      </c>
      <c r="BQ51" s="17">
        <v>0.23631723750162101</v>
      </c>
      <c r="BR51" s="17">
        <v>0.291376487473271</v>
      </c>
      <c r="BS51" s="17">
        <v>0.23980907558416301</v>
      </c>
      <c r="BT51" s="17"/>
      <c r="BU51" s="17">
        <v>0.43176677738913799</v>
      </c>
      <c r="BV51" s="17">
        <v>0</v>
      </c>
      <c r="BW51" s="17"/>
      <c r="BX51" s="17">
        <v>0.41712770175117903</v>
      </c>
      <c r="BY51" s="17">
        <v>0.172267520882328</v>
      </c>
      <c r="BZ51" s="17"/>
      <c r="CA51" s="17">
        <v>0.31558676494918703</v>
      </c>
      <c r="CB51" s="17">
        <v>0.20102943725551101</v>
      </c>
      <c r="CC51" s="17">
        <v>0.30007542486997602</v>
      </c>
      <c r="CD51" s="17">
        <v>0.19941070004181299</v>
      </c>
    </row>
    <row r="52" spans="2:82">
      <c r="B52" t="s">
        <v>120</v>
      </c>
      <c r="C52" s="17">
        <v>0.318236121727689</v>
      </c>
      <c r="D52" s="17">
        <v>0.319986985525192</v>
      </c>
      <c r="E52" s="17">
        <v>0.31837983197707698</v>
      </c>
      <c r="F52" s="17"/>
      <c r="G52" s="17">
        <v>0.29841948803323298</v>
      </c>
      <c r="H52" s="17">
        <v>0.28482789718885998</v>
      </c>
      <c r="I52" s="17">
        <v>0.34202883446488702</v>
      </c>
      <c r="J52" s="17">
        <v>0.335771532747909</v>
      </c>
      <c r="K52" s="17">
        <v>0.32890037076715101</v>
      </c>
      <c r="L52" s="17">
        <v>0.317839086833966</v>
      </c>
      <c r="M52" s="17"/>
      <c r="N52" s="17">
        <v>0.35543031776539402</v>
      </c>
      <c r="O52" s="17">
        <v>0.32141713000070898</v>
      </c>
      <c r="P52" s="17">
        <v>0.30339981028467899</v>
      </c>
      <c r="Q52" s="17">
        <v>0.288939305774572</v>
      </c>
      <c r="R52" s="17"/>
      <c r="S52" s="17">
        <v>0.29467271102473303</v>
      </c>
      <c r="T52" s="17">
        <v>0.34799620977154799</v>
      </c>
      <c r="U52" s="17">
        <v>0.31851600548735198</v>
      </c>
      <c r="V52" s="17">
        <v>0.31602368701989098</v>
      </c>
      <c r="W52" s="17">
        <v>0.30916541352256599</v>
      </c>
      <c r="X52" s="17">
        <v>0.31129162821427703</v>
      </c>
      <c r="Y52" s="17">
        <v>0.30404027034783399</v>
      </c>
      <c r="Z52" s="17">
        <v>0.30833783149854499</v>
      </c>
      <c r="AA52" s="17">
        <v>0.317096886876157</v>
      </c>
      <c r="AB52" s="17">
        <v>0.32362023620645503</v>
      </c>
      <c r="AC52" s="17">
        <v>0.323530015055707</v>
      </c>
      <c r="AD52" s="17">
        <v>0.377392122311696</v>
      </c>
      <c r="AE52" s="17"/>
      <c r="AF52" s="17">
        <v>0.28645977640178</v>
      </c>
      <c r="AG52" s="17">
        <v>0.27493446271550198</v>
      </c>
      <c r="AH52" s="17">
        <v>0.28152964386156099</v>
      </c>
      <c r="AI52" s="17">
        <v>0.30580528265516999</v>
      </c>
      <c r="AJ52" s="17">
        <v>0.33086564145928499</v>
      </c>
      <c r="AK52" s="17">
        <v>0.317388769345683</v>
      </c>
      <c r="AL52" s="17">
        <v>0.31599139451049801</v>
      </c>
      <c r="AM52" s="17">
        <v>0.27248616359255801</v>
      </c>
      <c r="AN52" s="17">
        <v>0.315461417635435</v>
      </c>
      <c r="AO52" s="17">
        <v>0.38286604862422102</v>
      </c>
      <c r="AP52" s="17">
        <v>0.36570883176098901</v>
      </c>
      <c r="AQ52" s="17">
        <v>0.364111748208644</v>
      </c>
      <c r="AR52" s="17">
        <v>0.32672430569058802</v>
      </c>
      <c r="AS52" s="17">
        <v>0.37261981667473498</v>
      </c>
      <c r="AT52" s="17">
        <v>0.31388300803639302</v>
      </c>
      <c r="AU52" s="17">
        <v>0.31941881705755099</v>
      </c>
      <c r="AV52" s="17"/>
      <c r="AW52" s="17">
        <v>0.31479597383214603</v>
      </c>
      <c r="AX52" s="17">
        <v>0.32229597494727902</v>
      </c>
      <c r="AY52" s="17">
        <v>0.27822727291551202</v>
      </c>
      <c r="AZ52" s="17">
        <v>0.325019694456464</v>
      </c>
      <c r="BA52" s="17">
        <v>0.29097449378837797</v>
      </c>
      <c r="BB52" s="17">
        <v>0.42918119029714902</v>
      </c>
      <c r="BC52" s="17"/>
      <c r="BD52" s="17">
        <v>0.30426313381029602</v>
      </c>
      <c r="BE52" s="17">
        <v>0.29898582402958002</v>
      </c>
      <c r="BF52" s="17">
        <v>0.33054372697925799</v>
      </c>
      <c r="BG52" s="17">
        <v>0.31150119676376398</v>
      </c>
      <c r="BH52" s="17">
        <v>0.35961315654470499</v>
      </c>
      <c r="BI52" s="17"/>
      <c r="BJ52" s="17">
        <v>0.32803358729069798</v>
      </c>
      <c r="BK52" s="17">
        <v>0.277470530200712</v>
      </c>
      <c r="BL52" s="17"/>
      <c r="BM52" s="17">
        <v>0.32547848535565799</v>
      </c>
      <c r="BN52" s="17">
        <v>0.28257601664795501</v>
      </c>
      <c r="BO52" s="17"/>
      <c r="BP52" s="17">
        <v>0.27602744092486903</v>
      </c>
      <c r="BQ52" s="17">
        <v>0.33746885096892498</v>
      </c>
      <c r="BR52" s="17">
        <v>0.34898407064505099</v>
      </c>
      <c r="BS52" s="17">
        <v>0.32456438724438003</v>
      </c>
      <c r="BT52" s="17"/>
      <c r="BU52" s="17">
        <v>0.56823322261086195</v>
      </c>
      <c r="BV52" s="17">
        <v>0</v>
      </c>
      <c r="BW52" s="17"/>
      <c r="BX52" s="17">
        <v>0.37708054205068697</v>
      </c>
      <c r="BY52" s="17">
        <v>0.29489514181908599</v>
      </c>
      <c r="BZ52" s="17"/>
      <c r="CA52" s="17">
        <v>0.28496260411090402</v>
      </c>
      <c r="CB52" s="17">
        <v>0.302436528339872</v>
      </c>
      <c r="CC52" s="17">
        <v>0.36715139374829397</v>
      </c>
      <c r="CD52" s="17">
        <v>0.28968638117689999</v>
      </c>
    </row>
    <row r="53" spans="2:82">
      <c r="B53" t="s">
        <v>121</v>
      </c>
      <c r="C53" s="17">
        <v>0.162177876670656</v>
      </c>
      <c r="D53" s="17">
        <v>0.15484337395259801</v>
      </c>
      <c r="E53" s="17">
        <v>0.16716144619738599</v>
      </c>
      <c r="F53" s="17"/>
      <c r="G53" s="17">
        <v>0.20661234799425099</v>
      </c>
      <c r="H53" s="17">
        <v>0.173389093960862</v>
      </c>
      <c r="I53" s="17">
        <v>0.15379327930873801</v>
      </c>
      <c r="J53" s="17">
        <v>0.14909476652200701</v>
      </c>
      <c r="K53" s="17">
        <v>0.15492140322144801</v>
      </c>
      <c r="L53" s="17">
        <v>0.145802764548571</v>
      </c>
      <c r="M53" s="17"/>
      <c r="N53" s="17">
        <v>0.166476605732431</v>
      </c>
      <c r="O53" s="17">
        <v>0.14612332565896599</v>
      </c>
      <c r="P53" s="17">
        <v>0.17059433632532001</v>
      </c>
      <c r="Q53" s="17">
        <v>0.170207453356334</v>
      </c>
      <c r="R53" s="17"/>
      <c r="S53" s="17">
        <v>0.17454549975234299</v>
      </c>
      <c r="T53" s="17">
        <v>0.17169796758959499</v>
      </c>
      <c r="U53" s="17">
        <v>0.175639876059348</v>
      </c>
      <c r="V53" s="17">
        <v>0.15750096782916301</v>
      </c>
      <c r="W53" s="17">
        <v>0.153362547018107</v>
      </c>
      <c r="X53" s="17">
        <v>0.17482818364880101</v>
      </c>
      <c r="Y53" s="17">
        <v>0.15814043380124099</v>
      </c>
      <c r="Z53" s="17">
        <v>0.15382370293870001</v>
      </c>
      <c r="AA53" s="17">
        <v>0.14072907589900199</v>
      </c>
      <c r="AB53" s="17">
        <v>0.17204514940544699</v>
      </c>
      <c r="AC53" s="17">
        <v>0.13136977580546</v>
      </c>
      <c r="AD53" s="17">
        <v>0.146260677281812</v>
      </c>
      <c r="AE53" s="17"/>
      <c r="AF53" s="17">
        <v>8.3505118634012901E-2</v>
      </c>
      <c r="AG53" s="17">
        <v>0.16434269637269899</v>
      </c>
      <c r="AH53" s="17">
        <v>0.206230134210653</v>
      </c>
      <c r="AI53" s="17">
        <v>0.150189307561129</v>
      </c>
      <c r="AJ53" s="17">
        <v>0.173601335766846</v>
      </c>
      <c r="AK53" s="17">
        <v>0.159073447844161</v>
      </c>
      <c r="AL53" s="17">
        <v>0.15817054641626499</v>
      </c>
      <c r="AM53" s="17">
        <v>0.17798235695027401</v>
      </c>
      <c r="AN53" s="17">
        <v>0.17180578021159701</v>
      </c>
      <c r="AO53" s="17">
        <v>0.17229247947693599</v>
      </c>
      <c r="AP53" s="17">
        <v>9.1330425111347299E-2</v>
      </c>
      <c r="AQ53" s="17">
        <v>0.16163754059877899</v>
      </c>
      <c r="AR53" s="17">
        <v>0.22285012085490499</v>
      </c>
      <c r="AS53" s="17">
        <v>0.17427714218620399</v>
      </c>
      <c r="AT53" s="17">
        <v>0.15174123918802099</v>
      </c>
      <c r="AU53" s="17">
        <v>0.12103328176568</v>
      </c>
      <c r="AV53" s="17"/>
      <c r="AW53" s="17">
        <v>0.15744205920801299</v>
      </c>
      <c r="AX53" s="17">
        <v>0.155849252129621</v>
      </c>
      <c r="AY53" s="17">
        <v>0.18509296957131599</v>
      </c>
      <c r="AZ53" s="17">
        <v>0.15609836147051201</v>
      </c>
      <c r="BA53" s="17">
        <v>0.19128596554160701</v>
      </c>
      <c r="BB53" s="17">
        <v>0.12630242110284101</v>
      </c>
      <c r="BC53" s="17"/>
      <c r="BD53" s="17">
        <v>0.15638756759099401</v>
      </c>
      <c r="BE53" s="17">
        <v>0.177743085945129</v>
      </c>
      <c r="BF53" s="17">
        <v>0.171645630498033</v>
      </c>
      <c r="BG53" s="17">
        <v>0.154250636864187</v>
      </c>
      <c r="BH53" s="17">
        <v>0.10816996670734801</v>
      </c>
      <c r="BI53" s="17"/>
      <c r="BJ53" s="17">
        <v>0.16327394498447101</v>
      </c>
      <c r="BK53" s="17">
        <v>0.157448135142636</v>
      </c>
      <c r="BL53" s="17"/>
      <c r="BM53" s="17">
        <v>0.162966609690505</v>
      </c>
      <c r="BN53" s="17">
        <v>0.15603542781829899</v>
      </c>
      <c r="BO53" s="17"/>
      <c r="BP53" s="17">
        <v>0.13436824163873801</v>
      </c>
      <c r="BQ53" s="17">
        <v>0.17743764537131301</v>
      </c>
      <c r="BR53" s="17">
        <v>0.16398008461164201</v>
      </c>
      <c r="BS53" s="17">
        <v>0.162160660040573</v>
      </c>
      <c r="BT53" s="17"/>
      <c r="BU53" s="17">
        <v>0</v>
      </c>
      <c r="BV53" s="17">
        <v>0.36862370471975497</v>
      </c>
      <c r="BW53" s="17"/>
      <c r="BX53" s="17">
        <v>0.106672253558231</v>
      </c>
      <c r="BY53" s="17">
        <v>0.184194503340955</v>
      </c>
      <c r="BZ53" s="17"/>
      <c r="CA53" s="17">
        <v>0.151912371207647</v>
      </c>
      <c r="CB53" s="17">
        <v>0.16059175186811001</v>
      </c>
      <c r="CC53" s="17">
        <v>0.144070740815951</v>
      </c>
      <c r="CD53" s="17">
        <v>0.185798172727969</v>
      </c>
    </row>
    <row r="54" spans="2:82">
      <c r="B54" t="s">
        <v>122</v>
      </c>
      <c r="C54" s="17">
        <v>0.143231818660984</v>
      </c>
      <c r="D54" s="17">
        <v>0.14916535237648501</v>
      </c>
      <c r="E54" s="17">
        <v>0.136967656868065</v>
      </c>
      <c r="F54" s="17"/>
      <c r="G54" s="17">
        <v>0.24720363793858299</v>
      </c>
      <c r="H54" s="17">
        <v>0.18412161666613999</v>
      </c>
      <c r="I54" s="17">
        <v>0.14293685271766801</v>
      </c>
      <c r="J54" s="17">
        <v>0.143019936918515</v>
      </c>
      <c r="K54" s="17">
        <v>8.3828586343354494E-2</v>
      </c>
      <c r="L54" s="17">
        <v>8.0923982250448598E-2</v>
      </c>
      <c r="M54" s="17"/>
      <c r="N54" s="17">
        <v>0.10206594209566699</v>
      </c>
      <c r="O54" s="17">
        <v>0.14517971883304401</v>
      </c>
      <c r="P54" s="17">
        <v>0.17218152845227699</v>
      </c>
      <c r="Q54" s="17">
        <v>0.16077414502342499</v>
      </c>
      <c r="R54" s="17"/>
      <c r="S54" s="17">
        <v>0.16865776959749901</v>
      </c>
      <c r="T54" s="17">
        <v>0.12737577224448501</v>
      </c>
      <c r="U54" s="17">
        <v>0.15482867957421001</v>
      </c>
      <c r="V54" s="17">
        <v>0.10719953141079</v>
      </c>
      <c r="W54" s="17">
        <v>0.18383894009931701</v>
      </c>
      <c r="X54" s="17">
        <v>0.150247019942396</v>
      </c>
      <c r="Y54" s="17">
        <v>0.15585816678459</v>
      </c>
      <c r="Z54" s="17">
        <v>0.13329044219983799</v>
      </c>
      <c r="AA54" s="17">
        <v>0.14461673456153201</v>
      </c>
      <c r="AB54" s="17">
        <v>0.103070712152097</v>
      </c>
      <c r="AC54" s="17">
        <v>0.15269190824793299</v>
      </c>
      <c r="AD54" s="17">
        <v>0.13387524236474899</v>
      </c>
      <c r="AE54" s="17"/>
      <c r="AF54" s="17">
        <v>0.13057796388562901</v>
      </c>
      <c r="AG54" s="17">
        <v>0.14872431243538101</v>
      </c>
      <c r="AH54" s="17">
        <v>0.14442518364285001</v>
      </c>
      <c r="AI54" s="17">
        <v>0.162998936321257</v>
      </c>
      <c r="AJ54" s="17">
        <v>0.16158208620213799</v>
      </c>
      <c r="AK54" s="17">
        <v>0.143729079537875</v>
      </c>
      <c r="AL54" s="17">
        <v>0.17031290546380101</v>
      </c>
      <c r="AM54" s="17">
        <v>0.11167512546825099</v>
      </c>
      <c r="AN54" s="17">
        <v>0.14725423695265299</v>
      </c>
      <c r="AO54" s="17">
        <v>9.7670702423878902E-2</v>
      </c>
      <c r="AP54" s="17">
        <v>0.13276300711740799</v>
      </c>
      <c r="AQ54" s="17">
        <v>0.151476362280583</v>
      </c>
      <c r="AR54" s="17">
        <v>0.10575236624388799</v>
      </c>
      <c r="AS54" s="17">
        <v>0.13119757102239099</v>
      </c>
      <c r="AT54" s="17">
        <v>0.15265868332579799</v>
      </c>
      <c r="AU54" s="17">
        <v>0.100841535847803</v>
      </c>
      <c r="AV54" s="17"/>
      <c r="AW54" s="17">
        <v>0.166848360190085</v>
      </c>
      <c r="AX54" s="17">
        <v>0.138247541808699</v>
      </c>
      <c r="AY54" s="17">
        <v>0.15382409787210699</v>
      </c>
      <c r="AZ54" s="17">
        <v>0.14449503065725</v>
      </c>
      <c r="BA54" s="17">
        <v>0.102083596626614</v>
      </c>
      <c r="BB54" s="17">
        <v>0.12533819018189901</v>
      </c>
      <c r="BC54" s="17"/>
      <c r="BD54" s="17">
        <v>0.15336945226336901</v>
      </c>
      <c r="BE54" s="17">
        <v>0.17432450489394</v>
      </c>
      <c r="BF54" s="17">
        <v>0.13472525215064701</v>
      </c>
      <c r="BG54" s="17">
        <v>0.104101046454441</v>
      </c>
      <c r="BH54" s="17">
        <v>0.14824032529005199</v>
      </c>
      <c r="BI54" s="17"/>
      <c r="BJ54" s="17">
        <v>0.128075681805387</v>
      </c>
      <c r="BK54" s="17">
        <v>0.209188564955616</v>
      </c>
      <c r="BL54" s="17"/>
      <c r="BM54" s="17">
        <v>0.13421805169815099</v>
      </c>
      <c r="BN54" s="17">
        <v>0.189063015571654</v>
      </c>
      <c r="BO54" s="17"/>
      <c r="BP54" s="17">
        <v>0.206513571424153</v>
      </c>
      <c r="BQ54" s="17">
        <v>0.151882622397331</v>
      </c>
      <c r="BR54" s="17">
        <v>0.12172260562211799</v>
      </c>
      <c r="BS54" s="17">
        <v>0.13166071403787799</v>
      </c>
      <c r="BT54" s="17"/>
      <c r="BU54" s="17">
        <v>0</v>
      </c>
      <c r="BV54" s="17">
        <v>0.32556008693948502</v>
      </c>
      <c r="BW54" s="17"/>
      <c r="BX54" s="17">
        <v>6.6182177737405701E-2</v>
      </c>
      <c r="BY54" s="17">
        <v>0.17379400469138001</v>
      </c>
      <c r="BZ54" s="17"/>
      <c r="CA54" s="17">
        <v>0.11268610538245601</v>
      </c>
      <c r="CB54" s="17">
        <v>0.13561303394583099</v>
      </c>
      <c r="CC54" s="17">
        <v>0.127123332604308</v>
      </c>
      <c r="CD54" s="17">
        <v>0.17580943963909501</v>
      </c>
    </row>
    <row r="55" spans="2:82">
      <c r="B55" t="s">
        <v>123</v>
      </c>
      <c r="C55" s="17">
        <v>0.110986460423821</v>
      </c>
      <c r="D55" s="17">
        <v>0.12668433301842699</v>
      </c>
      <c r="E55" s="17">
        <v>9.6479690885067901E-2</v>
      </c>
      <c r="F55" s="17"/>
      <c r="G55" s="17">
        <v>7.3133466028963798E-2</v>
      </c>
      <c r="H55" s="17">
        <v>0.107682940654448</v>
      </c>
      <c r="I55" s="17">
        <v>9.7662671900388395E-2</v>
      </c>
      <c r="J55" s="17">
        <v>0.119525724544693</v>
      </c>
      <c r="K55" s="17">
        <v>0.144555258346484</v>
      </c>
      <c r="L55" s="17">
        <v>0.120308766071602</v>
      </c>
      <c r="M55" s="17"/>
      <c r="N55" s="17">
        <v>7.4171130230057197E-2</v>
      </c>
      <c r="O55" s="17">
        <v>0.107146282280073</v>
      </c>
      <c r="P55" s="17">
        <v>0.10386223834422099</v>
      </c>
      <c r="Q55" s="17">
        <v>0.161957210711654</v>
      </c>
      <c r="R55" s="17"/>
      <c r="S55" s="17">
        <v>8.9491140761246604E-2</v>
      </c>
      <c r="T55" s="17">
        <v>0.10512691217497699</v>
      </c>
      <c r="U55" s="17">
        <v>0.13352353720319601</v>
      </c>
      <c r="V55" s="17">
        <v>0.112365072174995</v>
      </c>
      <c r="W55" s="17">
        <v>9.3594280215755304E-2</v>
      </c>
      <c r="X55" s="17">
        <v>0.118034347790456</v>
      </c>
      <c r="Y55" s="17">
        <v>0.1151435596001</v>
      </c>
      <c r="Z55" s="17">
        <v>0.13335415362325101</v>
      </c>
      <c r="AA55" s="17">
        <v>0.119909196468018</v>
      </c>
      <c r="AB55" s="17">
        <v>0.10753106071285801</v>
      </c>
      <c r="AC55" s="17">
        <v>0.115748557318738</v>
      </c>
      <c r="AD55" s="17">
        <v>0.120686431687691</v>
      </c>
      <c r="AE55" s="17"/>
      <c r="AF55" s="17">
        <v>0.21725366202573801</v>
      </c>
      <c r="AG55" s="17">
        <v>0.184337991078245</v>
      </c>
      <c r="AH55" s="17">
        <v>0.14817182374474799</v>
      </c>
      <c r="AI55" s="17">
        <v>0.122788468202314</v>
      </c>
      <c r="AJ55" s="17">
        <v>0.10939243224510301</v>
      </c>
      <c r="AK55" s="17">
        <v>0.13041000555261401</v>
      </c>
      <c r="AL55" s="17">
        <v>9.8258418967620803E-2</v>
      </c>
      <c r="AM55" s="17">
        <v>0.137149509059319</v>
      </c>
      <c r="AN55" s="17">
        <v>8.3269543402916799E-2</v>
      </c>
      <c r="AO55" s="17">
        <v>7.5321542319141899E-2</v>
      </c>
      <c r="AP55" s="17">
        <v>0.107115940862004</v>
      </c>
      <c r="AQ55" s="17">
        <v>5.42532226627866E-2</v>
      </c>
      <c r="AR55" s="17">
        <v>0.122965070248088</v>
      </c>
      <c r="AS55" s="17">
        <v>8.0282529608672201E-2</v>
      </c>
      <c r="AT55" s="17">
        <v>6.2433141784365903E-2</v>
      </c>
      <c r="AU55" s="17">
        <v>6.7114036808244806E-2</v>
      </c>
      <c r="AV55" s="17"/>
      <c r="AW55" s="17">
        <v>9.3282412731345493E-2</v>
      </c>
      <c r="AX55" s="17">
        <v>0.114621411039098</v>
      </c>
      <c r="AY55" s="17">
        <v>0.10379611843834199</v>
      </c>
      <c r="AZ55" s="17">
        <v>0.130118247722909</v>
      </c>
      <c r="BA55" s="17">
        <v>0.122854679509578</v>
      </c>
      <c r="BB55" s="17">
        <v>9.0984350722556603E-2</v>
      </c>
      <c r="BC55" s="17"/>
      <c r="BD55" s="17">
        <v>0.16313925261290699</v>
      </c>
      <c r="BE55" s="17">
        <v>0.109295694608848</v>
      </c>
      <c r="BF55" s="17">
        <v>8.2254584053596702E-2</v>
      </c>
      <c r="BG55" s="17">
        <v>6.5534490904429504E-2</v>
      </c>
      <c r="BH55" s="17">
        <v>7.4202265630479797E-2</v>
      </c>
      <c r="BI55" s="17"/>
      <c r="BJ55" s="17">
        <v>0.120215781449079</v>
      </c>
      <c r="BK55" s="17">
        <v>6.9608837344009994E-2</v>
      </c>
      <c r="BL55" s="17"/>
      <c r="BM55" s="17">
        <v>0.111356791231831</v>
      </c>
      <c r="BN55" s="17">
        <v>0.11021721950792</v>
      </c>
      <c r="BO55" s="17"/>
      <c r="BP55" s="17">
        <v>0.12302563417314399</v>
      </c>
      <c r="BQ55" s="17">
        <v>6.94937158981455E-2</v>
      </c>
      <c r="BR55" s="17">
        <v>5.5227749596916599E-2</v>
      </c>
      <c r="BS55" s="17">
        <v>0.11909490466952501</v>
      </c>
      <c r="BT55" s="17"/>
      <c r="BU55" s="17">
        <v>0</v>
      </c>
      <c r="BV55" s="17">
        <v>0.25226770170535801</v>
      </c>
      <c r="BW55" s="17"/>
      <c r="BX55" s="17">
        <v>2.4202483719841801E-2</v>
      </c>
      <c r="BY55" s="17">
        <v>0.14540982708318401</v>
      </c>
      <c r="BZ55" s="17"/>
      <c r="CA55" s="17">
        <v>0.12216170334574</v>
      </c>
      <c r="CB55" s="17">
        <v>0.177374449236476</v>
      </c>
      <c r="CC55" s="17">
        <v>5.2033557666470498E-2</v>
      </c>
      <c r="CD55" s="17">
        <v>0.107295148335094</v>
      </c>
    </row>
    <row r="56" spans="2:82">
      <c r="B56" t="s">
        <v>124</v>
      </c>
      <c r="C56" s="17">
        <v>2.35589382717976E-2</v>
      </c>
      <c r="D56" s="17">
        <v>2.17558615933909E-2</v>
      </c>
      <c r="E56" s="17">
        <v>2.5495326372700099E-2</v>
      </c>
      <c r="F56" s="17"/>
      <c r="G56" s="17">
        <v>3.0334850023151599E-2</v>
      </c>
      <c r="H56" s="17">
        <v>2.6355715225772899E-2</v>
      </c>
      <c r="I56" s="17">
        <v>2.8371696359877099E-2</v>
      </c>
      <c r="J56" s="17">
        <v>2.6706260588466001E-2</v>
      </c>
      <c r="K56" s="17">
        <v>1.41743198600235E-2</v>
      </c>
      <c r="L56" s="17">
        <v>1.6573089082664499E-2</v>
      </c>
      <c r="M56" s="17"/>
      <c r="N56" s="17">
        <v>1.6249159946824101E-2</v>
      </c>
      <c r="O56" s="17">
        <v>1.7018415046763099E-2</v>
      </c>
      <c r="P56" s="17">
        <v>3.2095076761511E-2</v>
      </c>
      <c r="Q56" s="17">
        <v>2.8763236991585801E-2</v>
      </c>
      <c r="R56" s="17"/>
      <c r="S56" s="17">
        <v>2.25239065274195E-2</v>
      </c>
      <c r="T56" s="17">
        <v>3.1014545388070199E-2</v>
      </c>
      <c r="U56" s="17">
        <v>2.219373586442E-2</v>
      </c>
      <c r="V56" s="17">
        <v>1.7675765975845699E-2</v>
      </c>
      <c r="W56" s="17">
        <v>2.4825649880395598E-2</v>
      </c>
      <c r="X56" s="17">
        <v>3.4552537185026301E-2</v>
      </c>
      <c r="Y56" s="17">
        <v>2.25105750879116E-2</v>
      </c>
      <c r="Z56" s="17">
        <v>1.3257214070126601E-2</v>
      </c>
      <c r="AA56" s="17">
        <v>2.26688829810535E-2</v>
      </c>
      <c r="AB56" s="17">
        <v>1.34629722714412E-2</v>
      </c>
      <c r="AC56" s="17">
        <v>2.3439191788807299E-2</v>
      </c>
      <c r="AD56" s="17">
        <v>3.1716949586717301E-2</v>
      </c>
      <c r="AE56" s="17"/>
      <c r="AF56" s="17">
        <v>0.147743357206648</v>
      </c>
      <c r="AG56" s="17">
        <v>5.0346995691650298E-2</v>
      </c>
      <c r="AH56" s="17">
        <v>3.2322856922472998E-2</v>
      </c>
      <c r="AI56" s="17">
        <v>3.0608889038219102E-2</v>
      </c>
      <c r="AJ56" s="17">
        <v>1.8162633942334701E-2</v>
      </c>
      <c r="AK56" s="17">
        <v>1.9579371053741901E-2</v>
      </c>
      <c r="AL56" s="17">
        <v>1.6252684999594001E-2</v>
      </c>
      <c r="AM56" s="17">
        <v>3.3072397005207498E-2</v>
      </c>
      <c r="AN56" s="17">
        <v>1.2808263117531801E-2</v>
      </c>
      <c r="AO56" s="17">
        <v>2.47273109790466E-2</v>
      </c>
      <c r="AP56" s="17">
        <v>1.8491204397477801E-2</v>
      </c>
      <c r="AQ56" s="17">
        <v>0</v>
      </c>
      <c r="AR56" s="17">
        <v>6.2038125740708199E-3</v>
      </c>
      <c r="AS56" s="17">
        <v>0</v>
      </c>
      <c r="AT56" s="17">
        <v>9.8792091859395605E-3</v>
      </c>
      <c r="AU56" s="17">
        <v>2.1092261134788501E-2</v>
      </c>
      <c r="AV56" s="17"/>
      <c r="AW56" s="17">
        <v>2.0780365908641199E-2</v>
      </c>
      <c r="AX56" s="17">
        <v>2.6284138186666001E-2</v>
      </c>
      <c r="AY56" s="17">
        <v>2.2458464135723801E-2</v>
      </c>
      <c r="AZ56" s="17">
        <v>2.16604323177161E-2</v>
      </c>
      <c r="BA56" s="17">
        <v>2.1780215322033399E-2</v>
      </c>
      <c r="BB56" s="17">
        <v>2.99440698293321E-2</v>
      </c>
      <c r="BC56" s="17"/>
      <c r="BD56" s="17">
        <v>3.1488543301859302E-2</v>
      </c>
      <c r="BE56" s="17">
        <v>1.97483184282062E-2</v>
      </c>
      <c r="BF56" s="17">
        <v>2.18129992991224E-2</v>
      </c>
      <c r="BG56" s="17">
        <v>1.30584178984832E-2</v>
      </c>
      <c r="BH56" s="17">
        <v>1.42669401691763E-2</v>
      </c>
      <c r="BI56" s="17"/>
      <c r="BJ56" s="17">
        <v>2.1034488776995101E-2</v>
      </c>
      <c r="BK56" s="17">
        <v>2.7326086257111699E-2</v>
      </c>
      <c r="BL56" s="17"/>
      <c r="BM56" s="17">
        <v>2.4740641795239899E-2</v>
      </c>
      <c r="BN56" s="17">
        <v>1.45422873558811E-2</v>
      </c>
      <c r="BO56" s="17"/>
      <c r="BP56" s="17">
        <v>1.3393642866570901E-2</v>
      </c>
      <c r="BQ56" s="17">
        <v>2.7399927862664201E-2</v>
      </c>
      <c r="BR56" s="17">
        <v>1.8709002051002E-2</v>
      </c>
      <c r="BS56" s="17">
        <v>2.2710258423481001E-2</v>
      </c>
      <c r="BT56" s="17"/>
      <c r="BU56" s="17">
        <v>0</v>
      </c>
      <c r="BV56" s="17">
        <v>5.3548506635402199E-2</v>
      </c>
      <c r="BW56" s="17"/>
      <c r="BX56" s="17">
        <v>8.7348411826544906E-3</v>
      </c>
      <c r="BY56" s="17">
        <v>2.9439002183067699E-2</v>
      </c>
      <c r="BZ56" s="17"/>
      <c r="CA56" s="17">
        <v>1.26904510040646E-2</v>
      </c>
      <c r="CB56" s="17">
        <v>2.2954799354201399E-2</v>
      </c>
      <c r="CC56" s="17">
        <v>9.5455502950005794E-3</v>
      </c>
      <c r="CD56" s="17">
        <v>4.2000158079129102E-2</v>
      </c>
    </row>
    <row r="57" spans="2:8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row>
    <row r="58" spans="2:82">
      <c r="B58" s="6" t="s">
        <v>127</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row>
    <row r="59" spans="2:82">
      <c r="B59" s="24" t="s">
        <v>15</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row>
    <row r="60" spans="2:82">
      <c r="B60" t="s">
        <v>119</v>
      </c>
      <c r="C60" s="17">
        <v>0.104856364506835</v>
      </c>
      <c r="D60" s="17">
        <v>0.105411761464029</v>
      </c>
      <c r="E60" s="17">
        <v>0.10460771105269701</v>
      </c>
      <c r="F60" s="17"/>
      <c r="G60" s="17">
        <v>0.10928128458556299</v>
      </c>
      <c r="H60" s="17">
        <v>0.134371626992806</v>
      </c>
      <c r="I60" s="17">
        <v>0.13758982118462099</v>
      </c>
      <c r="J60" s="17">
        <v>7.9237101424279893E-2</v>
      </c>
      <c r="K60" s="17">
        <v>6.5672332117943197E-2</v>
      </c>
      <c r="L60" s="17">
        <v>9.8220013523242902E-2</v>
      </c>
      <c r="M60" s="17"/>
      <c r="N60" s="17">
        <v>0.13674524555409001</v>
      </c>
      <c r="O60" s="17">
        <v>0.10974913497378901</v>
      </c>
      <c r="P60" s="17">
        <v>0.10172110969807199</v>
      </c>
      <c r="Q60" s="17">
        <v>6.8820066412611E-2</v>
      </c>
      <c r="R60" s="17"/>
      <c r="S60" s="17">
        <v>0.16266763845592799</v>
      </c>
      <c r="T60" s="17">
        <v>7.5972157441820204E-2</v>
      </c>
      <c r="U60" s="17">
        <v>6.7486677505541895E-2</v>
      </c>
      <c r="V60" s="17">
        <v>8.6635337800385306E-2</v>
      </c>
      <c r="W60" s="17">
        <v>9.7794648629749001E-2</v>
      </c>
      <c r="X60" s="17">
        <v>9.4658650243931705E-2</v>
      </c>
      <c r="Y60" s="17">
        <v>9.0508148318643497E-2</v>
      </c>
      <c r="Z60" s="17">
        <v>0.140415995589806</v>
      </c>
      <c r="AA60" s="17">
        <v>0.111981108344384</v>
      </c>
      <c r="AB60" s="17">
        <v>0.132889372993681</v>
      </c>
      <c r="AC60" s="17">
        <v>9.2390664709411804E-2</v>
      </c>
      <c r="AD60" s="17">
        <v>6.3019208614996006E-2</v>
      </c>
      <c r="AE60" s="17"/>
      <c r="AF60" s="17">
        <v>0</v>
      </c>
      <c r="AG60" s="17">
        <v>8.1711971104229397E-2</v>
      </c>
      <c r="AH60" s="17">
        <v>6.2794726809598397E-2</v>
      </c>
      <c r="AI60" s="17">
        <v>7.3493533055989199E-2</v>
      </c>
      <c r="AJ60" s="17">
        <v>9.4539201694783706E-2</v>
      </c>
      <c r="AK60" s="17">
        <v>0.111797499206234</v>
      </c>
      <c r="AL60" s="17">
        <v>0.11513817952243301</v>
      </c>
      <c r="AM60" s="17">
        <v>7.08112368599918E-2</v>
      </c>
      <c r="AN60" s="17">
        <v>0.105870684599033</v>
      </c>
      <c r="AO60" s="17">
        <v>0.116300027119822</v>
      </c>
      <c r="AP60" s="17">
        <v>0.106713053627655</v>
      </c>
      <c r="AQ60" s="17">
        <v>0.152068200305646</v>
      </c>
      <c r="AR60" s="17">
        <v>0.10435565529671301</v>
      </c>
      <c r="AS60" s="17">
        <v>0.124099950488086</v>
      </c>
      <c r="AT60" s="17">
        <v>0.202386516919148</v>
      </c>
      <c r="AU60" s="17">
        <v>0.218775617591106</v>
      </c>
      <c r="AV60" s="17"/>
      <c r="AW60" s="17">
        <v>0.16659010901113699</v>
      </c>
      <c r="AX60" s="17">
        <v>8.9535094012939298E-2</v>
      </c>
      <c r="AY60" s="17">
        <v>0.103728300319316</v>
      </c>
      <c r="AZ60" s="17">
        <v>7.38030589771978E-2</v>
      </c>
      <c r="BA60" s="17">
        <v>7.5008326236070594E-2</v>
      </c>
      <c r="BB60" s="17">
        <v>0.101605784654556</v>
      </c>
      <c r="BC60" s="17"/>
      <c r="BD60" s="17">
        <v>6.3816059533522304E-2</v>
      </c>
      <c r="BE60" s="17">
        <v>7.3570570246413197E-2</v>
      </c>
      <c r="BF60" s="17">
        <v>0.13347467275053301</v>
      </c>
      <c r="BG60" s="17">
        <v>0.20370063585523701</v>
      </c>
      <c r="BH60" s="17">
        <v>0.20341778657812601</v>
      </c>
      <c r="BI60" s="17"/>
      <c r="BJ60" s="17">
        <v>8.2171851260667103E-2</v>
      </c>
      <c r="BK60" s="17">
        <v>0.20954375029612801</v>
      </c>
      <c r="BL60" s="17"/>
      <c r="BM60" s="17">
        <v>9.5667396307192107E-2</v>
      </c>
      <c r="BN60" s="17">
        <v>0.15180401550779801</v>
      </c>
      <c r="BO60" s="17"/>
      <c r="BP60" s="17">
        <v>0.16956291963153</v>
      </c>
      <c r="BQ60" s="17">
        <v>0.169734922949108</v>
      </c>
      <c r="BR60" s="17">
        <v>0.16878458226589099</v>
      </c>
      <c r="BS60" s="17">
        <v>7.8429085991954695E-2</v>
      </c>
      <c r="BT60" s="17"/>
      <c r="BU60" s="17">
        <v>0.16047257558581601</v>
      </c>
      <c r="BV60" s="17">
        <v>3.4059194233911898E-2</v>
      </c>
      <c r="BW60" s="17"/>
      <c r="BX60" s="17">
        <v>0.36920739050242901</v>
      </c>
      <c r="BY60" s="17">
        <v>0</v>
      </c>
      <c r="BZ60" s="17"/>
      <c r="CA60" s="17">
        <v>0.11990558816952</v>
      </c>
      <c r="CB60" s="17">
        <v>3.0981100306939801E-2</v>
      </c>
      <c r="CC60" s="17">
        <v>0.16639307995899699</v>
      </c>
      <c r="CD60" s="17">
        <v>0.106159680775626</v>
      </c>
    </row>
    <row r="61" spans="2:82">
      <c r="B61" t="s">
        <v>120</v>
      </c>
      <c r="C61" s="17">
        <v>0.17914760508906999</v>
      </c>
      <c r="D61" s="17">
        <v>0.18792891096030701</v>
      </c>
      <c r="E61" s="17">
        <v>0.17093225184640701</v>
      </c>
      <c r="F61" s="17"/>
      <c r="G61" s="17">
        <v>0.26806637649290899</v>
      </c>
      <c r="H61" s="17">
        <v>0.21153388406451501</v>
      </c>
      <c r="I61" s="17">
        <v>0.17383697829588399</v>
      </c>
      <c r="J61" s="17">
        <v>0.15362092303727301</v>
      </c>
      <c r="K61" s="17">
        <v>0.154306902741808</v>
      </c>
      <c r="L61" s="17">
        <v>0.135291768095406</v>
      </c>
      <c r="M61" s="17"/>
      <c r="N61" s="17">
        <v>0.21192211741873701</v>
      </c>
      <c r="O61" s="17">
        <v>0.16023296898842801</v>
      </c>
      <c r="P61" s="17">
        <v>0.18375936799582199</v>
      </c>
      <c r="Q61" s="17">
        <v>0.15677736693689601</v>
      </c>
      <c r="R61" s="17"/>
      <c r="S61" s="17">
        <v>0.228662791306699</v>
      </c>
      <c r="T61" s="17">
        <v>0.16023829452586899</v>
      </c>
      <c r="U61" s="17">
        <v>0.19166075220154699</v>
      </c>
      <c r="V61" s="17">
        <v>0.14166633669925299</v>
      </c>
      <c r="W61" s="17">
        <v>0.16228623256583199</v>
      </c>
      <c r="X61" s="17">
        <v>0.205716921149703</v>
      </c>
      <c r="Y61" s="17">
        <v>0.17386647093512</v>
      </c>
      <c r="Z61" s="17">
        <v>0.13672130458005399</v>
      </c>
      <c r="AA61" s="17">
        <v>0.183071565593354</v>
      </c>
      <c r="AB61" s="17">
        <v>0.168074707086034</v>
      </c>
      <c r="AC61" s="17">
        <v>0.124239133352643</v>
      </c>
      <c r="AD61" s="17">
        <v>0.249707648180751</v>
      </c>
      <c r="AE61" s="17"/>
      <c r="AF61" s="17">
        <v>0.33998287402983901</v>
      </c>
      <c r="AG61" s="17">
        <v>0.15375141018255301</v>
      </c>
      <c r="AH61" s="17">
        <v>0.15762215494999299</v>
      </c>
      <c r="AI61" s="17">
        <v>0.13013146776065801</v>
      </c>
      <c r="AJ61" s="17">
        <v>0.181398585642849</v>
      </c>
      <c r="AK61" s="17">
        <v>0.16465341052749699</v>
      </c>
      <c r="AL61" s="17">
        <v>0.18727406070611499</v>
      </c>
      <c r="AM61" s="17">
        <v>0.142851950672191</v>
      </c>
      <c r="AN61" s="17">
        <v>0.19488119041000901</v>
      </c>
      <c r="AO61" s="17">
        <v>0.17698969396922901</v>
      </c>
      <c r="AP61" s="17">
        <v>0.211469888050344</v>
      </c>
      <c r="AQ61" s="17">
        <v>0.22854157038548001</v>
      </c>
      <c r="AR61" s="17">
        <v>0.146430787151482</v>
      </c>
      <c r="AS61" s="17">
        <v>0.22166268064637801</v>
      </c>
      <c r="AT61" s="17">
        <v>0.213522553540308</v>
      </c>
      <c r="AU61" s="17">
        <v>0.21842345564407301</v>
      </c>
      <c r="AV61" s="17"/>
      <c r="AW61" s="17">
        <v>0.23367468593176899</v>
      </c>
      <c r="AX61" s="17">
        <v>0.17409251834379999</v>
      </c>
      <c r="AY61" s="17">
        <v>0.17237687900857501</v>
      </c>
      <c r="AZ61" s="17">
        <v>0.14209137236614</v>
      </c>
      <c r="BA61" s="17">
        <v>0.16098180390987801</v>
      </c>
      <c r="BB61" s="17">
        <v>0.168475712660138</v>
      </c>
      <c r="BC61" s="17"/>
      <c r="BD61" s="17">
        <v>0.120609013064854</v>
      </c>
      <c r="BE61" s="17">
        <v>0.1701166430711</v>
      </c>
      <c r="BF61" s="17">
        <v>0.20052767781348099</v>
      </c>
      <c r="BG61" s="17">
        <v>0.26934215561703001</v>
      </c>
      <c r="BH61" s="17">
        <v>0.28756807337700102</v>
      </c>
      <c r="BI61" s="17"/>
      <c r="BJ61" s="17">
        <v>0.15794205522066601</v>
      </c>
      <c r="BK61" s="17">
        <v>0.27646654170314799</v>
      </c>
      <c r="BL61" s="17"/>
      <c r="BM61" s="17">
        <v>0.17165537868302899</v>
      </c>
      <c r="BN61" s="17">
        <v>0.217792157992209</v>
      </c>
      <c r="BO61" s="17"/>
      <c r="BP61" s="17">
        <v>0.22092648393646699</v>
      </c>
      <c r="BQ61" s="17">
        <v>0.28304189781439498</v>
      </c>
      <c r="BR61" s="17">
        <v>0.28859363148292499</v>
      </c>
      <c r="BS61" s="17">
        <v>0.14854402983262199</v>
      </c>
      <c r="BT61" s="17"/>
      <c r="BU61" s="17">
        <v>0.24227779589332599</v>
      </c>
      <c r="BV61" s="17">
        <v>9.8785444830004898E-2</v>
      </c>
      <c r="BW61" s="17"/>
      <c r="BX61" s="17">
        <v>0.63079260949757099</v>
      </c>
      <c r="BY61" s="17">
        <v>0</v>
      </c>
      <c r="BZ61" s="17"/>
      <c r="CA61" s="17">
        <v>0.17035143890961801</v>
      </c>
      <c r="CB61" s="17">
        <v>9.1525886960142994E-2</v>
      </c>
      <c r="CC61" s="17">
        <v>0.248502023499518</v>
      </c>
      <c r="CD61" s="17">
        <v>0.191533247448859</v>
      </c>
    </row>
    <row r="62" spans="2:82">
      <c r="B62" t="s">
        <v>121</v>
      </c>
      <c r="C62" s="17">
        <v>0.18642835467958499</v>
      </c>
      <c r="D62" s="17">
        <v>0.17996437026020901</v>
      </c>
      <c r="E62" s="17">
        <v>0.19100453317219901</v>
      </c>
      <c r="F62" s="17"/>
      <c r="G62" s="17">
        <v>0.17164409139534101</v>
      </c>
      <c r="H62" s="17">
        <v>0.16985405141992799</v>
      </c>
      <c r="I62" s="17">
        <v>0.18912966957564201</v>
      </c>
      <c r="J62" s="17">
        <v>0.19919978986201101</v>
      </c>
      <c r="K62" s="17">
        <v>0.19592043656258101</v>
      </c>
      <c r="L62" s="17">
        <v>0.19083265997871299</v>
      </c>
      <c r="M62" s="17"/>
      <c r="N62" s="17">
        <v>0.217030811167987</v>
      </c>
      <c r="O62" s="17">
        <v>0.20256908934770401</v>
      </c>
      <c r="P62" s="17">
        <v>0.17202328942727599</v>
      </c>
      <c r="Q62" s="17">
        <v>0.150550285360604</v>
      </c>
      <c r="R62" s="17"/>
      <c r="S62" s="17">
        <v>0.17428885029751801</v>
      </c>
      <c r="T62" s="17">
        <v>0.22333838826675301</v>
      </c>
      <c r="U62" s="17">
        <v>0.176180472170264</v>
      </c>
      <c r="V62" s="17">
        <v>0.16310446883762</v>
      </c>
      <c r="W62" s="17">
        <v>0.16595650194658701</v>
      </c>
      <c r="X62" s="17">
        <v>0.168073248590486</v>
      </c>
      <c r="Y62" s="17">
        <v>0.19658341649500899</v>
      </c>
      <c r="Z62" s="17">
        <v>0.21237306739001799</v>
      </c>
      <c r="AA62" s="17">
        <v>0.185201489359689</v>
      </c>
      <c r="AB62" s="17">
        <v>0.22487293275355799</v>
      </c>
      <c r="AC62" s="17">
        <v>0.18186097509003901</v>
      </c>
      <c r="AD62" s="17">
        <v>0.118388786555299</v>
      </c>
      <c r="AE62" s="17"/>
      <c r="AF62" s="17">
        <v>0.25505596215221599</v>
      </c>
      <c r="AG62" s="17">
        <v>0.17022757684765</v>
      </c>
      <c r="AH62" s="17">
        <v>0.17474198463465401</v>
      </c>
      <c r="AI62" s="17">
        <v>0.23384655396715301</v>
      </c>
      <c r="AJ62" s="17">
        <v>0.20545963668821901</v>
      </c>
      <c r="AK62" s="17">
        <v>0.154604558978443</v>
      </c>
      <c r="AL62" s="17">
        <v>0.197618119795272</v>
      </c>
      <c r="AM62" s="17">
        <v>0.20002104541393501</v>
      </c>
      <c r="AN62" s="17">
        <v>0.16514968453808401</v>
      </c>
      <c r="AO62" s="17">
        <v>0.22114909634444399</v>
      </c>
      <c r="AP62" s="17">
        <v>0.151615840698823</v>
      </c>
      <c r="AQ62" s="17">
        <v>0.18806627456123501</v>
      </c>
      <c r="AR62" s="17">
        <v>0.22419605669279</v>
      </c>
      <c r="AS62" s="17">
        <v>0.176317411978689</v>
      </c>
      <c r="AT62" s="17">
        <v>0.20282672375347799</v>
      </c>
      <c r="AU62" s="17">
        <v>0.20678155873466</v>
      </c>
      <c r="AV62" s="17"/>
      <c r="AW62" s="17">
        <v>0.18140847801417501</v>
      </c>
      <c r="AX62" s="17">
        <v>0.18255669000470701</v>
      </c>
      <c r="AY62" s="17">
        <v>0.186230494070356</v>
      </c>
      <c r="AZ62" s="17">
        <v>0.20580026649150701</v>
      </c>
      <c r="BA62" s="17">
        <v>0.17319302359889599</v>
      </c>
      <c r="BB62" s="17">
        <v>0.18369288708303</v>
      </c>
      <c r="BC62" s="17"/>
      <c r="BD62" s="17">
        <v>0.17012231759805699</v>
      </c>
      <c r="BE62" s="17">
        <v>0.17531906130161801</v>
      </c>
      <c r="BF62" s="17">
        <v>0.19597747962251</v>
      </c>
      <c r="BG62" s="17">
        <v>0.19644007841803701</v>
      </c>
      <c r="BH62" s="17">
        <v>0.222905893915845</v>
      </c>
      <c r="BI62" s="17"/>
      <c r="BJ62" s="17">
        <v>0.19394463151034599</v>
      </c>
      <c r="BK62" s="17">
        <v>0.15090551349244799</v>
      </c>
      <c r="BL62" s="17"/>
      <c r="BM62" s="17">
        <v>0.18874747053878399</v>
      </c>
      <c r="BN62" s="17">
        <v>0.173436578133839</v>
      </c>
      <c r="BO62" s="17"/>
      <c r="BP62" s="17">
        <v>0.15487436198034499</v>
      </c>
      <c r="BQ62" s="17">
        <v>0.17769653596837501</v>
      </c>
      <c r="BR62" s="17">
        <v>0.200972209772423</v>
      </c>
      <c r="BS62" s="17">
        <v>0.19326718267835</v>
      </c>
      <c r="BT62" s="17"/>
      <c r="BU62" s="17">
        <v>0.208125133284009</v>
      </c>
      <c r="BV62" s="17">
        <v>0.15880923968719499</v>
      </c>
      <c r="BW62" s="17"/>
      <c r="BX62" s="17">
        <v>0</v>
      </c>
      <c r="BY62" s="17">
        <v>0.26037624059782599</v>
      </c>
      <c r="BZ62" s="17"/>
      <c r="CA62" s="17">
        <v>0.18748364118119501</v>
      </c>
      <c r="CB62" s="17">
        <v>0.13425442182727501</v>
      </c>
      <c r="CC62" s="17">
        <v>0.237218997941611</v>
      </c>
      <c r="CD62" s="17">
        <v>0.18198312275772499</v>
      </c>
    </row>
    <row r="63" spans="2:82">
      <c r="B63" t="s">
        <v>122</v>
      </c>
      <c r="C63" s="17">
        <v>0.18618782327527</v>
      </c>
      <c r="D63" s="17">
        <v>0.17959025912375701</v>
      </c>
      <c r="E63" s="17">
        <v>0.19264642772461499</v>
      </c>
      <c r="F63" s="17"/>
      <c r="G63" s="17">
        <v>0.28086737523239003</v>
      </c>
      <c r="H63" s="17">
        <v>0.226306957322057</v>
      </c>
      <c r="I63" s="17">
        <v>0.19425221613872901</v>
      </c>
      <c r="J63" s="17">
        <v>0.18360593780290199</v>
      </c>
      <c r="K63" s="17">
        <v>0.151382887541606</v>
      </c>
      <c r="L63" s="17">
        <v>0.109306696618146</v>
      </c>
      <c r="M63" s="17"/>
      <c r="N63" s="17">
        <v>0.17325304407620701</v>
      </c>
      <c r="O63" s="17">
        <v>0.200706132738321</v>
      </c>
      <c r="P63" s="17">
        <v>0.17628097294560399</v>
      </c>
      <c r="Q63" s="17">
        <v>0.19775814257328</v>
      </c>
      <c r="R63" s="17"/>
      <c r="S63" s="17">
        <v>0.20424508100837799</v>
      </c>
      <c r="T63" s="17">
        <v>0.18752572201051901</v>
      </c>
      <c r="U63" s="17">
        <v>0.19383407219913101</v>
      </c>
      <c r="V63" s="17">
        <v>0.17668205312830501</v>
      </c>
      <c r="W63" s="17">
        <v>0.210983270296664</v>
      </c>
      <c r="X63" s="17">
        <v>0.18265031499255199</v>
      </c>
      <c r="Y63" s="17">
        <v>0.183459567558279</v>
      </c>
      <c r="Z63" s="17">
        <v>0.196042238305147</v>
      </c>
      <c r="AA63" s="17">
        <v>0.16608987201641701</v>
      </c>
      <c r="AB63" s="17">
        <v>0.16572344091748401</v>
      </c>
      <c r="AC63" s="17">
        <v>0.215875110263438</v>
      </c>
      <c r="AD63" s="17">
        <v>0.13675491932869299</v>
      </c>
      <c r="AE63" s="17"/>
      <c r="AF63" s="17">
        <v>5.0528384650119398E-2</v>
      </c>
      <c r="AG63" s="17">
        <v>0.180113843925469</v>
      </c>
      <c r="AH63" s="17">
        <v>0.21346836781551401</v>
      </c>
      <c r="AI63" s="17">
        <v>0.12475766454892501</v>
      </c>
      <c r="AJ63" s="17">
        <v>0.151673832211421</v>
      </c>
      <c r="AK63" s="17">
        <v>0.19753380195509099</v>
      </c>
      <c r="AL63" s="17">
        <v>0.158111461593195</v>
      </c>
      <c r="AM63" s="17">
        <v>0.20573178970796499</v>
      </c>
      <c r="AN63" s="17">
        <v>0.20420858821500801</v>
      </c>
      <c r="AO63" s="17">
        <v>0.17351511732678601</v>
      </c>
      <c r="AP63" s="17">
        <v>0.22030723972158101</v>
      </c>
      <c r="AQ63" s="17">
        <v>0.216223455710986</v>
      </c>
      <c r="AR63" s="17">
        <v>0.22717104970935501</v>
      </c>
      <c r="AS63" s="17">
        <v>0.190629229122184</v>
      </c>
      <c r="AT63" s="17">
        <v>0.175563504680011</v>
      </c>
      <c r="AU63" s="17">
        <v>0.18802142721718801</v>
      </c>
      <c r="AV63" s="17"/>
      <c r="AW63" s="17">
        <v>0.19404252411093401</v>
      </c>
      <c r="AX63" s="17">
        <v>0.19258397571080299</v>
      </c>
      <c r="AY63" s="17">
        <v>0.18231878103957699</v>
      </c>
      <c r="AZ63" s="17">
        <v>0.183810278851748</v>
      </c>
      <c r="BA63" s="17">
        <v>0.17931105749544399</v>
      </c>
      <c r="BB63" s="17">
        <v>0.15709059019352001</v>
      </c>
      <c r="BC63" s="17"/>
      <c r="BD63" s="17">
        <v>0.17717171860068401</v>
      </c>
      <c r="BE63" s="17">
        <v>0.229424458122195</v>
      </c>
      <c r="BF63" s="17">
        <v>0.20928028565242501</v>
      </c>
      <c r="BG63" s="17">
        <v>0.14465096364347299</v>
      </c>
      <c r="BH63" s="17">
        <v>0.15429291967394501</v>
      </c>
      <c r="BI63" s="17"/>
      <c r="BJ63" s="17">
        <v>0.17638492800196801</v>
      </c>
      <c r="BK63" s="17">
        <v>0.23015025518502799</v>
      </c>
      <c r="BL63" s="17"/>
      <c r="BM63" s="17">
        <v>0.17817365517980599</v>
      </c>
      <c r="BN63" s="17">
        <v>0.22431572768670999</v>
      </c>
      <c r="BO63" s="17"/>
      <c r="BP63" s="17">
        <v>0.23589631006200701</v>
      </c>
      <c r="BQ63" s="17">
        <v>0.164732907747796</v>
      </c>
      <c r="BR63" s="17">
        <v>0.191517133670076</v>
      </c>
      <c r="BS63" s="17">
        <v>0.18036026214238801</v>
      </c>
      <c r="BT63" s="17"/>
      <c r="BU63" s="17">
        <v>0.14522983134336401</v>
      </c>
      <c r="BV63" s="17">
        <v>0.23832567791485201</v>
      </c>
      <c r="BW63" s="17"/>
      <c r="BX63" s="17">
        <v>0</v>
      </c>
      <c r="BY63" s="17">
        <v>0.26004030101981102</v>
      </c>
      <c r="BZ63" s="17"/>
      <c r="CA63" s="17">
        <v>0.146603223360318</v>
      </c>
      <c r="CB63" s="17">
        <v>0.13946289838401901</v>
      </c>
      <c r="CC63" s="17">
        <v>0.203887814302398</v>
      </c>
      <c r="CD63" s="17">
        <v>0.22256427327777101</v>
      </c>
    </row>
    <row r="64" spans="2:82">
      <c r="B64" t="s">
        <v>123</v>
      </c>
      <c r="C64" s="17">
        <v>0.30461311756520199</v>
      </c>
      <c r="D64" s="17">
        <v>0.31927296606822198</v>
      </c>
      <c r="E64" s="17">
        <v>0.29151713237981403</v>
      </c>
      <c r="F64" s="17"/>
      <c r="G64" s="17">
        <v>0.13609127294020401</v>
      </c>
      <c r="H64" s="17">
        <v>0.21547723251518699</v>
      </c>
      <c r="I64" s="17">
        <v>0.269064608596155</v>
      </c>
      <c r="J64" s="17">
        <v>0.344123520565635</v>
      </c>
      <c r="K64" s="17">
        <v>0.37965070244323301</v>
      </c>
      <c r="L64" s="17">
        <v>0.43605621332091699</v>
      </c>
      <c r="M64" s="17"/>
      <c r="N64" s="17">
        <v>0.23367920045653001</v>
      </c>
      <c r="O64" s="17">
        <v>0.29286385476364502</v>
      </c>
      <c r="P64" s="17">
        <v>0.32411568129970603</v>
      </c>
      <c r="Q64" s="17">
        <v>0.37565189990826903</v>
      </c>
      <c r="R64" s="17"/>
      <c r="S64" s="17">
        <v>0.19886965822990901</v>
      </c>
      <c r="T64" s="17">
        <v>0.323190619048837</v>
      </c>
      <c r="U64" s="17">
        <v>0.33807650250029497</v>
      </c>
      <c r="V64" s="17">
        <v>0.37687048846249699</v>
      </c>
      <c r="W64" s="17">
        <v>0.32763768379957198</v>
      </c>
      <c r="X64" s="17">
        <v>0.29877906808202798</v>
      </c>
      <c r="Y64" s="17">
        <v>0.333031668962746</v>
      </c>
      <c r="Z64" s="17">
        <v>0.27835741750660598</v>
      </c>
      <c r="AA64" s="17">
        <v>0.30483155559029401</v>
      </c>
      <c r="AB64" s="17">
        <v>0.27375944841016903</v>
      </c>
      <c r="AC64" s="17">
        <v>0.32689366355014099</v>
      </c>
      <c r="AD64" s="17">
        <v>0.38920440508215398</v>
      </c>
      <c r="AE64" s="17"/>
      <c r="AF64" s="17">
        <v>0.227664065037022</v>
      </c>
      <c r="AG64" s="17">
        <v>0.35303706065322699</v>
      </c>
      <c r="AH64" s="17">
        <v>0.34358925387799799</v>
      </c>
      <c r="AI64" s="17">
        <v>0.39773734488873602</v>
      </c>
      <c r="AJ64" s="17">
        <v>0.338893625453212</v>
      </c>
      <c r="AK64" s="17">
        <v>0.33231322090625298</v>
      </c>
      <c r="AL64" s="17">
        <v>0.29593004828824199</v>
      </c>
      <c r="AM64" s="17">
        <v>0.32898181536200199</v>
      </c>
      <c r="AN64" s="17">
        <v>0.29153496125894202</v>
      </c>
      <c r="AO64" s="17">
        <v>0.28371027557697098</v>
      </c>
      <c r="AP64" s="17">
        <v>0.299196831045349</v>
      </c>
      <c r="AQ64" s="17">
        <v>0.18763081268915499</v>
      </c>
      <c r="AR64" s="17">
        <v>0.273198905053327</v>
      </c>
      <c r="AS64" s="17">
        <v>0.27582717792619799</v>
      </c>
      <c r="AT64" s="17">
        <v>0.20570070110705599</v>
      </c>
      <c r="AU64" s="17">
        <v>0.13098998302151599</v>
      </c>
      <c r="AV64" s="17"/>
      <c r="AW64" s="17">
        <v>0.188019808234659</v>
      </c>
      <c r="AX64" s="17">
        <v>0.317951724827224</v>
      </c>
      <c r="AY64" s="17">
        <v>0.31850591381471199</v>
      </c>
      <c r="AZ64" s="17">
        <v>0.35928792053035802</v>
      </c>
      <c r="BA64" s="17">
        <v>0.37943292132162798</v>
      </c>
      <c r="BB64" s="17">
        <v>0.33613017811382501</v>
      </c>
      <c r="BC64" s="17"/>
      <c r="BD64" s="17">
        <v>0.42052572473898697</v>
      </c>
      <c r="BE64" s="17">
        <v>0.30812303113977602</v>
      </c>
      <c r="BF64" s="17">
        <v>0.23067670371697399</v>
      </c>
      <c r="BG64" s="17">
        <v>0.172082093784761</v>
      </c>
      <c r="BH64" s="17">
        <v>0.10402294381056799</v>
      </c>
      <c r="BI64" s="17"/>
      <c r="BJ64" s="17">
        <v>0.350263238113249</v>
      </c>
      <c r="BK64" s="17">
        <v>0.10595993563323899</v>
      </c>
      <c r="BL64" s="17"/>
      <c r="BM64" s="17">
        <v>0.32679291006314998</v>
      </c>
      <c r="BN64" s="17">
        <v>0.19904428064959301</v>
      </c>
      <c r="BO64" s="17"/>
      <c r="BP64" s="17">
        <v>0.18718403179946499</v>
      </c>
      <c r="BQ64" s="17">
        <v>0.17722901349554801</v>
      </c>
      <c r="BR64" s="17">
        <v>0.11982643971665501</v>
      </c>
      <c r="BS64" s="17">
        <v>0.35952271323637802</v>
      </c>
      <c r="BT64" s="17"/>
      <c r="BU64" s="17">
        <v>0.22142871200942399</v>
      </c>
      <c r="BV64" s="17">
        <v>0.41050347596845699</v>
      </c>
      <c r="BW64" s="17"/>
      <c r="BX64" s="17">
        <v>0</v>
      </c>
      <c r="BY64" s="17">
        <v>0.42543967372735803</v>
      </c>
      <c r="BZ64" s="17"/>
      <c r="CA64" s="17">
        <v>0.35342568735848801</v>
      </c>
      <c r="CB64" s="17">
        <v>0.56748968482343698</v>
      </c>
      <c r="CC64" s="17">
        <v>0.12294183137678399</v>
      </c>
      <c r="CD64" s="17">
        <v>0.23330134819809301</v>
      </c>
    </row>
    <row r="65" spans="2:82">
      <c r="B65" t="s">
        <v>124</v>
      </c>
      <c r="C65" s="17">
        <v>3.8766734884037903E-2</v>
      </c>
      <c r="D65" s="17">
        <v>2.7831732123476199E-2</v>
      </c>
      <c r="E65" s="17">
        <v>4.9291943824268901E-2</v>
      </c>
      <c r="F65" s="17"/>
      <c r="G65" s="17">
        <v>3.4049599353592599E-2</v>
      </c>
      <c r="H65" s="17">
        <v>4.2456247685507001E-2</v>
      </c>
      <c r="I65" s="17">
        <v>3.6126706208969801E-2</v>
      </c>
      <c r="J65" s="17">
        <v>4.0212727307898301E-2</v>
      </c>
      <c r="K65" s="17">
        <v>5.3066738592828101E-2</v>
      </c>
      <c r="L65" s="17">
        <v>3.0292648463575801E-2</v>
      </c>
      <c r="M65" s="17"/>
      <c r="N65" s="17">
        <v>2.73695813264496E-2</v>
      </c>
      <c r="O65" s="17">
        <v>3.38788191881138E-2</v>
      </c>
      <c r="P65" s="17">
        <v>4.20995786335207E-2</v>
      </c>
      <c r="Q65" s="17">
        <v>5.04422388083407E-2</v>
      </c>
      <c r="R65" s="17"/>
      <c r="S65" s="17">
        <v>3.1265980701567803E-2</v>
      </c>
      <c r="T65" s="17">
        <v>2.97348187062021E-2</v>
      </c>
      <c r="U65" s="17">
        <v>3.2761523423221001E-2</v>
      </c>
      <c r="V65" s="17">
        <v>5.5041315071940398E-2</v>
      </c>
      <c r="W65" s="17">
        <v>3.5341662761595803E-2</v>
      </c>
      <c r="X65" s="17">
        <v>5.0121796941299999E-2</v>
      </c>
      <c r="Y65" s="17">
        <v>2.25507277302015E-2</v>
      </c>
      <c r="Z65" s="17">
        <v>3.6089976628368603E-2</v>
      </c>
      <c r="AA65" s="17">
        <v>4.8824409095861401E-2</v>
      </c>
      <c r="AB65" s="17">
        <v>3.4680097839073797E-2</v>
      </c>
      <c r="AC65" s="17">
        <v>5.8740453034326498E-2</v>
      </c>
      <c r="AD65" s="17">
        <v>4.29250322381063E-2</v>
      </c>
      <c r="AE65" s="17"/>
      <c r="AF65" s="17">
        <v>0.12676871413080301</v>
      </c>
      <c r="AG65" s="17">
        <v>6.11581372868715E-2</v>
      </c>
      <c r="AH65" s="17">
        <v>4.7783511912242303E-2</v>
      </c>
      <c r="AI65" s="17">
        <v>4.0033435778538698E-2</v>
      </c>
      <c r="AJ65" s="17">
        <v>2.80351183095153E-2</v>
      </c>
      <c r="AK65" s="17">
        <v>3.90975084264817E-2</v>
      </c>
      <c r="AL65" s="17">
        <v>4.5928130094741497E-2</v>
      </c>
      <c r="AM65" s="17">
        <v>5.16021619839164E-2</v>
      </c>
      <c r="AN65" s="17">
        <v>3.8354890978924E-2</v>
      </c>
      <c r="AO65" s="17">
        <v>2.83357896627482E-2</v>
      </c>
      <c r="AP65" s="17">
        <v>1.06971468562484E-2</v>
      </c>
      <c r="AQ65" s="17">
        <v>2.7469686347497801E-2</v>
      </c>
      <c r="AR65" s="17">
        <v>2.4647546096333399E-2</v>
      </c>
      <c r="AS65" s="17">
        <v>1.14635498384666E-2</v>
      </c>
      <c r="AT65" s="17">
        <v>0</v>
      </c>
      <c r="AU65" s="17">
        <v>3.7007957791455902E-2</v>
      </c>
      <c r="AV65" s="17"/>
      <c r="AW65" s="17">
        <v>3.6264394697326098E-2</v>
      </c>
      <c r="AX65" s="17">
        <v>4.3279997100525602E-2</v>
      </c>
      <c r="AY65" s="17">
        <v>3.6839631747464997E-2</v>
      </c>
      <c r="AZ65" s="17">
        <v>3.5207102783048998E-2</v>
      </c>
      <c r="BA65" s="17">
        <v>3.2072867438084199E-2</v>
      </c>
      <c r="BB65" s="17">
        <v>5.3004847294931302E-2</v>
      </c>
      <c r="BC65" s="17"/>
      <c r="BD65" s="17">
        <v>4.7755166463894799E-2</v>
      </c>
      <c r="BE65" s="17">
        <v>4.34462361188971E-2</v>
      </c>
      <c r="BF65" s="17">
        <v>3.0063180444076101E-2</v>
      </c>
      <c r="BG65" s="17">
        <v>1.37840726814629E-2</v>
      </c>
      <c r="BH65" s="17">
        <v>2.7792382644515799E-2</v>
      </c>
      <c r="BI65" s="17"/>
      <c r="BJ65" s="17">
        <v>3.9293295893104201E-2</v>
      </c>
      <c r="BK65" s="17">
        <v>2.69740036900099E-2</v>
      </c>
      <c r="BL65" s="17"/>
      <c r="BM65" s="17">
        <v>3.8963189228038597E-2</v>
      </c>
      <c r="BN65" s="17">
        <v>3.3607240029850299E-2</v>
      </c>
      <c r="BO65" s="17"/>
      <c r="BP65" s="17">
        <v>3.1555892590186103E-2</v>
      </c>
      <c r="BQ65" s="17">
        <v>2.7564722024777999E-2</v>
      </c>
      <c r="BR65" s="17">
        <v>3.0306003092030999E-2</v>
      </c>
      <c r="BS65" s="17">
        <v>3.9876726118307802E-2</v>
      </c>
      <c r="BT65" s="17"/>
      <c r="BU65" s="17">
        <v>2.2465951884061398E-2</v>
      </c>
      <c r="BV65" s="17">
        <v>5.9516967365579203E-2</v>
      </c>
      <c r="BW65" s="17"/>
      <c r="BX65" s="17">
        <v>0</v>
      </c>
      <c r="BY65" s="17">
        <v>5.41437846550053E-2</v>
      </c>
      <c r="BZ65" s="17"/>
      <c r="CA65" s="17">
        <v>2.2230421020860699E-2</v>
      </c>
      <c r="CB65" s="17">
        <v>3.6286007698186698E-2</v>
      </c>
      <c r="CC65" s="17">
        <v>2.1056252920690601E-2</v>
      </c>
      <c r="CD65" s="17">
        <v>6.4458327541926402E-2</v>
      </c>
    </row>
    <row r="66" spans="2:82">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row>
    <row r="67" spans="2:82">
      <c r="B67" s="6" t="s">
        <v>128</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row>
    <row r="68" spans="2:82">
      <c r="B68" s="24" t="s">
        <v>15</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row>
    <row r="69" spans="2:82">
      <c r="B69" t="s">
        <v>119</v>
      </c>
      <c r="C69" s="17">
        <v>7.0612596394382096E-2</v>
      </c>
      <c r="D69" s="17">
        <v>7.2515872235756298E-2</v>
      </c>
      <c r="E69" s="17">
        <v>6.88215355538455E-2</v>
      </c>
      <c r="F69" s="17"/>
      <c r="G69" s="17">
        <v>4.61384945513236E-2</v>
      </c>
      <c r="H69" s="17">
        <v>9.0921439371908802E-2</v>
      </c>
      <c r="I69" s="17">
        <v>0.108660184158914</v>
      </c>
      <c r="J69" s="17">
        <v>6.0188983017877097E-2</v>
      </c>
      <c r="K69" s="17">
        <v>8.5298787710351501E-2</v>
      </c>
      <c r="L69" s="17">
        <v>3.7917466045809298E-2</v>
      </c>
      <c r="M69" s="17"/>
      <c r="N69" s="17">
        <v>9.1854777422473693E-2</v>
      </c>
      <c r="O69" s="17">
        <v>7.9124152685671703E-2</v>
      </c>
      <c r="P69" s="17">
        <v>5.77609463110954E-2</v>
      </c>
      <c r="Q69" s="17">
        <v>5.0130108574725503E-2</v>
      </c>
      <c r="R69" s="17"/>
      <c r="S69" s="17">
        <v>7.6447567770232594E-2</v>
      </c>
      <c r="T69" s="17">
        <v>5.5405882860781602E-2</v>
      </c>
      <c r="U69" s="17">
        <v>6.5786463868199294E-2</v>
      </c>
      <c r="V69" s="17">
        <v>8.8339256510022598E-2</v>
      </c>
      <c r="W69" s="17">
        <v>6.0916583954202103E-2</v>
      </c>
      <c r="X69" s="17">
        <v>6.0492644494202497E-2</v>
      </c>
      <c r="Y69" s="17">
        <v>5.9077495493063598E-2</v>
      </c>
      <c r="Z69" s="17">
        <v>7.0577463672837307E-2</v>
      </c>
      <c r="AA69" s="17">
        <v>6.4707270484605298E-2</v>
      </c>
      <c r="AB69" s="17">
        <v>9.9170262296848402E-2</v>
      </c>
      <c r="AC69" s="17">
        <v>8.4516980067834799E-2</v>
      </c>
      <c r="AD69" s="17">
        <v>6.5569078355135896E-2</v>
      </c>
      <c r="AE69" s="17"/>
      <c r="AF69" s="17">
        <v>5.1078861884500198E-2</v>
      </c>
      <c r="AG69" s="17">
        <v>2.90660485737325E-2</v>
      </c>
      <c r="AH69" s="17">
        <v>3.7071742419603898E-2</v>
      </c>
      <c r="AI69" s="17">
        <v>5.8891549106169103E-2</v>
      </c>
      <c r="AJ69" s="17">
        <v>5.44025086231344E-2</v>
      </c>
      <c r="AK69" s="17">
        <v>5.9057697069539603E-2</v>
      </c>
      <c r="AL69" s="17">
        <v>6.7240085136236E-2</v>
      </c>
      <c r="AM69" s="17">
        <v>6.5727131172337E-2</v>
      </c>
      <c r="AN69" s="17">
        <v>7.4759350975498601E-2</v>
      </c>
      <c r="AO69" s="17">
        <v>7.4169575839814997E-2</v>
      </c>
      <c r="AP69" s="17">
        <v>0.120636464825331</v>
      </c>
      <c r="AQ69" s="17">
        <v>4.6039677089742097E-2</v>
      </c>
      <c r="AR69" s="17">
        <v>9.8698513967159895E-2</v>
      </c>
      <c r="AS69" s="17">
        <v>8.0155899290532504E-2</v>
      </c>
      <c r="AT69" s="17">
        <v>0.121339232230344</v>
      </c>
      <c r="AU69" s="17">
        <v>0.17278138170392601</v>
      </c>
      <c r="AV69" s="17"/>
      <c r="AW69" s="17">
        <v>8.7550844879379794E-2</v>
      </c>
      <c r="AX69" s="17">
        <v>6.8121176817333498E-2</v>
      </c>
      <c r="AY69" s="17">
        <v>6.1740697433251703E-2</v>
      </c>
      <c r="AZ69" s="17">
        <v>6.68051343599185E-2</v>
      </c>
      <c r="BA69" s="17">
        <v>7.02945585638481E-2</v>
      </c>
      <c r="BB69" s="17">
        <v>4.9380563230187399E-2</v>
      </c>
      <c r="BC69" s="17"/>
      <c r="BD69" s="17">
        <v>4.4601887424909503E-2</v>
      </c>
      <c r="BE69" s="17">
        <v>5.8859776240372898E-2</v>
      </c>
      <c r="BF69" s="17">
        <v>8.32213327039793E-2</v>
      </c>
      <c r="BG69" s="17">
        <v>0.121601416929706</v>
      </c>
      <c r="BH69" s="17">
        <v>0.12584760336298201</v>
      </c>
      <c r="BI69" s="17"/>
      <c r="BJ69" s="17">
        <v>6.7166647064750201E-2</v>
      </c>
      <c r="BK69" s="17">
        <v>8.3357279621407501E-2</v>
      </c>
      <c r="BL69" s="17"/>
      <c r="BM69" s="17">
        <v>6.8298119801500107E-2</v>
      </c>
      <c r="BN69" s="17">
        <v>8.26183914588344E-2</v>
      </c>
      <c r="BO69" s="17"/>
      <c r="BP69" s="17">
        <v>8.6832896472614704E-2</v>
      </c>
      <c r="BQ69" s="17">
        <v>7.7169455334334003E-2</v>
      </c>
      <c r="BR69" s="17">
        <v>9.4774816085877497E-2</v>
      </c>
      <c r="BS69" s="17">
        <v>6.5895106110811896E-2</v>
      </c>
      <c r="BT69" s="17"/>
      <c r="BU69" s="17">
        <v>9.4149690657913301E-2</v>
      </c>
      <c r="BV69" s="17">
        <v>4.0650834563129797E-2</v>
      </c>
      <c r="BW69" s="17"/>
      <c r="BX69" s="17">
        <v>0.10623072919976299</v>
      </c>
      <c r="BY69" s="17">
        <v>5.6484457861807898E-2</v>
      </c>
      <c r="BZ69" s="17"/>
      <c r="CA69" s="17">
        <v>0.12472306998392001</v>
      </c>
      <c r="CB69" s="17">
        <v>5.6943856052864797E-2</v>
      </c>
      <c r="CC69" s="17">
        <v>7.7326775060943501E-2</v>
      </c>
      <c r="CD69" s="17">
        <v>6.2486525595838602E-2</v>
      </c>
    </row>
    <row r="70" spans="2:82">
      <c r="B70" t="s">
        <v>120</v>
      </c>
      <c r="C70" s="17">
        <v>6.2887548667763998E-2</v>
      </c>
      <c r="D70" s="17">
        <v>7.1052488599571098E-2</v>
      </c>
      <c r="E70" s="17">
        <v>5.53805287582897E-2</v>
      </c>
      <c r="F70" s="17"/>
      <c r="G70" s="17">
        <v>9.1871839588713797E-2</v>
      </c>
      <c r="H70" s="17">
        <v>0.11393622663857</v>
      </c>
      <c r="I70" s="17">
        <v>8.2401572754513097E-2</v>
      </c>
      <c r="J70" s="17">
        <v>4.0756094045357801E-2</v>
      </c>
      <c r="K70" s="17">
        <v>3.2668595762267397E-2</v>
      </c>
      <c r="L70" s="17">
        <v>2.4295383697028501E-2</v>
      </c>
      <c r="M70" s="17"/>
      <c r="N70" s="17">
        <v>7.6485855861417096E-2</v>
      </c>
      <c r="O70" s="17">
        <v>6.2530554253594994E-2</v>
      </c>
      <c r="P70" s="17">
        <v>7.8495989549082004E-2</v>
      </c>
      <c r="Q70" s="17">
        <v>3.65003158167947E-2</v>
      </c>
      <c r="R70" s="17"/>
      <c r="S70" s="17">
        <v>0.113460888553649</v>
      </c>
      <c r="T70" s="17">
        <v>4.4340726990996199E-2</v>
      </c>
      <c r="U70" s="17">
        <v>5.9680140249140097E-2</v>
      </c>
      <c r="V70" s="17">
        <v>4.2426316991230097E-2</v>
      </c>
      <c r="W70" s="17">
        <v>5.9536856027669699E-2</v>
      </c>
      <c r="X70" s="17">
        <v>5.7495943344818397E-2</v>
      </c>
      <c r="Y70" s="17">
        <v>5.8742232085877297E-2</v>
      </c>
      <c r="Z70" s="17">
        <v>7.2195510008871006E-2</v>
      </c>
      <c r="AA70" s="17">
        <v>8.1220718026681904E-2</v>
      </c>
      <c r="AB70" s="17">
        <v>2.83537385748125E-2</v>
      </c>
      <c r="AC70" s="17">
        <v>5.1213938861646199E-2</v>
      </c>
      <c r="AD70" s="17">
        <v>5.5643910864671201E-2</v>
      </c>
      <c r="AE70" s="17"/>
      <c r="AF70" s="17">
        <v>0</v>
      </c>
      <c r="AG70" s="17">
        <v>4.3602743686038302E-2</v>
      </c>
      <c r="AH70" s="17">
        <v>4.8616485851333199E-2</v>
      </c>
      <c r="AI70" s="17">
        <v>4.1969832415373401E-2</v>
      </c>
      <c r="AJ70" s="17">
        <v>6.5679511491596704E-2</v>
      </c>
      <c r="AK70" s="17">
        <v>4.1434813773187501E-2</v>
      </c>
      <c r="AL70" s="17">
        <v>7.8815573029235197E-2</v>
      </c>
      <c r="AM70" s="17">
        <v>5.0926772907932197E-2</v>
      </c>
      <c r="AN70" s="17">
        <v>6.8875862873855401E-2</v>
      </c>
      <c r="AO70" s="17">
        <v>2.6450357819827301E-2</v>
      </c>
      <c r="AP70" s="17">
        <v>0.106836932565007</v>
      </c>
      <c r="AQ70" s="17">
        <v>8.1591443102583594E-2</v>
      </c>
      <c r="AR70" s="17">
        <v>7.6133843151584904E-2</v>
      </c>
      <c r="AS70" s="17">
        <v>6.3505110528350006E-2</v>
      </c>
      <c r="AT70" s="17">
        <v>0.12153880587153799</v>
      </c>
      <c r="AU70" s="17">
        <v>0.109515636747711</v>
      </c>
      <c r="AV70" s="17"/>
      <c r="AW70" s="17">
        <v>0.106346453043718</v>
      </c>
      <c r="AX70" s="17">
        <v>5.3322416411300401E-2</v>
      </c>
      <c r="AY70" s="17">
        <v>5.5358885396739499E-2</v>
      </c>
      <c r="AZ70" s="17">
        <v>4.9839515140164797E-2</v>
      </c>
      <c r="BA70" s="17">
        <v>2.76637103641975E-2</v>
      </c>
      <c r="BB70" s="17">
        <v>6.6121127155206405E-2</v>
      </c>
      <c r="BC70" s="17"/>
      <c r="BD70" s="17">
        <v>2.9441537732538998E-2</v>
      </c>
      <c r="BE70" s="17">
        <v>5.9742938223599003E-2</v>
      </c>
      <c r="BF70" s="17">
        <v>8.2138578466987106E-2</v>
      </c>
      <c r="BG70" s="17">
        <v>0.11728555003798399</v>
      </c>
      <c r="BH70" s="17">
        <v>0.113500520931477</v>
      </c>
      <c r="BI70" s="17"/>
      <c r="BJ70" s="17">
        <v>4.8735711974853803E-2</v>
      </c>
      <c r="BK70" s="17">
        <v>0.126909941748935</v>
      </c>
      <c r="BL70" s="17"/>
      <c r="BM70" s="17">
        <v>5.87832123382016E-2</v>
      </c>
      <c r="BN70" s="17">
        <v>8.4872853798779194E-2</v>
      </c>
      <c r="BO70" s="17"/>
      <c r="BP70" s="17">
        <v>0.111612971228451</v>
      </c>
      <c r="BQ70" s="17">
        <v>0.117535761033547</v>
      </c>
      <c r="BR70" s="17">
        <v>0.124183748535413</v>
      </c>
      <c r="BS70" s="17">
        <v>4.4874229308325797E-2</v>
      </c>
      <c r="BT70" s="17"/>
      <c r="BU70" s="17">
        <v>7.6395817890131404E-2</v>
      </c>
      <c r="BV70" s="17">
        <v>4.5692072426667098E-2</v>
      </c>
      <c r="BW70" s="17"/>
      <c r="BX70" s="17">
        <v>0.113034791291851</v>
      </c>
      <c r="BY70" s="17">
        <v>4.2996354632104702E-2</v>
      </c>
      <c r="BZ70" s="17"/>
      <c r="CA70" s="17">
        <v>9.7880155208923597E-2</v>
      </c>
      <c r="CB70" s="17">
        <v>3.5099262124519297E-2</v>
      </c>
      <c r="CC70" s="17">
        <v>7.6910334206099898E-2</v>
      </c>
      <c r="CD70" s="17">
        <v>6.5517251031652401E-2</v>
      </c>
    </row>
    <row r="71" spans="2:82">
      <c r="B71" t="s">
        <v>121</v>
      </c>
      <c r="C71" s="17">
        <v>0.22045445431708999</v>
      </c>
      <c r="D71" s="17">
        <v>0.22935770378598699</v>
      </c>
      <c r="E71" s="17">
        <v>0.21339860261813101</v>
      </c>
      <c r="F71" s="17"/>
      <c r="G71" s="17">
        <v>0.131584737946741</v>
      </c>
      <c r="H71" s="17">
        <v>0.17491087058754901</v>
      </c>
      <c r="I71" s="17">
        <v>0.14900187410024601</v>
      </c>
      <c r="J71" s="17">
        <v>0.21220905826028899</v>
      </c>
      <c r="K71" s="17">
        <v>0.263611295377221</v>
      </c>
      <c r="L71" s="17">
        <v>0.35283390715861002</v>
      </c>
      <c r="M71" s="17"/>
      <c r="N71" s="17">
        <v>0.26122786453292901</v>
      </c>
      <c r="O71" s="17">
        <v>0.220780490132373</v>
      </c>
      <c r="P71" s="17">
        <v>0.22365472658402799</v>
      </c>
      <c r="Q71" s="17">
        <v>0.17223078309798001</v>
      </c>
      <c r="R71" s="17"/>
      <c r="S71" s="17">
        <v>0.16249380878042</v>
      </c>
      <c r="T71" s="17">
        <v>0.229571977950314</v>
      </c>
      <c r="U71" s="17">
        <v>0.23453799427038499</v>
      </c>
      <c r="V71" s="17">
        <v>0.23027927796875799</v>
      </c>
      <c r="W71" s="17">
        <v>0.22923433764843401</v>
      </c>
      <c r="X71" s="17">
        <v>0.18576426984289399</v>
      </c>
      <c r="Y71" s="17">
        <v>0.21236471174681701</v>
      </c>
      <c r="Z71" s="17">
        <v>0.27648334510863398</v>
      </c>
      <c r="AA71" s="17">
        <v>0.18193595302454499</v>
      </c>
      <c r="AB71" s="17">
        <v>0.295131176389342</v>
      </c>
      <c r="AC71" s="17">
        <v>0.246256546587026</v>
      </c>
      <c r="AD71" s="17">
        <v>0.28906840200391898</v>
      </c>
      <c r="AE71" s="17"/>
      <c r="AF71" s="17">
        <v>0.15870342550143501</v>
      </c>
      <c r="AG71" s="17">
        <v>0.184278570245614</v>
      </c>
      <c r="AH71" s="17">
        <v>0.20750068246565401</v>
      </c>
      <c r="AI71" s="17">
        <v>0.21601073433957699</v>
      </c>
      <c r="AJ71" s="17">
        <v>0.183435240681907</v>
      </c>
      <c r="AK71" s="17">
        <v>0.24124698985152501</v>
      </c>
      <c r="AL71" s="17">
        <v>0.23899327116036101</v>
      </c>
      <c r="AM71" s="17">
        <v>0.261166977925197</v>
      </c>
      <c r="AN71" s="17">
        <v>0.249421281734653</v>
      </c>
      <c r="AO71" s="17">
        <v>0.25901585336573102</v>
      </c>
      <c r="AP71" s="17">
        <v>0.20034256219531801</v>
      </c>
      <c r="AQ71" s="17">
        <v>0.26202284910468399</v>
      </c>
      <c r="AR71" s="17">
        <v>0.19978054538162099</v>
      </c>
      <c r="AS71" s="17">
        <v>0.171748176043061</v>
      </c>
      <c r="AT71" s="17">
        <v>0.210090768856115</v>
      </c>
      <c r="AU71" s="17">
        <v>0.179987489510265</v>
      </c>
      <c r="AV71" s="17"/>
      <c r="AW71" s="17">
        <v>0.16919301008087501</v>
      </c>
      <c r="AX71" s="17">
        <v>0.22683695748088101</v>
      </c>
      <c r="AY71" s="17">
        <v>0.25107721965704199</v>
      </c>
      <c r="AZ71" s="17">
        <v>0.22964089382299199</v>
      </c>
      <c r="BA71" s="17">
        <v>0.27645036304706599</v>
      </c>
      <c r="BB71" s="17">
        <v>0.18390472132642699</v>
      </c>
      <c r="BC71" s="17"/>
      <c r="BD71" s="17">
        <v>0.212172335416416</v>
      </c>
      <c r="BE71" s="17">
        <v>0.19135212330851201</v>
      </c>
      <c r="BF71" s="17">
        <v>0.22241058245480499</v>
      </c>
      <c r="BG71" s="17">
        <v>0.21414168001217701</v>
      </c>
      <c r="BH71" s="17">
        <v>0.19965937255750099</v>
      </c>
      <c r="BI71" s="17"/>
      <c r="BJ71" s="17">
        <v>0.233242208700225</v>
      </c>
      <c r="BK71" s="17">
        <v>0.16517611877077101</v>
      </c>
      <c r="BL71" s="17"/>
      <c r="BM71" s="17">
        <v>0.225493745916265</v>
      </c>
      <c r="BN71" s="17">
        <v>0.19636751273852401</v>
      </c>
      <c r="BO71" s="17"/>
      <c r="BP71" s="17">
        <v>0.18219318459956599</v>
      </c>
      <c r="BQ71" s="17">
        <v>0.173386674013461</v>
      </c>
      <c r="BR71" s="17">
        <v>0.15389475362885399</v>
      </c>
      <c r="BS71" s="17">
        <v>0.23818590869713299</v>
      </c>
      <c r="BT71" s="17"/>
      <c r="BU71" s="17">
        <v>0.24538845292084599</v>
      </c>
      <c r="BV71" s="17">
        <v>0.18871449018634301</v>
      </c>
      <c r="BW71" s="17"/>
      <c r="BX71" s="17">
        <v>0.21498337524221101</v>
      </c>
      <c r="BY71" s="17">
        <v>0.22262458949837299</v>
      </c>
      <c r="BZ71" s="17"/>
      <c r="CA71" s="17">
        <v>0.26257051596463399</v>
      </c>
      <c r="CB71" s="17">
        <v>0.22847401586756799</v>
      </c>
      <c r="CC71" s="17">
        <v>0.22119695592357899</v>
      </c>
      <c r="CD71" s="17">
        <v>0.200951770094389</v>
      </c>
    </row>
    <row r="72" spans="2:82">
      <c r="B72" t="s">
        <v>122</v>
      </c>
      <c r="C72" s="17">
        <v>0.32459067998454799</v>
      </c>
      <c r="D72" s="17">
        <v>0.33310253222337299</v>
      </c>
      <c r="E72" s="17">
        <v>0.31353985930601302</v>
      </c>
      <c r="F72" s="17"/>
      <c r="G72" s="17">
        <v>0.48415497759641102</v>
      </c>
      <c r="H72" s="17">
        <v>0.37203300303285097</v>
      </c>
      <c r="I72" s="17">
        <v>0.37222205369705402</v>
      </c>
      <c r="J72" s="17">
        <v>0.33016566356654098</v>
      </c>
      <c r="K72" s="17">
        <v>0.26393754584284301</v>
      </c>
      <c r="L72" s="17">
        <v>0.17694951480058699</v>
      </c>
      <c r="M72" s="17"/>
      <c r="N72" s="17">
        <v>0.30915324629241497</v>
      </c>
      <c r="O72" s="17">
        <v>0.32595094066969299</v>
      </c>
      <c r="P72" s="17">
        <v>0.33009646408183202</v>
      </c>
      <c r="Q72" s="17">
        <v>0.33887322071780401</v>
      </c>
      <c r="R72" s="17"/>
      <c r="S72" s="17">
        <v>0.34378610832138501</v>
      </c>
      <c r="T72" s="17">
        <v>0.344223654881124</v>
      </c>
      <c r="U72" s="17">
        <v>0.28996224742328702</v>
      </c>
      <c r="V72" s="17">
        <v>0.29969099906109398</v>
      </c>
      <c r="W72" s="17">
        <v>0.34014589335561501</v>
      </c>
      <c r="X72" s="17">
        <v>0.35136614838153002</v>
      </c>
      <c r="Y72" s="17">
        <v>0.34572484554095001</v>
      </c>
      <c r="Z72" s="17">
        <v>0.30097133306408402</v>
      </c>
      <c r="AA72" s="17">
        <v>0.33851398126062798</v>
      </c>
      <c r="AB72" s="17">
        <v>0.27557176534100702</v>
      </c>
      <c r="AC72" s="17">
        <v>0.28387926392308499</v>
      </c>
      <c r="AD72" s="17">
        <v>0.339340202427516</v>
      </c>
      <c r="AE72" s="17"/>
      <c r="AF72" s="17">
        <v>0.427142528154908</v>
      </c>
      <c r="AG72" s="17">
        <v>0.325935616271252</v>
      </c>
      <c r="AH72" s="17">
        <v>0.32592574891778597</v>
      </c>
      <c r="AI72" s="17">
        <v>0.29619197555452398</v>
      </c>
      <c r="AJ72" s="17">
        <v>0.33184908858883699</v>
      </c>
      <c r="AK72" s="17">
        <v>0.34579501525768702</v>
      </c>
      <c r="AL72" s="17">
        <v>0.308040065083444</v>
      </c>
      <c r="AM72" s="17">
        <v>0.266700333784746</v>
      </c>
      <c r="AN72" s="17">
        <v>0.30246641976879901</v>
      </c>
      <c r="AO72" s="17">
        <v>0.36746653220186198</v>
      </c>
      <c r="AP72" s="17">
        <v>0.33834748059332098</v>
      </c>
      <c r="AQ72" s="17">
        <v>0.356985373727015</v>
      </c>
      <c r="AR72" s="17">
        <v>0.31699707017398299</v>
      </c>
      <c r="AS72" s="17">
        <v>0.40108338652027198</v>
      </c>
      <c r="AT72" s="17">
        <v>0.30618407765299499</v>
      </c>
      <c r="AU72" s="17">
        <v>0.31197538913704798</v>
      </c>
      <c r="AV72" s="17"/>
      <c r="AW72" s="17">
        <v>0.35318630615575197</v>
      </c>
      <c r="AX72" s="17">
        <v>0.32410627266378</v>
      </c>
      <c r="AY72" s="17">
        <v>0.30735687605640799</v>
      </c>
      <c r="AZ72" s="17">
        <v>0.30640539258600302</v>
      </c>
      <c r="BA72" s="17">
        <v>0.29586771333485401</v>
      </c>
      <c r="BB72" s="17">
        <v>0.373776085832289</v>
      </c>
      <c r="BC72" s="17"/>
      <c r="BD72" s="17">
        <v>0.28419714550241099</v>
      </c>
      <c r="BE72" s="17">
        <v>0.38388303786697098</v>
      </c>
      <c r="BF72" s="17">
        <v>0.343402562729554</v>
      </c>
      <c r="BG72" s="17">
        <v>0.29453021525197398</v>
      </c>
      <c r="BH72" s="17">
        <v>0.28487083335636199</v>
      </c>
      <c r="BI72" s="17"/>
      <c r="BJ72" s="17">
        <v>0.31652266367974102</v>
      </c>
      <c r="BK72" s="17">
        <v>0.36600889805428199</v>
      </c>
      <c r="BL72" s="17"/>
      <c r="BM72" s="17">
        <v>0.32002040291114098</v>
      </c>
      <c r="BN72" s="17">
        <v>0.34381639512849599</v>
      </c>
      <c r="BO72" s="17"/>
      <c r="BP72" s="17">
        <v>0.34157984908280398</v>
      </c>
      <c r="BQ72" s="17">
        <v>0.358862462834244</v>
      </c>
      <c r="BR72" s="17">
        <v>0.427218453678675</v>
      </c>
      <c r="BS72" s="17">
        <v>0.31026158602192</v>
      </c>
      <c r="BT72" s="17"/>
      <c r="BU72" s="17">
        <v>0.29869717030408999</v>
      </c>
      <c r="BV72" s="17">
        <v>0.357552062614654</v>
      </c>
      <c r="BW72" s="17"/>
      <c r="BX72" s="17">
        <v>0.315869499045493</v>
      </c>
      <c r="BY72" s="17">
        <v>0.32804998688162401</v>
      </c>
      <c r="BZ72" s="17"/>
      <c r="CA72" s="17">
        <v>0.23439399118242699</v>
      </c>
      <c r="CB72" s="17">
        <v>0.287593910800436</v>
      </c>
      <c r="CC72" s="17">
        <v>0.36378817362238502</v>
      </c>
      <c r="CD72" s="17">
        <v>0.34172893643653302</v>
      </c>
    </row>
    <row r="73" spans="2:82">
      <c r="B73" t="s">
        <v>123</v>
      </c>
      <c r="C73" s="17">
        <v>0.29241715211163199</v>
      </c>
      <c r="D73" s="17">
        <v>0.26843618940298403</v>
      </c>
      <c r="E73" s="17">
        <v>0.31618502873677701</v>
      </c>
      <c r="F73" s="17"/>
      <c r="G73" s="17">
        <v>0.20934345660343101</v>
      </c>
      <c r="H73" s="17">
        <v>0.22049122401344101</v>
      </c>
      <c r="I73" s="17">
        <v>0.25912670883091499</v>
      </c>
      <c r="J73" s="17">
        <v>0.326779699078796</v>
      </c>
      <c r="K73" s="17">
        <v>0.321449279313477</v>
      </c>
      <c r="L73" s="17">
        <v>0.386133034112352</v>
      </c>
      <c r="M73" s="17"/>
      <c r="N73" s="17">
        <v>0.24224563538985699</v>
      </c>
      <c r="O73" s="17">
        <v>0.28578764739529999</v>
      </c>
      <c r="P73" s="17">
        <v>0.27147000212787697</v>
      </c>
      <c r="Q73" s="17">
        <v>0.368172725785677</v>
      </c>
      <c r="R73" s="17"/>
      <c r="S73" s="17">
        <v>0.27493611658084399</v>
      </c>
      <c r="T73" s="17">
        <v>0.298869651536598</v>
      </c>
      <c r="U73" s="17">
        <v>0.304661432408036</v>
      </c>
      <c r="V73" s="17">
        <v>0.32756628797876503</v>
      </c>
      <c r="W73" s="17">
        <v>0.26926940996621201</v>
      </c>
      <c r="X73" s="17">
        <v>0.32442173909379501</v>
      </c>
      <c r="Y73" s="17">
        <v>0.29143654897093801</v>
      </c>
      <c r="Z73" s="17">
        <v>0.25702348213434101</v>
      </c>
      <c r="AA73" s="17">
        <v>0.29405802380536</v>
      </c>
      <c r="AB73" s="17">
        <v>0.26764328039420499</v>
      </c>
      <c r="AC73" s="17">
        <v>0.31831906770954799</v>
      </c>
      <c r="AD73" s="17">
        <v>0.24087447089852701</v>
      </c>
      <c r="AE73" s="17"/>
      <c r="AF73" s="17">
        <v>0.32332340160705098</v>
      </c>
      <c r="AG73" s="17">
        <v>0.37162828080078197</v>
      </c>
      <c r="AH73" s="17">
        <v>0.340477414171098</v>
      </c>
      <c r="AI73" s="17">
        <v>0.34855990926792402</v>
      </c>
      <c r="AJ73" s="17">
        <v>0.330817351934795</v>
      </c>
      <c r="AK73" s="17">
        <v>0.28351614838296502</v>
      </c>
      <c r="AL73" s="17">
        <v>0.28585384111086198</v>
      </c>
      <c r="AM73" s="17">
        <v>0.33277274967833498</v>
      </c>
      <c r="AN73" s="17">
        <v>0.27090546698825302</v>
      </c>
      <c r="AO73" s="17">
        <v>0.26335388262437498</v>
      </c>
      <c r="AP73" s="17">
        <v>0.21133661341618301</v>
      </c>
      <c r="AQ73" s="17">
        <v>0.23501644896516</v>
      </c>
      <c r="AR73" s="17">
        <v>0.29555809840110597</v>
      </c>
      <c r="AS73" s="17">
        <v>0.24925156862374501</v>
      </c>
      <c r="AT73" s="17">
        <v>0.24084711538900699</v>
      </c>
      <c r="AU73" s="17">
        <v>0.20427525777376701</v>
      </c>
      <c r="AV73" s="17"/>
      <c r="AW73" s="17">
        <v>0.24658163489031301</v>
      </c>
      <c r="AX73" s="17">
        <v>0.30493742450585198</v>
      </c>
      <c r="AY73" s="17">
        <v>0.30429085358303198</v>
      </c>
      <c r="AZ73" s="17">
        <v>0.31830525818160799</v>
      </c>
      <c r="BA73" s="17">
        <v>0.29476368634780098</v>
      </c>
      <c r="BB73" s="17">
        <v>0.29167597458711703</v>
      </c>
      <c r="BC73" s="17"/>
      <c r="BD73" s="17">
        <v>0.38538429718384498</v>
      </c>
      <c r="BE73" s="17">
        <v>0.27999562969960901</v>
      </c>
      <c r="BF73" s="17">
        <v>0.24984776236947601</v>
      </c>
      <c r="BG73" s="17">
        <v>0.229102805970927</v>
      </c>
      <c r="BH73" s="17">
        <v>0.247052039271247</v>
      </c>
      <c r="BI73" s="17"/>
      <c r="BJ73" s="17">
        <v>0.307302952498411</v>
      </c>
      <c r="BK73" s="17">
        <v>0.224143175198184</v>
      </c>
      <c r="BL73" s="17"/>
      <c r="BM73" s="17">
        <v>0.29987520385664002</v>
      </c>
      <c r="BN73" s="17">
        <v>0.25901689275036999</v>
      </c>
      <c r="BO73" s="17"/>
      <c r="BP73" s="17">
        <v>0.248755912212796</v>
      </c>
      <c r="BQ73" s="17">
        <v>0.24524197283822599</v>
      </c>
      <c r="BR73" s="17">
        <v>0.19411685811849799</v>
      </c>
      <c r="BS73" s="17">
        <v>0.313595878594016</v>
      </c>
      <c r="BT73" s="17"/>
      <c r="BU73" s="17">
        <v>0.26080893862801802</v>
      </c>
      <c r="BV73" s="17">
        <v>0.33265311980178103</v>
      </c>
      <c r="BW73" s="17"/>
      <c r="BX73" s="17">
        <v>0.22934102867141401</v>
      </c>
      <c r="BY73" s="17">
        <v>0.31743666155448902</v>
      </c>
      <c r="BZ73" s="17"/>
      <c r="CA73" s="17">
        <v>0.26638756070365699</v>
      </c>
      <c r="CB73" s="17">
        <v>0.36002227170408502</v>
      </c>
      <c r="CC73" s="17">
        <v>0.24580960247824801</v>
      </c>
      <c r="CD73" s="17">
        <v>0.284011170195139</v>
      </c>
    </row>
    <row r="74" spans="2:82">
      <c r="B74" t="s">
        <v>124</v>
      </c>
      <c r="C74" s="17">
        <v>2.90375685245827E-2</v>
      </c>
      <c r="D74" s="17">
        <v>2.5535213752328301E-2</v>
      </c>
      <c r="E74" s="17">
        <v>3.2674445026943701E-2</v>
      </c>
      <c r="F74" s="17"/>
      <c r="G74" s="17">
        <v>3.6906493713380603E-2</v>
      </c>
      <c r="H74" s="17">
        <v>2.77072363556802E-2</v>
      </c>
      <c r="I74" s="17">
        <v>2.8587606458357302E-2</v>
      </c>
      <c r="J74" s="17">
        <v>2.9900502031138299E-2</v>
      </c>
      <c r="K74" s="17">
        <v>3.30344959938393E-2</v>
      </c>
      <c r="L74" s="17">
        <v>2.1870694185613201E-2</v>
      </c>
      <c r="M74" s="17"/>
      <c r="N74" s="17">
        <v>1.9032620500907399E-2</v>
      </c>
      <c r="O74" s="17">
        <v>2.58262148633671E-2</v>
      </c>
      <c r="P74" s="17">
        <v>3.85218713460855E-2</v>
      </c>
      <c r="Q74" s="17">
        <v>3.4092846007018798E-2</v>
      </c>
      <c r="R74" s="17"/>
      <c r="S74" s="17">
        <v>2.8875509993470098E-2</v>
      </c>
      <c r="T74" s="17">
        <v>2.7588105780185699E-2</v>
      </c>
      <c r="U74" s="17">
        <v>4.5371721780951703E-2</v>
      </c>
      <c r="V74" s="17">
        <v>1.1697861490130501E-2</v>
      </c>
      <c r="W74" s="17">
        <v>4.0896919047868102E-2</v>
      </c>
      <c r="X74" s="17">
        <v>2.0459254842760299E-2</v>
      </c>
      <c r="Y74" s="17">
        <v>3.2654166162354399E-2</v>
      </c>
      <c r="Z74" s="17">
        <v>2.27488660112329E-2</v>
      </c>
      <c r="AA74" s="17">
        <v>3.9564053398180303E-2</v>
      </c>
      <c r="AB74" s="17">
        <v>3.41297770037838E-2</v>
      </c>
      <c r="AC74" s="17">
        <v>1.581420285086E-2</v>
      </c>
      <c r="AD74" s="17">
        <v>9.5039354502311994E-3</v>
      </c>
      <c r="AE74" s="17"/>
      <c r="AF74" s="17">
        <v>3.9751782852106503E-2</v>
      </c>
      <c r="AG74" s="17">
        <v>4.5488740422580699E-2</v>
      </c>
      <c r="AH74" s="17">
        <v>4.0407926174524801E-2</v>
      </c>
      <c r="AI74" s="17">
        <v>3.8375999316432798E-2</v>
      </c>
      <c r="AJ74" s="17">
        <v>3.3816298679730301E-2</v>
      </c>
      <c r="AK74" s="17">
        <v>2.89493356650957E-2</v>
      </c>
      <c r="AL74" s="17">
        <v>2.1057164479861199E-2</v>
      </c>
      <c r="AM74" s="17">
        <v>2.27060345314537E-2</v>
      </c>
      <c r="AN74" s="17">
        <v>3.3571617658940497E-2</v>
      </c>
      <c r="AO74" s="17">
        <v>9.5437981483893902E-3</v>
      </c>
      <c r="AP74" s="17">
        <v>2.24999464048398E-2</v>
      </c>
      <c r="AQ74" s="17">
        <v>1.83442080108146E-2</v>
      </c>
      <c r="AR74" s="17">
        <v>1.2831928924545001E-2</v>
      </c>
      <c r="AS74" s="17">
        <v>3.4255858994039302E-2</v>
      </c>
      <c r="AT74" s="17">
        <v>0</v>
      </c>
      <c r="AU74" s="17">
        <v>2.1464845127283399E-2</v>
      </c>
      <c r="AV74" s="17"/>
      <c r="AW74" s="17">
        <v>3.7141750949962297E-2</v>
      </c>
      <c r="AX74" s="17">
        <v>2.26757521208528E-2</v>
      </c>
      <c r="AY74" s="17">
        <v>2.0175467873527201E-2</v>
      </c>
      <c r="AZ74" s="17">
        <v>2.9003805909312799E-2</v>
      </c>
      <c r="BA74" s="17">
        <v>3.4959968342233597E-2</v>
      </c>
      <c r="BB74" s="17">
        <v>3.51415278687736E-2</v>
      </c>
      <c r="BC74" s="17"/>
      <c r="BD74" s="17">
        <v>4.420279673988E-2</v>
      </c>
      <c r="BE74" s="17">
        <v>2.6166494660936301E-2</v>
      </c>
      <c r="BF74" s="17">
        <v>1.8979181275198199E-2</v>
      </c>
      <c r="BG74" s="17">
        <v>2.33383317972315E-2</v>
      </c>
      <c r="BH74" s="17">
        <v>2.9069630520430999E-2</v>
      </c>
      <c r="BI74" s="17"/>
      <c r="BJ74" s="17">
        <v>2.7029816082019702E-2</v>
      </c>
      <c r="BK74" s="17">
        <v>3.4404586606420401E-2</v>
      </c>
      <c r="BL74" s="17"/>
      <c r="BM74" s="17">
        <v>2.75293151762529E-2</v>
      </c>
      <c r="BN74" s="17">
        <v>3.33079541249965E-2</v>
      </c>
      <c r="BO74" s="17"/>
      <c r="BP74" s="17">
        <v>2.9025186403767601E-2</v>
      </c>
      <c r="BQ74" s="17">
        <v>2.78036739461873E-2</v>
      </c>
      <c r="BR74" s="17">
        <v>5.8113699526824601E-3</v>
      </c>
      <c r="BS74" s="17">
        <v>2.7187291267792998E-2</v>
      </c>
      <c r="BT74" s="17"/>
      <c r="BU74" s="17">
        <v>2.4559929599000399E-2</v>
      </c>
      <c r="BV74" s="17">
        <v>3.4737420407425598E-2</v>
      </c>
      <c r="BW74" s="17"/>
      <c r="BX74" s="17">
        <v>2.0540576549268701E-2</v>
      </c>
      <c r="BY74" s="17">
        <v>3.2407949571600203E-2</v>
      </c>
      <c r="BZ74" s="17"/>
      <c r="CA74" s="17">
        <v>1.40447069564384E-2</v>
      </c>
      <c r="CB74" s="17">
        <v>3.1866683450527497E-2</v>
      </c>
      <c r="CC74" s="17">
        <v>1.49681587087451E-2</v>
      </c>
      <c r="CD74" s="17">
        <v>4.5304346646448002E-2</v>
      </c>
    </row>
    <row r="75" spans="2:8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row>
    <row r="76" spans="2:82">
      <c r="B76" s="6" t="s">
        <v>129</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row>
    <row r="77" spans="2:82">
      <c r="B77" s="24" t="s">
        <v>15</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row>
    <row r="78" spans="2:82">
      <c r="B78" t="s">
        <v>119</v>
      </c>
      <c r="C78" s="17">
        <v>0.32879382861720102</v>
      </c>
      <c r="D78" s="17">
        <v>0.264657315374423</v>
      </c>
      <c r="E78" s="17">
        <v>0.39006306061095902</v>
      </c>
      <c r="F78" s="17"/>
      <c r="G78" s="17">
        <v>0.30906215715166901</v>
      </c>
      <c r="H78" s="17">
        <v>0.35566652416574301</v>
      </c>
      <c r="I78" s="17">
        <v>0.33548559201877198</v>
      </c>
      <c r="J78" s="17">
        <v>0.30571050853889697</v>
      </c>
      <c r="K78" s="17">
        <v>0.35810428863734001</v>
      </c>
      <c r="L78" s="17">
        <v>0.313671957203496</v>
      </c>
      <c r="M78" s="17"/>
      <c r="N78" s="17">
        <v>0.34684871043372401</v>
      </c>
      <c r="O78" s="17">
        <v>0.34912032242705998</v>
      </c>
      <c r="P78" s="17">
        <v>0.31221787510961801</v>
      </c>
      <c r="Q78" s="17">
        <v>0.29862361477351801</v>
      </c>
      <c r="R78" s="17"/>
      <c r="S78" s="17">
        <v>0.32526080529440898</v>
      </c>
      <c r="T78" s="17">
        <v>0.343641367712616</v>
      </c>
      <c r="U78" s="17">
        <v>0.32105102352118903</v>
      </c>
      <c r="V78" s="17">
        <v>0.36366002947754</v>
      </c>
      <c r="W78" s="17">
        <v>0.32688597908462202</v>
      </c>
      <c r="X78" s="17">
        <v>0.33566219729630498</v>
      </c>
      <c r="Y78" s="17">
        <v>0.32522753887372602</v>
      </c>
      <c r="Z78" s="17">
        <v>0.30526014146880398</v>
      </c>
      <c r="AA78" s="17">
        <v>0.29051870532947999</v>
      </c>
      <c r="AB78" s="17">
        <v>0.30821964896022702</v>
      </c>
      <c r="AC78" s="17">
        <v>0.40468787177439802</v>
      </c>
      <c r="AD78" s="17">
        <v>0.29731653908412697</v>
      </c>
      <c r="AE78" s="17"/>
      <c r="AF78" s="17">
        <v>9.5443866815203907E-2</v>
      </c>
      <c r="AG78" s="17">
        <v>0.32091739432515098</v>
      </c>
      <c r="AH78" s="17">
        <v>0.37068393122483401</v>
      </c>
      <c r="AI78" s="17">
        <v>0.34559897307910897</v>
      </c>
      <c r="AJ78" s="17">
        <v>0.32154956992331402</v>
      </c>
      <c r="AK78" s="17">
        <v>0.32616012235891501</v>
      </c>
      <c r="AL78" s="17">
        <v>0.29751900516671198</v>
      </c>
      <c r="AM78" s="17">
        <v>0.30678570128160598</v>
      </c>
      <c r="AN78" s="17">
        <v>0.33079011042815798</v>
      </c>
      <c r="AO78" s="17">
        <v>0.41254090069919802</v>
      </c>
      <c r="AP78" s="17">
        <v>0.33790944676541501</v>
      </c>
      <c r="AQ78" s="17">
        <v>0.34700607289197599</v>
      </c>
      <c r="AR78" s="17">
        <v>0.28880912815864801</v>
      </c>
      <c r="AS78" s="17">
        <v>0.34311684409211501</v>
      </c>
      <c r="AT78" s="17">
        <v>0.33233116567417498</v>
      </c>
      <c r="AU78" s="17">
        <v>0.34618412128773901</v>
      </c>
      <c r="AV78" s="17"/>
      <c r="AW78" s="17">
        <v>0.351503977769548</v>
      </c>
      <c r="AX78" s="17">
        <v>0.31683884173096</v>
      </c>
      <c r="AY78" s="17">
        <v>0.32646920370548499</v>
      </c>
      <c r="AZ78" s="17">
        <v>0.316455112984806</v>
      </c>
      <c r="BA78" s="17">
        <v>0.33803396064200297</v>
      </c>
      <c r="BB78" s="17">
        <v>0.32799750408794598</v>
      </c>
      <c r="BC78" s="17"/>
      <c r="BD78" s="17">
        <v>0.26426163574350398</v>
      </c>
      <c r="BE78" s="17">
        <v>0.32890037912270897</v>
      </c>
      <c r="BF78" s="17">
        <v>0.36875167272244203</v>
      </c>
      <c r="BG78" s="17">
        <v>0.38505278284854999</v>
      </c>
      <c r="BH78" s="17">
        <v>0.35465936473821003</v>
      </c>
      <c r="BI78" s="17"/>
      <c r="BJ78" s="17">
        <v>0.33168777979006497</v>
      </c>
      <c r="BK78" s="17">
        <v>0.318741155327739</v>
      </c>
      <c r="BL78" s="17"/>
      <c r="BM78" s="17">
        <v>0.31516096691230999</v>
      </c>
      <c r="BN78" s="17">
        <v>0.39429368491078298</v>
      </c>
      <c r="BO78" s="17"/>
      <c r="BP78" s="17">
        <v>0.38825102222323898</v>
      </c>
      <c r="BQ78" s="17">
        <v>0.30895364459400898</v>
      </c>
      <c r="BR78" s="17">
        <v>0.33876542324119002</v>
      </c>
      <c r="BS78" s="17">
        <v>0.31742046214369402</v>
      </c>
      <c r="BT78" s="17"/>
      <c r="BU78" s="17">
        <v>0.40812830140117201</v>
      </c>
      <c r="BV78" s="17">
        <v>0.227804277742848</v>
      </c>
      <c r="BW78" s="17"/>
      <c r="BX78" s="17">
        <v>0.44502209466357301</v>
      </c>
      <c r="BY78" s="17">
        <v>0.28269121416864201</v>
      </c>
      <c r="BZ78" s="17"/>
      <c r="CA78" s="17">
        <v>0.36696979827320297</v>
      </c>
      <c r="CB78" s="17">
        <v>0.27317661705570501</v>
      </c>
      <c r="CC78" s="17">
        <v>0.41998406735321098</v>
      </c>
      <c r="CD78" s="17">
        <v>0.27467344367670798</v>
      </c>
    </row>
    <row r="79" spans="2:82">
      <c r="B79" t="s">
        <v>120</v>
      </c>
      <c r="C79" s="17">
        <v>0.29567668066087199</v>
      </c>
      <c r="D79" s="17">
        <v>0.28150180010839598</v>
      </c>
      <c r="E79" s="17">
        <v>0.31057359211346403</v>
      </c>
      <c r="F79" s="17"/>
      <c r="G79" s="17">
        <v>0.30317254681025302</v>
      </c>
      <c r="H79" s="17">
        <v>0.29456141823123499</v>
      </c>
      <c r="I79" s="17">
        <v>0.318483066849368</v>
      </c>
      <c r="J79" s="17">
        <v>0.31946390295731902</v>
      </c>
      <c r="K79" s="17">
        <v>0.26278219253907797</v>
      </c>
      <c r="L79" s="17">
        <v>0.27569756325252098</v>
      </c>
      <c r="M79" s="17"/>
      <c r="N79" s="17">
        <v>0.29974425628539703</v>
      </c>
      <c r="O79" s="17">
        <v>0.304656724813962</v>
      </c>
      <c r="P79" s="17">
        <v>0.31073362835981</v>
      </c>
      <c r="Q79" s="17">
        <v>0.27450366665320097</v>
      </c>
      <c r="R79" s="17"/>
      <c r="S79" s="17">
        <v>0.27214043875452398</v>
      </c>
      <c r="T79" s="17">
        <v>0.30529686661834998</v>
      </c>
      <c r="U79" s="17">
        <v>0.32571534490530601</v>
      </c>
      <c r="V79" s="17">
        <v>0.288497976391352</v>
      </c>
      <c r="W79" s="17">
        <v>0.29990579712402599</v>
      </c>
      <c r="X79" s="17">
        <v>0.28409810598566299</v>
      </c>
      <c r="Y79" s="17">
        <v>0.30643124652331799</v>
      </c>
      <c r="Z79" s="17">
        <v>0.28102939577052799</v>
      </c>
      <c r="AA79" s="17">
        <v>0.32919676529334702</v>
      </c>
      <c r="AB79" s="17">
        <v>0.28638793782723099</v>
      </c>
      <c r="AC79" s="17">
        <v>0.25273165672450798</v>
      </c>
      <c r="AD79" s="17">
        <v>0.29750534272796197</v>
      </c>
      <c r="AE79" s="17"/>
      <c r="AF79" s="17">
        <v>0.33445385199150701</v>
      </c>
      <c r="AG79" s="17">
        <v>0.21760433799301701</v>
      </c>
      <c r="AH79" s="17">
        <v>0.29448910638016201</v>
      </c>
      <c r="AI79" s="17">
        <v>0.25295245864357102</v>
      </c>
      <c r="AJ79" s="17">
        <v>0.29461174153148301</v>
      </c>
      <c r="AK79" s="17">
        <v>0.29997829604582799</v>
      </c>
      <c r="AL79" s="17">
        <v>0.31690267237998998</v>
      </c>
      <c r="AM79" s="17">
        <v>0.29976211824354398</v>
      </c>
      <c r="AN79" s="17">
        <v>0.30685684968524202</v>
      </c>
      <c r="AO79" s="17">
        <v>0.26564580125350601</v>
      </c>
      <c r="AP79" s="17">
        <v>0.30197577527034702</v>
      </c>
      <c r="AQ79" s="17">
        <v>0.34863251533345202</v>
      </c>
      <c r="AR79" s="17">
        <v>0.330622991699137</v>
      </c>
      <c r="AS79" s="17">
        <v>0.25869784473991098</v>
      </c>
      <c r="AT79" s="17">
        <v>0.28824946557977998</v>
      </c>
      <c r="AU79" s="17">
        <v>0.34000468943578499</v>
      </c>
      <c r="AV79" s="17"/>
      <c r="AW79" s="17">
        <v>0.27565626852418801</v>
      </c>
      <c r="AX79" s="17">
        <v>0.30883906051921001</v>
      </c>
      <c r="AY79" s="17">
        <v>0.32965188794689498</v>
      </c>
      <c r="AZ79" s="17">
        <v>0.27511263926952201</v>
      </c>
      <c r="BA79" s="17">
        <v>0.29462372700564599</v>
      </c>
      <c r="BB79" s="17">
        <v>0.31145592618144002</v>
      </c>
      <c r="BC79" s="17"/>
      <c r="BD79" s="17">
        <v>0.28093064156248498</v>
      </c>
      <c r="BE79" s="17">
        <v>0.29837468853548399</v>
      </c>
      <c r="BF79" s="17">
        <v>0.30489461548490998</v>
      </c>
      <c r="BG79" s="17">
        <v>0.316797356450287</v>
      </c>
      <c r="BH79" s="17">
        <v>0.305197559493469</v>
      </c>
      <c r="BI79" s="17"/>
      <c r="BJ79" s="17">
        <v>0.29735381603130201</v>
      </c>
      <c r="BK79" s="17">
        <v>0.29673607975923899</v>
      </c>
      <c r="BL79" s="17"/>
      <c r="BM79" s="17">
        <v>0.30396857519213399</v>
      </c>
      <c r="BN79" s="17">
        <v>0.25883016740435799</v>
      </c>
      <c r="BO79" s="17"/>
      <c r="BP79" s="17">
        <v>0.26526824140516297</v>
      </c>
      <c r="BQ79" s="17">
        <v>0.306521676024612</v>
      </c>
      <c r="BR79" s="17">
        <v>0.37348943683001601</v>
      </c>
      <c r="BS79" s="17">
        <v>0.29912496095593499</v>
      </c>
      <c r="BT79" s="17"/>
      <c r="BU79" s="17">
        <v>0.32094674694140601</v>
      </c>
      <c r="BV79" s="17">
        <v>0.263508916072766</v>
      </c>
      <c r="BW79" s="17"/>
      <c r="BX79" s="17">
        <v>0.31126400882199401</v>
      </c>
      <c r="BY79" s="17">
        <v>0.28949387672737198</v>
      </c>
      <c r="BZ79" s="17"/>
      <c r="CA79" s="17">
        <v>0.324642623542725</v>
      </c>
      <c r="CB79" s="17">
        <v>0.25919551689883102</v>
      </c>
      <c r="CC79" s="17">
        <v>0.31927049669936403</v>
      </c>
      <c r="CD79" s="17">
        <v>0.297993469463607</v>
      </c>
    </row>
    <row r="80" spans="2:82">
      <c r="B80" t="s">
        <v>121</v>
      </c>
      <c r="C80" s="17">
        <v>0.111058633288035</v>
      </c>
      <c r="D80" s="17">
        <v>0.13226262249478099</v>
      </c>
      <c r="E80" s="17">
        <v>9.0730732491251395E-2</v>
      </c>
      <c r="F80" s="17"/>
      <c r="G80" s="17">
        <v>0.16141571085725201</v>
      </c>
      <c r="H80" s="17">
        <v>0.12197547288306999</v>
      </c>
      <c r="I80" s="17">
        <v>0.110044979963189</v>
      </c>
      <c r="J80" s="17">
        <v>8.7965830885292098E-2</v>
      </c>
      <c r="K80" s="17">
        <v>0.107030839944383</v>
      </c>
      <c r="L80" s="17">
        <v>9.0935517421226297E-2</v>
      </c>
      <c r="M80" s="17"/>
      <c r="N80" s="17">
        <v>0.107089904911515</v>
      </c>
      <c r="O80" s="17">
        <v>0.10122859095596599</v>
      </c>
      <c r="P80" s="17">
        <v>0.114217111883537</v>
      </c>
      <c r="Q80" s="17">
        <v>0.12464446704925</v>
      </c>
      <c r="R80" s="17"/>
      <c r="S80" s="17">
        <v>0.130349799994848</v>
      </c>
      <c r="T80" s="17">
        <v>0.121792441050134</v>
      </c>
      <c r="U80" s="17">
        <v>0.14464547597323199</v>
      </c>
      <c r="V80" s="17">
        <v>0.101741561788861</v>
      </c>
      <c r="W80" s="17">
        <v>0.10779174740008</v>
      </c>
      <c r="X80" s="17">
        <v>8.0797213970312906E-2</v>
      </c>
      <c r="Y80" s="17">
        <v>0.101065640910789</v>
      </c>
      <c r="Z80" s="17">
        <v>0.13668845891991099</v>
      </c>
      <c r="AA80" s="17">
        <v>0.107933499252698</v>
      </c>
      <c r="AB80" s="17">
        <v>0.107849411114275</v>
      </c>
      <c r="AC80" s="17">
        <v>5.89259948731988E-2</v>
      </c>
      <c r="AD80" s="17">
        <v>0.111766355056077</v>
      </c>
      <c r="AE80" s="17"/>
      <c r="AF80" s="17">
        <v>0.16947411904147999</v>
      </c>
      <c r="AG80" s="17">
        <v>0.16634433513515301</v>
      </c>
      <c r="AH80" s="17">
        <v>0.101754163688365</v>
      </c>
      <c r="AI80" s="17">
        <v>0.110971122574889</v>
      </c>
      <c r="AJ80" s="17">
        <v>0.11758534727728299</v>
      </c>
      <c r="AK80" s="17">
        <v>9.9540638894031697E-2</v>
      </c>
      <c r="AL80" s="17">
        <v>9.7386382614497502E-2</v>
      </c>
      <c r="AM80" s="17">
        <v>0.104449280695373</v>
      </c>
      <c r="AN80" s="17">
        <v>0.10980543465388</v>
      </c>
      <c r="AO80" s="17">
        <v>0.10946664028797901</v>
      </c>
      <c r="AP80" s="17">
        <v>0.10832539650178399</v>
      </c>
      <c r="AQ80" s="17">
        <v>0.102243370191057</v>
      </c>
      <c r="AR80" s="17">
        <v>8.4104676226475494E-2</v>
      </c>
      <c r="AS80" s="17">
        <v>0.14022925055992499</v>
      </c>
      <c r="AT80" s="17">
        <v>0.149193817218569</v>
      </c>
      <c r="AU80" s="17">
        <v>0.107644131802212</v>
      </c>
      <c r="AV80" s="17"/>
      <c r="AW80" s="17">
        <v>0.12791745840569099</v>
      </c>
      <c r="AX80" s="17">
        <v>0.118579315853897</v>
      </c>
      <c r="AY80" s="17">
        <v>8.8034032151799099E-2</v>
      </c>
      <c r="AZ80" s="17">
        <v>0.101157700299049</v>
      </c>
      <c r="BA80" s="17">
        <v>0.116009752619503</v>
      </c>
      <c r="BB80" s="17">
        <v>8.6596415354795495E-2</v>
      </c>
      <c r="BC80" s="17"/>
      <c r="BD80" s="17">
        <v>0.102179330889191</v>
      </c>
      <c r="BE80" s="17">
        <v>0.11481733369367</v>
      </c>
      <c r="BF80" s="17">
        <v>0.104413583056645</v>
      </c>
      <c r="BG80" s="17">
        <v>0.123743894254739</v>
      </c>
      <c r="BH80" s="17">
        <v>0.13183364337419001</v>
      </c>
      <c r="BI80" s="17"/>
      <c r="BJ80" s="17">
        <v>0.10209016102742299</v>
      </c>
      <c r="BK80" s="17">
        <v>0.146181800481548</v>
      </c>
      <c r="BL80" s="17"/>
      <c r="BM80" s="17">
        <v>0.108885373288627</v>
      </c>
      <c r="BN80" s="17">
        <v>0.121198195658622</v>
      </c>
      <c r="BO80" s="17"/>
      <c r="BP80" s="17">
        <v>0.12532064517781699</v>
      </c>
      <c r="BQ80" s="17">
        <v>0.13406986379994901</v>
      </c>
      <c r="BR80" s="17">
        <v>0.114446100780233</v>
      </c>
      <c r="BS80" s="17">
        <v>0.10492136406623</v>
      </c>
      <c r="BT80" s="17"/>
      <c r="BU80" s="17">
        <v>9.2929363000457302E-2</v>
      </c>
      <c r="BV80" s="17">
        <v>0.13413645557353401</v>
      </c>
      <c r="BW80" s="17"/>
      <c r="BX80" s="17">
        <v>0.101496294052023</v>
      </c>
      <c r="BY80" s="17">
        <v>0.11485159049216601</v>
      </c>
      <c r="BZ80" s="17"/>
      <c r="CA80" s="17">
        <v>0.103589931433942</v>
      </c>
      <c r="CB80" s="17">
        <v>0.111339880010526</v>
      </c>
      <c r="CC80" s="17">
        <v>0.111272696604013</v>
      </c>
      <c r="CD80" s="17">
        <v>0.112504480981427</v>
      </c>
    </row>
    <row r="81" spans="2:82">
      <c r="B81" t="s">
        <v>122</v>
      </c>
      <c r="C81" s="17">
        <v>0.11860146154899601</v>
      </c>
      <c r="D81" s="17">
        <v>0.14223383524938299</v>
      </c>
      <c r="E81" s="17">
        <v>9.4829612261971702E-2</v>
      </c>
      <c r="F81" s="17"/>
      <c r="G81" s="17">
        <v>0.142635211136551</v>
      </c>
      <c r="H81" s="17">
        <v>0.105591491812023</v>
      </c>
      <c r="I81" s="17">
        <v>0.108334386669385</v>
      </c>
      <c r="J81" s="17">
        <v>0.119732626400401</v>
      </c>
      <c r="K81" s="17">
        <v>0.10935771629207799</v>
      </c>
      <c r="L81" s="17">
        <v>0.12686721089626299</v>
      </c>
      <c r="M81" s="17"/>
      <c r="N81" s="17">
        <v>0.122391738226556</v>
      </c>
      <c r="O81" s="17">
        <v>0.11088053966485301</v>
      </c>
      <c r="P81" s="17">
        <v>0.12212682453872301</v>
      </c>
      <c r="Q81" s="17">
        <v>0.117425696212638</v>
      </c>
      <c r="R81" s="17"/>
      <c r="S81" s="17">
        <v>0.13621194463049899</v>
      </c>
      <c r="T81" s="17">
        <v>9.9643653320184697E-2</v>
      </c>
      <c r="U81" s="17">
        <v>9.5032222069034403E-2</v>
      </c>
      <c r="V81" s="17">
        <v>9.4563646395029302E-2</v>
      </c>
      <c r="W81" s="17">
        <v>0.120777204971091</v>
      </c>
      <c r="X81" s="17">
        <v>0.13031752058302701</v>
      </c>
      <c r="Y81" s="17">
        <v>0.15201298371667801</v>
      </c>
      <c r="Z81" s="17">
        <v>7.9158849206037704E-2</v>
      </c>
      <c r="AA81" s="17">
        <v>0.124377198850187</v>
      </c>
      <c r="AB81" s="17">
        <v>0.125871726714646</v>
      </c>
      <c r="AC81" s="17">
        <v>0.115892256601159</v>
      </c>
      <c r="AD81" s="17">
        <v>0.138320585024717</v>
      </c>
      <c r="AE81" s="17"/>
      <c r="AF81" s="17">
        <v>9.0445112024468394E-2</v>
      </c>
      <c r="AG81" s="17">
        <v>8.5679235077074103E-2</v>
      </c>
      <c r="AH81" s="17">
        <v>0.12173560491599</v>
      </c>
      <c r="AI81" s="17">
        <v>0.121604849291647</v>
      </c>
      <c r="AJ81" s="17">
        <v>9.8318810982225405E-2</v>
      </c>
      <c r="AK81" s="17">
        <v>0.14087506710012601</v>
      </c>
      <c r="AL81" s="17">
        <v>0.14416609936897601</v>
      </c>
      <c r="AM81" s="17">
        <v>0.123436961228321</v>
      </c>
      <c r="AN81" s="17">
        <v>9.9611434502019702E-2</v>
      </c>
      <c r="AO81" s="17">
        <v>0.10156983842536201</v>
      </c>
      <c r="AP81" s="17">
        <v>0.127217013141703</v>
      </c>
      <c r="AQ81" s="17">
        <v>0.113045911589502</v>
      </c>
      <c r="AR81" s="17">
        <v>9.7789731242271999E-2</v>
      </c>
      <c r="AS81" s="17">
        <v>0.18080765014125</v>
      </c>
      <c r="AT81" s="17">
        <v>8.6862530308103605E-2</v>
      </c>
      <c r="AU81" s="17">
        <v>0.120066033588134</v>
      </c>
      <c r="AV81" s="17"/>
      <c r="AW81" s="17">
        <v>0.12366017987707301</v>
      </c>
      <c r="AX81" s="17">
        <v>0.10966452432399799</v>
      </c>
      <c r="AY81" s="17">
        <v>0.11025883697119999</v>
      </c>
      <c r="AZ81" s="17">
        <v>0.13793830980555299</v>
      </c>
      <c r="BA81" s="17">
        <v>0.103995010457371</v>
      </c>
      <c r="BB81" s="17">
        <v>0.119743254715155</v>
      </c>
      <c r="BC81" s="17"/>
      <c r="BD81" s="17">
        <v>0.14336219099088901</v>
      </c>
      <c r="BE81" s="17">
        <v>0.119772956338089</v>
      </c>
      <c r="BF81" s="17">
        <v>0.111017945870411</v>
      </c>
      <c r="BG81" s="17">
        <v>9.1528834358765798E-2</v>
      </c>
      <c r="BH81" s="17">
        <v>7.5386912485695304E-2</v>
      </c>
      <c r="BI81" s="17"/>
      <c r="BJ81" s="17">
        <v>0.116541427892214</v>
      </c>
      <c r="BK81" s="17">
        <v>0.127060216698725</v>
      </c>
      <c r="BL81" s="17"/>
      <c r="BM81" s="17">
        <v>0.118744176906072</v>
      </c>
      <c r="BN81" s="17">
        <v>0.119551175755196</v>
      </c>
      <c r="BO81" s="17"/>
      <c r="BP81" s="17">
        <v>0.12761264528013999</v>
      </c>
      <c r="BQ81" s="17">
        <v>9.8403739485170602E-2</v>
      </c>
      <c r="BR81" s="17">
        <v>0.11082543660417001</v>
      </c>
      <c r="BS81" s="17">
        <v>0.121139390089748</v>
      </c>
      <c r="BT81" s="17"/>
      <c r="BU81" s="17">
        <v>8.7389503494827298E-2</v>
      </c>
      <c r="BV81" s="17">
        <v>0.158333012225368</v>
      </c>
      <c r="BW81" s="17"/>
      <c r="BX81" s="17">
        <v>7.2360486275545102E-2</v>
      </c>
      <c r="BY81" s="17">
        <v>0.136943212030817</v>
      </c>
      <c r="BZ81" s="17"/>
      <c r="CA81" s="17">
        <v>0.103145935169076</v>
      </c>
      <c r="CB81" s="17">
        <v>0.13100708086876001</v>
      </c>
      <c r="CC81" s="17">
        <v>8.7909515081289899E-2</v>
      </c>
      <c r="CD81" s="17">
        <v>0.14358186562933101</v>
      </c>
    </row>
    <row r="82" spans="2:82">
      <c r="B82" t="s">
        <v>123</v>
      </c>
      <c r="C82" s="17">
        <v>0.120580835451917</v>
      </c>
      <c r="D82" s="17">
        <v>0.15215321233159099</v>
      </c>
      <c r="E82" s="17">
        <v>9.0184665754342794E-2</v>
      </c>
      <c r="F82" s="17"/>
      <c r="G82" s="17">
        <v>6.7237571516527497E-2</v>
      </c>
      <c r="H82" s="17">
        <v>9.1346520800959993E-2</v>
      </c>
      <c r="I82" s="17">
        <v>0.1003387005606</v>
      </c>
      <c r="J82" s="17">
        <v>0.14155673900631299</v>
      </c>
      <c r="K82" s="17">
        <v>0.13908103864642499</v>
      </c>
      <c r="L82" s="17">
        <v>0.16699364544444001</v>
      </c>
      <c r="M82" s="17"/>
      <c r="N82" s="17">
        <v>0.1029643924146</v>
      </c>
      <c r="O82" s="17">
        <v>0.111512874767955</v>
      </c>
      <c r="P82" s="17">
        <v>0.112533008611182</v>
      </c>
      <c r="Q82" s="17">
        <v>0.15651709307206499</v>
      </c>
      <c r="R82" s="17"/>
      <c r="S82" s="17">
        <v>0.111831866035354</v>
      </c>
      <c r="T82" s="17">
        <v>0.10701123345274501</v>
      </c>
      <c r="U82" s="17">
        <v>9.2661196120161701E-2</v>
      </c>
      <c r="V82" s="17">
        <v>0.12774331704997499</v>
      </c>
      <c r="W82" s="17">
        <v>0.118580578234685</v>
      </c>
      <c r="X82" s="17">
        <v>0.13903548518933101</v>
      </c>
      <c r="Y82" s="17">
        <v>9.0753082358548301E-2</v>
      </c>
      <c r="Z82" s="17">
        <v>0.158636601844932</v>
      </c>
      <c r="AA82" s="17">
        <v>0.12111776963595</v>
      </c>
      <c r="AB82" s="17">
        <v>0.14364300933316901</v>
      </c>
      <c r="AC82" s="17">
        <v>0.13559742450183501</v>
      </c>
      <c r="AD82" s="17">
        <v>0.15509117810711801</v>
      </c>
      <c r="AE82" s="17"/>
      <c r="AF82" s="17">
        <v>0.146661577591221</v>
      </c>
      <c r="AG82" s="17">
        <v>0.17622895680437001</v>
      </c>
      <c r="AH82" s="17">
        <v>9.7934550704435103E-2</v>
      </c>
      <c r="AI82" s="17">
        <v>0.134804054318415</v>
      </c>
      <c r="AJ82" s="17">
        <v>0.15099249006872001</v>
      </c>
      <c r="AK82" s="17">
        <v>0.10562590221859899</v>
      </c>
      <c r="AL82" s="17">
        <v>0.10990844227388299</v>
      </c>
      <c r="AM82" s="17">
        <v>0.13975005241501001</v>
      </c>
      <c r="AN82" s="17">
        <v>0.12627581562526899</v>
      </c>
      <c r="AO82" s="17">
        <v>9.7258155507319394E-2</v>
      </c>
      <c r="AP82" s="17">
        <v>0.11392596164812401</v>
      </c>
      <c r="AQ82" s="17">
        <v>7.8187869540331204E-2</v>
      </c>
      <c r="AR82" s="17">
        <v>0.17016816173518601</v>
      </c>
      <c r="AS82" s="17">
        <v>6.4701779475592996E-2</v>
      </c>
      <c r="AT82" s="17">
        <v>0.123704912726135</v>
      </c>
      <c r="AU82" s="17">
        <v>6.0409269868255601E-2</v>
      </c>
      <c r="AV82" s="17"/>
      <c r="AW82" s="17">
        <v>9.7472354674541503E-2</v>
      </c>
      <c r="AX82" s="17">
        <v>0.116469410948993</v>
      </c>
      <c r="AY82" s="17">
        <v>0.12740318314285701</v>
      </c>
      <c r="AZ82" s="17">
        <v>0.14541148419573799</v>
      </c>
      <c r="BA82" s="17">
        <v>0.12648519181373</v>
      </c>
      <c r="BB82" s="17">
        <v>0.11845581287903199</v>
      </c>
      <c r="BC82" s="17"/>
      <c r="BD82" s="17">
        <v>0.176834108007208</v>
      </c>
      <c r="BE82" s="17">
        <v>0.115406914321529</v>
      </c>
      <c r="BF82" s="17">
        <v>8.9787725217768205E-2</v>
      </c>
      <c r="BG82" s="17">
        <v>6.34811459123443E-2</v>
      </c>
      <c r="BH82" s="17">
        <v>9.3355451488531402E-2</v>
      </c>
      <c r="BI82" s="17"/>
      <c r="BJ82" s="17">
        <v>0.130635162195431</v>
      </c>
      <c r="BK82" s="17">
        <v>7.6339692993854694E-2</v>
      </c>
      <c r="BL82" s="17"/>
      <c r="BM82" s="17">
        <v>0.129719955653818</v>
      </c>
      <c r="BN82" s="17">
        <v>7.5149406434661906E-2</v>
      </c>
      <c r="BO82" s="17"/>
      <c r="BP82" s="17">
        <v>6.6708357522550901E-2</v>
      </c>
      <c r="BQ82" s="17">
        <v>0.119354281186767</v>
      </c>
      <c r="BR82" s="17">
        <v>4.78376739999034E-2</v>
      </c>
      <c r="BS82" s="17">
        <v>0.13538752827160699</v>
      </c>
      <c r="BT82" s="17"/>
      <c r="BU82" s="17">
        <v>7.5421066789074703E-2</v>
      </c>
      <c r="BV82" s="17">
        <v>0.178067380642289</v>
      </c>
      <c r="BW82" s="17"/>
      <c r="BX82" s="17">
        <v>5.7664633955444203E-2</v>
      </c>
      <c r="BY82" s="17">
        <v>0.14553691093016999</v>
      </c>
      <c r="BZ82" s="17"/>
      <c r="CA82" s="17">
        <v>8.9369014352359097E-2</v>
      </c>
      <c r="CB82" s="17">
        <v>0.197706922353657</v>
      </c>
      <c r="CC82" s="17">
        <v>5.5873131796342602E-2</v>
      </c>
      <c r="CD82" s="17">
        <v>0.123756447767375</v>
      </c>
    </row>
    <row r="83" spans="2:82">
      <c r="B83" t="s">
        <v>124</v>
      </c>
      <c r="C83" s="17">
        <v>2.52885604329793E-2</v>
      </c>
      <c r="D83" s="17">
        <v>2.7191214441426099E-2</v>
      </c>
      <c r="E83" s="17">
        <v>2.3618336768010902E-2</v>
      </c>
      <c r="F83" s="17"/>
      <c r="G83" s="17">
        <v>1.6476802527747299E-2</v>
      </c>
      <c r="H83" s="17">
        <v>3.0858572106969E-2</v>
      </c>
      <c r="I83" s="17">
        <v>2.7313273938686201E-2</v>
      </c>
      <c r="J83" s="17">
        <v>2.55703922117787E-2</v>
      </c>
      <c r="K83" s="17">
        <v>2.3643923940697299E-2</v>
      </c>
      <c r="L83" s="17">
        <v>2.5834105782054199E-2</v>
      </c>
      <c r="M83" s="17"/>
      <c r="N83" s="17">
        <v>2.0960997728207E-2</v>
      </c>
      <c r="O83" s="17">
        <v>2.26009473702047E-2</v>
      </c>
      <c r="P83" s="17">
        <v>2.8171551497130701E-2</v>
      </c>
      <c r="Q83" s="17">
        <v>2.8285462239328499E-2</v>
      </c>
      <c r="R83" s="17"/>
      <c r="S83" s="17">
        <v>2.42051452903655E-2</v>
      </c>
      <c r="T83" s="17">
        <v>2.26144378459706E-2</v>
      </c>
      <c r="U83" s="17">
        <v>2.0894737411077099E-2</v>
      </c>
      <c r="V83" s="17">
        <v>2.3793468897242501E-2</v>
      </c>
      <c r="W83" s="17">
        <v>2.6058693185494999E-2</v>
      </c>
      <c r="X83" s="17">
        <v>3.00894769753614E-2</v>
      </c>
      <c r="Y83" s="17">
        <v>2.4509507616941199E-2</v>
      </c>
      <c r="Z83" s="17">
        <v>3.9226552789786803E-2</v>
      </c>
      <c r="AA83" s="17">
        <v>2.6856061638339E-2</v>
      </c>
      <c r="AB83" s="17">
        <v>2.8028266050450699E-2</v>
      </c>
      <c r="AC83" s="17">
        <v>3.2164795524901098E-2</v>
      </c>
      <c r="AD83" s="17">
        <v>0</v>
      </c>
      <c r="AE83" s="17"/>
      <c r="AF83" s="17">
        <v>0.16352147253611901</v>
      </c>
      <c r="AG83" s="17">
        <v>3.3225740665234899E-2</v>
      </c>
      <c r="AH83" s="17">
        <v>1.3402643086213899E-2</v>
      </c>
      <c r="AI83" s="17">
        <v>3.40685420923688E-2</v>
      </c>
      <c r="AJ83" s="17">
        <v>1.6942040216974701E-2</v>
      </c>
      <c r="AK83" s="17">
        <v>2.7819973382499801E-2</v>
      </c>
      <c r="AL83" s="17">
        <v>3.4117398195941603E-2</v>
      </c>
      <c r="AM83" s="17">
        <v>2.5815886136144599E-2</v>
      </c>
      <c r="AN83" s="17">
        <v>2.6660355105432E-2</v>
      </c>
      <c r="AO83" s="17">
        <v>1.3518663826635E-2</v>
      </c>
      <c r="AP83" s="17">
        <v>1.0646406672627199E-2</v>
      </c>
      <c r="AQ83" s="17">
        <v>1.08842604536824E-2</v>
      </c>
      <c r="AR83" s="17">
        <v>2.8505310938282201E-2</v>
      </c>
      <c r="AS83" s="17">
        <v>1.2446630991205399E-2</v>
      </c>
      <c r="AT83" s="17">
        <v>1.9658108493237601E-2</v>
      </c>
      <c r="AU83" s="17">
        <v>2.5691754017874699E-2</v>
      </c>
      <c r="AV83" s="17"/>
      <c r="AW83" s="17">
        <v>2.3789760748958201E-2</v>
      </c>
      <c r="AX83" s="17">
        <v>2.9608846622942001E-2</v>
      </c>
      <c r="AY83" s="17">
        <v>1.8182856081763999E-2</v>
      </c>
      <c r="AZ83" s="17">
        <v>2.3924753445331501E-2</v>
      </c>
      <c r="BA83" s="17">
        <v>2.0852357461746299E-2</v>
      </c>
      <c r="BB83" s="17">
        <v>3.5751086781631497E-2</v>
      </c>
      <c r="BC83" s="17"/>
      <c r="BD83" s="17">
        <v>3.2432092806722899E-2</v>
      </c>
      <c r="BE83" s="17">
        <v>2.2727727988519301E-2</v>
      </c>
      <c r="BF83" s="17">
        <v>2.11344576478243E-2</v>
      </c>
      <c r="BG83" s="17">
        <v>1.9395986175313899E-2</v>
      </c>
      <c r="BH83" s="17">
        <v>3.95670684199039E-2</v>
      </c>
      <c r="BI83" s="17"/>
      <c r="BJ83" s="17">
        <v>2.1691653063565401E-2</v>
      </c>
      <c r="BK83" s="17">
        <v>3.4941054738895097E-2</v>
      </c>
      <c r="BL83" s="17"/>
      <c r="BM83" s="17">
        <v>2.3520952047038499E-2</v>
      </c>
      <c r="BN83" s="17">
        <v>3.0977369836378901E-2</v>
      </c>
      <c r="BO83" s="17"/>
      <c r="BP83" s="17">
        <v>2.6839088391089502E-2</v>
      </c>
      <c r="BQ83" s="17">
        <v>3.2696794909493003E-2</v>
      </c>
      <c r="BR83" s="17">
        <v>1.46359285444881E-2</v>
      </c>
      <c r="BS83" s="17">
        <v>2.2006294472785799E-2</v>
      </c>
      <c r="BT83" s="17"/>
      <c r="BU83" s="17">
        <v>1.5185018373062201E-2</v>
      </c>
      <c r="BV83" s="17">
        <v>3.8149957743195198E-2</v>
      </c>
      <c r="BW83" s="17"/>
      <c r="BX83" s="17">
        <v>1.2192482231420901E-2</v>
      </c>
      <c r="BY83" s="17">
        <v>3.0483195650833701E-2</v>
      </c>
      <c r="BZ83" s="17"/>
      <c r="CA83" s="17">
        <v>1.2282697228695001E-2</v>
      </c>
      <c r="CB83" s="17">
        <v>2.7573982812521401E-2</v>
      </c>
      <c r="CC83" s="17">
        <v>5.6900924657789197E-3</v>
      </c>
      <c r="CD83" s="17">
        <v>4.7490292481551101E-2</v>
      </c>
    </row>
    <row r="84" spans="2:82">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row>
    <row r="85" spans="2:82">
      <c r="B85" s="6" t="s">
        <v>130</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row>
    <row r="86" spans="2:82">
      <c r="B86" s="24" t="s">
        <v>15</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row>
    <row r="87" spans="2:82">
      <c r="B87" t="s">
        <v>119</v>
      </c>
      <c r="C87" s="17">
        <v>0.217395583818739</v>
      </c>
      <c r="D87" s="17">
        <v>0.20766729704145001</v>
      </c>
      <c r="E87" s="17">
        <v>0.22505211686826199</v>
      </c>
      <c r="F87" s="17"/>
      <c r="G87" s="17">
        <v>0.17600032249269301</v>
      </c>
      <c r="H87" s="17">
        <v>0.20902641663279001</v>
      </c>
      <c r="I87" s="17">
        <v>0.20913932641685801</v>
      </c>
      <c r="J87" s="17">
        <v>0.18105108875409601</v>
      </c>
      <c r="K87" s="17">
        <v>0.28276904246948997</v>
      </c>
      <c r="L87" s="17">
        <v>0.24422816179208201</v>
      </c>
      <c r="M87" s="17"/>
      <c r="N87" s="17">
        <v>0.22969732271312801</v>
      </c>
      <c r="O87" s="17">
        <v>0.22335152175914799</v>
      </c>
      <c r="P87" s="17">
        <v>0.20629581183217299</v>
      </c>
      <c r="Q87" s="17">
        <v>0.20456161206793699</v>
      </c>
      <c r="R87" s="17"/>
      <c r="S87" s="17">
        <v>0.22078473656515299</v>
      </c>
      <c r="T87" s="17">
        <v>0.207683246437146</v>
      </c>
      <c r="U87" s="17">
        <v>0.22528689007914901</v>
      </c>
      <c r="V87" s="17">
        <v>0.19624763325578601</v>
      </c>
      <c r="W87" s="17">
        <v>0.220130671129872</v>
      </c>
      <c r="X87" s="17">
        <v>0.24431619559798301</v>
      </c>
      <c r="Y87" s="17">
        <v>0.238389421638254</v>
      </c>
      <c r="Z87" s="17">
        <v>0.23204267180563001</v>
      </c>
      <c r="AA87" s="17">
        <v>0.19437760339066901</v>
      </c>
      <c r="AB87" s="17">
        <v>0.21823832343361199</v>
      </c>
      <c r="AC87" s="17">
        <v>0.23947071542853701</v>
      </c>
      <c r="AD87" s="17">
        <v>0.168484350083629</v>
      </c>
      <c r="AE87" s="17"/>
      <c r="AF87" s="17">
        <v>0.20876660316264101</v>
      </c>
      <c r="AG87" s="17">
        <v>0.18612345593674301</v>
      </c>
      <c r="AH87" s="17">
        <v>0.252427654908358</v>
      </c>
      <c r="AI87" s="17">
        <v>0.24370349987142401</v>
      </c>
      <c r="AJ87" s="17">
        <v>0.244115047162731</v>
      </c>
      <c r="AK87" s="17">
        <v>0.21869506765999</v>
      </c>
      <c r="AL87" s="17">
        <v>0.23134860468965601</v>
      </c>
      <c r="AM87" s="17">
        <v>0.19874746181181899</v>
      </c>
      <c r="AN87" s="17">
        <v>0.194874410181752</v>
      </c>
      <c r="AO87" s="17">
        <v>0.23020563496598501</v>
      </c>
      <c r="AP87" s="17">
        <v>0.187819313196532</v>
      </c>
      <c r="AQ87" s="17">
        <v>0.245687146654432</v>
      </c>
      <c r="AR87" s="17">
        <v>0.15201795140287699</v>
      </c>
      <c r="AS87" s="17">
        <v>0.22182853880976899</v>
      </c>
      <c r="AT87" s="17">
        <v>0.24722714931853701</v>
      </c>
      <c r="AU87" s="17">
        <v>0.184468958601508</v>
      </c>
      <c r="AV87" s="17"/>
      <c r="AW87" s="17">
        <v>0.230090563860606</v>
      </c>
      <c r="AX87" s="17">
        <v>0.228726543313376</v>
      </c>
      <c r="AY87" s="17">
        <v>0.21088001774811199</v>
      </c>
      <c r="AZ87" s="17">
        <v>0.19387865693756001</v>
      </c>
      <c r="BA87" s="17">
        <v>0.205772718263358</v>
      </c>
      <c r="BB87" s="17">
        <v>0.23578086420406599</v>
      </c>
      <c r="BC87" s="17"/>
      <c r="BD87" s="17">
        <v>0.196617224597921</v>
      </c>
      <c r="BE87" s="17">
        <v>0.19996699904019699</v>
      </c>
      <c r="BF87" s="17">
        <v>0.21782754842591601</v>
      </c>
      <c r="BG87" s="17">
        <v>0.27859307541068801</v>
      </c>
      <c r="BH87" s="17">
        <v>0.265211430384097</v>
      </c>
      <c r="BI87" s="17"/>
      <c r="BJ87" s="17">
        <v>0.219754869416004</v>
      </c>
      <c r="BK87" s="17">
        <v>0.20688122534329001</v>
      </c>
      <c r="BL87" s="17"/>
      <c r="BM87" s="17">
        <v>0.21239741160989001</v>
      </c>
      <c r="BN87" s="17">
        <v>0.24501478181487699</v>
      </c>
      <c r="BO87" s="17"/>
      <c r="BP87" s="17">
        <v>0.22449715216559199</v>
      </c>
      <c r="BQ87" s="17">
        <v>0.24351141112809799</v>
      </c>
      <c r="BR87" s="17">
        <v>0.209242493747439</v>
      </c>
      <c r="BS87" s="17">
        <v>0.209467892829063</v>
      </c>
      <c r="BT87" s="17"/>
      <c r="BU87" s="17">
        <v>0.27332218018930998</v>
      </c>
      <c r="BV87" s="17">
        <v>0.146203305718211</v>
      </c>
      <c r="BW87" s="17"/>
      <c r="BX87" s="17">
        <v>0.30367712474594599</v>
      </c>
      <c r="BY87" s="17">
        <v>0.183171511218296</v>
      </c>
      <c r="BZ87" s="17"/>
      <c r="CA87" s="17">
        <v>0.24783102035684701</v>
      </c>
      <c r="CB87" s="17">
        <v>0.161247054357708</v>
      </c>
      <c r="CC87" s="17">
        <v>0.29321062242228502</v>
      </c>
      <c r="CD87" s="17">
        <v>0.18229127054324801</v>
      </c>
    </row>
    <row r="88" spans="2:82">
      <c r="B88" t="s">
        <v>120</v>
      </c>
      <c r="C88" s="17">
        <v>0.24952575560491699</v>
      </c>
      <c r="D88" s="17">
        <v>0.25074894286065502</v>
      </c>
      <c r="E88" s="17">
        <v>0.24869537922891299</v>
      </c>
      <c r="F88" s="17"/>
      <c r="G88" s="17">
        <v>0.27525987787009698</v>
      </c>
      <c r="H88" s="17">
        <v>0.25034294915272198</v>
      </c>
      <c r="I88" s="17">
        <v>0.270894322634677</v>
      </c>
      <c r="J88" s="17">
        <v>0.24713984212225501</v>
      </c>
      <c r="K88" s="17">
        <v>0.239620386249566</v>
      </c>
      <c r="L88" s="17">
        <v>0.22286632122019101</v>
      </c>
      <c r="M88" s="17"/>
      <c r="N88" s="17">
        <v>0.27281527702740299</v>
      </c>
      <c r="O88" s="17">
        <v>0.267804255506288</v>
      </c>
      <c r="P88" s="17">
        <v>0.23792476418054601</v>
      </c>
      <c r="Q88" s="17">
        <v>0.21815232711052199</v>
      </c>
      <c r="R88" s="17"/>
      <c r="S88" s="17">
        <v>0.25080471796450199</v>
      </c>
      <c r="T88" s="17">
        <v>0.229138407219453</v>
      </c>
      <c r="U88" s="17">
        <v>0.24816778867935399</v>
      </c>
      <c r="V88" s="17">
        <v>0.297367178852386</v>
      </c>
      <c r="W88" s="17">
        <v>0.27087249048756601</v>
      </c>
      <c r="X88" s="17">
        <v>0.22291271134306401</v>
      </c>
      <c r="Y88" s="17">
        <v>0.24170672115376299</v>
      </c>
      <c r="Z88" s="17">
        <v>0.26781596598713903</v>
      </c>
      <c r="AA88" s="17">
        <v>0.26940716364569001</v>
      </c>
      <c r="AB88" s="17">
        <v>0.23884380488111101</v>
      </c>
      <c r="AC88" s="17">
        <v>0.23100616107063299</v>
      </c>
      <c r="AD88" s="17">
        <v>0.20850531358836399</v>
      </c>
      <c r="AE88" s="17"/>
      <c r="AF88" s="17">
        <v>0.163355796517826</v>
      </c>
      <c r="AG88" s="17">
        <v>0.23552639530191699</v>
      </c>
      <c r="AH88" s="17">
        <v>0.19774205371664699</v>
      </c>
      <c r="AI88" s="17">
        <v>0.25423934406091397</v>
      </c>
      <c r="AJ88" s="17">
        <v>0.20490619679999</v>
      </c>
      <c r="AK88" s="17">
        <v>0.262403699843962</v>
      </c>
      <c r="AL88" s="17">
        <v>0.21212361957495801</v>
      </c>
      <c r="AM88" s="17">
        <v>0.23664822385863299</v>
      </c>
      <c r="AN88" s="17">
        <v>0.31379919156430103</v>
      </c>
      <c r="AO88" s="17">
        <v>0.30657528343270402</v>
      </c>
      <c r="AP88" s="17">
        <v>0.275965627521228</v>
      </c>
      <c r="AQ88" s="17">
        <v>0.28944506700558698</v>
      </c>
      <c r="AR88" s="17">
        <v>0.29118198375502802</v>
      </c>
      <c r="AS88" s="17">
        <v>0.20262909131993601</v>
      </c>
      <c r="AT88" s="17">
        <v>0.237251619667915</v>
      </c>
      <c r="AU88" s="17">
        <v>0.27217173014560198</v>
      </c>
      <c r="AV88" s="17"/>
      <c r="AW88" s="17">
        <v>0.26030834697761601</v>
      </c>
      <c r="AX88" s="17">
        <v>0.25619503424884099</v>
      </c>
      <c r="AY88" s="17">
        <v>0.253178668426076</v>
      </c>
      <c r="AZ88" s="17">
        <v>0.23415343312335801</v>
      </c>
      <c r="BA88" s="17">
        <v>0.260289151019367</v>
      </c>
      <c r="BB88" s="17">
        <v>0.20317198994517199</v>
      </c>
      <c r="BC88" s="17"/>
      <c r="BD88" s="17">
        <v>0.22077318124786499</v>
      </c>
      <c r="BE88" s="17">
        <v>0.239753502064046</v>
      </c>
      <c r="BF88" s="17">
        <v>0.27691554318449901</v>
      </c>
      <c r="BG88" s="17">
        <v>0.28190334740005701</v>
      </c>
      <c r="BH88" s="17">
        <v>0.36525823821449499</v>
      </c>
      <c r="BI88" s="17"/>
      <c r="BJ88" s="17">
        <v>0.25321007963520398</v>
      </c>
      <c r="BK88" s="17">
        <v>0.236025035506222</v>
      </c>
      <c r="BL88" s="17"/>
      <c r="BM88" s="17">
        <v>0.25554138215459099</v>
      </c>
      <c r="BN88" s="17">
        <v>0.22144495151910101</v>
      </c>
      <c r="BO88" s="17"/>
      <c r="BP88" s="17">
        <v>0.208163868792166</v>
      </c>
      <c r="BQ88" s="17">
        <v>0.251824275312232</v>
      </c>
      <c r="BR88" s="17">
        <v>0.27051627500778203</v>
      </c>
      <c r="BS88" s="17">
        <v>0.25603167753530998</v>
      </c>
      <c r="BT88" s="17"/>
      <c r="BU88" s="17">
        <v>0.29638529383448098</v>
      </c>
      <c r="BV88" s="17">
        <v>0.18987547302385799</v>
      </c>
      <c r="BW88" s="17"/>
      <c r="BX88" s="17">
        <v>0.30494955927795803</v>
      </c>
      <c r="BY88" s="17">
        <v>0.227541583088815</v>
      </c>
      <c r="BZ88" s="17"/>
      <c r="CA88" s="17">
        <v>0.29114891813326599</v>
      </c>
      <c r="CB88" s="17">
        <v>0.194366354474584</v>
      </c>
      <c r="CC88" s="17">
        <v>0.31137151984049599</v>
      </c>
      <c r="CD88" s="17">
        <v>0.225531299600402</v>
      </c>
    </row>
    <row r="89" spans="2:82">
      <c r="B89" t="s">
        <v>121</v>
      </c>
      <c r="C89" s="17">
        <v>9.5541619775485004E-2</v>
      </c>
      <c r="D89" s="17">
        <v>8.9308741764061797E-2</v>
      </c>
      <c r="E89" s="17">
        <v>0.10188281575651099</v>
      </c>
      <c r="F89" s="17"/>
      <c r="G89" s="17">
        <v>0.16091450030719501</v>
      </c>
      <c r="H89" s="17">
        <v>0.118741731313803</v>
      </c>
      <c r="I89" s="17">
        <v>9.87720020098177E-2</v>
      </c>
      <c r="J89" s="17">
        <v>7.46748887875123E-2</v>
      </c>
      <c r="K89" s="17">
        <v>6.9257944287777207E-2</v>
      </c>
      <c r="L89" s="17">
        <v>6.5055690539474506E-2</v>
      </c>
      <c r="M89" s="17"/>
      <c r="N89" s="17">
        <v>0.11141737767059</v>
      </c>
      <c r="O89" s="17">
        <v>8.0848737641693702E-2</v>
      </c>
      <c r="P89" s="17">
        <v>0.107052671505424</v>
      </c>
      <c r="Q89" s="17">
        <v>8.4180590547874398E-2</v>
      </c>
      <c r="R89" s="17"/>
      <c r="S89" s="17">
        <v>0.10579144356544599</v>
      </c>
      <c r="T89" s="17">
        <v>0.106592897629963</v>
      </c>
      <c r="U89" s="17">
        <v>6.63816702035019E-2</v>
      </c>
      <c r="V89" s="17">
        <v>6.1732745015180501E-2</v>
      </c>
      <c r="W89" s="17">
        <v>0.12918834139077801</v>
      </c>
      <c r="X89" s="17">
        <v>0.102230427339009</v>
      </c>
      <c r="Y89" s="17">
        <v>8.00987663481353E-2</v>
      </c>
      <c r="Z89" s="17">
        <v>5.5770143509730398E-2</v>
      </c>
      <c r="AA89" s="17">
        <v>0.101998029453269</v>
      </c>
      <c r="AB89" s="17">
        <v>0.113742983356367</v>
      </c>
      <c r="AC89" s="17">
        <v>9.4473053458028006E-2</v>
      </c>
      <c r="AD89" s="17">
        <v>9.8152114864652001E-2</v>
      </c>
      <c r="AE89" s="17"/>
      <c r="AF89" s="17">
        <v>5.1078861884500198E-2</v>
      </c>
      <c r="AG89" s="17">
        <v>9.9214045979092599E-2</v>
      </c>
      <c r="AH89" s="17">
        <v>5.7284270626476598E-2</v>
      </c>
      <c r="AI89" s="17">
        <v>8.7014564959842097E-2</v>
      </c>
      <c r="AJ89" s="17">
        <v>0.108183595044336</v>
      </c>
      <c r="AK89" s="17">
        <v>8.7724181128462905E-2</v>
      </c>
      <c r="AL89" s="17">
        <v>0.14203084766003901</v>
      </c>
      <c r="AM89" s="17">
        <v>7.2830414551838293E-2</v>
      </c>
      <c r="AN89" s="17">
        <v>9.0426995958662604E-2</v>
      </c>
      <c r="AO89" s="17">
        <v>8.7388839520787798E-2</v>
      </c>
      <c r="AP89" s="17">
        <v>0.10857950879556801</v>
      </c>
      <c r="AQ89" s="17">
        <v>8.4136149217427597E-2</v>
      </c>
      <c r="AR89" s="17">
        <v>7.45110218320236E-2</v>
      </c>
      <c r="AS89" s="17">
        <v>8.0054454606578201E-2</v>
      </c>
      <c r="AT89" s="17">
        <v>0.10540424335571801</v>
      </c>
      <c r="AU89" s="17">
        <v>0.14729091931702701</v>
      </c>
      <c r="AV89" s="17"/>
      <c r="AW89" s="17">
        <v>0.10784104425136</v>
      </c>
      <c r="AX89" s="17">
        <v>8.7574300806578104E-2</v>
      </c>
      <c r="AY89" s="17">
        <v>0.110431160113228</v>
      </c>
      <c r="AZ89" s="17">
        <v>8.0289437323798299E-2</v>
      </c>
      <c r="BA89" s="17">
        <v>7.9719898307147E-2</v>
      </c>
      <c r="BB89" s="17">
        <v>0.135752188809588</v>
      </c>
      <c r="BC89" s="17"/>
      <c r="BD89" s="17">
        <v>6.7664391503876001E-2</v>
      </c>
      <c r="BE89" s="17">
        <v>9.7834963754379098E-2</v>
      </c>
      <c r="BF89" s="17">
        <v>0.10169254440634699</v>
      </c>
      <c r="BG89" s="17">
        <v>0.123980857958385</v>
      </c>
      <c r="BH89" s="17">
        <v>5.8179680110831501E-2</v>
      </c>
      <c r="BI89" s="17"/>
      <c r="BJ89" s="17">
        <v>8.4055911543894302E-2</v>
      </c>
      <c r="BK89" s="17">
        <v>0.14706238688983</v>
      </c>
      <c r="BL89" s="17"/>
      <c r="BM89" s="17">
        <v>9.2673282462867296E-2</v>
      </c>
      <c r="BN89" s="17">
        <v>0.108699143381342</v>
      </c>
      <c r="BO89" s="17"/>
      <c r="BP89" s="17">
        <v>0.13686724817260401</v>
      </c>
      <c r="BQ89" s="17">
        <v>0.108664121589111</v>
      </c>
      <c r="BR89" s="17">
        <v>0.139042988766088</v>
      </c>
      <c r="BS89" s="17">
        <v>8.4391991301723798E-2</v>
      </c>
      <c r="BT89" s="17"/>
      <c r="BU89" s="17">
        <v>9.7604362320281607E-2</v>
      </c>
      <c r="BV89" s="17">
        <v>9.2915832575314605E-2</v>
      </c>
      <c r="BW89" s="17"/>
      <c r="BX89" s="17">
        <v>0.116293321014557</v>
      </c>
      <c r="BY89" s="17">
        <v>8.7310337369577801E-2</v>
      </c>
      <c r="BZ89" s="17"/>
      <c r="CA89" s="17">
        <v>0.105949672727547</v>
      </c>
      <c r="CB89" s="17">
        <v>6.6769347444724694E-2</v>
      </c>
      <c r="CC89" s="17">
        <v>0.106211496010615</v>
      </c>
      <c r="CD89" s="17">
        <v>0.109122286526324</v>
      </c>
    </row>
    <row r="90" spans="2:82">
      <c r="B90" t="s">
        <v>122</v>
      </c>
      <c r="C90" s="17">
        <v>0.20391955356323699</v>
      </c>
      <c r="D90" s="17">
        <v>0.20333351835845601</v>
      </c>
      <c r="E90" s="17">
        <v>0.20509590997452501</v>
      </c>
      <c r="F90" s="17"/>
      <c r="G90" s="17">
        <v>0.20319551664421701</v>
      </c>
      <c r="H90" s="17">
        <v>0.22870326552557599</v>
      </c>
      <c r="I90" s="17">
        <v>0.21222002590071701</v>
      </c>
      <c r="J90" s="17">
        <v>0.217835809011512</v>
      </c>
      <c r="K90" s="17">
        <v>0.16483964357911501</v>
      </c>
      <c r="L90" s="17">
        <v>0.19230912187921301</v>
      </c>
      <c r="M90" s="17"/>
      <c r="N90" s="17">
        <v>0.18700815868953999</v>
      </c>
      <c r="O90" s="17">
        <v>0.19365803909101301</v>
      </c>
      <c r="P90" s="17">
        <v>0.22684512631792</v>
      </c>
      <c r="Q90" s="17">
        <v>0.21302941848570101</v>
      </c>
      <c r="R90" s="17"/>
      <c r="S90" s="17">
        <v>0.20027273464456</v>
      </c>
      <c r="T90" s="17">
        <v>0.226755783186945</v>
      </c>
      <c r="U90" s="17">
        <v>0.250211797722945</v>
      </c>
      <c r="V90" s="17">
        <v>0.18076107022214799</v>
      </c>
      <c r="W90" s="17">
        <v>0.18775104003880599</v>
      </c>
      <c r="X90" s="17">
        <v>0.19301499593424001</v>
      </c>
      <c r="Y90" s="17">
        <v>0.22456735519409199</v>
      </c>
      <c r="Z90" s="17">
        <v>0.16155727911772999</v>
      </c>
      <c r="AA90" s="17">
        <v>0.21267660189977899</v>
      </c>
      <c r="AB90" s="17">
        <v>0.18885937688576601</v>
      </c>
      <c r="AC90" s="17">
        <v>0.157797720631453</v>
      </c>
      <c r="AD90" s="17">
        <v>0.22981388010777101</v>
      </c>
      <c r="AE90" s="17"/>
      <c r="AF90" s="17">
        <v>0.24878642411240801</v>
      </c>
      <c r="AG90" s="17">
        <v>0.20812072846643501</v>
      </c>
      <c r="AH90" s="17">
        <v>0.23104860668927599</v>
      </c>
      <c r="AI90" s="17">
        <v>0.14081582874425</v>
      </c>
      <c r="AJ90" s="17">
        <v>0.23322873917922901</v>
      </c>
      <c r="AK90" s="17">
        <v>0.19285991287134999</v>
      </c>
      <c r="AL90" s="17">
        <v>0.175925300888258</v>
      </c>
      <c r="AM90" s="17">
        <v>0.25456026627511102</v>
      </c>
      <c r="AN90" s="17">
        <v>0.20263798329611801</v>
      </c>
      <c r="AO90" s="17">
        <v>0.18088631041146999</v>
      </c>
      <c r="AP90" s="17">
        <v>0.19826198103872</v>
      </c>
      <c r="AQ90" s="17">
        <v>0.183633013746128</v>
      </c>
      <c r="AR90" s="17">
        <v>0.188924457259077</v>
      </c>
      <c r="AS90" s="17">
        <v>0.29431197329032099</v>
      </c>
      <c r="AT90" s="17">
        <v>0.196094855345854</v>
      </c>
      <c r="AU90" s="17">
        <v>0.234796733964173</v>
      </c>
      <c r="AV90" s="17"/>
      <c r="AW90" s="17">
        <v>0.196762240949827</v>
      </c>
      <c r="AX90" s="17">
        <v>0.20973069903281299</v>
      </c>
      <c r="AY90" s="17">
        <v>0.18014105253993001</v>
      </c>
      <c r="AZ90" s="17">
        <v>0.22408243514790599</v>
      </c>
      <c r="BA90" s="17">
        <v>0.20189065577729401</v>
      </c>
      <c r="BB90" s="17">
        <v>0.19271270767681101</v>
      </c>
      <c r="BC90" s="17"/>
      <c r="BD90" s="17">
        <v>0.21384777394563501</v>
      </c>
      <c r="BE90" s="17">
        <v>0.23798073985406001</v>
      </c>
      <c r="BF90" s="17">
        <v>0.19557203610273899</v>
      </c>
      <c r="BG90" s="17">
        <v>0.16341693419488901</v>
      </c>
      <c r="BH90" s="17">
        <v>0.16829764419586599</v>
      </c>
      <c r="BI90" s="17"/>
      <c r="BJ90" s="17">
        <v>0.201471681126979</v>
      </c>
      <c r="BK90" s="17">
        <v>0.21987521008967501</v>
      </c>
      <c r="BL90" s="17"/>
      <c r="BM90" s="17">
        <v>0.2011548511056</v>
      </c>
      <c r="BN90" s="17">
        <v>0.21769925054032299</v>
      </c>
      <c r="BO90" s="17"/>
      <c r="BP90" s="17">
        <v>0.224512181567604</v>
      </c>
      <c r="BQ90" s="17">
        <v>0.196334945068742</v>
      </c>
      <c r="BR90" s="17">
        <v>0.19597591701935399</v>
      </c>
      <c r="BS90" s="17">
        <v>0.20528172307848799</v>
      </c>
      <c r="BT90" s="17"/>
      <c r="BU90" s="17">
        <v>0.170223419899205</v>
      </c>
      <c r="BV90" s="17">
        <v>0.24681335855768199</v>
      </c>
      <c r="BW90" s="17"/>
      <c r="BX90" s="17">
        <v>0.15092476160627599</v>
      </c>
      <c r="BY90" s="17">
        <v>0.22494024452320199</v>
      </c>
      <c r="BZ90" s="17"/>
      <c r="CA90" s="17">
        <v>0.17821575315638899</v>
      </c>
      <c r="CB90" s="17">
        <v>0.20904649527644101</v>
      </c>
      <c r="CC90" s="17">
        <v>0.192205957875343</v>
      </c>
      <c r="CD90" s="17">
        <v>0.218236767136711</v>
      </c>
    </row>
    <row r="91" spans="2:82">
      <c r="B91" t="s">
        <v>123</v>
      </c>
      <c r="C91" s="17">
        <v>0.18335804435376399</v>
      </c>
      <c r="D91" s="17">
        <v>0.20718877295329099</v>
      </c>
      <c r="E91" s="17">
        <v>0.160902756209583</v>
      </c>
      <c r="F91" s="17"/>
      <c r="G91" s="17">
        <v>0.13396950303753899</v>
      </c>
      <c r="H91" s="17">
        <v>0.136247731416651</v>
      </c>
      <c r="I91" s="17">
        <v>0.16043354439082799</v>
      </c>
      <c r="J91" s="17">
        <v>0.219972898593643</v>
      </c>
      <c r="K91" s="17">
        <v>0.20852048374306201</v>
      </c>
      <c r="L91" s="17">
        <v>0.22672370667740799</v>
      </c>
      <c r="M91" s="17"/>
      <c r="N91" s="17">
        <v>0.16689675740507301</v>
      </c>
      <c r="O91" s="17">
        <v>0.183464409576819</v>
      </c>
      <c r="P91" s="17">
        <v>0.162250258868013</v>
      </c>
      <c r="Q91" s="17">
        <v>0.22256217897002301</v>
      </c>
      <c r="R91" s="17"/>
      <c r="S91" s="17">
        <v>0.16727546347694999</v>
      </c>
      <c r="T91" s="17">
        <v>0.166212323156708</v>
      </c>
      <c r="U91" s="17">
        <v>0.16263950464664501</v>
      </c>
      <c r="V91" s="17">
        <v>0.21880569147839099</v>
      </c>
      <c r="W91" s="17">
        <v>0.166282654318748</v>
      </c>
      <c r="X91" s="17">
        <v>0.17839336543522599</v>
      </c>
      <c r="Y91" s="17">
        <v>0.15799266338840701</v>
      </c>
      <c r="Z91" s="17">
        <v>0.24455109584125001</v>
      </c>
      <c r="AA91" s="17">
        <v>0.176440333189266</v>
      </c>
      <c r="AB91" s="17">
        <v>0.18568129009044201</v>
      </c>
      <c r="AC91" s="17">
        <v>0.23570072357822699</v>
      </c>
      <c r="AD91" s="17">
        <v>0.25355412424014301</v>
      </c>
      <c r="AE91" s="17"/>
      <c r="AF91" s="17">
        <v>9.0783461154798295E-2</v>
      </c>
      <c r="AG91" s="17">
        <v>0.21321977471657499</v>
      </c>
      <c r="AH91" s="17">
        <v>0.187646939953482</v>
      </c>
      <c r="AI91" s="17">
        <v>0.20883505007716799</v>
      </c>
      <c r="AJ91" s="17">
        <v>0.15629750907849199</v>
      </c>
      <c r="AK91" s="17">
        <v>0.20524435917756201</v>
      </c>
      <c r="AL91" s="17">
        <v>0.186010043800859</v>
      </c>
      <c r="AM91" s="17">
        <v>0.18313267677916201</v>
      </c>
      <c r="AN91" s="17">
        <v>0.16092436185752099</v>
      </c>
      <c r="AO91" s="17">
        <v>0.15337158553267399</v>
      </c>
      <c r="AP91" s="17">
        <v>0.198040543344048</v>
      </c>
      <c r="AQ91" s="17">
        <v>0.149901174782682</v>
      </c>
      <c r="AR91" s="17">
        <v>0.23563686336411199</v>
      </c>
      <c r="AS91" s="17">
        <v>0.19195944472561599</v>
      </c>
      <c r="AT91" s="17">
        <v>0.17437514105374899</v>
      </c>
      <c r="AU91" s="17">
        <v>0.142728480557438</v>
      </c>
      <c r="AV91" s="17"/>
      <c r="AW91" s="17">
        <v>0.15352104055702701</v>
      </c>
      <c r="AX91" s="17">
        <v>0.16978291122873901</v>
      </c>
      <c r="AY91" s="17">
        <v>0.19341318907351299</v>
      </c>
      <c r="AZ91" s="17">
        <v>0.22159958233433699</v>
      </c>
      <c r="BA91" s="17">
        <v>0.19849332240926501</v>
      </c>
      <c r="BB91" s="17">
        <v>0.18033881026263199</v>
      </c>
      <c r="BC91" s="17"/>
      <c r="BD91" s="17">
        <v>0.22596079813867301</v>
      </c>
      <c r="BE91" s="17">
        <v>0.17209117465011001</v>
      </c>
      <c r="BF91" s="17">
        <v>0.17259811142904699</v>
      </c>
      <c r="BG91" s="17">
        <v>0.117146398705089</v>
      </c>
      <c r="BH91" s="17">
        <v>0.10921039775506</v>
      </c>
      <c r="BI91" s="17"/>
      <c r="BJ91" s="17">
        <v>0.19523822977581401</v>
      </c>
      <c r="BK91" s="17">
        <v>0.128047010222782</v>
      </c>
      <c r="BL91" s="17"/>
      <c r="BM91" s="17">
        <v>0.189315439580898</v>
      </c>
      <c r="BN91" s="17">
        <v>0.155771826923045</v>
      </c>
      <c r="BO91" s="17"/>
      <c r="BP91" s="17">
        <v>0.15122610686694901</v>
      </c>
      <c r="BQ91" s="17">
        <v>0.14099366142869799</v>
      </c>
      <c r="BR91" s="17">
        <v>0.133893310191632</v>
      </c>
      <c r="BS91" s="17">
        <v>0.197710343652196</v>
      </c>
      <c r="BT91" s="17"/>
      <c r="BU91" s="17">
        <v>0.12926905759805701</v>
      </c>
      <c r="BV91" s="17">
        <v>0.25221112029947401</v>
      </c>
      <c r="BW91" s="17"/>
      <c r="BX91" s="17">
        <v>9.5847416554903905E-2</v>
      </c>
      <c r="BY91" s="17">
        <v>0.21806964137571799</v>
      </c>
      <c r="BZ91" s="17"/>
      <c r="CA91" s="17">
        <v>0.146718048213269</v>
      </c>
      <c r="CB91" s="17">
        <v>0.31523026595499198</v>
      </c>
      <c r="CC91" s="17">
        <v>7.59291999964576E-2</v>
      </c>
      <c r="CD91" s="17">
        <v>0.18098633026654901</v>
      </c>
    </row>
    <row r="92" spans="2:82">
      <c r="B92" t="s">
        <v>124</v>
      </c>
      <c r="C92" s="17">
        <v>5.0259442883858599E-2</v>
      </c>
      <c r="D92" s="17">
        <v>4.1752727022085601E-2</v>
      </c>
      <c r="E92" s="17">
        <v>5.8371021962205803E-2</v>
      </c>
      <c r="F92" s="17"/>
      <c r="G92" s="17">
        <v>5.06602796482589E-2</v>
      </c>
      <c r="H92" s="17">
        <v>5.6937905958458601E-2</v>
      </c>
      <c r="I92" s="17">
        <v>4.8540778647103197E-2</v>
      </c>
      <c r="J92" s="17">
        <v>5.9325472730982702E-2</v>
      </c>
      <c r="K92" s="17">
        <v>3.4992499670990801E-2</v>
      </c>
      <c r="L92" s="17">
        <v>4.8816997891632102E-2</v>
      </c>
      <c r="M92" s="17"/>
      <c r="N92" s="17">
        <v>3.2165106494265502E-2</v>
      </c>
      <c r="O92" s="17">
        <v>5.0873036425039098E-2</v>
      </c>
      <c r="P92" s="17">
        <v>5.9631367295924297E-2</v>
      </c>
      <c r="Q92" s="17">
        <v>5.7513872817942603E-2</v>
      </c>
      <c r="R92" s="17"/>
      <c r="S92" s="17">
        <v>5.5070903783389899E-2</v>
      </c>
      <c r="T92" s="17">
        <v>6.3617342369785806E-2</v>
      </c>
      <c r="U92" s="17">
        <v>4.7312348668404898E-2</v>
      </c>
      <c r="V92" s="17">
        <v>4.50856811761087E-2</v>
      </c>
      <c r="W92" s="17">
        <v>2.5774802634229502E-2</v>
      </c>
      <c r="X92" s="17">
        <v>5.9132304350478303E-2</v>
      </c>
      <c r="Y92" s="17">
        <v>5.7245072277348402E-2</v>
      </c>
      <c r="Z92" s="17">
        <v>3.8262843738520597E-2</v>
      </c>
      <c r="AA92" s="17">
        <v>4.5100268421326903E-2</v>
      </c>
      <c r="AB92" s="17">
        <v>5.4634221352703002E-2</v>
      </c>
      <c r="AC92" s="17">
        <v>4.1551625833121698E-2</v>
      </c>
      <c r="AD92" s="17">
        <v>4.1490217115441097E-2</v>
      </c>
      <c r="AE92" s="17"/>
      <c r="AF92" s="17">
        <v>0.23722885316782599</v>
      </c>
      <c r="AG92" s="17">
        <v>5.7795599599237801E-2</v>
      </c>
      <c r="AH92" s="17">
        <v>7.3850474105760899E-2</v>
      </c>
      <c r="AI92" s="17">
        <v>6.5391712286401102E-2</v>
      </c>
      <c r="AJ92" s="17">
        <v>5.3268912735221899E-2</v>
      </c>
      <c r="AK92" s="17">
        <v>3.3072779318673001E-2</v>
      </c>
      <c r="AL92" s="17">
        <v>5.25615833862303E-2</v>
      </c>
      <c r="AM92" s="17">
        <v>5.4080956723437101E-2</v>
      </c>
      <c r="AN92" s="17">
        <v>3.7337057141644703E-2</v>
      </c>
      <c r="AO92" s="17">
        <v>4.1572346136379099E-2</v>
      </c>
      <c r="AP92" s="17">
        <v>3.13330261039046E-2</v>
      </c>
      <c r="AQ92" s="17">
        <v>4.71974485937421E-2</v>
      </c>
      <c r="AR92" s="17">
        <v>5.7727722386881702E-2</v>
      </c>
      <c r="AS92" s="17">
        <v>9.2164972477803593E-3</v>
      </c>
      <c r="AT92" s="17">
        <v>3.96469912582273E-2</v>
      </c>
      <c r="AU92" s="17">
        <v>1.85431774142517E-2</v>
      </c>
      <c r="AV92" s="17"/>
      <c r="AW92" s="17">
        <v>5.14767634035646E-2</v>
      </c>
      <c r="AX92" s="17">
        <v>4.7990511369652399E-2</v>
      </c>
      <c r="AY92" s="17">
        <v>5.1955912099140897E-2</v>
      </c>
      <c r="AZ92" s="17">
        <v>4.5996455133040501E-2</v>
      </c>
      <c r="BA92" s="17">
        <v>5.38342542235693E-2</v>
      </c>
      <c r="BB92" s="17">
        <v>5.2243439101732798E-2</v>
      </c>
      <c r="BC92" s="17"/>
      <c r="BD92" s="17">
        <v>7.5136630566030899E-2</v>
      </c>
      <c r="BE92" s="17">
        <v>5.2372620637207601E-2</v>
      </c>
      <c r="BF92" s="17">
        <v>3.5394216451451299E-2</v>
      </c>
      <c r="BG92" s="17">
        <v>3.4959386330892801E-2</v>
      </c>
      <c r="BH92" s="17">
        <v>3.3842609339649797E-2</v>
      </c>
      <c r="BI92" s="17"/>
      <c r="BJ92" s="17">
        <v>4.6269228502104597E-2</v>
      </c>
      <c r="BK92" s="17">
        <v>6.2109131948199801E-2</v>
      </c>
      <c r="BL92" s="17"/>
      <c r="BM92" s="17">
        <v>4.8917633086153399E-2</v>
      </c>
      <c r="BN92" s="17">
        <v>5.1370045821312202E-2</v>
      </c>
      <c r="BO92" s="17"/>
      <c r="BP92" s="17">
        <v>5.4733442435084698E-2</v>
      </c>
      <c r="BQ92" s="17">
        <v>5.8671585473119597E-2</v>
      </c>
      <c r="BR92" s="17">
        <v>5.1329015267705502E-2</v>
      </c>
      <c r="BS92" s="17">
        <v>4.7116371603218299E-2</v>
      </c>
      <c r="BT92" s="17"/>
      <c r="BU92" s="17">
        <v>3.3195686158665402E-2</v>
      </c>
      <c r="BV92" s="17">
        <v>7.1980909825460695E-2</v>
      </c>
      <c r="BW92" s="17"/>
      <c r="BX92" s="17">
        <v>2.830781680036E-2</v>
      </c>
      <c r="BY92" s="17">
        <v>5.8966682424390703E-2</v>
      </c>
      <c r="BZ92" s="17"/>
      <c r="CA92" s="17">
        <v>3.0136587412681499E-2</v>
      </c>
      <c r="CB92" s="17">
        <v>5.3340482491549997E-2</v>
      </c>
      <c r="CC92" s="17">
        <v>2.1071203854803499E-2</v>
      </c>
      <c r="CD92" s="17">
        <v>8.3832045926766394E-2</v>
      </c>
    </row>
    <row r="93" spans="2:8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row>
    <row r="94" spans="2:82">
      <c r="B94" s="6" t="s">
        <v>131</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row>
    <row r="95" spans="2:82">
      <c r="B95" s="24" t="s">
        <v>15</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row>
    <row r="96" spans="2:82">
      <c r="B96" t="s">
        <v>119</v>
      </c>
      <c r="C96" s="17">
        <v>0.100698208061098</v>
      </c>
      <c r="D96" s="17">
        <v>0.105731448257443</v>
      </c>
      <c r="E96" s="17">
        <v>9.4132572545007204E-2</v>
      </c>
      <c r="F96" s="17"/>
      <c r="G96" s="17">
        <v>0.15905907908221001</v>
      </c>
      <c r="H96" s="17">
        <v>0.17637471962232201</v>
      </c>
      <c r="I96" s="17">
        <v>0.14469148978749</v>
      </c>
      <c r="J96" s="17">
        <v>5.7935113004120499E-2</v>
      </c>
      <c r="K96" s="17">
        <v>5.7594979950059202E-2</v>
      </c>
      <c r="L96" s="17">
        <v>2.7898685953228801E-2</v>
      </c>
      <c r="M96" s="17"/>
      <c r="N96" s="17">
        <v>0.11301672053254801</v>
      </c>
      <c r="O96" s="17">
        <v>9.0292345125415702E-2</v>
      </c>
      <c r="P96" s="17">
        <v>0.117381667906725</v>
      </c>
      <c r="Q96" s="17">
        <v>8.3249707899495595E-2</v>
      </c>
      <c r="R96" s="17"/>
      <c r="S96" s="17">
        <v>0.16200923792026001</v>
      </c>
      <c r="T96" s="17">
        <v>7.7367525462597397E-2</v>
      </c>
      <c r="U96" s="17">
        <v>5.8817223307367598E-2</v>
      </c>
      <c r="V96" s="17">
        <v>7.8335414682382004E-2</v>
      </c>
      <c r="W96" s="17">
        <v>8.8575785829005299E-2</v>
      </c>
      <c r="X96" s="17">
        <v>0.120298257382915</v>
      </c>
      <c r="Y96" s="17">
        <v>9.2792405923358801E-2</v>
      </c>
      <c r="Z96" s="17">
        <v>9.7350422512984605E-2</v>
      </c>
      <c r="AA96" s="17">
        <v>0.111426816313956</v>
      </c>
      <c r="AB96" s="17">
        <v>8.8066794226223294E-2</v>
      </c>
      <c r="AC96" s="17">
        <v>8.5311039494995605E-2</v>
      </c>
      <c r="AD96" s="17">
        <v>0.113670127372876</v>
      </c>
      <c r="AE96" s="17"/>
      <c r="AF96" s="17">
        <v>0.15596804931004701</v>
      </c>
      <c r="AG96" s="17">
        <v>7.8359294697551402E-2</v>
      </c>
      <c r="AH96" s="17">
        <v>0.123041967090516</v>
      </c>
      <c r="AI96" s="17">
        <v>7.6412420115005597E-2</v>
      </c>
      <c r="AJ96" s="17">
        <v>8.1709621569638305E-2</v>
      </c>
      <c r="AK96" s="17">
        <v>8.2057299113663801E-2</v>
      </c>
      <c r="AL96" s="17">
        <v>0.104979832392695</v>
      </c>
      <c r="AM96" s="17">
        <v>8.7325442949619997E-2</v>
      </c>
      <c r="AN96" s="17">
        <v>0.10013802207346301</v>
      </c>
      <c r="AO96" s="17">
        <v>0.117549096746957</v>
      </c>
      <c r="AP96" s="17">
        <v>0.109619700553863</v>
      </c>
      <c r="AQ96" s="17">
        <v>0.11003068529780401</v>
      </c>
      <c r="AR96" s="17">
        <v>7.0918804163850602E-2</v>
      </c>
      <c r="AS96" s="17">
        <v>8.4053969561680805E-2</v>
      </c>
      <c r="AT96" s="17">
        <v>0.16941262050473499</v>
      </c>
      <c r="AU96" s="17">
        <v>0.22945947665396799</v>
      </c>
      <c r="AV96" s="17"/>
      <c r="AW96" s="17">
        <v>0.18197442438855699</v>
      </c>
      <c r="AX96" s="17">
        <v>9.3930513209900798E-2</v>
      </c>
      <c r="AY96" s="17">
        <v>8.2422784938903607E-2</v>
      </c>
      <c r="AZ96" s="17">
        <v>7.1055407526507797E-2</v>
      </c>
      <c r="BA96" s="17">
        <v>3.9656539224145998E-2</v>
      </c>
      <c r="BB96" s="17">
        <v>7.3315649923510806E-2</v>
      </c>
      <c r="BC96" s="17"/>
      <c r="BD96" s="17">
        <v>4.81820029734897E-2</v>
      </c>
      <c r="BE96" s="17">
        <v>7.5879769215232304E-2</v>
      </c>
      <c r="BF96" s="17">
        <v>0.13053977621764001</v>
      </c>
      <c r="BG96" s="17">
        <v>0.21219061755420399</v>
      </c>
      <c r="BH96" s="17">
        <v>0.14002352526978501</v>
      </c>
      <c r="BI96" s="17"/>
      <c r="BJ96" s="17">
        <v>7.7421443016911104E-2</v>
      </c>
      <c r="BK96" s="17">
        <v>0.205043165067952</v>
      </c>
      <c r="BL96" s="17"/>
      <c r="BM96" s="17">
        <v>8.7318855274488294E-2</v>
      </c>
      <c r="BN96" s="17">
        <v>0.166913595967185</v>
      </c>
      <c r="BO96" s="17"/>
      <c r="BP96" s="17">
        <v>0.18932611820079501</v>
      </c>
      <c r="BQ96" s="17">
        <v>0.17527962224070301</v>
      </c>
      <c r="BR96" s="17">
        <v>0.14314838081817799</v>
      </c>
      <c r="BS96" s="17">
        <v>7.0000352445746997E-2</v>
      </c>
      <c r="BT96" s="17"/>
      <c r="BU96" s="17">
        <v>0.13218716577862</v>
      </c>
      <c r="BV96" s="17">
        <v>6.0614048101362103E-2</v>
      </c>
      <c r="BW96" s="17"/>
      <c r="BX96" s="17">
        <v>0.21505771656585301</v>
      </c>
      <c r="BY96" s="17">
        <v>5.53368471076622E-2</v>
      </c>
      <c r="BZ96" s="17"/>
      <c r="CA96" s="17">
        <v>0.166623166604395</v>
      </c>
      <c r="CB96" s="17">
        <v>3.7348804284346698E-2</v>
      </c>
      <c r="CC96" s="17">
        <v>0.16452902138460501</v>
      </c>
      <c r="CD96" s="17">
        <v>7.6136262925647596E-2</v>
      </c>
    </row>
    <row r="97" spans="2:82">
      <c r="B97" t="s">
        <v>120</v>
      </c>
      <c r="C97" s="17">
        <v>0.13863865130636699</v>
      </c>
      <c r="D97" s="17">
        <v>0.15007791656043201</v>
      </c>
      <c r="E97" s="17">
        <v>0.126879243357048</v>
      </c>
      <c r="F97" s="17"/>
      <c r="G97" s="17">
        <v>0.233570706180632</v>
      </c>
      <c r="H97" s="17">
        <v>0.21163683885642201</v>
      </c>
      <c r="I97" s="17">
        <v>0.16817378390166601</v>
      </c>
      <c r="J97" s="17">
        <v>0.103051185558002</v>
      </c>
      <c r="K97" s="17">
        <v>7.8384846945954698E-2</v>
      </c>
      <c r="L97" s="17">
        <v>6.11457375531579E-2</v>
      </c>
      <c r="M97" s="17"/>
      <c r="N97" s="17">
        <v>0.14426100445928799</v>
      </c>
      <c r="O97" s="17">
        <v>0.13931406535121901</v>
      </c>
      <c r="P97" s="17">
        <v>0.15695059700418401</v>
      </c>
      <c r="Q97" s="17">
        <v>0.118461799033976</v>
      </c>
      <c r="R97" s="17"/>
      <c r="S97" s="17">
        <v>0.197161240188305</v>
      </c>
      <c r="T97" s="17">
        <v>0.13543868669892001</v>
      </c>
      <c r="U97" s="17">
        <v>0.12924900540872</v>
      </c>
      <c r="V97" s="17">
        <v>0.118569744922898</v>
      </c>
      <c r="W97" s="17">
        <v>0.13990880588691201</v>
      </c>
      <c r="X97" s="17">
        <v>0.13475470883512899</v>
      </c>
      <c r="Y97" s="17">
        <v>0.119248080030964</v>
      </c>
      <c r="Z97" s="17">
        <v>0.107656475515077</v>
      </c>
      <c r="AA97" s="17">
        <v>0.15423025186641701</v>
      </c>
      <c r="AB97" s="17">
        <v>0.13090285116223099</v>
      </c>
      <c r="AC97" s="17">
        <v>8.8491545867982704E-2</v>
      </c>
      <c r="AD97" s="17">
        <v>0.11596743621946499</v>
      </c>
      <c r="AE97" s="17"/>
      <c r="AF97" s="17">
        <v>8.7583278677606402E-2</v>
      </c>
      <c r="AG97" s="17">
        <v>0.12743242226087201</v>
      </c>
      <c r="AH97" s="17">
        <v>0.116615565614705</v>
      </c>
      <c r="AI97" s="17">
        <v>0.136844616881936</v>
      </c>
      <c r="AJ97" s="17">
        <v>0.14494014486458701</v>
      </c>
      <c r="AK97" s="17">
        <v>0.13288139019935599</v>
      </c>
      <c r="AL97" s="17">
        <v>0.135818552397244</v>
      </c>
      <c r="AM97" s="17">
        <v>0.10937096090034799</v>
      </c>
      <c r="AN97" s="17">
        <v>0.12910441419302399</v>
      </c>
      <c r="AO97" s="17">
        <v>0.138186041962231</v>
      </c>
      <c r="AP97" s="17">
        <v>0.20422368411092001</v>
      </c>
      <c r="AQ97" s="17">
        <v>0.17176792090968901</v>
      </c>
      <c r="AR97" s="17">
        <v>0.13414143606552101</v>
      </c>
      <c r="AS97" s="17">
        <v>0.120223125478708</v>
      </c>
      <c r="AT97" s="17">
        <v>0.168673871190303</v>
      </c>
      <c r="AU97" s="17">
        <v>0.177043804947109</v>
      </c>
      <c r="AV97" s="17"/>
      <c r="AW97" s="17">
        <v>0.17326302418304701</v>
      </c>
      <c r="AX97" s="17">
        <v>0.13720430315839899</v>
      </c>
      <c r="AY97" s="17">
        <v>0.15344172769103301</v>
      </c>
      <c r="AZ97" s="17">
        <v>0.100939491671801</v>
      </c>
      <c r="BA97" s="17">
        <v>0.10768134010471</v>
      </c>
      <c r="BB97" s="17">
        <v>0.16865760715354999</v>
      </c>
      <c r="BC97" s="17"/>
      <c r="BD97" s="17">
        <v>0.104448955186505</v>
      </c>
      <c r="BE97" s="17">
        <v>0.139081529557743</v>
      </c>
      <c r="BF97" s="17">
        <v>0.162538277296396</v>
      </c>
      <c r="BG97" s="17">
        <v>0.17441855046473301</v>
      </c>
      <c r="BH97" s="17">
        <v>0.21825418761276899</v>
      </c>
      <c r="BI97" s="17"/>
      <c r="BJ97" s="17">
        <v>0.116407534642193</v>
      </c>
      <c r="BK97" s="17">
        <v>0.238844778365812</v>
      </c>
      <c r="BL97" s="17"/>
      <c r="BM97" s="17">
        <v>0.13215970624076601</v>
      </c>
      <c r="BN97" s="17">
        <v>0.17176764923115101</v>
      </c>
      <c r="BO97" s="17"/>
      <c r="BP97" s="17">
        <v>0.18586633182197501</v>
      </c>
      <c r="BQ97" s="17">
        <v>0.211702380222166</v>
      </c>
      <c r="BR97" s="17">
        <v>0.28137702506972501</v>
      </c>
      <c r="BS97" s="17">
        <v>0.111175598102489</v>
      </c>
      <c r="BT97" s="17"/>
      <c r="BU97" s="17">
        <v>0.16634897378752</v>
      </c>
      <c r="BV97" s="17">
        <v>0.10336454001838601</v>
      </c>
      <c r="BW97" s="17"/>
      <c r="BX97" s="17">
        <v>0.236487942331333</v>
      </c>
      <c r="BY97" s="17">
        <v>9.9826163676301594E-2</v>
      </c>
      <c r="BZ97" s="17"/>
      <c r="CA97" s="17">
        <v>0.12748228239776199</v>
      </c>
      <c r="CB97" s="17">
        <v>7.5412641989308193E-2</v>
      </c>
      <c r="CC97" s="17">
        <v>0.18249618056922601</v>
      </c>
      <c r="CD97" s="17">
        <v>0.15546366624727601</v>
      </c>
    </row>
    <row r="98" spans="2:82">
      <c r="B98" t="s">
        <v>121</v>
      </c>
      <c r="C98" s="17">
        <v>8.6192225309095399E-2</v>
      </c>
      <c r="D98" s="17">
        <v>9.2829462263084694E-2</v>
      </c>
      <c r="E98" s="17">
        <v>7.9893297943361599E-2</v>
      </c>
      <c r="F98" s="17"/>
      <c r="G98" s="17">
        <v>0.15113079957922401</v>
      </c>
      <c r="H98" s="17">
        <v>0.13566402092136801</v>
      </c>
      <c r="I98" s="17">
        <v>9.8351758040746501E-2</v>
      </c>
      <c r="J98" s="17">
        <v>6.5385444100707096E-2</v>
      </c>
      <c r="K98" s="17">
        <v>5.75691669785297E-2</v>
      </c>
      <c r="L98" s="17">
        <v>2.8809480291892901E-2</v>
      </c>
      <c r="M98" s="17"/>
      <c r="N98" s="17">
        <v>9.8441416931169798E-2</v>
      </c>
      <c r="O98" s="17">
        <v>8.0993146006529904E-2</v>
      </c>
      <c r="P98" s="17">
        <v>0.100394056641028</v>
      </c>
      <c r="Q98" s="17">
        <v>6.8139774185344906E-2</v>
      </c>
      <c r="R98" s="17"/>
      <c r="S98" s="17">
        <v>0.115192839352496</v>
      </c>
      <c r="T98" s="17">
        <v>6.6500704883717496E-2</v>
      </c>
      <c r="U98" s="17">
        <v>7.4642356979578994E-2</v>
      </c>
      <c r="V98" s="17">
        <v>8.21925860058417E-2</v>
      </c>
      <c r="W98" s="17">
        <v>9.2790563247116306E-2</v>
      </c>
      <c r="X98" s="17">
        <v>9.0847020827587402E-2</v>
      </c>
      <c r="Y98" s="17">
        <v>0.101208065545523</v>
      </c>
      <c r="Z98" s="17">
        <v>9.90575447673048E-2</v>
      </c>
      <c r="AA98" s="17">
        <v>7.7602689440328804E-2</v>
      </c>
      <c r="AB98" s="17">
        <v>7.1193616398537204E-2</v>
      </c>
      <c r="AC98" s="17">
        <v>7.1990256974755501E-2</v>
      </c>
      <c r="AD98" s="17">
        <v>9.2580468193657006E-2</v>
      </c>
      <c r="AE98" s="17"/>
      <c r="AF98" s="17">
        <v>5.1078861884500198E-2</v>
      </c>
      <c r="AG98" s="17">
        <v>9.6398377424862805E-2</v>
      </c>
      <c r="AH98" s="17">
        <v>5.1259501496892297E-2</v>
      </c>
      <c r="AI98" s="17">
        <v>7.7250132906839006E-2</v>
      </c>
      <c r="AJ98" s="17">
        <v>0.10994256458408801</v>
      </c>
      <c r="AK98" s="17">
        <v>7.9637352780530593E-2</v>
      </c>
      <c r="AL98" s="17">
        <v>8.88458411231446E-2</v>
      </c>
      <c r="AM98" s="17">
        <v>7.1429087766823399E-2</v>
      </c>
      <c r="AN98" s="17">
        <v>0.11273968300398</v>
      </c>
      <c r="AO98" s="17">
        <v>9.8776946914024194E-2</v>
      </c>
      <c r="AP98" s="17">
        <v>6.54784179436044E-2</v>
      </c>
      <c r="AQ98" s="17">
        <v>0.112492907743829</v>
      </c>
      <c r="AR98" s="17">
        <v>0.108617870740801</v>
      </c>
      <c r="AS98" s="17">
        <v>6.7578362621449894E-2</v>
      </c>
      <c r="AT98" s="17">
        <v>9.9667535429241505E-2</v>
      </c>
      <c r="AU98" s="17">
        <v>9.5977373268549701E-2</v>
      </c>
      <c r="AV98" s="17"/>
      <c r="AW98" s="17">
        <v>0.122136807092993</v>
      </c>
      <c r="AX98" s="17">
        <v>8.2901482437285998E-2</v>
      </c>
      <c r="AY98" s="17">
        <v>0.112344432510622</v>
      </c>
      <c r="AZ98" s="17">
        <v>5.8532942578618102E-2</v>
      </c>
      <c r="BA98" s="17">
        <v>6.3251320877787606E-2</v>
      </c>
      <c r="BB98" s="17">
        <v>4.32708328855088E-2</v>
      </c>
      <c r="BC98" s="17"/>
      <c r="BD98" s="17">
        <v>5.9133240382986597E-2</v>
      </c>
      <c r="BE98" s="17">
        <v>9.7262460158276498E-2</v>
      </c>
      <c r="BF98" s="17">
        <v>9.9520488851778194E-2</v>
      </c>
      <c r="BG98" s="17">
        <v>0.13705619169198599</v>
      </c>
      <c r="BH98" s="17">
        <v>6.4810442427495604E-2</v>
      </c>
      <c r="BI98" s="17"/>
      <c r="BJ98" s="17">
        <v>7.3401567394338105E-2</v>
      </c>
      <c r="BK98" s="17">
        <v>0.14156153897753199</v>
      </c>
      <c r="BL98" s="17"/>
      <c r="BM98" s="17">
        <v>8.0846085907528606E-2</v>
      </c>
      <c r="BN98" s="17">
        <v>0.106214815561783</v>
      </c>
      <c r="BO98" s="17"/>
      <c r="BP98" s="17">
        <v>0.13628501198413601</v>
      </c>
      <c r="BQ98" s="17">
        <v>9.4380701862808794E-2</v>
      </c>
      <c r="BR98" s="17">
        <v>0.114974428882802</v>
      </c>
      <c r="BS98" s="17">
        <v>7.4393534114075996E-2</v>
      </c>
      <c r="BT98" s="17"/>
      <c r="BU98" s="17">
        <v>7.6999325619058201E-2</v>
      </c>
      <c r="BV98" s="17">
        <v>9.7894411992277094E-2</v>
      </c>
      <c r="BW98" s="17"/>
      <c r="BX98" s="17">
        <v>9.8926014525740402E-2</v>
      </c>
      <c r="BY98" s="17">
        <v>8.1141294114010901E-2</v>
      </c>
      <c r="BZ98" s="17"/>
      <c r="CA98" s="17">
        <v>4.8456423585723198E-2</v>
      </c>
      <c r="CB98" s="17">
        <v>6.8543687594467398E-2</v>
      </c>
      <c r="CC98" s="17">
        <v>8.6660052079141597E-2</v>
      </c>
      <c r="CD98" s="17">
        <v>0.11253713649925701</v>
      </c>
    </row>
    <row r="99" spans="2:82">
      <c r="B99" t="s">
        <v>122</v>
      </c>
      <c r="C99" s="17">
        <v>0.175967013542427</v>
      </c>
      <c r="D99" s="17">
        <v>0.169365645959594</v>
      </c>
      <c r="E99" s="17">
        <v>0.18283015377970599</v>
      </c>
      <c r="F99" s="17"/>
      <c r="G99" s="17">
        <v>0.24178164581022199</v>
      </c>
      <c r="H99" s="17">
        <v>0.171701353252846</v>
      </c>
      <c r="I99" s="17">
        <v>0.19818031338595099</v>
      </c>
      <c r="J99" s="17">
        <v>0.20411731846206299</v>
      </c>
      <c r="K99" s="17">
        <v>0.15359891971864401</v>
      </c>
      <c r="L99" s="17">
        <v>0.109617874654375</v>
      </c>
      <c r="M99" s="17"/>
      <c r="N99" s="17">
        <v>0.15628752759176601</v>
      </c>
      <c r="O99" s="17">
        <v>0.18795722095803999</v>
      </c>
      <c r="P99" s="17">
        <v>0.18162540049030501</v>
      </c>
      <c r="Q99" s="17">
        <v>0.179445376060344</v>
      </c>
      <c r="R99" s="17"/>
      <c r="S99" s="17">
        <v>0.171279055645709</v>
      </c>
      <c r="T99" s="17">
        <v>0.17147921185715001</v>
      </c>
      <c r="U99" s="17">
        <v>0.19623151883151699</v>
      </c>
      <c r="V99" s="17">
        <v>0.13381230215343601</v>
      </c>
      <c r="W99" s="17">
        <v>0.18061996302742001</v>
      </c>
      <c r="X99" s="17">
        <v>0.16410423786968001</v>
      </c>
      <c r="Y99" s="17">
        <v>0.21851896649096</v>
      </c>
      <c r="Z99" s="17">
        <v>0.14864289004005901</v>
      </c>
      <c r="AA99" s="17">
        <v>0.178920931345392</v>
      </c>
      <c r="AB99" s="17">
        <v>0.16932499478212901</v>
      </c>
      <c r="AC99" s="17">
        <v>0.22143707148134301</v>
      </c>
      <c r="AD99" s="17">
        <v>0.17071516947033699</v>
      </c>
      <c r="AE99" s="17"/>
      <c r="AF99" s="17">
        <v>0.13222450956614101</v>
      </c>
      <c r="AG99" s="17">
        <v>0.20075360088312</v>
      </c>
      <c r="AH99" s="17">
        <v>0.16467811523047299</v>
      </c>
      <c r="AI99" s="17">
        <v>0.16525359953056801</v>
      </c>
      <c r="AJ99" s="17">
        <v>0.190281458216771</v>
      </c>
      <c r="AK99" s="17">
        <v>0.165186227405106</v>
      </c>
      <c r="AL99" s="17">
        <v>0.177954229496112</v>
      </c>
      <c r="AM99" s="17">
        <v>0.20032615410545401</v>
      </c>
      <c r="AN99" s="17">
        <v>0.18154282682852299</v>
      </c>
      <c r="AO99" s="17">
        <v>0.17502217929668501</v>
      </c>
      <c r="AP99" s="17">
        <v>0.19075214537420199</v>
      </c>
      <c r="AQ99" s="17">
        <v>0.17698862062852999</v>
      </c>
      <c r="AR99" s="17">
        <v>0.16434700883512701</v>
      </c>
      <c r="AS99" s="17">
        <v>0.26284338704756999</v>
      </c>
      <c r="AT99" s="17">
        <v>0.17952305950135899</v>
      </c>
      <c r="AU99" s="17">
        <v>0.11955734274367</v>
      </c>
      <c r="AV99" s="17"/>
      <c r="AW99" s="17">
        <v>0.1822915910739</v>
      </c>
      <c r="AX99" s="17">
        <v>0.18767698162291399</v>
      </c>
      <c r="AY99" s="17">
        <v>0.15515434816010601</v>
      </c>
      <c r="AZ99" s="17">
        <v>0.179126423023592</v>
      </c>
      <c r="BA99" s="17">
        <v>0.165040032265651</v>
      </c>
      <c r="BB99" s="17">
        <v>0.15402662813131701</v>
      </c>
      <c r="BC99" s="17"/>
      <c r="BD99" s="17">
        <v>0.17880150199581099</v>
      </c>
      <c r="BE99" s="17">
        <v>0.21496668256863899</v>
      </c>
      <c r="BF99" s="17">
        <v>0.16039498942932701</v>
      </c>
      <c r="BG99" s="17">
        <v>0.151321185930929</v>
      </c>
      <c r="BH99" s="17">
        <v>0.15056876177881701</v>
      </c>
      <c r="BI99" s="17"/>
      <c r="BJ99" s="17">
        <v>0.174262547481325</v>
      </c>
      <c r="BK99" s="17">
        <v>0.18634758987099101</v>
      </c>
      <c r="BL99" s="17"/>
      <c r="BM99" s="17">
        <v>0.17363769153818101</v>
      </c>
      <c r="BN99" s="17">
        <v>0.191971605176741</v>
      </c>
      <c r="BO99" s="17"/>
      <c r="BP99" s="17">
        <v>0.194004449986417</v>
      </c>
      <c r="BQ99" s="17">
        <v>0.16120637465203</v>
      </c>
      <c r="BR99" s="17">
        <v>0.18269937069287601</v>
      </c>
      <c r="BS99" s="17">
        <v>0.17698756433120799</v>
      </c>
      <c r="BT99" s="17"/>
      <c r="BU99" s="17">
        <v>0.163976815105283</v>
      </c>
      <c r="BV99" s="17">
        <v>0.191230047537231</v>
      </c>
      <c r="BW99" s="17"/>
      <c r="BX99" s="17">
        <v>0.15306446137251101</v>
      </c>
      <c r="BY99" s="17">
        <v>0.18505144341903201</v>
      </c>
      <c r="BZ99" s="17"/>
      <c r="CA99" s="17">
        <v>0.16458637946680901</v>
      </c>
      <c r="CB99" s="17">
        <v>0.170363334669029</v>
      </c>
      <c r="CC99" s="17">
        <v>0.18145758774726201</v>
      </c>
      <c r="CD99" s="17">
        <v>0.17844709763458799</v>
      </c>
    </row>
    <row r="100" spans="2:82">
      <c r="B100" t="s">
        <v>123</v>
      </c>
      <c r="C100" s="17">
        <v>0.462690770829567</v>
      </c>
      <c r="D100" s="17">
        <v>0.449651181209896</v>
      </c>
      <c r="E100" s="17">
        <v>0.47734050000151301</v>
      </c>
      <c r="F100" s="17"/>
      <c r="G100" s="17">
        <v>0.197547260728791</v>
      </c>
      <c r="H100" s="17">
        <v>0.27195052446164097</v>
      </c>
      <c r="I100" s="17">
        <v>0.35378413331648201</v>
      </c>
      <c r="J100" s="17">
        <v>0.526766568448646</v>
      </c>
      <c r="K100" s="17">
        <v>0.60923316340783196</v>
      </c>
      <c r="L100" s="17">
        <v>0.733259158357075</v>
      </c>
      <c r="M100" s="17"/>
      <c r="N100" s="17">
        <v>0.46120900208423399</v>
      </c>
      <c r="O100" s="17">
        <v>0.476069871555306</v>
      </c>
      <c r="P100" s="17">
        <v>0.40363805238144901</v>
      </c>
      <c r="Q100" s="17">
        <v>0.50085015751731699</v>
      </c>
      <c r="R100" s="17"/>
      <c r="S100" s="17">
        <v>0.32621184964537597</v>
      </c>
      <c r="T100" s="17">
        <v>0.50734800959289605</v>
      </c>
      <c r="U100" s="17">
        <v>0.50526609630645403</v>
      </c>
      <c r="V100" s="17">
        <v>0.54568393240215696</v>
      </c>
      <c r="W100" s="17">
        <v>0.47241452448165699</v>
      </c>
      <c r="X100" s="17">
        <v>0.44934248753081801</v>
      </c>
      <c r="Y100" s="17">
        <v>0.43380885863783197</v>
      </c>
      <c r="Z100" s="17">
        <v>0.52478318268635604</v>
      </c>
      <c r="AA100" s="17">
        <v>0.43930475735208702</v>
      </c>
      <c r="AB100" s="17">
        <v>0.49188502898819803</v>
      </c>
      <c r="AC100" s="17">
        <v>0.497495854054822</v>
      </c>
      <c r="AD100" s="17">
        <v>0.49532932883417102</v>
      </c>
      <c r="AE100" s="17"/>
      <c r="AF100" s="17">
        <v>0.48612836928300901</v>
      </c>
      <c r="AG100" s="17">
        <v>0.45804499194996801</v>
      </c>
      <c r="AH100" s="17">
        <v>0.51132015770232997</v>
      </c>
      <c r="AI100" s="17">
        <v>0.50042591346753096</v>
      </c>
      <c r="AJ100" s="17">
        <v>0.43788393835724099</v>
      </c>
      <c r="AK100" s="17">
        <v>0.50725175491466001</v>
      </c>
      <c r="AL100" s="17">
        <v>0.439173569386893</v>
      </c>
      <c r="AM100" s="17">
        <v>0.48549021610740001</v>
      </c>
      <c r="AN100" s="17">
        <v>0.45360867982924202</v>
      </c>
      <c r="AO100" s="17">
        <v>0.43824325480347598</v>
      </c>
      <c r="AP100" s="17">
        <v>0.40717867265246399</v>
      </c>
      <c r="AQ100" s="17">
        <v>0.40541533982342798</v>
      </c>
      <c r="AR100" s="17">
        <v>0.50453300491172204</v>
      </c>
      <c r="AS100" s="17">
        <v>0.44318687042142002</v>
      </c>
      <c r="AT100" s="17">
        <v>0.38272291337436198</v>
      </c>
      <c r="AU100" s="17">
        <v>0.35110184947453699</v>
      </c>
      <c r="AV100" s="17"/>
      <c r="AW100" s="17">
        <v>0.30245477057734399</v>
      </c>
      <c r="AX100" s="17">
        <v>0.46117225051858202</v>
      </c>
      <c r="AY100" s="17">
        <v>0.46360426029198298</v>
      </c>
      <c r="AZ100" s="17">
        <v>0.55747503098125495</v>
      </c>
      <c r="BA100" s="17">
        <v>0.58976319728498905</v>
      </c>
      <c r="BB100" s="17">
        <v>0.52470205062985098</v>
      </c>
      <c r="BC100" s="17"/>
      <c r="BD100" s="17">
        <v>0.55694587187549904</v>
      </c>
      <c r="BE100" s="17">
        <v>0.44600471931801799</v>
      </c>
      <c r="BF100" s="17">
        <v>0.42451582712131503</v>
      </c>
      <c r="BG100" s="17">
        <v>0.28955978468468302</v>
      </c>
      <c r="BH100" s="17">
        <v>0.41246188617955698</v>
      </c>
      <c r="BI100" s="17"/>
      <c r="BJ100" s="17">
        <v>0.52445456954944003</v>
      </c>
      <c r="BK100" s="17">
        <v>0.187904662655622</v>
      </c>
      <c r="BL100" s="17"/>
      <c r="BM100" s="17">
        <v>0.492345629605974</v>
      </c>
      <c r="BN100" s="17">
        <v>0.31989611597599799</v>
      </c>
      <c r="BO100" s="17"/>
      <c r="BP100" s="17">
        <v>0.25729090348526101</v>
      </c>
      <c r="BQ100" s="17">
        <v>0.32666428478851101</v>
      </c>
      <c r="BR100" s="17">
        <v>0.24259169664790001</v>
      </c>
      <c r="BS100" s="17">
        <v>0.53421519938135897</v>
      </c>
      <c r="BT100" s="17"/>
      <c r="BU100" s="17">
        <v>0.43552805913637299</v>
      </c>
      <c r="BV100" s="17">
        <v>0.49726779590030501</v>
      </c>
      <c r="BW100" s="17"/>
      <c r="BX100" s="17">
        <v>0.277650423046432</v>
      </c>
      <c r="BY100" s="17">
        <v>0.53608809577864203</v>
      </c>
      <c r="BZ100" s="17"/>
      <c r="CA100" s="17">
        <v>0.47101823828654699</v>
      </c>
      <c r="CB100" s="17">
        <v>0.61166484860413395</v>
      </c>
      <c r="CC100" s="17">
        <v>0.36871067474496999</v>
      </c>
      <c r="CD100" s="17">
        <v>0.41769386853696899</v>
      </c>
    </row>
    <row r="101" spans="2:82">
      <c r="B101" t="s">
        <v>124</v>
      </c>
      <c r="C101" s="17">
        <v>3.5813130951445497E-2</v>
      </c>
      <c r="D101" s="17">
        <v>3.2344345749550099E-2</v>
      </c>
      <c r="E101" s="17">
        <v>3.8924232373363697E-2</v>
      </c>
      <c r="F101" s="17"/>
      <c r="G101" s="17">
        <v>1.6910508618920701E-2</v>
      </c>
      <c r="H101" s="17">
        <v>3.2672542885401501E-2</v>
      </c>
      <c r="I101" s="17">
        <v>3.6818521567664499E-2</v>
      </c>
      <c r="J101" s="17">
        <v>4.2744370426462598E-2</v>
      </c>
      <c r="K101" s="17">
        <v>4.3618922998980701E-2</v>
      </c>
      <c r="L101" s="17">
        <v>3.9269063190270001E-2</v>
      </c>
      <c r="M101" s="17"/>
      <c r="N101" s="17">
        <v>2.6784328400994199E-2</v>
      </c>
      <c r="O101" s="17">
        <v>2.5373351003489201E-2</v>
      </c>
      <c r="P101" s="17">
        <v>4.0010225576309698E-2</v>
      </c>
      <c r="Q101" s="17">
        <v>4.9853185303522403E-2</v>
      </c>
      <c r="R101" s="17"/>
      <c r="S101" s="17">
        <v>2.8145777247853599E-2</v>
      </c>
      <c r="T101" s="17">
        <v>4.1865861504718202E-2</v>
      </c>
      <c r="U101" s="17">
        <v>3.5793799166362703E-2</v>
      </c>
      <c r="V101" s="17">
        <v>4.1406019833285602E-2</v>
      </c>
      <c r="W101" s="17">
        <v>2.56903575278895E-2</v>
      </c>
      <c r="X101" s="17">
        <v>4.0653287553869703E-2</v>
      </c>
      <c r="Y101" s="17">
        <v>3.44236233713619E-2</v>
      </c>
      <c r="Z101" s="17">
        <v>2.25094844782186E-2</v>
      </c>
      <c r="AA101" s="17">
        <v>3.8514553681819101E-2</v>
      </c>
      <c r="AB101" s="17">
        <v>4.8626714442680997E-2</v>
      </c>
      <c r="AC101" s="17">
        <v>3.5274232126101701E-2</v>
      </c>
      <c r="AD101" s="17">
        <v>1.1737469909493099E-2</v>
      </c>
      <c r="AE101" s="17"/>
      <c r="AF101" s="17">
        <v>8.7016931278696003E-2</v>
      </c>
      <c r="AG101" s="17">
        <v>3.9011312783626399E-2</v>
      </c>
      <c r="AH101" s="17">
        <v>3.3084692865084003E-2</v>
      </c>
      <c r="AI101" s="17">
        <v>4.3813317098120502E-2</v>
      </c>
      <c r="AJ101" s="17">
        <v>3.5242272407675301E-2</v>
      </c>
      <c r="AK101" s="17">
        <v>3.2985975586683203E-2</v>
      </c>
      <c r="AL101" s="17">
        <v>5.3227975203911197E-2</v>
      </c>
      <c r="AM101" s="17">
        <v>4.6058138170354097E-2</v>
      </c>
      <c r="AN101" s="17">
        <v>2.2866374071768E-2</v>
      </c>
      <c r="AO101" s="17">
        <v>3.2222480276626699E-2</v>
      </c>
      <c r="AP101" s="17">
        <v>2.2747379364945999E-2</v>
      </c>
      <c r="AQ101" s="17">
        <v>2.3304525596719802E-2</v>
      </c>
      <c r="AR101" s="17">
        <v>1.7441875282979399E-2</v>
      </c>
      <c r="AS101" s="17">
        <v>2.2114284869171399E-2</v>
      </c>
      <c r="AT101" s="17">
        <v>0</v>
      </c>
      <c r="AU101" s="17">
        <v>2.6860152912165699E-2</v>
      </c>
      <c r="AV101" s="17"/>
      <c r="AW101" s="17">
        <v>3.7879382684157803E-2</v>
      </c>
      <c r="AX101" s="17">
        <v>3.7114469052918202E-2</v>
      </c>
      <c r="AY101" s="17">
        <v>3.30324464073527E-2</v>
      </c>
      <c r="AZ101" s="17">
        <v>3.2870704218225702E-2</v>
      </c>
      <c r="BA101" s="17">
        <v>3.46075702427159E-2</v>
      </c>
      <c r="BB101" s="17">
        <v>3.6027231276263602E-2</v>
      </c>
      <c r="BC101" s="17"/>
      <c r="BD101" s="17">
        <v>5.2488427585709201E-2</v>
      </c>
      <c r="BE101" s="17">
        <v>2.6804839182092099E-2</v>
      </c>
      <c r="BF101" s="17">
        <v>2.2490641083545201E-2</v>
      </c>
      <c r="BG101" s="17">
        <v>3.5453669673465298E-2</v>
      </c>
      <c r="BH101" s="17">
        <v>1.38811967315766E-2</v>
      </c>
      <c r="BI101" s="17"/>
      <c r="BJ101" s="17">
        <v>3.4052337915792999E-2</v>
      </c>
      <c r="BK101" s="17">
        <v>4.0298265062090999E-2</v>
      </c>
      <c r="BL101" s="17"/>
      <c r="BM101" s="17">
        <v>3.3692031433062299E-2</v>
      </c>
      <c r="BN101" s="17">
        <v>4.3236218087143098E-2</v>
      </c>
      <c r="BO101" s="17"/>
      <c r="BP101" s="17">
        <v>3.7227184521415699E-2</v>
      </c>
      <c r="BQ101" s="17">
        <v>3.0766636233780901E-2</v>
      </c>
      <c r="BR101" s="17">
        <v>3.5209097888520197E-2</v>
      </c>
      <c r="BS101" s="17">
        <v>3.3227751625122003E-2</v>
      </c>
      <c r="BT101" s="17"/>
      <c r="BU101" s="17">
        <v>2.4959660573146501E-2</v>
      </c>
      <c r="BV101" s="17">
        <v>4.96291564504385E-2</v>
      </c>
      <c r="BW101" s="17"/>
      <c r="BX101" s="17">
        <v>1.8813442158131601E-2</v>
      </c>
      <c r="BY101" s="17">
        <v>4.2556155904351099E-2</v>
      </c>
      <c r="BZ101" s="17"/>
      <c r="CA101" s="17">
        <v>2.1833509658763E-2</v>
      </c>
      <c r="CB101" s="17">
        <v>3.6666682858714703E-2</v>
      </c>
      <c r="CC101" s="17">
        <v>1.6146483474794499E-2</v>
      </c>
      <c r="CD101" s="17">
        <v>5.9721968156262198E-2</v>
      </c>
    </row>
    <row r="102" spans="2:82">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row>
    <row r="103" spans="2:82">
      <c r="B103" s="6" t="s">
        <v>132</v>
      </c>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row>
    <row r="104" spans="2:82">
      <c r="B104" s="24" t="s">
        <v>15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row>
    <row r="105" spans="2:82">
      <c r="B105" t="s">
        <v>119</v>
      </c>
      <c r="C105" s="17">
        <v>0</v>
      </c>
      <c r="D105" s="17">
        <v>0</v>
      </c>
      <c r="E105" s="17">
        <v>0</v>
      </c>
      <c r="F105" s="17"/>
      <c r="G105" s="17">
        <v>0</v>
      </c>
      <c r="H105" s="17">
        <v>0</v>
      </c>
      <c r="I105" s="17">
        <v>0</v>
      </c>
      <c r="J105" s="17">
        <v>0</v>
      </c>
      <c r="K105" s="17">
        <v>0</v>
      </c>
      <c r="L105" s="17">
        <v>0</v>
      </c>
      <c r="M105" s="17"/>
      <c r="N105" s="17">
        <v>0</v>
      </c>
      <c r="O105" s="17">
        <v>0</v>
      </c>
      <c r="P105" s="17">
        <v>0</v>
      </c>
      <c r="Q105" s="17">
        <v>0</v>
      </c>
      <c r="R105" s="17"/>
      <c r="S105" s="17">
        <v>0</v>
      </c>
      <c r="T105" s="17">
        <v>0</v>
      </c>
      <c r="U105" s="17">
        <v>0</v>
      </c>
      <c r="V105" s="17">
        <v>0</v>
      </c>
      <c r="W105" s="17">
        <v>0</v>
      </c>
      <c r="X105" s="17">
        <v>0</v>
      </c>
      <c r="Y105" s="17">
        <v>0</v>
      </c>
      <c r="Z105" s="17">
        <v>0</v>
      </c>
      <c r="AA105" s="17">
        <v>0</v>
      </c>
      <c r="AB105" s="17">
        <v>0</v>
      </c>
      <c r="AC105" s="17">
        <v>0</v>
      </c>
      <c r="AD105" s="17">
        <v>0</v>
      </c>
      <c r="AE105" s="17"/>
      <c r="AF105" s="17">
        <v>0</v>
      </c>
      <c r="AG105" s="17">
        <v>0</v>
      </c>
      <c r="AH105" s="17">
        <v>0</v>
      </c>
      <c r="AI105" s="17">
        <v>0</v>
      </c>
      <c r="AJ105" s="17">
        <v>0</v>
      </c>
      <c r="AK105" s="17">
        <v>0</v>
      </c>
      <c r="AL105" s="17">
        <v>0</v>
      </c>
      <c r="AM105" s="17">
        <v>0</v>
      </c>
      <c r="AN105" s="17">
        <v>0</v>
      </c>
      <c r="AO105" s="17">
        <v>0</v>
      </c>
      <c r="AP105" s="17">
        <v>0</v>
      </c>
      <c r="AQ105" s="17">
        <v>0</v>
      </c>
      <c r="AR105" s="17">
        <v>0</v>
      </c>
      <c r="AS105" s="17">
        <v>0</v>
      </c>
      <c r="AT105" s="17">
        <v>0</v>
      </c>
      <c r="AU105" s="17">
        <v>0</v>
      </c>
      <c r="AV105" s="17"/>
      <c r="AW105" s="17">
        <v>0</v>
      </c>
      <c r="AX105" s="17">
        <v>0</v>
      </c>
      <c r="AY105" s="17">
        <v>0</v>
      </c>
      <c r="AZ105" s="17">
        <v>0</v>
      </c>
      <c r="BA105" s="17">
        <v>0</v>
      </c>
      <c r="BB105" s="17">
        <v>0</v>
      </c>
      <c r="BC105" s="17"/>
      <c r="BD105" s="17">
        <v>0</v>
      </c>
      <c r="BE105" s="17">
        <v>0</v>
      </c>
      <c r="BF105" s="17">
        <v>0</v>
      </c>
      <c r="BG105" s="17">
        <v>0</v>
      </c>
      <c r="BH105" s="17">
        <v>0</v>
      </c>
      <c r="BI105" s="17"/>
      <c r="BJ105" s="17">
        <v>0</v>
      </c>
      <c r="BK105" s="17">
        <v>0</v>
      </c>
      <c r="BL105" s="17"/>
      <c r="BM105" s="17">
        <v>0</v>
      </c>
      <c r="BN105" s="17">
        <v>0</v>
      </c>
      <c r="BO105" s="17"/>
      <c r="BP105" s="17">
        <v>0</v>
      </c>
      <c r="BQ105" s="17">
        <v>0</v>
      </c>
      <c r="BR105" s="17">
        <v>0</v>
      </c>
      <c r="BS105" s="17">
        <v>0</v>
      </c>
      <c r="BT105" s="17"/>
      <c r="BU105" s="17">
        <v>0</v>
      </c>
      <c r="BV105" s="17">
        <v>0</v>
      </c>
      <c r="BW105" s="17"/>
      <c r="BX105" s="17">
        <v>0</v>
      </c>
      <c r="BY105" s="17">
        <v>0</v>
      </c>
      <c r="BZ105" s="17"/>
      <c r="CA105" s="17">
        <v>0</v>
      </c>
      <c r="CB105" s="17">
        <v>0</v>
      </c>
      <c r="CC105" s="17">
        <v>0</v>
      </c>
      <c r="CD105" s="17">
        <v>0</v>
      </c>
    </row>
    <row r="106" spans="2:82">
      <c r="B106" t="s">
        <v>120</v>
      </c>
      <c r="C106" s="17">
        <v>1</v>
      </c>
      <c r="D106" s="17">
        <v>1</v>
      </c>
      <c r="E106" s="17">
        <v>1</v>
      </c>
      <c r="F106" s="17"/>
      <c r="G106" s="17">
        <v>1</v>
      </c>
      <c r="H106" s="17">
        <v>1</v>
      </c>
      <c r="I106" s="17">
        <v>1</v>
      </c>
      <c r="J106" s="17">
        <v>1</v>
      </c>
      <c r="K106" s="17">
        <v>1</v>
      </c>
      <c r="L106" s="17">
        <v>1</v>
      </c>
      <c r="M106" s="17"/>
      <c r="N106" s="17">
        <v>1</v>
      </c>
      <c r="O106" s="17">
        <v>1</v>
      </c>
      <c r="P106" s="17">
        <v>1</v>
      </c>
      <c r="Q106" s="17">
        <v>1</v>
      </c>
      <c r="R106" s="17"/>
      <c r="S106" s="17">
        <v>1</v>
      </c>
      <c r="T106" s="17">
        <v>1</v>
      </c>
      <c r="U106" s="17">
        <v>1</v>
      </c>
      <c r="V106" s="17">
        <v>1</v>
      </c>
      <c r="W106" s="17">
        <v>1</v>
      </c>
      <c r="X106" s="17">
        <v>1</v>
      </c>
      <c r="Y106" s="17">
        <v>1</v>
      </c>
      <c r="Z106" s="17">
        <v>1</v>
      </c>
      <c r="AA106" s="17">
        <v>1</v>
      </c>
      <c r="AB106" s="17">
        <v>1</v>
      </c>
      <c r="AC106" s="17">
        <v>1</v>
      </c>
      <c r="AD106" s="17">
        <v>1</v>
      </c>
      <c r="AE106" s="17"/>
      <c r="AF106" s="17">
        <v>1</v>
      </c>
      <c r="AG106" s="17">
        <v>1</v>
      </c>
      <c r="AH106" s="17">
        <v>1</v>
      </c>
      <c r="AI106" s="17">
        <v>1</v>
      </c>
      <c r="AJ106" s="17">
        <v>1</v>
      </c>
      <c r="AK106" s="17">
        <v>1</v>
      </c>
      <c r="AL106" s="17">
        <v>1</v>
      </c>
      <c r="AM106" s="17">
        <v>1</v>
      </c>
      <c r="AN106" s="17">
        <v>1</v>
      </c>
      <c r="AO106" s="17">
        <v>1</v>
      </c>
      <c r="AP106" s="17">
        <v>1</v>
      </c>
      <c r="AQ106" s="17">
        <v>1</v>
      </c>
      <c r="AR106" s="17">
        <v>1</v>
      </c>
      <c r="AS106" s="17">
        <v>1</v>
      </c>
      <c r="AT106" s="17">
        <v>1</v>
      </c>
      <c r="AU106" s="17">
        <v>1</v>
      </c>
      <c r="AV106" s="17"/>
      <c r="AW106" s="17">
        <v>1</v>
      </c>
      <c r="AX106" s="17">
        <v>1</v>
      </c>
      <c r="AY106" s="17">
        <v>1</v>
      </c>
      <c r="AZ106" s="17">
        <v>1</v>
      </c>
      <c r="BA106" s="17">
        <v>1</v>
      </c>
      <c r="BB106" s="17">
        <v>1</v>
      </c>
      <c r="BC106" s="17"/>
      <c r="BD106" s="17">
        <v>1</v>
      </c>
      <c r="BE106" s="17">
        <v>1</v>
      </c>
      <c r="BF106" s="17">
        <v>1</v>
      </c>
      <c r="BG106" s="17">
        <v>1</v>
      </c>
      <c r="BH106" s="17">
        <v>1</v>
      </c>
      <c r="BI106" s="17"/>
      <c r="BJ106" s="17">
        <v>1</v>
      </c>
      <c r="BK106" s="17">
        <v>1</v>
      </c>
      <c r="BL106" s="17"/>
      <c r="BM106" s="17">
        <v>1</v>
      </c>
      <c r="BN106" s="17">
        <v>1</v>
      </c>
      <c r="BO106" s="17"/>
      <c r="BP106" s="17">
        <v>1</v>
      </c>
      <c r="BQ106" s="17">
        <v>1</v>
      </c>
      <c r="BR106" s="17">
        <v>1</v>
      </c>
      <c r="BS106" s="17">
        <v>1</v>
      </c>
      <c r="BT106" s="17"/>
      <c r="BU106" s="17">
        <v>1</v>
      </c>
      <c r="BV106" s="17">
        <v>1</v>
      </c>
      <c r="BW106" s="17"/>
      <c r="BX106" s="17">
        <v>1</v>
      </c>
      <c r="BY106" s="17">
        <v>1</v>
      </c>
      <c r="BZ106" s="17"/>
      <c r="CA106" s="17">
        <v>1</v>
      </c>
      <c r="CB106" s="17">
        <v>1</v>
      </c>
      <c r="CC106" s="17">
        <v>1</v>
      </c>
      <c r="CD106" s="17">
        <v>1</v>
      </c>
    </row>
    <row r="107" spans="2:82">
      <c r="B107" t="s">
        <v>121</v>
      </c>
      <c r="C107" s="17">
        <v>0</v>
      </c>
      <c r="D107" s="17">
        <v>0</v>
      </c>
      <c r="E107" s="17">
        <v>0</v>
      </c>
      <c r="F107" s="17"/>
      <c r="G107" s="17">
        <v>0</v>
      </c>
      <c r="H107" s="17">
        <v>0</v>
      </c>
      <c r="I107" s="17">
        <v>0</v>
      </c>
      <c r="J107" s="17">
        <v>0</v>
      </c>
      <c r="K107" s="17">
        <v>0</v>
      </c>
      <c r="L107" s="17">
        <v>0</v>
      </c>
      <c r="M107" s="17"/>
      <c r="N107" s="17">
        <v>0</v>
      </c>
      <c r="O107" s="17">
        <v>0</v>
      </c>
      <c r="P107" s="17">
        <v>0</v>
      </c>
      <c r="Q107" s="17">
        <v>0</v>
      </c>
      <c r="R107" s="17"/>
      <c r="S107" s="17">
        <v>0</v>
      </c>
      <c r="T107" s="17">
        <v>0</v>
      </c>
      <c r="U107" s="17">
        <v>0</v>
      </c>
      <c r="V107" s="17">
        <v>0</v>
      </c>
      <c r="W107" s="17">
        <v>0</v>
      </c>
      <c r="X107" s="17">
        <v>0</v>
      </c>
      <c r="Y107" s="17">
        <v>0</v>
      </c>
      <c r="Z107" s="17">
        <v>0</v>
      </c>
      <c r="AA107" s="17">
        <v>0</v>
      </c>
      <c r="AB107" s="17">
        <v>0</v>
      </c>
      <c r="AC107" s="17">
        <v>0</v>
      </c>
      <c r="AD107" s="17">
        <v>0</v>
      </c>
      <c r="AE107" s="17"/>
      <c r="AF107" s="17">
        <v>0</v>
      </c>
      <c r="AG107" s="17">
        <v>0</v>
      </c>
      <c r="AH107" s="17">
        <v>0</v>
      </c>
      <c r="AI107" s="17">
        <v>0</v>
      </c>
      <c r="AJ107" s="17">
        <v>0</v>
      </c>
      <c r="AK107" s="17">
        <v>0</v>
      </c>
      <c r="AL107" s="17">
        <v>0</v>
      </c>
      <c r="AM107" s="17">
        <v>0</v>
      </c>
      <c r="AN107" s="17">
        <v>0</v>
      </c>
      <c r="AO107" s="17">
        <v>0</v>
      </c>
      <c r="AP107" s="17">
        <v>0</v>
      </c>
      <c r="AQ107" s="17">
        <v>0</v>
      </c>
      <c r="AR107" s="17">
        <v>0</v>
      </c>
      <c r="AS107" s="17">
        <v>0</v>
      </c>
      <c r="AT107" s="17">
        <v>0</v>
      </c>
      <c r="AU107" s="17">
        <v>0</v>
      </c>
      <c r="AV107" s="17"/>
      <c r="AW107" s="17">
        <v>0</v>
      </c>
      <c r="AX107" s="17">
        <v>0</v>
      </c>
      <c r="AY107" s="17">
        <v>0</v>
      </c>
      <c r="AZ107" s="17">
        <v>0</v>
      </c>
      <c r="BA107" s="17">
        <v>0</v>
      </c>
      <c r="BB107" s="17">
        <v>0</v>
      </c>
      <c r="BC107" s="17"/>
      <c r="BD107" s="17">
        <v>0</v>
      </c>
      <c r="BE107" s="17">
        <v>0</v>
      </c>
      <c r="BF107" s="17">
        <v>0</v>
      </c>
      <c r="BG107" s="17">
        <v>0</v>
      </c>
      <c r="BH107" s="17">
        <v>0</v>
      </c>
      <c r="BI107" s="17"/>
      <c r="BJ107" s="17">
        <v>0</v>
      </c>
      <c r="BK107" s="17">
        <v>0</v>
      </c>
      <c r="BL107" s="17"/>
      <c r="BM107" s="17">
        <v>0</v>
      </c>
      <c r="BN107" s="17">
        <v>0</v>
      </c>
      <c r="BO107" s="17"/>
      <c r="BP107" s="17">
        <v>0</v>
      </c>
      <c r="BQ107" s="17">
        <v>0</v>
      </c>
      <c r="BR107" s="17">
        <v>0</v>
      </c>
      <c r="BS107" s="17">
        <v>0</v>
      </c>
      <c r="BT107" s="17"/>
      <c r="BU107" s="17">
        <v>0</v>
      </c>
      <c r="BV107" s="17">
        <v>0</v>
      </c>
      <c r="BW107" s="17"/>
      <c r="BX107" s="17">
        <v>0</v>
      </c>
      <c r="BY107" s="17">
        <v>0</v>
      </c>
      <c r="BZ107" s="17"/>
      <c r="CA107" s="17">
        <v>0</v>
      </c>
      <c r="CB107" s="17">
        <v>0</v>
      </c>
      <c r="CC107" s="17">
        <v>0</v>
      </c>
      <c r="CD107" s="17">
        <v>0</v>
      </c>
    </row>
    <row r="108" spans="2:82">
      <c r="B108" t="s">
        <v>122</v>
      </c>
      <c r="C108" s="17">
        <v>0</v>
      </c>
      <c r="D108" s="17">
        <v>0</v>
      </c>
      <c r="E108" s="17">
        <v>0</v>
      </c>
      <c r="F108" s="17"/>
      <c r="G108" s="17">
        <v>0</v>
      </c>
      <c r="H108" s="17">
        <v>0</v>
      </c>
      <c r="I108" s="17">
        <v>0</v>
      </c>
      <c r="J108" s="17">
        <v>0</v>
      </c>
      <c r="K108" s="17">
        <v>0</v>
      </c>
      <c r="L108" s="17">
        <v>0</v>
      </c>
      <c r="M108" s="17"/>
      <c r="N108" s="17">
        <v>0</v>
      </c>
      <c r="O108" s="17">
        <v>0</v>
      </c>
      <c r="P108" s="17">
        <v>0</v>
      </c>
      <c r="Q108" s="17">
        <v>0</v>
      </c>
      <c r="R108" s="17"/>
      <c r="S108" s="17">
        <v>0</v>
      </c>
      <c r="T108" s="17">
        <v>0</v>
      </c>
      <c r="U108" s="17">
        <v>0</v>
      </c>
      <c r="V108" s="17">
        <v>0</v>
      </c>
      <c r="W108" s="17">
        <v>0</v>
      </c>
      <c r="X108" s="17">
        <v>0</v>
      </c>
      <c r="Y108" s="17">
        <v>0</v>
      </c>
      <c r="Z108" s="17">
        <v>0</v>
      </c>
      <c r="AA108" s="17">
        <v>0</v>
      </c>
      <c r="AB108" s="17">
        <v>0</v>
      </c>
      <c r="AC108" s="17">
        <v>0</v>
      </c>
      <c r="AD108" s="17">
        <v>0</v>
      </c>
      <c r="AE108" s="17"/>
      <c r="AF108" s="17">
        <v>0</v>
      </c>
      <c r="AG108" s="17">
        <v>0</v>
      </c>
      <c r="AH108" s="17">
        <v>0</v>
      </c>
      <c r="AI108" s="17">
        <v>0</v>
      </c>
      <c r="AJ108" s="17">
        <v>0</v>
      </c>
      <c r="AK108" s="17">
        <v>0</v>
      </c>
      <c r="AL108" s="17">
        <v>0</v>
      </c>
      <c r="AM108" s="17">
        <v>0</v>
      </c>
      <c r="AN108" s="17">
        <v>0</v>
      </c>
      <c r="AO108" s="17">
        <v>0</v>
      </c>
      <c r="AP108" s="17">
        <v>0</v>
      </c>
      <c r="AQ108" s="17">
        <v>0</v>
      </c>
      <c r="AR108" s="17">
        <v>0</v>
      </c>
      <c r="AS108" s="17">
        <v>0</v>
      </c>
      <c r="AT108" s="17">
        <v>0</v>
      </c>
      <c r="AU108" s="17">
        <v>0</v>
      </c>
      <c r="AV108" s="17"/>
      <c r="AW108" s="17">
        <v>0</v>
      </c>
      <c r="AX108" s="17">
        <v>0</v>
      </c>
      <c r="AY108" s="17">
        <v>0</v>
      </c>
      <c r="AZ108" s="17">
        <v>0</v>
      </c>
      <c r="BA108" s="17">
        <v>0</v>
      </c>
      <c r="BB108" s="17">
        <v>0</v>
      </c>
      <c r="BC108" s="17"/>
      <c r="BD108" s="17">
        <v>0</v>
      </c>
      <c r="BE108" s="17">
        <v>0</v>
      </c>
      <c r="BF108" s="17">
        <v>0</v>
      </c>
      <c r="BG108" s="17">
        <v>0</v>
      </c>
      <c r="BH108" s="17">
        <v>0</v>
      </c>
      <c r="BI108" s="17"/>
      <c r="BJ108" s="17">
        <v>0</v>
      </c>
      <c r="BK108" s="17">
        <v>0</v>
      </c>
      <c r="BL108" s="17"/>
      <c r="BM108" s="17">
        <v>0</v>
      </c>
      <c r="BN108" s="17">
        <v>0</v>
      </c>
      <c r="BO108" s="17"/>
      <c r="BP108" s="17">
        <v>0</v>
      </c>
      <c r="BQ108" s="17">
        <v>0</v>
      </c>
      <c r="BR108" s="17">
        <v>0</v>
      </c>
      <c r="BS108" s="17">
        <v>0</v>
      </c>
      <c r="BT108" s="17"/>
      <c r="BU108" s="17">
        <v>0</v>
      </c>
      <c r="BV108" s="17">
        <v>0</v>
      </c>
      <c r="BW108" s="17"/>
      <c r="BX108" s="17">
        <v>0</v>
      </c>
      <c r="BY108" s="17">
        <v>0</v>
      </c>
      <c r="BZ108" s="17"/>
      <c r="CA108" s="17">
        <v>0</v>
      </c>
      <c r="CB108" s="17">
        <v>0</v>
      </c>
      <c r="CC108" s="17">
        <v>0</v>
      </c>
      <c r="CD108" s="17">
        <v>0</v>
      </c>
    </row>
    <row r="109" spans="2:82">
      <c r="B109" t="s">
        <v>123</v>
      </c>
      <c r="C109" s="17">
        <v>0</v>
      </c>
      <c r="D109" s="17">
        <v>0</v>
      </c>
      <c r="E109" s="17">
        <v>0</v>
      </c>
      <c r="F109" s="17"/>
      <c r="G109" s="17">
        <v>0</v>
      </c>
      <c r="H109" s="17">
        <v>0</v>
      </c>
      <c r="I109" s="17">
        <v>0</v>
      </c>
      <c r="J109" s="17">
        <v>0</v>
      </c>
      <c r="K109" s="17">
        <v>0</v>
      </c>
      <c r="L109" s="17">
        <v>0</v>
      </c>
      <c r="M109" s="17"/>
      <c r="N109" s="17">
        <v>0</v>
      </c>
      <c r="O109" s="17">
        <v>0</v>
      </c>
      <c r="P109" s="17">
        <v>0</v>
      </c>
      <c r="Q109" s="17">
        <v>0</v>
      </c>
      <c r="R109" s="17"/>
      <c r="S109" s="17">
        <v>0</v>
      </c>
      <c r="T109" s="17">
        <v>0</v>
      </c>
      <c r="U109" s="17">
        <v>0</v>
      </c>
      <c r="V109" s="17">
        <v>0</v>
      </c>
      <c r="W109" s="17">
        <v>0</v>
      </c>
      <c r="X109" s="17">
        <v>0</v>
      </c>
      <c r="Y109" s="17">
        <v>0</v>
      </c>
      <c r="Z109" s="17">
        <v>0</v>
      </c>
      <c r="AA109" s="17">
        <v>0</v>
      </c>
      <c r="AB109" s="17">
        <v>0</v>
      </c>
      <c r="AC109" s="17">
        <v>0</v>
      </c>
      <c r="AD109" s="17">
        <v>0</v>
      </c>
      <c r="AE109" s="17"/>
      <c r="AF109" s="17">
        <v>0</v>
      </c>
      <c r="AG109" s="17">
        <v>0</v>
      </c>
      <c r="AH109" s="17">
        <v>0</v>
      </c>
      <c r="AI109" s="17">
        <v>0</v>
      </c>
      <c r="AJ109" s="17">
        <v>0</v>
      </c>
      <c r="AK109" s="17">
        <v>0</v>
      </c>
      <c r="AL109" s="17">
        <v>0</v>
      </c>
      <c r="AM109" s="17">
        <v>0</v>
      </c>
      <c r="AN109" s="17">
        <v>0</v>
      </c>
      <c r="AO109" s="17">
        <v>0</v>
      </c>
      <c r="AP109" s="17">
        <v>0</v>
      </c>
      <c r="AQ109" s="17">
        <v>0</v>
      </c>
      <c r="AR109" s="17">
        <v>0</v>
      </c>
      <c r="AS109" s="17">
        <v>0</v>
      </c>
      <c r="AT109" s="17">
        <v>0</v>
      </c>
      <c r="AU109" s="17">
        <v>0</v>
      </c>
      <c r="AV109" s="17"/>
      <c r="AW109" s="17">
        <v>0</v>
      </c>
      <c r="AX109" s="17">
        <v>0</v>
      </c>
      <c r="AY109" s="17">
        <v>0</v>
      </c>
      <c r="AZ109" s="17">
        <v>0</v>
      </c>
      <c r="BA109" s="17">
        <v>0</v>
      </c>
      <c r="BB109" s="17">
        <v>0</v>
      </c>
      <c r="BC109" s="17"/>
      <c r="BD109" s="17">
        <v>0</v>
      </c>
      <c r="BE109" s="17">
        <v>0</v>
      </c>
      <c r="BF109" s="17">
        <v>0</v>
      </c>
      <c r="BG109" s="17">
        <v>0</v>
      </c>
      <c r="BH109" s="17">
        <v>0</v>
      </c>
      <c r="BI109" s="17"/>
      <c r="BJ109" s="17">
        <v>0</v>
      </c>
      <c r="BK109" s="17">
        <v>0</v>
      </c>
      <c r="BL109" s="17"/>
      <c r="BM109" s="17">
        <v>0</v>
      </c>
      <c r="BN109" s="17">
        <v>0</v>
      </c>
      <c r="BO109" s="17"/>
      <c r="BP109" s="17">
        <v>0</v>
      </c>
      <c r="BQ109" s="17">
        <v>0</v>
      </c>
      <c r="BR109" s="17">
        <v>0</v>
      </c>
      <c r="BS109" s="17">
        <v>0</v>
      </c>
      <c r="BT109" s="17"/>
      <c r="BU109" s="17">
        <v>0</v>
      </c>
      <c r="BV109" s="17">
        <v>0</v>
      </c>
      <c r="BW109" s="17"/>
      <c r="BX109" s="17">
        <v>0</v>
      </c>
      <c r="BY109" s="17">
        <v>0</v>
      </c>
      <c r="BZ109" s="17"/>
      <c r="CA109" s="17">
        <v>0</v>
      </c>
      <c r="CB109" s="17">
        <v>0</v>
      </c>
      <c r="CC109" s="17">
        <v>0</v>
      </c>
      <c r="CD109" s="17">
        <v>0</v>
      </c>
    </row>
    <row r="110" spans="2:82">
      <c r="B110" t="s">
        <v>124</v>
      </c>
      <c r="C110" s="17">
        <v>0</v>
      </c>
      <c r="D110" s="17">
        <v>0</v>
      </c>
      <c r="E110" s="17">
        <v>0</v>
      </c>
      <c r="F110" s="17"/>
      <c r="G110" s="17">
        <v>0</v>
      </c>
      <c r="H110" s="17">
        <v>0</v>
      </c>
      <c r="I110" s="17">
        <v>0</v>
      </c>
      <c r="J110" s="17">
        <v>0</v>
      </c>
      <c r="K110" s="17">
        <v>0</v>
      </c>
      <c r="L110" s="17">
        <v>0</v>
      </c>
      <c r="M110" s="17"/>
      <c r="N110" s="17">
        <v>0</v>
      </c>
      <c r="O110" s="17">
        <v>0</v>
      </c>
      <c r="P110" s="17">
        <v>0</v>
      </c>
      <c r="Q110" s="17">
        <v>0</v>
      </c>
      <c r="R110" s="17"/>
      <c r="S110" s="17">
        <v>0</v>
      </c>
      <c r="T110" s="17">
        <v>0</v>
      </c>
      <c r="U110" s="17">
        <v>0</v>
      </c>
      <c r="V110" s="17">
        <v>0</v>
      </c>
      <c r="W110" s="17">
        <v>0</v>
      </c>
      <c r="X110" s="17">
        <v>0</v>
      </c>
      <c r="Y110" s="17">
        <v>0</v>
      </c>
      <c r="Z110" s="17">
        <v>0</v>
      </c>
      <c r="AA110" s="17">
        <v>0</v>
      </c>
      <c r="AB110" s="17">
        <v>0</v>
      </c>
      <c r="AC110" s="17">
        <v>0</v>
      </c>
      <c r="AD110" s="17">
        <v>0</v>
      </c>
      <c r="AE110" s="17"/>
      <c r="AF110" s="17">
        <v>0</v>
      </c>
      <c r="AG110" s="17">
        <v>0</v>
      </c>
      <c r="AH110" s="17">
        <v>0</v>
      </c>
      <c r="AI110" s="17">
        <v>0</v>
      </c>
      <c r="AJ110" s="17">
        <v>0</v>
      </c>
      <c r="AK110" s="17">
        <v>0</v>
      </c>
      <c r="AL110" s="17">
        <v>0</v>
      </c>
      <c r="AM110" s="17">
        <v>0</v>
      </c>
      <c r="AN110" s="17">
        <v>0</v>
      </c>
      <c r="AO110" s="17">
        <v>0</v>
      </c>
      <c r="AP110" s="17">
        <v>0</v>
      </c>
      <c r="AQ110" s="17">
        <v>0</v>
      </c>
      <c r="AR110" s="17">
        <v>0</v>
      </c>
      <c r="AS110" s="17">
        <v>0</v>
      </c>
      <c r="AT110" s="17">
        <v>0</v>
      </c>
      <c r="AU110" s="17">
        <v>0</v>
      </c>
      <c r="AV110" s="17"/>
      <c r="AW110" s="17">
        <v>0</v>
      </c>
      <c r="AX110" s="17">
        <v>0</v>
      </c>
      <c r="AY110" s="17">
        <v>0</v>
      </c>
      <c r="AZ110" s="17">
        <v>0</v>
      </c>
      <c r="BA110" s="17">
        <v>0</v>
      </c>
      <c r="BB110" s="17">
        <v>0</v>
      </c>
      <c r="BC110" s="17"/>
      <c r="BD110" s="17">
        <v>0</v>
      </c>
      <c r="BE110" s="17">
        <v>0</v>
      </c>
      <c r="BF110" s="17">
        <v>0</v>
      </c>
      <c r="BG110" s="17">
        <v>0</v>
      </c>
      <c r="BH110" s="17">
        <v>0</v>
      </c>
      <c r="BI110" s="17"/>
      <c r="BJ110" s="17">
        <v>0</v>
      </c>
      <c r="BK110" s="17">
        <v>0</v>
      </c>
      <c r="BL110" s="17"/>
      <c r="BM110" s="17">
        <v>0</v>
      </c>
      <c r="BN110" s="17">
        <v>0</v>
      </c>
      <c r="BO110" s="17"/>
      <c r="BP110" s="17">
        <v>0</v>
      </c>
      <c r="BQ110" s="17">
        <v>0</v>
      </c>
      <c r="BR110" s="17">
        <v>0</v>
      </c>
      <c r="BS110" s="17">
        <v>0</v>
      </c>
      <c r="BT110" s="17"/>
      <c r="BU110" s="17">
        <v>0</v>
      </c>
      <c r="BV110" s="17">
        <v>0</v>
      </c>
      <c r="BW110" s="17"/>
      <c r="BX110" s="17">
        <v>0</v>
      </c>
      <c r="BY110" s="17">
        <v>0</v>
      </c>
      <c r="BZ110" s="17"/>
      <c r="CA110" s="17">
        <v>0</v>
      </c>
      <c r="CB110" s="17">
        <v>0</v>
      </c>
      <c r="CC110" s="17">
        <v>0</v>
      </c>
      <c r="CD110" s="17">
        <v>0</v>
      </c>
    </row>
    <row r="111" spans="2:8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row>
    <row r="112" spans="2:82">
      <c r="B112" s="6" t="s">
        <v>133</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row>
    <row r="113" spans="2:82">
      <c r="B113" s="24" t="s">
        <v>15</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row>
    <row r="114" spans="2:82">
      <c r="B114" t="s">
        <v>134</v>
      </c>
      <c r="C114" s="17">
        <v>0.40726525192424501</v>
      </c>
      <c r="D114" s="17">
        <v>0.42064717850212402</v>
      </c>
      <c r="E114" s="17">
        <v>0.39628108002283602</v>
      </c>
      <c r="F114" s="17"/>
      <c r="G114" s="17">
        <v>0.25585904788756503</v>
      </c>
      <c r="H114" s="17">
        <v>0.29356538258612902</v>
      </c>
      <c r="I114" s="17">
        <v>0.37693195759465298</v>
      </c>
      <c r="J114" s="17">
        <v>0.46309767616276498</v>
      </c>
      <c r="K114" s="17">
        <v>0.45926933495908201</v>
      </c>
      <c r="L114" s="17">
        <v>0.545257637012594</v>
      </c>
      <c r="M114" s="17"/>
      <c r="N114" s="17">
        <v>0.40361801480885101</v>
      </c>
      <c r="O114" s="17">
        <v>0.43003816669071299</v>
      </c>
      <c r="P114" s="17">
        <v>0.39729933523838701</v>
      </c>
      <c r="Q114" s="17">
        <v>0.39642769818291002</v>
      </c>
      <c r="R114" s="17"/>
      <c r="S114" s="17">
        <v>0.308097937174307</v>
      </c>
      <c r="T114" s="17">
        <v>0.47744218542685501</v>
      </c>
      <c r="U114" s="17">
        <v>0.447242289308587</v>
      </c>
      <c r="V114" s="17">
        <v>0.488715393249116</v>
      </c>
      <c r="W114" s="17">
        <v>0.40018607018317198</v>
      </c>
      <c r="X114" s="17">
        <v>0.38633490334264298</v>
      </c>
      <c r="Y114" s="17">
        <v>0.36896127075940999</v>
      </c>
      <c r="Z114" s="17">
        <v>0.41291488353185701</v>
      </c>
      <c r="AA114" s="17">
        <v>0.42343226240932802</v>
      </c>
      <c r="AB114" s="17">
        <v>0.368452100924133</v>
      </c>
      <c r="AC114" s="17">
        <v>0.46049498253260701</v>
      </c>
      <c r="AD114" s="17">
        <v>0.35737956805783899</v>
      </c>
      <c r="AE114" s="17"/>
      <c r="AF114" s="17">
        <v>0.21945716257610101</v>
      </c>
      <c r="AG114" s="17">
        <v>0.42423754677902298</v>
      </c>
      <c r="AH114" s="17">
        <v>0.39603256758227201</v>
      </c>
      <c r="AI114" s="17">
        <v>0.40594690338126199</v>
      </c>
      <c r="AJ114" s="17">
        <v>0.44476034374991602</v>
      </c>
      <c r="AK114" s="17">
        <v>0.43162752401366</v>
      </c>
      <c r="AL114" s="17">
        <v>0.41309680835834001</v>
      </c>
      <c r="AM114" s="17">
        <v>0.440701515154103</v>
      </c>
      <c r="AN114" s="17">
        <v>0.42275936898072602</v>
      </c>
      <c r="AO114" s="17">
        <v>0.40352913070206398</v>
      </c>
      <c r="AP114" s="17">
        <v>0.375763851459118</v>
      </c>
      <c r="AQ114" s="17">
        <v>0.38889241046170497</v>
      </c>
      <c r="AR114" s="17">
        <v>0.41127860974992497</v>
      </c>
      <c r="AS114" s="17">
        <v>0.42907259102946299</v>
      </c>
      <c r="AT114" s="17">
        <v>0.35706492057195199</v>
      </c>
      <c r="AU114" s="17">
        <v>0.3376578823127</v>
      </c>
      <c r="AV114" s="17"/>
      <c r="AW114" s="17">
        <v>0.31645546474911102</v>
      </c>
      <c r="AX114" s="17">
        <v>0.43320001780278899</v>
      </c>
      <c r="AY114" s="17">
        <v>0.42694875374694402</v>
      </c>
      <c r="AZ114" s="17">
        <v>0.44130367529938902</v>
      </c>
      <c r="BA114" s="17">
        <v>0.44669546335411803</v>
      </c>
      <c r="BB114" s="17">
        <v>0.41061516235351597</v>
      </c>
      <c r="BC114" s="17"/>
      <c r="BD114" s="17">
        <v>0.44092650481828599</v>
      </c>
      <c r="BE114" s="17">
        <v>0.40140780810333498</v>
      </c>
      <c r="BF114" s="17">
        <v>0.39640010580799701</v>
      </c>
      <c r="BG114" s="17">
        <v>0.35694408084794699</v>
      </c>
      <c r="BH114" s="17">
        <v>0.26080297939443597</v>
      </c>
      <c r="BI114" s="17"/>
      <c r="BJ114" s="17">
        <v>0.43602942297394298</v>
      </c>
      <c r="BK114" s="17">
        <v>0.28544092209043298</v>
      </c>
      <c r="BL114" s="17"/>
      <c r="BM114" s="17">
        <v>0.41784091412416702</v>
      </c>
      <c r="BN114" s="17">
        <v>0.36104926775354101</v>
      </c>
      <c r="BO114" s="17"/>
      <c r="BP114" s="17">
        <v>0.32894502441114998</v>
      </c>
      <c r="BQ114" s="17">
        <v>0.30334046777481499</v>
      </c>
      <c r="BR114" s="17">
        <v>0.31633090528017199</v>
      </c>
      <c r="BS114" s="17">
        <v>0.44455167830228798</v>
      </c>
      <c r="BT114" s="17"/>
      <c r="BU114" s="17">
        <v>0.42677909154221999</v>
      </c>
      <c r="BV114" s="17">
        <v>0.382424929304093</v>
      </c>
      <c r="BW114" s="17"/>
      <c r="BX114" s="17">
        <v>0.35552918037027498</v>
      </c>
      <c r="BY114" s="17">
        <v>0.42778666415097499</v>
      </c>
      <c r="BZ114" s="17"/>
      <c r="CA114" s="17">
        <v>0.51062193456572902</v>
      </c>
      <c r="CB114" s="17">
        <v>0.52022611920222805</v>
      </c>
      <c r="CC114" s="17">
        <v>0.35195708406589898</v>
      </c>
      <c r="CD114" s="17">
        <v>0.33074869471567397</v>
      </c>
    </row>
    <row r="115" spans="2:82">
      <c r="B115" t="s">
        <v>135</v>
      </c>
      <c r="C115" s="17">
        <v>0.29587491623055401</v>
      </c>
      <c r="D115" s="17">
        <v>0.317383942152345</v>
      </c>
      <c r="E115" s="17">
        <v>0.27519771311264901</v>
      </c>
      <c r="F115" s="17"/>
      <c r="G115" s="17">
        <v>0.21426507065085501</v>
      </c>
      <c r="H115" s="17">
        <v>0.246779184172321</v>
      </c>
      <c r="I115" s="17">
        <v>0.23698207534641799</v>
      </c>
      <c r="J115" s="17">
        <v>0.28539708252146501</v>
      </c>
      <c r="K115" s="17">
        <v>0.311592607640375</v>
      </c>
      <c r="L115" s="17">
        <v>0.43627376447495603</v>
      </c>
      <c r="M115" s="17"/>
      <c r="N115" s="17">
        <v>0.35930053533663803</v>
      </c>
      <c r="O115" s="17">
        <v>0.31355972653352399</v>
      </c>
      <c r="P115" s="17">
        <v>0.24382676506595</v>
      </c>
      <c r="Q115" s="17">
        <v>0.25842927635478202</v>
      </c>
      <c r="R115" s="17"/>
      <c r="S115" s="17">
        <v>0.21534077434300999</v>
      </c>
      <c r="T115" s="17">
        <v>0.35148572050813598</v>
      </c>
      <c r="U115" s="17">
        <v>0.31906874707226401</v>
      </c>
      <c r="V115" s="17">
        <v>0.336866582936451</v>
      </c>
      <c r="W115" s="17">
        <v>0.33762654834463901</v>
      </c>
      <c r="X115" s="17">
        <v>0.280847961183402</v>
      </c>
      <c r="Y115" s="17">
        <v>0.26632824230547902</v>
      </c>
      <c r="Z115" s="17">
        <v>0.25363102092825202</v>
      </c>
      <c r="AA115" s="17">
        <v>0.28841614416996297</v>
      </c>
      <c r="AB115" s="17">
        <v>0.34785832943907202</v>
      </c>
      <c r="AC115" s="17">
        <v>0.27884379039047802</v>
      </c>
      <c r="AD115" s="17">
        <v>0.22849385913286099</v>
      </c>
      <c r="AE115" s="17"/>
      <c r="AF115" s="17">
        <v>0.157792967214677</v>
      </c>
      <c r="AG115" s="17">
        <v>0.21745375918235901</v>
      </c>
      <c r="AH115" s="17">
        <v>0.26287782479286897</v>
      </c>
      <c r="AI115" s="17">
        <v>0.31671714000261098</v>
      </c>
      <c r="AJ115" s="17">
        <v>0.25773552160702401</v>
      </c>
      <c r="AK115" s="17">
        <v>0.282594433910898</v>
      </c>
      <c r="AL115" s="17">
        <v>0.273492146113408</v>
      </c>
      <c r="AM115" s="17">
        <v>0.33273113592388098</v>
      </c>
      <c r="AN115" s="17">
        <v>0.28738301773158598</v>
      </c>
      <c r="AO115" s="17">
        <v>0.30085101703367201</v>
      </c>
      <c r="AP115" s="17">
        <v>0.30967484226453501</v>
      </c>
      <c r="AQ115" s="17">
        <v>0.32033789961739501</v>
      </c>
      <c r="AR115" s="17">
        <v>0.375586356984426</v>
      </c>
      <c r="AS115" s="17">
        <v>0.37233619438580801</v>
      </c>
      <c r="AT115" s="17">
        <v>0.36364652895507299</v>
      </c>
      <c r="AU115" s="17">
        <v>0.34113158979701802</v>
      </c>
      <c r="AV115" s="17"/>
      <c r="AW115" s="17">
        <v>0.26577162504669699</v>
      </c>
      <c r="AX115" s="17">
        <v>0.30820894298963503</v>
      </c>
      <c r="AY115" s="17">
        <v>0.27218026566276199</v>
      </c>
      <c r="AZ115" s="17">
        <v>0.30274789586260797</v>
      </c>
      <c r="BA115" s="17">
        <v>0.331949792086217</v>
      </c>
      <c r="BB115" s="17">
        <v>0.31539609737964902</v>
      </c>
      <c r="BC115" s="17"/>
      <c r="BD115" s="17">
        <v>0.25616872560536702</v>
      </c>
      <c r="BE115" s="17">
        <v>0.28481442699117498</v>
      </c>
      <c r="BF115" s="17">
        <v>0.29765497910646399</v>
      </c>
      <c r="BG115" s="17">
        <v>0.34403678123417403</v>
      </c>
      <c r="BH115" s="17">
        <v>0.438411838030973</v>
      </c>
      <c r="BI115" s="17"/>
      <c r="BJ115" s="17">
        <v>0.309653582144996</v>
      </c>
      <c r="BK115" s="17">
        <v>0.240316895607947</v>
      </c>
      <c r="BL115" s="17"/>
      <c r="BM115" s="17">
        <v>0.30197672081050803</v>
      </c>
      <c r="BN115" s="17">
        <v>0.26859549693064599</v>
      </c>
      <c r="BO115" s="17"/>
      <c r="BP115" s="17">
        <v>0.25708490934295802</v>
      </c>
      <c r="BQ115" s="17">
        <v>0.28200093878099602</v>
      </c>
      <c r="BR115" s="17">
        <v>0.26955658730299598</v>
      </c>
      <c r="BS115" s="17">
        <v>0.307561718023943</v>
      </c>
      <c r="BT115" s="17"/>
      <c r="BU115" s="17">
        <v>0.34223823235705603</v>
      </c>
      <c r="BV115" s="17">
        <v>0.23685630416501799</v>
      </c>
      <c r="BW115" s="17"/>
      <c r="BX115" s="17">
        <v>0.30625285600936297</v>
      </c>
      <c r="BY115" s="17">
        <v>0.29175844635048298</v>
      </c>
      <c r="BZ115" s="17"/>
      <c r="CA115" s="17">
        <v>0.312986733902335</v>
      </c>
      <c r="CB115" s="17">
        <v>0.27223293305527502</v>
      </c>
      <c r="CC115" s="17">
        <v>0.363872074092982</v>
      </c>
      <c r="CD115" s="17">
        <v>0.241292072691806</v>
      </c>
    </row>
    <row r="116" spans="2:82">
      <c r="B116" t="s">
        <v>136</v>
      </c>
      <c r="C116" s="17">
        <v>0.294359017718335</v>
      </c>
      <c r="D116" s="17">
        <v>0.29042804643667602</v>
      </c>
      <c r="E116" s="17">
        <v>0.29791299237357899</v>
      </c>
      <c r="F116" s="17"/>
      <c r="G116" s="17">
        <v>0.320647432057448</v>
      </c>
      <c r="H116" s="17">
        <v>0.26303397787403998</v>
      </c>
      <c r="I116" s="17">
        <v>0.27454855270966899</v>
      </c>
      <c r="J116" s="17">
        <v>0.34596152981564599</v>
      </c>
      <c r="K116" s="17">
        <v>0.29952874300112398</v>
      </c>
      <c r="L116" s="17">
        <v>0.27316118022907199</v>
      </c>
      <c r="M116" s="17"/>
      <c r="N116" s="17">
        <v>0.31557050845060602</v>
      </c>
      <c r="O116" s="17">
        <v>0.34251938602392601</v>
      </c>
      <c r="P116" s="17">
        <v>0.22361347654644501</v>
      </c>
      <c r="Q116" s="17">
        <v>0.281874467586397</v>
      </c>
      <c r="R116" s="17"/>
      <c r="S116" s="17">
        <v>0.31038925528539402</v>
      </c>
      <c r="T116" s="17">
        <v>0.29839360171798901</v>
      </c>
      <c r="U116" s="17">
        <v>0.31076441766067298</v>
      </c>
      <c r="V116" s="17">
        <v>0.341018481520942</v>
      </c>
      <c r="W116" s="17">
        <v>0.28806976468573098</v>
      </c>
      <c r="X116" s="17">
        <v>0.26148602649247799</v>
      </c>
      <c r="Y116" s="17">
        <v>0.30073104505884102</v>
      </c>
      <c r="Z116" s="17">
        <v>0.27846409545725598</v>
      </c>
      <c r="AA116" s="17">
        <v>0.28969814246840098</v>
      </c>
      <c r="AB116" s="17">
        <v>0.26249604309397101</v>
      </c>
      <c r="AC116" s="17">
        <v>0.28850421984826102</v>
      </c>
      <c r="AD116" s="17">
        <v>0.25828254136989498</v>
      </c>
      <c r="AE116" s="17"/>
      <c r="AF116" s="17">
        <v>0.251167567725048</v>
      </c>
      <c r="AG116" s="17">
        <v>0.25457256458997901</v>
      </c>
      <c r="AH116" s="17">
        <v>0.315962996962593</v>
      </c>
      <c r="AI116" s="17">
        <v>0.28934217495929299</v>
      </c>
      <c r="AJ116" s="17">
        <v>0.313011999736027</v>
      </c>
      <c r="AK116" s="17">
        <v>0.31019715834329697</v>
      </c>
      <c r="AL116" s="17">
        <v>0.26324681353461199</v>
      </c>
      <c r="AM116" s="17">
        <v>0.259673619365476</v>
      </c>
      <c r="AN116" s="17">
        <v>0.27711920384523397</v>
      </c>
      <c r="AO116" s="17">
        <v>0.27034465095065602</v>
      </c>
      <c r="AP116" s="17">
        <v>0.27797516294828201</v>
      </c>
      <c r="AQ116" s="17">
        <v>0.35726312650328501</v>
      </c>
      <c r="AR116" s="17">
        <v>0.26959446058854902</v>
      </c>
      <c r="AS116" s="17">
        <v>0.29096088626678501</v>
      </c>
      <c r="AT116" s="17">
        <v>0.43263870694891798</v>
      </c>
      <c r="AU116" s="17">
        <v>0.31878096075994899</v>
      </c>
      <c r="AV116" s="17"/>
      <c r="AW116" s="17">
        <v>0.26088359723327098</v>
      </c>
      <c r="AX116" s="17">
        <v>0.32321051719836902</v>
      </c>
      <c r="AY116" s="17">
        <v>0.31132689050558998</v>
      </c>
      <c r="AZ116" s="17">
        <v>0.28842064705787002</v>
      </c>
      <c r="BA116" s="17">
        <v>0.29765831141048599</v>
      </c>
      <c r="BB116" s="17">
        <v>0.27220523210589898</v>
      </c>
      <c r="BC116" s="17"/>
      <c r="BD116" s="17">
        <v>0.257383157330562</v>
      </c>
      <c r="BE116" s="17">
        <v>0.316546616066186</v>
      </c>
      <c r="BF116" s="17">
        <v>0.34368944543657998</v>
      </c>
      <c r="BG116" s="17">
        <v>0.290998048732587</v>
      </c>
      <c r="BH116" s="17">
        <v>0.32511168490961501</v>
      </c>
      <c r="BI116" s="17"/>
      <c r="BJ116" s="17">
        <v>0.31352156464588798</v>
      </c>
      <c r="BK116" s="17">
        <v>0.21603323548823899</v>
      </c>
      <c r="BL116" s="17"/>
      <c r="BM116" s="17">
        <v>0.310726643477992</v>
      </c>
      <c r="BN116" s="17">
        <v>0.212179600377567</v>
      </c>
      <c r="BO116" s="17"/>
      <c r="BP116" s="17">
        <v>0.195495499594284</v>
      </c>
      <c r="BQ116" s="17">
        <v>0.29666039786762999</v>
      </c>
      <c r="BR116" s="17">
        <v>0.33591793130752701</v>
      </c>
      <c r="BS116" s="17">
        <v>0.312376220475786</v>
      </c>
      <c r="BT116" s="17"/>
      <c r="BU116" s="17">
        <v>0.31203331808950302</v>
      </c>
      <c r="BV116" s="17">
        <v>0.27186035359583</v>
      </c>
      <c r="BW116" s="17"/>
      <c r="BX116" s="17">
        <v>0.30067808493215098</v>
      </c>
      <c r="BY116" s="17">
        <v>0.29185252313364601</v>
      </c>
      <c r="BZ116" s="17"/>
      <c r="CA116" s="17">
        <v>0.25289517862886002</v>
      </c>
      <c r="CB116" s="17">
        <v>0.239739613501811</v>
      </c>
      <c r="CC116" s="17">
        <v>0.38439649049883501</v>
      </c>
      <c r="CD116" s="17">
        <v>0.26126856030325801</v>
      </c>
    </row>
    <row r="117" spans="2:82">
      <c r="B117" t="s">
        <v>137</v>
      </c>
      <c r="C117" s="17">
        <v>0.21171823159580599</v>
      </c>
      <c r="D117" s="17">
        <v>0.22160190280016001</v>
      </c>
      <c r="E117" s="17">
        <v>0.20315346820552299</v>
      </c>
      <c r="F117" s="17"/>
      <c r="G117" s="17">
        <v>0.205226428231603</v>
      </c>
      <c r="H117" s="17">
        <v>0.19266243512348999</v>
      </c>
      <c r="I117" s="17">
        <v>0.21086518721404199</v>
      </c>
      <c r="J117" s="17">
        <v>0.20763010688155401</v>
      </c>
      <c r="K117" s="17">
        <v>0.231131082028356</v>
      </c>
      <c r="L117" s="17">
        <v>0.22257929531973</v>
      </c>
      <c r="M117" s="17"/>
      <c r="N117" s="17">
        <v>0.178638858566463</v>
      </c>
      <c r="O117" s="17">
        <v>0.18306896458069499</v>
      </c>
      <c r="P117" s="17">
        <v>0.25184041419880898</v>
      </c>
      <c r="Q117" s="17">
        <v>0.241239710599572</v>
      </c>
      <c r="R117" s="17"/>
      <c r="S117" s="17">
        <v>0.16903329933820299</v>
      </c>
      <c r="T117" s="17">
        <v>0.19992350149250901</v>
      </c>
      <c r="U117" s="17">
        <v>0.24611010234793401</v>
      </c>
      <c r="V117" s="17">
        <v>0.20423792590994999</v>
      </c>
      <c r="W117" s="17">
        <v>0.200318088681463</v>
      </c>
      <c r="X117" s="17">
        <v>0.230396668569431</v>
      </c>
      <c r="Y117" s="17">
        <v>0.20090300721693399</v>
      </c>
      <c r="Z117" s="17">
        <v>0.20130900545803099</v>
      </c>
      <c r="AA117" s="17">
        <v>0.206342152428966</v>
      </c>
      <c r="AB117" s="17">
        <v>0.24407707358220301</v>
      </c>
      <c r="AC117" s="17">
        <v>0.282633133136446</v>
      </c>
      <c r="AD117" s="17">
        <v>0.210480452183746</v>
      </c>
      <c r="AE117" s="17"/>
      <c r="AF117" s="17">
        <v>0.168743660921782</v>
      </c>
      <c r="AG117" s="17">
        <v>0.24662331565279799</v>
      </c>
      <c r="AH117" s="17">
        <v>0.225910861390485</v>
      </c>
      <c r="AI117" s="17">
        <v>0.24227824531442901</v>
      </c>
      <c r="AJ117" s="17">
        <v>0.20157213124676501</v>
      </c>
      <c r="AK117" s="17">
        <v>0.207704284911915</v>
      </c>
      <c r="AL117" s="17">
        <v>0.241632581532463</v>
      </c>
      <c r="AM117" s="17">
        <v>0.24057085878892401</v>
      </c>
      <c r="AN117" s="17">
        <v>0.20582043591246299</v>
      </c>
      <c r="AO117" s="17">
        <v>0.21460973957599799</v>
      </c>
      <c r="AP117" s="17">
        <v>0.180744250972391</v>
      </c>
      <c r="AQ117" s="17">
        <v>0.16058180444714701</v>
      </c>
      <c r="AR117" s="17">
        <v>0.211763192356448</v>
      </c>
      <c r="AS117" s="17">
        <v>0.11299607444651601</v>
      </c>
      <c r="AT117" s="17">
        <v>0.19491737070943499</v>
      </c>
      <c r="AU117" s="17">
        <v>0.210683593390673</v>
      </c>
      <c r="AV117" s="17"/>
      <c r="AW117" s="17">
        <v>0.19126972506801301</v>
      </c>
      <c r="AX117" s="17">
        <v>0.212046280586174</v>
      </c>
      <c r="AY117" s="17">
        <v>0.216171556731307</v>
      </c>
      <c r="AZ117" s="17">
        <v>0.20495962270677601</v>
      </c>
      <c r="BA117" s="17">
        <v>0.236952702629975</v>
      </c>
      <c r="BB117" s="17">
        <v>0.25832724814191499</v>
      </c>
      <c r="BC117" s="17"/>
      <c r="BD117" s="17">
        <v>0.27191984763557697</v>
      </c>
      <c r="BE117" s="17">
        <v>0.22874757033257001</v>
      </c>
      <c r="BF117" s="17">
        <v>0.14756480625988999</v>
      </c>
      <c r="BG117" s="17">
        <v>0.154201090512529</v>
      </c>
      <c r="BH117" s="17">
        <v>0.20170082854832599</v>
      </c>
      <c r="BI117" s="17"/>
      <c r="BJ117" s="17">
        <v>0.22442235656478801</v>
      </c>
      <c r="BK117" s="17">
        <v>0.15815935456671501</v>
      </c>
      <c r="BL117" s="17"/>
      <c r="BM117" s="17">
        <v>0.22113536704079301</v>
      </c>
      <c r="BN117" s="17">
        <v>0.168443076678637</v>
      </c>
      <c r="BO117" s="17"/>
      <c r="BP117" s="17">
        <v>0.13708300248074801</v>
      </c>
      <c r="BQ117" s="17">
        <v>0.178925716488602</v>
      </c>
      <c r="BR117" s="17">
        <v>0.17205492051976301</v>
      </c>
      <c r="BS117" s="17">
        <v>0.2333322653064</v>
      </c>
      <c r="BT117" s="17"/>
      <c r="BU117" s="17">
        <v>0.202116906417771</v>
      </c>
      <c r="BV117" s="17">
        <v>0.22394032728135699</v>
      </c>
      <c r="BW117" s="17"/>
      <c r="BX117" s="17">
        <v>0.188628287772894</v>
      </c>
      <c r="BY117" s="17">
        <v>0.220876991456182</v>
      </c>
      <c r="BZ117" s="17"/>
      <c r="CA117" s="17">
        <v>0.25930440810619498</v>
      </c>
      <c r="CB117" s="17">
        <v>0.26357566642330399</v>
      </c>
      <c r="CC117" s="17">
        <v>0.163027586872379</v>
      </c>
      <c r="CD117" s="17">
        <v>0.20153985890373799</v>
      </c>
    </row>
    <row r="118" spans="2:82">
      <c r="B118" t="s">
        <v>138</v>
      </c>
      <c r="C118" s="17">
        <v>0.209715901905694</v>
      </c>
      <c r="D118" s="17">
        <v>0.22135974485263701</v>
      </c>
      <c r="E118" s="17">
        <v>0.19714101822734401</v>
      </c>
      <c r="F118" s="17"/>
      <c r="G118" s="17">
        <v>0.177825146001026</v>
      </c>
      <c r="H118" s="17">
        <v>0.189882830919718</v>
      </c>
      <c r="I118" s="17">
        <v>0.23100689023076901</v>
      </c>
      <c r="J118" s="17">
        <v>0.18777049075466701</v>
      </c>
      <c r="K118" s="17">
        <v>0.23328302743440599</v>
      </c>
      <c r="L118" s="17">
        <v>0.23177056255716799</v>
      </c>
      <c r="M118" s="17"/>
      <c r="N118" s="17">
        <v>0.24848168327112199</v>
      </c>
      <c r="O118" s="17">
        <v>0.21982497696320999</v>
      </c>
      <c r="P118" s="17">
        <v>0.17347093016621301</v>
      </c>
      <c r="Q118" s="17">
        <v>0.188343183304682</v>
      </c>
      <c r="R118" s="17"/>
      <c r="S118" s="17">
        <v>0.229994093297126</v>
      </c>
      <c r="T118" s="17">
        <v>0.25340549479117302</v>
      </c>
      <c r="U118" s="17">
        <v>0.18554278012185199</v>
      </c>
      <c r="V118" s="17">
        <v>0.20260954642210699</v>
      </c>
      <c r="W118" s="17">
        <v>0.22719924834876201</v>
      </c>
      <c r="X118" s="17">
        <v>0.221988977805614</v>
      </c>
      <c r="Y118" s="17">
        <v>0.20917471949204899</v>
      </c>
      <c r="Z118" s="17">
        <v>0.20837641218014399</v>
      </c>
      <c r="AA118" s="17">
        <v>0.1727567685243</v>
      </c>
      <c r="AB118" s="17">
        <v>0.16611714003692299</v>
      </c>
      <c r="AC118" s="17">
        <v>0.22877574108682999</v>
      </c>
      <c r="AD118" s="17">
        <v>0.17172325646915601</v>
      </c>
      <c r="AE118" s="17"/>
      <c r="AF118" s="17">
        <v>8.2951442763864805E-2</v>
      </c>
      <c r="AG118" s="17">
        <v>9.6061721583698106E-2</v>
      </c>
      <c r="AH118" s="17">
        <v>0.16978384992576601</v>
      </c>
      <c r="AI118" s="17">
        <v>0.227303035763459</v>
      </c>
      <c r="AJ118" s="17">
        <v>0.21459330585908701</v>
      </c>
      <c r="AK118" s="17">
        <v>0.19095397076526399</v>
      </c>
      <c r="AL118" s="17">
        <v>0.210889501777307</v>
      </c>
      <c r="AM118" s="17">
        <v>0.23101329898624401</v>
      </c>
      <c r="AN118" s="17">
        <v>0.206109073572878</v>
      </c>
      <c r="AO118" s="17">
        <v>0.20092532672823199</v>
      </c>
      <c r="AP118" s="17">
        <v>0.224030430770287</v>
      </c>
      <c r="AQ118" s="17">
        <v>0.30569289881530798</v>
      </c>
      <c r="AR118" s="17">
        <v>0.19764677353477</v>
      </c>
      <c r="AS118" s="17">
        <v>0.25012840861757701</v>
      </c>
      <c r="AT118" s="17">
        <v>0.210850686555035</v>
      </c>
      <c r="AU118" s="17">
        <v>0.29219487543543798</v>
      </c>
      <c r="AV118" s="17"/>
      <c r="AW118" s="17">
        <v>0.219958691497251</v>
      </c>
      <c r="AX118" s="17">
        <v>0.224892765589459</v>
      </c>
      <c r="AY118" s="17">
        <v>0.17957410008403199</v>
      </c>
      <c r="AZ118" s="17">
        <v>0.20090962862426001</v>
      </c>
      <c r="BA118" s="17">
        <v>0.187551537210459</v>
      </c>
      <c r="BB118" s="17">
        <v>0.24080858605563199</v>
      </c>
      <c r="BC118" s="17"/>
      <c r="BD118" s="17">
        <v>0.17839303847478499</v>
      </c>
      <c r="BE118" s="17">
        <v>0.19617213993429899</v>
      </c>
      <c r="BF118" s="17">
        <v>0.24561283921848701</v>
      </c>
      <c r="BG118" s="17">
        <v>0.25046416120626902</v>
      </c>
      <c r="BH118" s="17">
        <v>0.26262116730792501</v>
      </c>
      <c r="BI118" s="17"/>
      <c r="BJ118" s="17">
        <v>0.20879625235628199</v>
      </c>
      <c r="BK118" s="17">
        <v>0.211790062138277</v>
      </c>
      <c r="BL118" s="17"/>
      <c r="BM118" s="17">
        <v>0.20280651973286101</v>
      </c>
      <c r="BN118" s="17">
        <v>0.245239948177707</v>
      </c>
      <c r="BO118" s="17"/>
      <c r="BP118" s="17">
        <v>0.247012824250081</v>
      </c>
      <c r="BQ118" s="17">
        <v>0.204373039894759</v>
      </c>
      <c r="BR118" s="17">
        <v>0.184322916519084</v>
      </c>
      <c r="BS118" s="17">
        <v>0.205466253241507</v>
      </c>
      <c r="BT118" s="17"/>
      <c r="BU118" s="17">
        <v>0.23975075318035199</v>
      </c>
      <c r="BV118" s="17">
        <v>0.17148276019105699</v>
      </c>
      <c r="BW118" s="17"/>
      <c r="BX118" s="17">
        <v>0.24479500639832999</v>
      </c>
      <c r="BY118" s="17">
        <v>0.19580157207323001</v>
      </c>
      <c r="BZ118" s="17"/>
      <c r="CA118" s="17">
        <v>0.19156565598049999</v>
      </c>
      <c r="CB118" s="17">
        <v>0.137272767406737</v>
      </c>
      <c r="CC118" s="17">
        <v>0.29007115306863002</v>
      </c>
      <c r="CD118" s="17">
        <v>0.19811233706168799</v>
      </c>
    </row>
    <row r="119" spans="2:82">
      <c r="B119" t="s">
        <v>139</v>
      </c>
      <c r="C119" s="17">
        <v>0.200137284259156</v>
      </c>
      <c r="D119" s="17">
        <v>0.24527910310617099</v>
      </c>
      <c r="E119" s="17">
        <v>0.15753515369455501</v>
      </c>
      <c r="F119" s="17"/>
      <c r="G119" s="17">
        <v>0.28028508822774301</v>
      </c>
      <c r="H119" s="17">
        <v>0.26965640094607002</v>
      </c>
      <c r="I119" s="17">
        <v>0.245853061317993</v>
      </c>
      <c r="J119" s="17">
        <v>0.19129462932133701</v>
      </c>
      <c r="K119" s="17">
        <v>0.119509242560985</v>
      </c>
      <c r="L119" s="17">
        <v>0.11403456463639</v>
      </c>
      <c r="M119" s="17"/>
      <c r="N119" s="17">
        <v>0.194323246085818</v>
      </c>
      <c r="O119" s="17">
        <v>0.18593232249982</v>
      </c>
      <c r="P119" s="17">
        <v>0.23886465071713101</v>
      </c>
      <c r="Q119" s="17">
        <v>0.18848910492631099</v>
      </c>
      <c r="R119" s="17"/>
      <c r="S119" s="17">
        <v>0.224129280857987</v>
      </c>
      <c r="T119" s="17">
        <v>0.16807650889287801</v>
      </c>
      <c r="U119" s="17">
        <v>0.13533228509876599</v>
      </c>
      <c r="V119" s="17">
        <v>0.138664154873296</v>
      </c>
      <c r="W119" s="17">
        <v>0.23385745521332299</v>
      </c>
      <c r="X119" s="17">
        <v>0.175536141124885</v>
      </c>
      <c r="Y119" s="17">
        <v>0.24377838675969499</v>
      </c>
      <c r="Z119" s="17">
        <v>0.24596722108665101</v>
      </c>
      <c r="AA119" s="17">
        <v>0.27625530858220998</v>
      </c>
      <c r="AB119" s="17">
        <v>0.187975063706738</v>
      </c>
      <c r="AC119" s="17">
        <v>0.18768080287108399</v>
      </c>
      <c r="AD119" s="17">
        <v>0.18009847624863001</v>
      </c>
      <c r="AE119" s="17"/>
      <c r="AF119" s="17">
        <v>7.5922029933266702E-2</v>
      </c>
      <c r="AG119" s="17">
        <v>0.18505407483306699</v>
      </c>
      <c r="AH119" s="17">
        <v>0.135592606197835</v>
      </c>
      <c r="AI119" s="17">
        <v>0.212154988764338</v>
      </c>
      <c r="AJ119" s="17">
        <v>0.172188525043909</v>
      </c>
      <c r="AK119" s="17">
        <v>0.22478179428182099</v>
      </c>
      <c r="AL119" s="17">
        <v>0.22161562522195799</v>
      </c>
      <c r="AM119" s="17">
        <v>0.19398970830050399</v>
      </c>
      <c r="AN119" s="17">
        <v>0.16226440586195401</v>
      </c>
      <c r="AO119" s="17">
        <v>0.21955147432049699</v>
      </c>
      <c r="AP119" s="17">
        <v>0.25515333559472902</v>
      </c>
      <c r="AQ119" s="17">
        <v>0.207843233684084</v>
      </c>
      <c r="AR119" s="17">
        <v>0.226506422275534</v>
      </c>
      <c r="AS119" s="17">
        <v>0.30529135673959201</v>
      </c>
      <c r="AT119" s="17">
        <v>0.193248993472314</v>
      </c>
      <c r="AU119" s="17">
        <v>0.228451854463773</v>
      </c>
      <c r="AV119" s="17"/>
      <c r="AW119" s="17">
        <v>0.23856625075438401</v>
      </c>
      <c r="AX119" s="17">
        <v>0.21329170592562799</v>
      </c>
      <c r="AY119" s="17">
        <v>0.21568578669647701</v>
      </c>
      <c r="AZ119" s="17">
        <v>0.178474396695772</v>
      </c>
      <c r="BA119" s="17">
        <v>0.13515097976459201</v>
      </c>
      <c r="BB119" s="17">
        <v>0.15520623153541099</v>
      </c>
      <c r="BC119" s="17"/>
      <c r="BD119" s="17">
        <v>0.21028816132647199</v>
      </c>
      <c r="BE119" s="17">
        <v>0.20864627896056701</v>
      </c>
      <c r="BF119" s="17">
        <v>0.200307198922163</v>
      </c>
      <c r="BG119" s="17">
        <v>0.217408921228229</v>
      </c>
      <c r="BH119" s="17">
        <v>0.14443900859571701</v>
      </c>
      <c r="BI119" s="17"/>
      <c r="BJ119" s="17">
        <v>0.186441404806439</v>
      </c>
      <c r="BK119" s="17">
        <v>0.26078266317545001</v>
      </c>
      <c r="BL119" s="17"/>
      <c r="BM119" s="17">
        <v>0.203769297146664</v>
      </c>
      <c r="BN119" s="17">
        <v>0.18302596669660501</v>
      </c>
      <c r="BO119" s="17"/>
      <c r="BP119" s="17">
        <v>0.19879907471450001</v>
      </c>
      <c r="BQ119" s="17">
        <v>0.23208342028189499</v>
      </c>
      <c r="BR119" s="17">
        <v>0.28859400243160699</v>
      </c>
      <c r="BS119" s="17">
        <v>0.19030967087512499</v>
      </c>
      <c r="BT119" s="17"/>
      <c r="BU119" s="17">
        <v>0.19834806456970999</v>
      </c>
      <c r="BV119" s="17">
        <v>0.20241488801086599</v>
      </c>
      <c r="BW119" s="17"/>
      <c r="BX119" s="17">
        <v>0.20473505677328799</v>
      </c>
      <c r="BY119" s="17">
        <v>0.19831355117983199</v>
      </c>
      <c r="BZ119" s="17"/>
      <c r="CA119" s="17">
        <v>0.18002693245544499</v>
      </c>
      <c r="CB119" s="17">
        <v>0.19269984175364099</v>
      </c>
      <c r="CC119" s="17">
        <v>0.19836800036267699</v>
      </c>
      <c r="CD119" s="17">
        <v>0.21444474552892201</v>
      </c>
    </row>
    <row r="120" spans="2:82">
      <c r="B120" t="s">
        <v>140</v>
      </c>
      <c r="C120" s="17">
        <v>0.19440717578576899</v>
      </c>
      <c r="D120" s="17">
        <v>0.192630477651237</v>
      </c>
      <c r="E120" s="17">
        <v>0.19607510271999801</v>
      </c>
      <c r="F120" s="17"/>
      <c r="G120" s="17">
        <v>0.29250248207783203</v>
      </c>
      <c r="H120" s="17">
        <v>0.22173339026653899</v>
      </c>
      <c r="I120" s="17">
        <v>0.19285086858419401</v>
      </c>
      <c r="J120" s="17">
        <v>0.16978985737619301</v>
      </c>
      <c r="K120" s="17">
        <v>0.136811175653413</v>
      </c>
      <c r="L120" s="17">
        <v>0.166722009393452</v>
      </c>
      <c r="M120" s="17"/>
      <c r="N120" s="17">
        <v>0.23125735260587099</v>
      </c>
      <c r="O120" s="17">
        <v>0.18254693696883201</v>
      </c>
      <c r="P120" s="17">
        <v>0.195704940940505</v>
      </c>
      <c r="Q120" s="17">
        <v>0.16704491711713099</v>
      </c>
      <c r="R120" s="17"/>
      <c r="S120" s="17">
        <v>0.22197981299656899</v>
      </c>
      <c r="T120" s="17">
        <v>0.191932175482282</v>
      </c>
      <c r="U120" s="17">
        <v>0.16680926023474399</v>
      </c>
      <c r="V120" s="17">
        <v>0.17020464961852499</v>
      </c>
      <c r="W120" s="17">
        <v>0.23735823076676099</v>
      </c>
      <c r="X120" s="17">
        <v>0.19130526006090001</v>
      </c>
      <c r="Y120" s="17">
        <v>0.19812140155177499</v>
      </c>
      <c r="Z120" s="17">
        <v>0.15764469959483801</v>
      </c>
      <c r="AA120" s="17">
        <v>0.208934770030996</v>
      </c>
      <c r="AB120" s="17">
        <v>0.19738111771533101</v>
      </c>
      <c r="AC120" s="17">
        <v>0.13486128822287399</v>
      </c>
      <c r="AD120" s="17">
        <v>0.20791441784988901</v>
      </c>
      <c r="AE120" s="17"/>
      <c r="AF120" s="17">
        <v>0.166522191313933</v>
      </c>
      <c r="AG120" s="17">
        <v>0.19721207151301101</v>
      </c>
      <c r="AH120" s="17">
        <v>0.137972500660237</v>
      </c>
      <c r="AI120" s="17">
        <v>0.13974133925927101</v>
      </c>
      <c r="AJ120" s="17">
        <v>0.20604809470100699</v>
      </c>
      <c r="AK120" s="17">
        <v>0.210857000714777</v>
      </c>
      <c r="AL120" s="17">
        <v>0.20273223069186</v>
      </c>
      <c r="AM120" s="17">
        <v>0.18373207350284801</v>
      </c>
      <c r="AN120" s="17">
        <v>0.201734390274285</v>
      </c>
      <c r="AO120" s="17">
        <v>0.20907388073708699</v>
      </c>
      <c r="AP120" s="17">
        <v>0.222951720200355</v>
      </c>
      <c r="AQ120" s="17">
        <v>0.24180316916345901</v>
      </c>
      <c r="AR120" s="17">
        <v>0.195206153595465</v>
      </c>
      <c r="AS120" s="17">
        <v>0.173325417470584</v>
      </c>
      <c r="AT120" s="17">
        <v>0.23017786404319501</v>
      </c>
      <c r="AU120" s="17">
        <v>0.21959513476815101</v>
      </c>
      <c r="AV120" s="17"/>
      <c r="AW120" s="17">
        <v>0.23539629093512701</v>
      </c>
      <c r="AX120" s="17">
        <v>0.18733928157787899</v>
      </c>
      <c r="AY120" s="17">
        <v>0.20377959996141901</v>
      </c>
      <c r="AZ120" s="17">
        <v>0.172463469357549</v>
      </c>
      <c r="BA120" s="17">
        <v>0.172586217011369</v>
      </c>
      <c r="BB120" s="17">
        <v>0.164945200765198</v>
      </c>
      <c r="BC120" s="17"/>
      <c r="BD120" s="17">
        <v>0.14917063638547101</v>
      </c>
      <c r="BE120" s="17">
        <v>0.194813035784066</v>
      </c>
      <c r="BF120" s="17">
        <v>0.216740159275289</v>
      </c>
      <c r="BG120" s="17">
        <v>0.27675431528658301</v>
      </c>
      <c r="BH120" s="17">
        <v>0.194142774461703</v>
      </c>
      <c r="BI120" s="17"/>
      <c r="BJ120" s="17">
        <v>0.166087952571396</v>
      </c>
      <c r="BK120" s="17">
        <v>0.3206667465129</v>
      </c>
      <c r="BL120" s="17"/>
      <c r="BM120" s="17">
        <v>0.18513150570449799</v>
      </c>
      <c r="BN120" s="17">
        <v>0.235002515824247</v>
      </c>
      <c r="BO120" s="17"/>
      <c r="BP120" s="17">
        <v>0.256881454276427</v>
      </c>
      <c r="BQ120" s="17">
        <v>0.28979352419193199</v>
      </c>
      <c r="BR120" s="17">
        <v>0.26736134329195399</v>
      </c>
      <c r="BS120" s="17">
        <v>0.16286082601094901</v>
      </c>
      <c r="BT120" s="17"/>
      <c r="BU120" s="17">
        <v>0.208068855452264</v>
      </c>
      <c r="BV120" s="17">
        <v>0.17701641430096601</v>
      </c>
      <c r="BW120" s="17"/>
      <c r="BX120" s="17">
        <v>0.238107670490664</v>
      </c>
      <c r="BY120" s="17">
        <v>0.17707312162559299</v>
      </c>
      <c r="BZ120" s="17"/>
      <c r="CA120" s="17">
        <v>0.19379616738883901</v>
      </c>
      <c r="CB120" s="17">
        <v>0.13059707285195701</v>
      </c>
      <c r="CC120" s="17">
        <v>0.22098377951131901</v>
      </c>
      <c r="CD120" s="17">
        <v>0.22757696307379899</v>
      </c>
    </row>
    <row r="121" spans="2:82">
      <c r="B121" t="s">
        <v>141</v>
      </c>
      <c r="C121" s="17">
        <v>0.15646601798401299</v>
      </c>
      <c r="D121" s="17">
        <v>0.19049668560312699</v>
      </c>
      <c r="E121" s="17">
        <v>0.124391514437064</v>
      </c>
      <c r="F121" s="17"/>
      <c r="G121" s="17">
        <v>0.19896694141566501</v>
      </c>
      <c r="H121" s="17">
        <v>0.19512707068217799</v>
      </c>
      <c r="I121" s="17">
        <v>0.181597912958395</v>
      </c>
      <c r="J121" s="17">
        <v>0.12704942417380199</v>
      </c>
      <c r="K121" s="17">
        <v>0.121561507834562</v>
      </c>
      <c r="L121" s="17">
        <v>0.12345128016142801</v>
      </c>
      <c r="M121" s="17"/>
      <c r="N121" s="17">
        <v>0.18415993219687199</v>
      </c>
      <c r="O121" s="17">
        <v>0.148678076526086</v>
      </c>
      <c r="P121" s="17">
        <v>0.16857757968002501</v>
      </c>
      <c r="Q121" s="17">
        <v>0.123987675895742</v>
      </c>
      <c r="R121" s="17"/>
      <c r="S121" s="17">
        <v>0.24630805937286401</v>
      </c>
      <c r="T121" s="17">
        <v>0.13240528833704501</v>
      </c>
      <c r="U121" s="17">
        <v>0.116674685559124</v>
      </c>
      <c r="V121" s="17">
        <v>0.149218164272958</v>
      </c>
      <c r="W121" s="17">
        <v>0.14589029162348799</v>
      </c>
      <c r="X121" s="17">
        <v>0.167927751180352</v>
      </c>
      <c r="Y121" s="17">
        <v>0.141658338836672</v>
      </c>
      <c r="Z121" s="17">
        <v>0.17090650301781801</v>
      </c>
      <c r="AA121" s="17">
        <v>0.151703003394907</v>
      </c>
      <c r="AB121" s="17">
        <v>0.121086666582933</v>
      </c>
      <c r="AC121" s="17">
        <v>0.136726440467488</v>
      </c>
      <c r="AD121" s="17">
        <v>0.13633689122989201</v>
      </c>
      <c r="AE121" s="17"/>
      <c r="AF121" s="17">
        <v>0.182291617671692</v>
      </c>
      <c r="AG121" s="17">
        <v>0.15439490809246201</v>
      </c>
      <c r="AH121" s="17">
        <v>0.10283729275152401</v>
      </c>
      <c r="AI121" s="17">
        <v>0.124635227340016</v>
      </c>
      <c r="AJ121" s="17">
        <v>0.109307961329235</v>
      </c>
      <c r="AK121" s="17">
        <v>0.12787351233722599</v>
      </c>
      <c r="AL121" s="17">
        <v>0.14848067868030801</v>
      </c>
      <c r="AM121" s="17">
        <v>0.15298021947262999</v>
      </c>
      <c r="AN121" s="17">
        <v>0.21510722590710801</v>
      </c>
      <c r="AO121" s="17">
        <v>0.14207469359764799</v>
      </c>
      <c r="AP121" s="17">
        <v>0.208083007867192</v>
      </c>
      <c r="AQ121" s="17">
        <v>0.22457134029641401</v>
      </c>
      <c r="AR121" s="17">
        <v>0.22191054616686401</v>
      </c>
      <c r="AS121" s="17">
        <v>0.13308853218301001</v>
      </c>
      <c r="AT121" s="17">
        <v>0.20365812559861801</v>
      </c>
      <c r="AU121" s="17">
        <v>0.22507649482858899</v>
      </c>
      <c r="AV121" s="17"/>
      <c r="AW121" s="17">
        <v>0.19112415086596299</v>
      </c>
      <c r="AX121" s="17">
        <v>0.15665488710488401</v>
      </c>
      <c r="AY121" s="17">
        <v>0.14859073533129999</v>
      </c>
      <c r="AZ121" s="17">
        <v>0.137191509752153</v>
      </c>
      <c r="BA121" s="17">
        <v>0.12714965346805099</v>
      </c>
      <c r="BB121" s="17">
        <v>0.15745807260814601</v>
      </c>
      <c r="BC121" s="17"/>
      <c r="BD121" s="17">
        <v>0.132197096565913</v>
      </c>
      <c r="BE121" s="17">
        <v>0.14811368778492201</v>
      </c>
      <c r="BF121" s="17">
        <v>0.15345265330199401</v>
      </c>
      <c r="BG121" s="17">
        <v>0.20075617385983299</v>
      </c>
      <c r="BH121" s="17">
        <v>0.19209920001480099</v>
      </c>
      <c r="BI121" s="17"/>
      <c r="BJ121" s="17">
        <v>0.14069673197545099</v>
      </c>
      <c r="BK121" s="17">
        <v>0.224061429385431</v>
      </c>
      <c r="BL121" s="17"/>
      <c r="BM121" s="17">
        <v>0.14537169868418401</v>
      </c>
      <c r="BN121" s="17">
        <v>0.21377048306426999</v>
      </c>
      <c r="BO121" s="17"/>
      <c r="BP121" s="17">
        <v>0.211465722108968</v>
      </c>
      <c r="BQ121" s="17">
        <v>0.232579572232608</v>
      </c>
      <c r="BR121" s="17">
        <v>0.18230738538042701</v>
      </c>
      <c r="BS121" s="17">
        <v>0.13287758326190399</v>
      </c>
      <c r="BT121" s="17"/>
      <c r="BU121" s="17">
        <v>0.16065736014327101</v>
      </c>
      <c r="BV121" s="17">
        <v>0.15113061021774701</v>
      </c>
      <c r="BW121" s="17"/>
      <c r="BX121" s="17">
        <v>0.19884881051893</v>
      </c>
      <c r="BY121" s="17">
        <v>0.13965463801632899</v>
      </c>
      <c r="BZ121" s="17"/>
      <c r="CA121" s="17">
        <v>0.203086551554402</v>
      </c>
      <c r="CB121" s="17">
        <v>0.140065705208542</v>
      </c>
      <c r="CC121" s="17">
        <v>0.15682574851421899</v>
      </c>
      <c r="CD121" s="17">
        <v>0.15973877899813901</v>
      </c>
    </row>
    <row r="122" spans="2:82">
      <c r="B122" t="s">
        <v>142</v>
      </c>
      <c r="C122" s="17">
        <v>0.15402789899789701</v>
      </c>
      <c r="D122" s="17">
        <v>0.129364394390732</v>
      </c>
      <c r="E122" s="17">
        <v>0.177293767545218</v>
      </c>
      <c r="F122" s="17"/>
      <c r="G122" s="17">
        <v>0.12397258369651901</v>
      </c>
      <c r="H122" s="17">
        <v>0.13260499121077601</v>
      </c>
      <c r="I122" s="17">
        <v>0.15584357208081401</v>
      </c>
      <c r="J122" s="17">
        <v>0.16383107819193399</v>
      </c>
      <c r="K122" s="17">
        <v>0.156229670500969</v>
      </c>
      <c r="L122" s="17">
        <v>0.18057246149657799</v>
      </c>
      <c r="M122" s="17"/>
      <c r="N122" s="17">
        <v>0.150417203121821</v>
      </c>
      <c r="O122" s="17">
        <v>0.162081653138298</v>
      </c>
      <c r="P122" s="17">
        <v>0.152107018614871</v>
      </c>
      <c r="Q122" s="17">
        <v>0.14907877564906999</v>
      </c>
      <c r="R122" s="17"/>
      <c r="S122" s="17">
        <v>0.15731063577903501</v>
      </c>
      <c r="T122" s="17">
        <v>0.153167138587921</v>
      </c>
      <c r="U122" s="17">
        <v>0.19320616979400801</v>
      </c>
      <c r="V122" s="17">
        <v>0.14844657320603999</v>
      </c>
      <c r="W122" s="17">
        <v>0.161322686322496</v>
      </c>
      <c r="X122" s="17">
        <v>0.12603805840033999</v>
      </c>
      <c r="Y122" s="17">
        <v>0.13766010426394501</v>
      </c>
      <c r="Z122" s="17">
        <v>0.172716565858269</v>
      </c>
      <c r="AA122" s="17">
        <v>0.14514107155521599</v>
      </c>
      <c r="AB122" s="17">
        <v>0.15832787789986699</v>
      </c>
      <c r="AC122" s="17">
        <v>0.130737146759972</v>
      </c>
      <c r="AD122" s="17">
        <v>0.19888955337392</v>
      </c>
      <c r="AE122" s="17"/>
      <c r="AF122" s="17">
        <v>0.122501986947237</v>
      </c>
      <c r="AG122" s="17">
        <v>0.12984622632343601</v>
      </c>
      <c r="AH122" s="17">
        <v>0.165613041661031</v>
      </c>
      <c r="AI122" s="17">
        <v>0.16416675826148699</v>
      </c>
      <c r="AJ122" s="17">
        <v>0.154348295742816</v>
      </c>
      <c r="AK122" s="17">
        <v>0.15226215506465099</v>
      </c>
      <c r="AL122" s="17">
        <v>0.19044015476085999</v>
      </c>
      <c r="AM122" s="17">
        <v>0.15526593160649599</v>
      </c>
      <c r="AN122" s="17">
        <v>0.141990345590606</v>
      </c>
      <c r="AO122" s="17">
        <v>0.121942007154731</v>
      </c>
      <c r="AP122" s="17">
        <v>0.14215494819058999</v>
      </c>
      <c r="AQ122" s="17">
        <v>0.161050142786865</v>
      </c>
      <c r="AR122" s="17">
        <v>0.158818481228056</v>
      </c>
      <c r="AS122" s="17">
        <v>0.16264738881777399</v>
      </c>
      <c r="AT122" s="17">
        <v>0.15560273886891501</v>
      </c>
      <c r="AU122" s="17">
        <v>0.14944114567202399</v>
      </c>
      <c r="AV122" s="17"/>
      <c r="AW122" s="17">
        <v>0.16592406416948199</v>
      </c>
      <c r="AX122" s="17">
        <v>0.13806027533516799</v>
      </c>
      <c r="AY122" s="17">
        <v>0.13954566400968399</v>
      </c>
      <c r="AZ122" s="17">
        <v>0.169891041943111</v>
      </c>
      <c r="BA122" s="17">
        <v>0.16618104824188501</v>
      </c>
      <c r="BB122" s="17">
        <v>0.13158227168162501</v>
      </c>
      <c r="BC122" s="17"/>
      <c r="BD122" s="17">
        <v>0.145043349532892</v>
      </c>
      <c r="BE122" s="17">
        <v>0.167461296530832</v>
      </c>
      <c r="BF122" s="17">
        <v>0.153017431206281</v>
      </c>
      <c r="BG122" s="17">
        <v>0.14814037655923701</v>
      </c>
      <c r="BH122" s="17">
        <v>0.107818606921997</v>
      </c>
      <c r="BI122" s="17"/>
      <c r="BJ122" s="17">
        <v>0.15658471265197901</v>
      </c>
      <c r="BK122" s="17">
        <v>0.14386354661931</v>
      </c>
      <c r="BL122" s="17"/>
      <c r="BM122" s="17">
        <v>0.15610004434535901</v>
      </c>
      <c r="BN122" s="17">
        <v>0.14277080819853899</v>
      </c>
      <c r="BO122" s="17"/>
      <c r="BP122" s="17">
        <v>0.13944689492460099</v>
      </c>
      <c r="BQ122" s="17">
        <v>0.14245499778961701</v>
      </c>
      <c r="BR122" s="17">
        <v>0.144861513445287</v>
      </c>
      <c r="BS122" s="17">
        <v>0.16055240704808499</v>
      </c>
      <c r="BT122" s="17"/>
      <c r="BU122" s="17">
        <v>0.17514565434266899</v>
      </c>
      <c r="BV122" s="17">
        <v>0.12714585701911901</v>
      </c>
      <c r="BW122" s="17"/>
      <c r="BX122" s="17">
        <v>0.20832308153682</v>
      </c>
      <c r="BY122" s="17">
        <v>0.13249140058702499</v>
      </c>
      <c r="BZ122" s="17"/>
      <c r="CA122" s="17">
        <v>0.153985968292321</v>
      </c>
      <c r="CB122" s="17">
        <v>0.102673377354961</v>
      </c>
      <c r="CC122" s="17">
        <v>0.20724145872396399</v>
      </c>
      <c r="CD122" s="17">
        <v>0.14648071475785601</v>
      </c>
    </row>
    <row r="123" spans="2:82">
      <c r="B123" t="s">
        <v>143</v>
      </c>
      <c r="C123" s="17">
        <v>0.153308270489735</v>
      </c>
      <c r="D123" s="17">
        <v>0.18332286272961301</v>
      </c>
      <c r="E123" s="17">
        <v>0.124646563015859</v>
      </c>
      <c r="F123" s="17"/>
      <c r="G123" s="17">
        <v>0.145320208151655</v>
      </c>
      <c r="H123" s="17">
        <v>0.19864645276742801</v>
      </c>
      <c r="I123" s="17">
        <v>0.181204071665029</v>
      </c>
      <c r="J123" s="17">
        <v>0.14186773436596001</v>
      </c>
      <c r="K123" s="17">
        <v>0.13637572280570801</v>
      </c>
      <c r="L123" s="17">
        <v>0.119544254907254</v>
      </c>
      <c r="M123" s="17"/>
      <c r="N123" s="17">
        <v>0.17757578746623701</v>
      </c>
      <c r="O123" s="17">
        <v>0.126232425366089</v>
      </c>
      <c r="P123" s="17">
        <v>0.177402892170968</v>
      </c>
      <c r="Q123" s="17">
        <v>0.136000988322657</v>
      </c>
      <c r="R123" s="17"/>
      <c r="S123" s="17">
        <v>0.20867429322518399</v>
      </c>
      <c r="T123" s="17">
        <v>0.15164216320564999</v>
      </c>
      <c r="U123" s="17">
        <v>0.14275096793886</v>
      </c>
      <c r="V123" s="17">
        <v>0.136963324019858</v>
      </c>
      <c r="W123" s="17">
        <v>0.15062317839730599</v>
      </c>
      <c r="X123" s="17">
        <v>0.170413287049867</v>
      </c>
      <c r="Y123" s="17">
        <v>0.180116035277158</v>
      </c>
      <c r="Z123" s="17">
        <v>0.14591601161773299</v>
      </c>
      <c r="AA123" s="17">
        <v>0.13367705716893299</v>
      </c>
      <c r="AB123" s="17">
        <v>0.13641699093988299</v>
      </c>
      <c r="AC123" s="17">
        <v>9.3641944710470507E-2</v>
      </c>
      <c r="AD123" s="17">
        <v>9.4757540164189205E-2</v>
      </c>
      <c r="AE123" s="17"/>
      <c r="AF123" s="17">
        <v>0.106930917117994</v>
      </c>
      <c r="AG123" s="17">
        <v>0.17220827350409501</v>
      </c>
      <c r="AH123" s="17">
        <v>0.123843282790326</v>
      </c>
      <c r="AI123" s="17">
        <v>0.123759690590421</v>
      </c>
      <c r="AJ123" s="17">
        <v>0.121059761626321</v>
      </c>
      <c r="AK123" s="17">
        <v>0.17154732272170101</v>
      </c>
      <c r="AL123" s="17">
        <v>0.14706483731843001</v>
      </c>
      <c r="AM123" s="17">
        <v>0.143562160677879</v>
      </c>
      <c r="AN123" s="17">
        <v>0.17163282740173</v>
      </c>
      <c r="AO123" s="17">
        <v>0.17759918282953299</v>
      </c>
      <c r="AP123" s="17">
        <v>0.16980837626831499</v>
      </c>
      <c r="AQ123" s="17">
        <v>0.18820278225479301</v>
      </c>
      <c r="AR123" s="17">
        <v>0.11398684743038601</v>
      </c>
      <c r="AS123" s="17">
        <v>0.179899325897281</v>
      </c>
      <c r="AT123" s="17">
        <v>0.16883682433765601</v>
      </c>
      <c r="AU123" s="17">
        <v>0.222179322055814</v>
      </c>
      <c r="AV123" s="17"/>
      <c r="AW123" s="17">
        <v>0.22105493102424201</v>
      </c>
      <c r="AX123" s="17">
        <v>0.13332706277492301</v>
      </c>
      <c r="AY123" s="17">
        <v>0.15369591780668099</v>
      </c>
      <c r="AZ123" s="17">
        <v>0.134109413100892</v>
      </c>
      <c r="BA123" s="17">
        <v>0.10120945309679701</v>
      </c>
      <c r="BB123" s="17">
        <v>0.14609442791770899</v>
      </c>
      <c r="BC123" s="17"/>
      <c r="BD123" s="17">
        <v>0.13981089384920101</v>
      </c>
      <c r="BE123" s="17">
        <v>0.12667592627945801</v>
      </c>
      <c r="BF123" s="17">
        <v>0.17223155290251299</v>
      </c>
      <c r="BG123" s="17">
        <v>0.179406599059558</v>
      </c>
      <c r="BH123" s="17">
        <v>0.27218838313202398</v>
      </c>
      <c r="BI123" s="17"/>
      <c r="BJ123" s="17">
        <v>0.128896009808108</v>
      </c>
      <c r="BK123" s="17">
        <v>0.26119613416270998</v>
      </c>
      <c r="BL123" s="17"/>
      <c r="BM123" s="17">
        <v>0.133174423872437</v>
      </c>
      <c r="BN123" s="17">
        <v>0.25212689903138502</v>
      </c>
      <c r="BO123" s="17"/>
      <c r="BP123" s="17">
        <v>0.26237934136308</v>
      </c>
      <c r="BQ123" s="17">
        <v>0.19260200787166101</v>
      </c>
      <c r="BR123" s="17">
        <v>0.17421675562232899</v>
      </c>
      <c r="BS123" s="17">
        <v>0.122867524139679</v>
      </c>
      <c r="BT123" s="17"/>
      <c r="BU123" s="17">
        <v>0.168979951936892</v>
      </c>
      <c r="BV123" s="17">
        <v>0.133358858648252</v>
      </c>
      <c r="BW123" s="17"/>
      <c r="BX123" s="17">
        <v>0.18909847598443699</v>
      </c>
      <c r="BY123" s="17">
        <v>0.13911187832899599</v>
      </c>
      <c r="BZ123" s="17"/>
      <c r="CA123" s="17">
        <v>0.17901170039353301</v>
      </c>
      <c r="CB123" s="17">
        <v>0.13283762882481301</v>
      </c>
      <c r="CC123" s="17">
        <v>0.158397379704109</v>
      </c>
      <c r="CD123" s="17">
        <v>0.16088468274196099</v>
      </c>
    </row>
    <row r="124" spans="2:82">
      <c r="B124" t="s">
        <v>144</v>
      </c>
      <c r="C124" s="17">
        <v>7.2461975023406497E-2</v>
      </c>
      <c r="D124" s="17">
        <v>5.0197057055419797E-2</v>
      </c>
      <c r="E124" s="17">
        <v>9.2697893001940299E-2</v>
      </c>
      <c r="F124" s="17"/>
      <c r="G124" s="17">
        <v>6.5291849307294203E-2</v>
      </c>
      <c r="H124" s="17">
        <v>7.1177775636017293E-2</v>
      </c>
      <c r="I124" s="17">
        <v>5.9392919433018797E-2</v>
      </c>
      <c r="J124" s="17">
        <v>7.2271851748802102E-2</v>
      </c>
      <c r="K124" s="17">
        <v>9.9220147868400596E-2</v>
      </c>
      <c r="L124" s="17">
        <v>7.1166647349149098E-2</v>
      </c>
      <c r="M124" s="17"/>
      <c r="N124" s="17">
        <v>5.3496956006661003E-2</v>
      </c>
      <c r="O124" s="17">
        <v>7.6176893878982896E-2</v>
      </c>
      <c r="P124" s="17">
        <v>7.7470459784697604E-2</v>
      </c>
      <c r="Q124" s="17">
        <v>8.6565143933263297E-2</v>
      </c>
      <c r="R124" s="17"/>
      <c r="S124" s="17">
        <v>5.1397362820576602E-2</v>
      </c>
      <c r="T124" s="17">
        <v>5.2936215281901303E-2</v>
      </c>
      <c r="U124" s="17">
        <v>8.0481469636701594E-2</v>
      </c>
      <c r="V124" s="17">
        <v>7.1689781182174395E-2</v>
      </c>
      <c r="W124" s="17">
        <v>6.4319943344793101E-2</v>
      </c>
      <c r="X124" s="17">
        <v>8.4688542124117805E-2</v>
      </c>
      <c r="Y124" s="17">
        <v>9.1180432337566397E-2</v>
      </c>
      <c r="Z124" s="17">
        <v>8.8918241534490405E-2</v>
      </c>
      <c r="AA124" s="17">
        <v>6.56072125833249E-2</v>
      </c>
      <c r="AB124" s="17">
        <v>8.9014641747302697E-2</v>
      </c>
      <c r="AC124" s="17">
        <v>9.0726955850727001E-2</v>
      </c>
      <c r="AD124" s="17">
        <v>9.1792668490554299E-2</v>
      </c>
      <c r="AE124" s="17"/>
      <c r="AF124" s="17">
        <v>0.13595798482793001</v>
      </c>
      <c r="AG124" s="17">
        <v>9.4545817722072503E-2</v>
      </c>
      <c r="AH124" s="17">
        <v>0.109289257572757</v>
      </c>
      <c r="AI124" s="17">
        <v>8.9063293687928993E-2</v>
      </c>
      <c r="AJ124" s="17">
        <v>7.4106301184923798E-2</v>
      </c>
      <c r="AK124" s="17">
        <v>6.9863417050316901E-2</v>
      </c>
      <c r="AL124" s="17">
        <v>6.2704877809923801E-2</v>
      </c>
      <c r="AM124" s="17">
        <v>4.1249008899772198E-2</v>
      </c>
      <c r="AN124" s="17">
        <v>7.0446259471730402E-2</v>
      </c>
      <c r="AO124" s="17">
        <v>9.1448768326806706E-2</v>
      </c>
      <c r="AP124" s="17">
        <v>8.0522574001395703E-2</v>
      </c>
      <c r="AQ124" s="17">
        <v>4.4045187019102199E-2</v>
      </c>
      <c r="AR124" s="17">
        <v>7.8415627662332302E-2</v>
      </c>
      <c r="AS124" s="17">
        <v>6.52065192249459E-2</v>
      </c>
      <c r="AT124" s="17">
        <v>3.0821346398819699E-2</v>
      </c>
      <c r="AU124" s="17">
        <v>2.2796754046075701E-2</v>
      </c>
      <c r="AV124" s="17"/>
      <c r="AW124" s="17">
        <v>5.5735210479948297E-2</v>
      </c>
      <c r="AX124" s="17">
        <v>6.0754316769475299E-2</v>
      </c>
      <c r="AY124" s="17">
        <v>6.9580410040406798E-2</v>
      </c>
      <c r="AZ124" s="17">
        <v>9.7153312832733804E-2</v>
      </c>
      <c r="BA124" s="17">
        <v>9.8469150518308901E-2</v>
      </c>
      <c r="BB124" s="17">
        <v>6.3296525194946093E-2</v>
      </c>
      <c r="BC124" s="17"/>
      <c r="BD124" s="17">
        <v>8.8321052441134307E-2</v>
      </c>
      <c r="BE124" s="17">
        <v>7.3919897674503895E-2</v>
      </c>
      <c r="BF124" s="17">
        <v>6.7794643860564094E-2</v>
      </c>
      <c r="BG124" s="17">
        <v>4.44147220371112E-2</v>
      </c>
      <c r="BH124" s="17">
        <v>3.9047637060011998E-2</v>
      </c>
      <c r="BI124" s="17"/>
      <c r="BJ124" s="17">
        <v>7.8962583447008503E-2</v>
      </c>
      <c r="BK124" s="17">
        <v>4.2334968302931798E-2</v>
      </c>
      <c r="BL124" s="17"/>
      <c r="BM124" s="17">
        <v>7.5384500891185396E-2</v>
      </c>
      <c r="BN124" s="17">
        <v>5.8259598551076701E-2</v>
      </c>
      <c r="BO124" s="17"/>
      <c r="BP124" s="17">
        <v>5.8916141175917099E-2</v>
      </c>
      <c r="BQ124" s="17">
        <v>6.2599259498462803E-2</v>
      </c>
      <c r="BR124" s="17">
        <v>4.1521006810483901E-2</v>
      </c>
      <c r="BS124" s="17">
        <v>7.8910577356837694E-2</v>
      </c>
      <c r="BT124" s="17"/>
      <c r="BU124" s="17">
        <v>5.1366307370082701E-2</v>
      </c>
      <c r="BV124" s="17">
        <v>9.9315900271072705E-2</v>
      </c>
      <c r="BW124" s="17"/>
      <c r="BX124" s="17">
        <v>4.4991685222403703E-2</v>
      </c>
      <c r="BY124" s="17">
        <v>8.3358224469135406E-2</v>
      </c>
      <c r="BZ124" s="17"/>
      <c r="CA124" s="17">
        <v>7.2446520308767595E-2</v>
      </c>
      <c r="CB124" s="17">
        <v>0.120486154258291</v>
      </c>
      <c r="CC124" s="17">
        <v>3.4412714640868501E-2</v>
      </c>
      <c r="CD124" s="17">
        <v>6.6973874510757606E-2</v>
      </c>
    </row>
    <row r="125" spans="2:82">
      <c r="B125" t="s">
        <v>124</v>
      </c>
      <c r="C125" s="17">
        <v>4.9277413775135802E-2</v>
      </c>
      <c r="D125" s="17">
        <v>3.3562172775874102E-2</v>
      </c>
      <c r="E125" s="17">
        <v>6.3922173662010098E-2</v>
      </c>
      <c r="F125" s="17"/>
      <c r="G125" s="17">
        <v>3.6926164602343901E-2</v>
      </c>
      <c r="H125" s="17">
        <v>5.66656393146222E-2</v>
      </c>
      <c r="I125" s="17">
        <v>5.6422157488694002E-2</v>
      </c>
      <c r="J125" s="17">
        <v>5.1367845984545898E-2</v>
      </c>
      <c r="K125" s="17">
        <v>6.4153677800676004E-2</v>
      </c>
      <c r="L125" s="17">
        <v>3.3972596114625699E-2</v>
      </c>
      <c r="M125" s="17"/>
      <c r="N125" s="17">
        <v>1.8700048477910101E-2</v>
      </c>
      <c r="O125" s="17">
        <v>3.8357600770070097E-2</v>
      </c>
      <c r="P125" s="17">
        <v>5.7636198209742202E-2</v>
      </c>
      <c r="Q125" s="17">
        <v>8.4117647488785793E-2</v>
      </c>
      <c r="R125" s="17"/>
      <c r="S125" s="17">
        <v>3.8680198734843997E-2</v>
      </c>
      <c r="T125" s="17">
        <v>4.5432703533485698E-2</v>
      </c>
      <c r="U125" s="17">
        <v>6.0193215686207599E-2</v>
      </c>
      <c r="V125" s="17">
        <v>4.8974289685921699E-2</v>
      </c>
      <c r="W125" s="17">
        <v>2.9778709114753801E-2</v>
      </c>
      <c r="X125" s="17">
        <v>5.0429687071022099E-2</v>
      </c>
      <c r="Y125" s="17">
        <v>4.8684665287233503E-2</v>
      </c>
      <c r="Z125" s="17">
        <v>4.8395005043320602E-2</v>
      </c>
      <c r="AA125" s="17">
        <v>5.3555256658086199E-2</v>
      </c>
      <c r="AB125" s="17">
        <v>7.2719828161128902E-2</v>
      </c>
      <c r="AC125" s="17">
        <v>4.8668725066193998E-2</v>
      </c>
      <c r="AD125" s="17">
        <v>4.6990123263148498E-2</v>
      </c>
      <c r="AE125" s="17"/>
      <c r="AF125" s="17">
        <v>0.27893031585782502</v>
      </c>
      <c r="AG125" s="17">
        <v>5.4990519288778399E-2</v>
      </c>
      <c r="AH125" s="17">
        <v>7.7951882994212698E-2</v>
      </c>
      <c r="AI125" s="17">
        <v>5.7144816406330297E-2</v>
      </c>
      <c r="AJ125" s="17">
        <v>6.9078219284123998E-2</v>
      </c>
      <c r="AK125" s="17">
        <v>4.7248960285878397E-2</v>
      </c>
      <c r="AL125" s="17">
        <v>3.5872874829585601E-2</v>
      </c>
      <c r="AM125" s="17">
        <v>6.2843792729019604E-2</v>
      </c>
      <c r="AN125" s="17">
        <v>4.04518082750467E-2</v>
      </c>
      <c r="AO125" s="17">
        <v>4.63876064753449E-2</v>
      </c>
      <c r="AP125" s="17">
        <v>2.3826921976966502E-2</v>
      </c>
      <c r="AQ125" s="17">
        <v>1.2525928332113899E-2</v>
      </c>
      <c r="AR125" s="17">
        <v>1.18760837896878E-2</v>
      </c>
      <c r="AS125" s="17">
        <v>9.0019603413568402E-3</v>
      </c>
      <c r="AT125" s="17">
        <v>2.28811442064666E-2</v>
      </c>
      <c r="AU125" s="17">
        <v>9.4767488350211305E-3</v>
      </c>
      <c r="AV125" s="17"/>
      <c r="AW125" s="17">
        <v>5.5969549493615801E-2</v>
      </c>
      <c r="AX125" s="17">
        <v>4.1034596547209E-2</v>
      </c>
      <c r="AY125" s="17">
        <v>4.2836374982294298E-2</v>
      </c>
      <c r="AZ125" s="17">
        <v>4.7891657276301902E-2</v>
      </c>
      <c r="BA125" s="17">
        <v>5.8561862944269197E-2</v>
      </c>
      <c r="BB125" s="17">
        <v>5.8122772181962698E-2</v>
      </c>
      <c r="BC125" s="17"/>
      <c r="BD125" s="17">
        <v>6.6285761007075103E-2</v>
      </c>
      <c r="BE125" s="17">
        <v>4.5199716662155998E-2</v>
      </c>
      <c r="BF125" s="17">
        <v>3.1739187577954603E-2</v>
      </c>
      <c r="BG125" s="17">
        <v>2.48721266503815E-2</v>
      </c>
      <c r="BH125" s="17">
        <v>5.0608178308611897E-2</v>
      </c>
      <c r="BI125" s="17"/>
      <c r="BJ125" s="17">
        <v>5.0444502736178502E-2</v>
      </c>
      <c r="BK125" s="17">
        <v>3.8099533087596497E-2</v>
      </c>
      <c r="BL125" s="17"/>
      <c r="BM125" s="17">
        <v>4.9511116047539598E-2</v>
      </c>
      <c r="BN125" s="17">
        <v>4.7115952491885597E-2</v>
      </c>
      <c r="BO125" s="17"/>
      <c r="BP125" s="17">
        <v>5.2194274515561502E-2</v>
      </c>
      <c r="BQ125" s="17">
        <v>3.6385145125845501E-2</v>
      </c>
      <c r="BR125" s="17">
        <v>4.2541903944024503E-2</v>
      </c>
      <c r="BS125" s="17">
        <v>4.9678192011707999E-2</v>
      </c>
      <c r="BT125" s="17"/>
      <c r="BU125" s="17">
        <v>3.4255502847723898E-2</v>
      </c>
      <c r="BV125" s="17">
        <v>6.8399694223949301E-2</v>
      </c>
      <c r="BW125" s="17"/>
      <c r="BX125" s="17">
        <v>3.1800800011063897E-2</v>
      </c>
      <c r="BY125" s="17">
        <v>5.6209613778101797E-2</v>
      </c>
      <c r="BZ125" s="17"/>
      <c r="CA125" s="17">
        <v>9.0111540923705005E-3</v>
      </c>
      <c r="CB125" s="17">
        <v>5.1412919056302499E-2</v>
      </c>
      <c r="CC125" s="17">
        <v>2.5250966494803399E-2</v>
      </c>
      <c r="CD125" s="17">
        <v>8.3476286060210306E-2</v>
      </c>
    </row>
    <row r="126" spans="2:82">
      <c r="B126" t="s">
        <v>145</v>
      </c>
      <c r="C126" s="17">
        <v>3.5710759007960897E-2</v>
      </c>
      <c r="D126" s="17">
        <v>4.1049463989231399E-2</v>
      </c>
      <c r="E126" s="17">
        <v>3.0761999058949999E-2</v>
      </c>
      <c r="F126" s="17"/>
      <c r="G126" s="17">
        <v>7.8303795336832405E-2</v>
      </c>
      <c r="H126" s="17">
        <v>5.80645098552404E-2</v>
      </c>
      <c r="I126" s="17">
        <v>3.8860648089342399E-2</v>
      </c>
      <c r="J126" s="17">
        <v>3.1697958804882798E-2</v>
      </c>
      <c r="K126" s="17">
        <v>8.6673192805465302E-3</v>
      </c>
      <c r="L126" s="17">
        <v>7.9549394757131194E-3</v>
      </c>
      <c r="M126" s="17"/>
      <c r="N126" s="17">
        <v>3.6285406125522897E-2</v>
      </c>
      <c r="O126" s="17">
        <v>3.0354002725476E-2</v>
      </c>
      <c r="P126" s="17">
        <v>4.58774881235854E-2</v>
      </c>
      <c r="Q126" s="17">
        <v>3.1766607854526299E-2</v>
      </c>
      <c r="R126" s="17"/>
      <c r="S126" s="17">
        <v>6.8870005792498704E-2</v>
      </c>
      <c r="T126" s="17">
        <v>2.6575614338005302E-2</v>
      </c>
      <c r="U126" s="17">
        <v>2.6355070855951599E-2</v>
      </c>
      <c r="V126" s="17">
        <v>1.5209950438956701E-2</v>
      </c>
      <c r="W126" s="17">
        <v>4.4277410750401203E-2</v>
      </c>
      <c r="X126" s="17">
        <v>4.0143701293478197E-2</v>
      </c>
      <c r="Y126" s="17">
        <v>2.1275737155901302E-2</v>
      </c>
      <c r="Z126" s="17">
        <v>4.1591595151803502E-2</v>
      </c>
      <c r="AA126" s="17">
        <v>4.7095642867771598E-2</v>
      </c>
      <c r="AB126" s="17">
        <v>2.4577781190221699E-2</v>
      </c>
      <c r="AC126" s="17">
        <v>2.28909625836329E-2</v>
      </c>
      <c r="AD126" s="17">
        <v>1.73833609466689E-2</v>
      </c>
      <c r="AE126" s="17"/>
      <c r="AF126" s="17">
        <v>0</v>
      </c>
      <c r="AG126" s="17">
        <v>2.2106051537969299E-2</v>
      </c>
      <c r="AH126" s="17">
        <v>5.3040139757108501E-2</v>
      </c>
      <c r="AI126" s="17">
        <v>2.7462757041903901E-2</v>
      </c>
      <c r="AJ126" s="17">
        <v>4.0510656308814501E-2</v>
      </c>
      <c r="AK126" s="17">
        <v>3.6032387434490602E-2</v>
      </c>
      <c r="AL126" s="17">
        <v>4.4876134379954601E-2</v>
      </c>
      <c r="AM126" s="17">
        <v>5.5664669235810503E-2</v>
      </c>
      <c r="AN126" s="17">
        <v>2.4610450982175298E-2</v>
      </c>
      <c r="AO126" s="17">
        <v>1.2034536881726799E-2</v>
      </c>
      <c r="AP126" s="17">
        <v>3.3277654311104202E-2</v>
      </c>
      <c r="AQ126" s="17">
        <v>1.9041686467744699E-2</v>
      </c>
      <c r="AR126" s="17">
        <v>2.8852777752934201E-2</v>
      </c>
      <c r="AS126" s="17">
        <v>3.9445393672390902E-2</v>
      </c>
      <c r="AT126" s="17">
        <v>2.1183979097086501E-2</v>
      </c>
      <c r="AU126" s="17">
        <v>5.74199450271572E-2</v>
      </c>
      <c r="AV126" s="17"/>
      <c r="AW126" s="17">
        <v>6.1358875448431001E-2</v>
      </c>
      <c r="AX126" s="17">
        <v>3.7767075788282797E-2</v>
      </c>
      <c r="AY126" s="17">
        <v>2.6822857606829301E-2</v>
      </c>
      <c r="AZ126" s="17">
        <v>2.2956716679538199E-2</v>
      </c>
      <c r="BA126" s="17">
        <v>1.131282552946E-2</v>
      </c>
      <c r="BB126" s="17">
        <v>3.6365999667498497E-2</v>
      </c>
      <c r="BC126" s="17"/>
      <c r="BD126" s="17">
        <v>3.8524644070291103E-2</v>
      </c>
      <c r="BE126" s="17">
        <v>2.71256099544895E-2</v>
      </c>
      <c r="BF126" s="17">
        <v>3.64458385442969E-2</v>
      </c>
      <c r="BG126" s="17">
        <v>6.2955287144562194E-2</v>
      </c>
      <c r="BH126" s="17">
        <v>3.0751431592505301E-2</v>
      </c>
      <c r="BI126" s="17"/>
      <c r="BJ126" s="17">
        <v>2.2701146365735302E-2</v>
      </c>
      <c r="BK126" s="17">
        <v>9.2863740221462196E-2</v>
      </c>
      <c r="BL126" s="17"/>
      <c r="BM126" s="17">
        <v>3.2398763271691403E-2</v>
      </c>
      <c r="BN126" s="17">
        <v>4.9558394475920003E-2</v>
      </c>
      <c r="BO126" s="17"/>
      <c r="BP126" s="17">
        <v>6.0598714677147801E-2</v>
      </c>
      <c r="BQ126" s="17">
        <v>6.7101169956052004E-2</v>
      </c>
      <c r="BR126" s="17">
        <v>5.6589599826640802E-2</v>
      </c>
      <c r="BS126" s="17">
        <v>2.4612174216710501E-2</v>
      </c>
      <c r="BT126" s="17"/>
      <c r="BU126" s="17">
        <v>3.8076759404838997E-2</v>
      </c>
      <c r="BV126" s="17">
        <v>3.2698936920229897E-2</v>
      </c>
      <c r="BW126" s="17"/>
      <c r="BX126" s="17">
        <v>5.6206519979019702E-2</v>
      </c>
      <c r="BY126" s="17">
        <v>2.7580996790725801E-2</v>
      </c>
      <c r="BZ126" s="17"/>
      <c r="CA126" s="17">
        <v>5.6126355645215703E-2</v>
      </c>
      <c r="CB126" s="17">
        <v>1.6701024370160401E-2</v>
      </c>
      <c r="CC126" s="17">
        <v>3.2729961866489202E-2</v>
      </c>
      <c r="CD126" s="17">
        <v>5.1910310874135203E-2</v>
      </c>
    </row>
    <row r="127" spans="2:8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row>
    <row r="128" spans="2:82">
      <c r="B128" s="6" t="s">
        <v>146</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row>
    <row r="129" spans="2:82">
      <c r="B129" s="24" t="s">
        <v>15</v>
      </c>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row>
    <row r="130" spans="2:82">
      <c r="B130" t="s">
        <v>147</v>
      </c>
      <c r="C130" s="17">
        <v>0.350457607846901</v>
      </c>
      <c r="D130" s="17">
        <v>0.36633440516361399</v>
      </c>
      <c r="E130" s="17">
        <v>0.333981490616303</v>
      </c>
      <c r="F130" s="17"/>
      <c r="G130" s="17">
        <v>0.27211948368920302</v>
      </c>
      <c r="H130" s="17">
        <v>0.27537196592149699</v>
      </c>
      <c r="I130" s="17">
        <v>0.31834002065040001</v>
      </c>
      <c r="J130" s="17">
        <v>0.34333841589080799</v>
      </c>
      <c r="K130" s="17">
        <v>0.41807774461079</v>
      </c>
      <c r="L130" s="17">
        <v>0.45048676088895301</v>
      </c>
      <c r="M130" s="17"/>
      <c r="N130" s="17">
        <v>0.40705195923946003</v>
      </c>
      <c r="O130" s="17">
        <v>0.38725322688542801</v>
      </c>
      <c r="P130" s="17">
        <v>0.30179645880297101</v>
      </c>
      <c r="Q130" s="17">
        <v>0.29332119958159503</v>
      </c>
      <c r="R130" s="17"/>
      <c r="S130" s="17">
        <v>0.343578962036999</v>
      </c>
      <c r="T130" s="17">
        <v>0.393469991822952</v>
      </c>
      <c r="U130" s="17">
        <v>0.32044996594421299</v>
      </c>
      <c r="V130" s="17">
        <v>0.37194609747936302</v>
      </c>
      <c r="W130" s="17">
        <v>0.30081700914666998</v>
      </c>
      <c r="X130" s="17">
        <v>0.32972932704541602</v>
      </c>
      <c r="Y130" s="17">
        <v>0.36493295541523502</v>
      </c>
      <c r="Z130" s="17">
        <v>0.31469026504869402</v>
      </c>
      <c r="AA130" s="17">
        <v>0.31683469814465498</v>
      </c>
      <c r="AB130" s="17">
        <v>0.39028153480780198</v>
      </c>
      <c r="AC130" s="17">
        <v>0.36654930819625497</v>
      </c>
      <c r="AD130" s="17">
        <v>0.37584954161587503</v>
      </c>
      <c r="AE130" s="17"/>
      <c r="AF130" s="17">
        <v>0.26149727797584399</v>
      </c>
      <c r="AG130" s="17">
        <v>0.22683602790865501</v>
      </c>
      <c r="AH130" s="17">
        <v>0.32402945657802301</v>
      </c>
      <c r="AI130" s="17">
        <v>0.29194622264222903</v>
      </c>
      <c r="AJ130" s="17">
        <v>0.36625071428998102</v>
      </c>
      <c r="AK130" s="17">
        <v>0.34907601446414099</v>
      </c>
      <c r="AL130" s="17">
        <v>0.381440716292552</v>
      </c>
      <c r="AM130" s="17">
        <v>0.351208690533097</v>
      </c>
      <c r="AN130" s="17">
        <v>0.34217432857458102</v>
      </c>
      <c r="AO130" s="17">
        <v>0.36077973436386901</v>
      </c>
      <c r="AP130" s="17">
        <v>0.34646497266334603</v>
      </c>
      <c r="AQ130" s="17">
        <v>0.39087411899824898</v>
      </c>
      <c r="AR130" s="17">
        <v>0.40053721266354297</v>
      </c>
      <c r="AS130" s="17">
        <v>0.41326804952655399</v>
      </c>
      <c r="AT130" s="17">
        <v>0.38116523050503998</v>
      </c>
      <c r="AU130" s="17">
        <v>0.35695825703838302</v>
      </c>
      <c r="AV130" s="17"/>
      <c r="AW130" s="17">
        <v>0.34268583563611699</v>
      </c>
      <c r="AX130" s="17">
        <v>0.36945653036579501</v>
      </c>
      <c r="AY130" s="17">
        <v>0.33169477477419301</v>
      </c>
      <c r="AZ130" s="17">
        <v>0.35961258075983499</v>
      </c>
      <c r="BA130" s="17">
        <v>0.32747584311834199</v>
      </c>
      <c r="BB130" s="17">
        <v>0.34951353389136802</v>
      </c>
      <c r="BC130" s="17"/>
      <c r="BD130" s="17">
        <v>0.29457910829635398</v>
      </c>
      <c r="BE130" s="17">
        <v>0.359624988075675</v>
      </c>
      <c r="BF130" s="17">
        <v>0.37288799124803101</v>
      </c>
      <c r="BG130" s="17">
        <v>0.34279118881788101</v>
      </c>
      <c r="BH130" s="17">
        <v>0.30507494208087099</v>
      </c>
      <c r="BI130" s="17"/>
      <c r="BJ130" s="17">
        <v>0.36156160547312099</v>
      </c>
      <c r="BK130" s="17">
        <v>0.30345555167378602</v>
      </c>
      <c r="BL130" s="17"/>
      <c r="BM130" s="17">
        <v>0.35196883699074899</v>
      </c>
      <c r="BN130" s="17">
        <v>0.34312049893136698</v>
      </c>
      <c r="BO130" s="17"/>
      <c r="BP130" s="17">
        <v>0.32542415119201201</v>
      </c>
      <c r="BQ130" s="17">
        <v>0.31391442801198199</v>
      </c>
      <c r="BR130" s="17">
        <v>0.32951440198651799</v>
      </c>
      <c r="BS130" s="17">
        <v>0.36190669697789102</v>
      </c>
      <c r="BT130" s="17"/>
      <c r="BU130" s="17">
        <v>0.36219178452832101</v>
      </c>
      <c r="BV130" s="17">
        <v>0.33552047911392702</v>
      </c>
      <c r="BW130" s="17"/>
      <c r="BX130" s="17">
        <v>0.330206870603169</v>
      </c>
      <c r="BY130" s="17">
        <v>0.35849017998451199</v>
      </c>
      <c r="BZ130" s="17"/>
      <c r="CA130" s="17">
        <v>0.36613180277949198</v>
      </c>
      <c r="CB130" s="17">
        <v>0.37283029575361198</v>
      </c>
      <c r="CC130" s="17">
        <v>0.36723826031816098</v>
      </c>
      <c r="CD130" s="17">
        <v>0.30681335951286298</v>
      </c>
    </row>
    <row r="131" spans="2:82">
      <c r="B131" t="s">
        <v>148</v>
      </c>
      <c r="C131" s="17">
        <v>0.32023504309131601</v>
      </c>
      <c r="D131" s="17">
        <v>0.28499416367828501</v>
      </c>
      <c r="E131" s="17">
        <v>0.35506093659610399</v>
      </c>
      <c r="F131" s="17"/>
      <c r="G131" s="17">
        <v>0.17560475952979601</v>
      </c>
      <c r="H131" s="17">
        <v>0.236122837804985</v>
      </c>
      <c r="I131" s="17">
        <v>0.29896867619838302</v>
      </c>
      <c r="J131" s="17">
        <v>0.32315161287969701</v>
      </c>
      <c r="K131" s="17">
        <v>0.39584115837636602</v>
      </c>
      <c r="L131" s="17">
        <v>0.44938219452942402</v>
      </c>
      <c r="M131" s="17"/>
      <c r="N131" s="17">
        <v>0.348613602625792</v>
      </c>
      <c r="O131" s="17">
        <v>0.33944947479531701</v>
      </c>
      <c r="P131" s="17">
        <v>0.26406640090959299</v>
      </c>
      <c r="Q131" s="17">
        <v>0.31843438336060698</v>
      </c>
      <c r="R131" s="17"/>
      <c r="S131" s="17">
        <v>0.262182448737041</v>
      </c>
      <c r="T131" s="17">
        <v>0.370003982338107</v>
      </c>
      <c r="U131" s="17">
        <v>0.41314840422563698</v>
      </c>
      <c r="V131" s="17">
        <v>0.30553059133731297</v>
      </c>
      <c r="W131" s="17">
        <v>0.33856140212551999</v>
      </c>
      <c r="X131" s="17">
        <v>0.28706514030264502</v>
      </c>
      <c r="Y131" s="17">
        <v>0.355920785274216</v>
      </c>
      <c r="Z131" s="17">
        <v>0.29364645173724402</v>
      </c>
      <c r="AA131" s="17">
        <v>0.30358726577807399</v>
      </c>
      <c r="AB131" s="17">
        <v>0.319011100742986</v>
      </c>
      <c r="AC131" s="17">
        <v>0.278227724315883</v>
      </c>
      <c r="AD131" s="17">
        <v>0.30360693687635698</v>
      </c>
      <c r="AE131" s="17"/>
      <c r="AF131" s="17">
        <v>0.26157499663200501</v>
      </c>
      <c r="AG131" s="17">
        <v>0.22281817055834599</v>
      </c>
      <c r="AH131" s="17">
        <v>0.313357325704546</v>
      </c>
      <c r="AI131" s="17">
        <v>0.35899168823861899</v>
      </c>
      <c r="AJ131" s="17">
        <v>0.34483604289645597</v>
      </c>
      <c r="AK131" s="17">
        <v>0.32786029844484199</v>
      </c>
      <c r="AL131" s="17">
        <v>0.34038615795795302</v>
      </c>
      <c r="AM131" s="17">
        <v>0.31351986981774299</v>
      </c>
      <c r="AN131" s="17">
        <v>0.36552374312559599</v>
      </c>
      <c r="AO131" s="17">
        <v>0.29091862994045398</v>
      </c>
      <c r="AP131" s="17">
        <v>0.314305730325941</v>
      </c>
      <c r="AQ131" s="17">
        <v>0.30183324658500998</v>
      </c>
      <c r="AR131" s="17">
        <v>0.29083901201453</v>
      </c>
      <c r="AS131" s="17">
        <v>0.426647860740618</v>
      </c>
      <c r="AT131" s="17">
        <v>0.29004106273820202</v>
      </c>
      <c r="AU131" s="17">
        <v>0.28476702128380099</v>
      </c>
      <c r="AV131" s="17"/>
      <c r="AW131" s="17">
        <v>0.25112747532719298</v>
      </c>
      <c r="AX131" s="17">
        <v>0.32599718148787798</v>
      </c>
      <c r="AY131" s="17">
        <v>0.31999345197309798</v>
      </c>
      <c r="AZ131" s="17">
        <v>0.353701989104864</v>
      </c>
      <c r="BA131" s="17">
        <v>0.39971404413938699</v>
      </c>
      <c r="BB131" s="17">
        <v>0.299813671593677</v>
      </c>
      <c r="BC131" s="17"/>
      <c r="BD131" s="17">
        <v>0.32556866131333601</v>
      </c>
      <c r="BE131" s="17">
        <v>0.28777709639936599</v>
      </c>
      <c r="BF131" s="17">
        <v>0.35583553344249502</v>
      </c>
      <c r="BG131" s="17">
        <v>0.30375144107364599</v>
      </c>
      <c r="BH131" s="17">
        <v>0.40149807923668801</v>
      </c>
      <c r="BI131" s="17"/>
      <c r="BJ131" s="17">
        <v>0.33755204354840701</v>
      </c>
      <c r="BK131" s="17">
        <v>0.24912494310357899</v>
      </c>
      <c r="BL131" s="17"/>
      <c r="BM131" s="17">
        <v>0.32760604260593901</v>
      </c>
      <c r="BN131" s="17">
        <v>0.28650812582547502</v>
      </c>
      <c r="BO131" s="17"/>
      <c r="BP131" s="17">
        <v>0.28219149578327202</v>
      </c>
      <c r="BQ131" s="17">
        <v>0.26786123606738099</v>
      </c>
      <c r="BR131" s="17">
        <v>0.23914034735251799</v>
      </c>
      <c r="BS131" s="17">
        <v>0.34177626063904598</v>
      </c>
      <c r="BT131" s="17"/>
      <c r="BU131" s="17">
        <v>0.35055789425989797</v>
      </c>
      <c r="BV131" s="17">
        <v>0.28163528924807002</v>
      </c>
      <c r="BW131" s="17"/>
      <c r="BX131" s="17">
        <v>0.32058596877462597</v>
      </c>
      <c r="BY131" s="17">
        <v>0.32009584638789701</v>
      </c>
      <c r="BZ131" s="17"/>
      <c r="CA131" s="17">
        <v>0.30460124102699798</v>
      </c>
      <c r="CB131" s="17">
        <v>0.26019021906944301</v>
      </c>
      <c r="CC131" s="17">
        <v>0.40263492007199803</v>
      </c>
      <c r="CD131" s="17">
        <v>0.29383216808228602</v>
      </c>
    </row>
    <row r="132" spans="2:82">
      <c r="B132" t="s">
        <v>149</v>
      </c>
      <c r="C132" s="17">
        <v>0.28994166332485599</v>
      </c>
      <c r="D132" s="17">
        <v>0.316328316601658</v>
      </c>
      <c r="E132" s="17">
        <v>0.26587056006562199</v>
      </c>
      <c r="F132" s="17"/>
      <c r="G132" s="17">
        <v>0.13646747961740199</v>
      </c>
      <c r="H132" s="17">
        <v>0.189951186173207</v>
      </c>
      <c r="I132" s="17">
        <v>0.24716565252655601</v>
      </c>
      <c r="J132" s="17">
        <v>0.33453098455666502</v>
      </c>
      <c r="K132" s="17">
        <v>0.357576077715137</v>
      </c>
      <c r="L132" s="17">
        <v>0.42695145632167703</v>
      </c>
      <c r="M132" s="17"/>
      <c r="N132" s="17">
        <v>0.28959996631470297</v>
      </c>
      <c r="O132" s="17">
        <v>0.29320659004796401</v>
      </c>
      <c r="P132" s="17">
        <v>0.28474781526286103</v>
      </c>
      <c r="Q132" s="17">
        <v>0.29408240627170301</v>
      </c>
      <c r="R132" s="17"/>
      <c r="S132" s="17">
        <v>0.24886722223907401</v>
      </c>
      <c r="T132" s="17">
        <v>0.29838562664088197</v>
      </c>
      <c r="U132" s="17">
        <v>0.284788626831456</v>
      </c>
      <c r="V132" s="17">
        <v>0.307283461308899</v>
      </c>
      <c r="W132" s="17">
        <v>0.25868897791113399</v>
      </c>
      <c r="X132" s="17">
        <v>0.26547469267311002</v>
      </c>
      <c r="Y132" s="17">
        <v>0.31919634810433101</v>
      </c>
      <c r="Z132" s="17">
        <v>0.35906008812225199</v>
      </c>
      <c r="AA132" s="17">
        <v>0.29343634798545198</v>
      </c>
      <c r="AB132" s="17">
        <v>0.28789831960582601</v>
      </c>
      <c r="AC132" s="17">
        <v>0.33960257913935499</v>
      </c>
      <c r="AD132" s="17">
        <v>0.293447946972898</v>
      </c>
      <c r="AE132" s="17"/>
      <c r="AF132" s="17">
        <v>0.23528119746349699</v>
      </c>
      <c r="AG132" s="17">
        <v>0.28388791780702799</v>
      </c>
      <c r="AH132" s="17">
        <v>0.28513115821388701</v>
      </c>
      <c r="AI132" s="17">
        <v>0.33309411172599102</v>
      </c>
      <c r="AJ132" s="17">
        <v>0.270909999106627</v>
      </c>
      <c r="AK132" s="17">
        <v>0.33261407748247201</v>
      </c>
      <c r="AL132" s="17">
        <v>0.281811383576826</v>
      </c>
      <c r="AM132" s="17">
        <v>0.28655790744999898</v>
      </c>
      <c r="AN132" s="17">
        <v>0.29724657127951798</v>
      </c>
      <c r="AO132" s="17">
        <v>0.28514127310471998</v>
      </c>
      <c r="AP132" s="17">
        <v>0.23815705001555501</v>
      </c>
      <c r="AQ132" s="17">
        <v>0.29335925391572898</v>
      </c>
      <c r="AR132" s="17">
        <v>0.31168472861020002</v>
      </c>
      <c r="AS132" s="17">
        <v>0.35206654794374598</v>
      </c>
      <c r="AT132" s="17">
        <v>0.26771892731008801</v>
      </c>
      <c r="AU132" s="17">
        <v>0.197953331430192</v>
      </c>
      <c r="AV132" s="17"/>
      <c r="AW132" s="17">
        <v>0.25868769835442601</v>
      </c>
      <c r="AX132" s="17">
        <v>0.28767728963144801</v>
      </c>
      <c r="AY132" s="17">
        <v>0.26160982095577101</v>
      </c>
      <c r="AZ132" s="17">
        <v>0.31578061513021699</v>
      </c>
      <c r="BA132" s="17">
        <v>0.33401571246420603</v>
      </c>
      <c r="BB132" s="17">
        <v>0.31388972526212999</v>
      </c>
      <c r="BC132" s="17"/>
      <c r="BD132" s="17">
        <v>0.363883402964501</v>
      </c>
      <c r="BE132" s="17">
        <v>0.28061012138623498</v>
      </c>
      <c r="BF132" s="17">
        <v>0.240187191544569</v>
      </c>
      <c r="BG132" s="17">
        <v>0.21711780821849699</v>
      </c>
      <c r="BH132" s="17">
        <v>0.13033266781566999</v>
      </c>
      <c r="BI132" s="17"/>
      <c r="BJ132" s="17">
        <v>0.312491209063953</v>
      </c>
      <c r="BK132" s="17">
        <v>0.191380158612</v>
      </c>
      <c r="BL132" s="17"/>
      <c r="BM132" s="17">
        <v>0.30129095053414101</v>
      </c>
      <c r="BN132" s="17">
        <v>0.23947069428538301</v>
      </c>
      <c r="BO132" s="17"/>
      <c r="BP132" s="17">
        <v>0.21650811072815901</v>
      </c>
      <c r="BQ132" s="17">
        <v>0.22293752284120999</v>
      </c>
      <c r="BR132" s="17">
        <v>0.193202116750255</v>
      </c>
      <c r="BS132" s="17">
        <v>0.31792638307725302</v>
      </c>
      <c r="BT132" s="17"/>
      <c r="BU132" s="17">
        <v>0.29913677675039602</v>
      </c>
      <c r="BV132" s="17">
        <v>0.27823665864659097</v>
      </c>
      <c r="BW132" s="17"/>
      <c r="BX132" s="17">
        <v>0.23703050222088601</v>
      </c>
      <c r="BY132" s="17">
        <v>0.31092918162293198</v>
      </c>
      <c r="BZ132" s="17"/>
      <c r="CA132" s="17">
        <v>0.34113389293754098</v>
      </c>
      <c r="CB132" s="17">
        <v>0.45261109156951201</v>
      </c>
      <c r="CC132" s="17">
        <v>0.19277691502588401</v>
      </c>
      <c r="CD132" s="17">
        <v>0.22398693618946899</v>
      </c>
    </row>
    <row r="133" spans="2:82">
      <c r="B133" t="s">
        <v>150</v>
      </c>
      <c r="C133" s="17">
        <v>0.23784475165490901</v>
      </c>
      <c r="D133" s="17">
        <v>0.22293499080166401</v>
      </c>
      <c r="E133" s="17">
        <v>0.25105369008106299</v>
      </c>
      <c r="F133" s="17"/>
      <c r="G133" s="17">
        <v>0.35079104496639102</v>
      </c>
      <c r="H133" s="17">
        <v>0.26338434045655001</v>
      </c>
      <c r="I133" s="17">
        <v>0.26463893485891399</v>
      </c>
      <c r="J133" s="17">
        <v>0.226200858866412</v>
      </c>
      <c r="K133" s="17">
        <v>0.18498167092749701</v>
      </c>
      <c r="L133" s="17">
        <v>0.164871603016576</v>
      </c>
      <c r="M133" s="17"/>
      <c r="N133" s="17">
        <v>0.23792908375055999</v>
      </c>
      <c r="O133" s="17">
        <v>0.230634197064357</v>
      </c>
      <c r="P133" s="17">
        <v>0.25889098336660199</v>
      </c>
      <c r="Q133" s="17">
        <v>0.228486610580344</v>
      </c>
      <c r="R133" s="17"/>
      <c r="S133" s="17">
        <v>0.27388432110774202</v>
      </c>
      <c r="T133" s="17">
        <v>0.18712704153930301</v>
      </c>
      <c r="U133" s="17">
        <v>0.19799904958113501</v>
      </c>
      <c r="V133" s="17">
        <v>0.220884578790043</v>
      </c>
      <c r="W133" s="17">
        <v>0.21438008813714601</v>
      </c>
      <c r="X133" s="17">
        <v>0.24759776423469901</v>
      </c>
      <c r="Y133" s="17">
        <v>0.22599032478259801</v>
      </c>
      <c r="Z133" s="17">
        <v>0.229435658041589</v>
      </c>
      <c r="AA133" s="17">
        <v>0.278627010288101</v>
      </c>
      <c r="AB133" s="17">
        <v>0.284762814500713</v>
      </c>
      <c r="AC133" s="17">
        <v>0.222886492279116</v>
      </c>
      <c r="AD133" s="17">
        <v>0.24951070953169399</v>
      </c>
      <c r="AE133" s="17"/>
      <c r="AF133" s="17">
        <v>0.18007076841265801</v>
      </c>
      <c r="AG133" s="17">
        <v>0.20262062745518</v>
      </c>
      <c r="AH133" s="17">
        <v>0.27207148065864301</v>
      </c>
      <c r="AI133" s="17">
        <v>0.21638369989751199</v>
      </c>
      <c r="AJ133" s="17">
        <v>0.207163739122256</v>
      </c>
      <c r="AK133" s="17">
        <v>0.22978066171658301</v>
      </c>
      <c r="AL133" s="17">
        <v>0.24458715903625999</v>
      </c>
      <c r="AM133" s="17">
        <v>0.21980229819620101</v>
      </c>
      <c r="AN133" s="17">
        <v>0.23529336798245301</v>
      </c>
      <c r="AO133" s="17">
        <v>0.24833941448822999</v>
      </c>
      <c r="AP133" s="17">
        <v>0.28825871790881202</v>
      </c>
      <c r="AQ133" s="17">
        <v>0.232079371395981</v>
      </c>
      <c r="AR133" s="17">
        <v>0.25572862673011398</v>
      </c>
      <c r="AS133" s="17">
        <v>0.172693185894119</v>
      </c>
      <c r="AT133" s="17">
        <v>0.30290902075728598</v>
      </c>
      <c r="AU133" s="17">
        <v>0.26168582084269898</v>
      </c>
      <c r="AV133" s="17"/>
      <c r="AW133" s="17">
        <v>0.29506149622337502</v>
      </c>
      <c r="AX133" s="17">
        <v>0.235340415666663</v>
      </c>
      <c r="AY133" s="17">
        <v>0.21921000845434699</v>
      </c>
      <c r="AZ133" s="17">
        <v>0.22500465418267601</v>
      </c>
      <c r="BA133" s="17">
        <v>0.1987483443261</v>
      </c>
      <c r="BB133" s="17">
        <v>0.186586463460197</v>
      </c>
      <c r="BC133" s="17"/>
      <c r="BD133" s="17">
        <v>0.23832113165990301</v>
      </c>
      <c r="BE133" s="17">
        <v>0.25102856451553202</v>
      </c>
      <c r="BF133" s="17">
        <v>0.23963361399650601</v>
      </c>
      <c r="BG133" s="17">
        <v>0.252141449361033</v>
      </c>
      <c r="BH133" s="17">
        <v>0.27543873666684099</v>
      </c>
      <c r="BI133" s="17"/>
      <c r="BJ133" s="17">
        <v>0.22174247686776999</v>
      </c>
      <c r="BK133" s="17">
        <v>0.308516873618568</v>
      </c>
      <c r="BL133" s="17"/>
      <c r="BM133" s="17">
        <v>0.234518553969223</v>
      </c>
      <c r="BN133" s="17">
        <v>0.25248558476215399</v>
      </c>
      <c r="BO133" s="17"/>
      <c r="BP133" s="17">
        <v>0.23305779914449101</v>
      </c>
      <c r="BQ133" s="17">
        <v>0.27686394775117601</v>
      </c>
      <c r="BR133" s="17">
        <v>0.32513876537599901</v>
      </c>
      <c r="BS133" s="17">
        <v>0.22618703518224301</v>
      </c>
      <c r="BT133" s="17"/>
      <c r="BU133" s="17">
        <v>0.247830382545834</v>
      </c>
      <c r="BV133" s="17">
        <v>0.22513345045779101</v>
      </c>
      <c r="BW133" s="17"/>
      <c r="BX133" s="17">
        <v>0.28439110433932002</v>
      </c>
      <c r="BY133" s="17">
        <v>0.21938187145552701</v>
      </c>
      <c r="BZ133" s="17"/>
      <c r="CA133" s="17">
        <v>0.21058700729947899</v>
      </c>
      <c r="CB133" s="17">
        <v>0.16008873592138501</v>
      </c>
      <c r="CC133" s="17">
        <v>0.29819918788330102</v>
      </c>
      <c r="CD133" s="17">
        <v>0.25518256533300399</v>
      </c>
    </row>
    <row r="134" spans="2:82">
      <c r="B134" t="s">
        <v>151</v>
      </c>
      <c r="C134" s="17">
        <v>0.22548639514181501</v>
      </c>
      <c r="D134" s="17">
        <v>0.199624679260301</v>
      </c>
      <c r="E134" s="17">
        <v>0.25099002652308</v>
      </c>
      <c r="F134" s="17"/>
      <c r="G134" s="17">
        <v>0.37409056610015301</v>
      </c>
      <c r="H134" s="17">
        <v>0.30384516101754</v>
      </c>
      <c r="I134" s="17">
        <v>0.28162143231597497</v>
      </c>
      <c r="J134" s="17">
        <v>0.196474063805361</v>
      </c>
      <c r="K134" s="17">
        <v>0.122553581661899</v>
      </c>
      <c r="L134" s="17">
        <v>0.10944997180853799</v>
      </c>
      <c r="M134" s="17"/>
      <c r="N134" s="17">
        <v>0.23178685601639501</v>
      </c>
      <c r="O134" s="17">
        <v>0.209183066334936</v>
      </c>
      <c r="P134" s="17">
        <v>0.245103067131</v>
      </c>
      <c r="Q134" s="17">
        <v>0.22054877800037201</v>
      </c>
      <c r="R134" s="17"/>
      <c r="S134" s="17">
        <v>0.29455321104189403</v>
      </c>
      <c r="T134" s="17">
        <v>0.191162665958861</v>
      </c>
      <c r="U134" s="17">
        <v>0.18021713978187501</v>
      </c>
      <c r="V134" s="17">
        <v>0.231599780708552</v>
      </c>
      <c r="W134" s="17">
        <v>0.256382612908862</v>
      </c>
      <c r="X134" s="17">
        <v>0.24099465353876401</v>
      </c>
      <c r="Y134" s="17">
        <v>0.184410862496353</v>
      </c>
      <c r="Z134" s="17">
        <v>0.25876461028162201</v>
      </c>
      <c r="AA134" s="17">
        <v>0.22604768622372401</v>
      </c>
      <c r="AB134" s="17">
        <v>0.219365193388318</v>
      </c>
      <c r="AC134" s="17">
        <v>0.164868831421906</v>
      </c>
      <c r="AD134" s="17">
        <v>0.21816264153777401</v>
      </c>
      <c r="AE134" s="17"/>
      <c r="AF134" s="17">
        <v>0.388203173117245</v>
      </c>
      <c r="AG134" s="17">
        <v>0.22721772441716201</v>
      </c>
      <c r="AH134" s="17">
        <v>0.16981372870453701</v>
      </c>
      <c r="AI134" s="17">
        <v>0.211542765385239</v>
      </c>
      <c r="AJ134" s="17">
        <v>0.25676782251691199</v>
      </c>
      <c r="AK134" s="17">
        <v>0.17779187021693399</v>
      </c>
      <c r="AL134" s="17">
        <v>0.20426256633371301</v>
      </c>
      <c r="AM134" s="17">
        <v>0.172692727773059</v>
      </c>
      <c r="AN134" s="17">
        <v>0.25692112045085902</v>
      </c>
      <c r="AO134" s="17">
        <v>0.22551307756839301</v>
      </c>
      <c r="AP134" s="17">
        <v>0.28054690903188001</v>
      </c>
      <c r="AQ134" s="17">
        <v>0.283589199967266</v>
      </c>
      <c r="AR134" s="17">
        <v>0.22993772715111299</v>
      </c>
      <c r="AS134" s="17">
        <v>0.23809519286518799</v>
      </c>
      <c r="AT134" s="17">
        <v>0.29993135849889702</v>
      </c>
      <c r="AU134" s="17">
        <v>0.29714195627127299</v>
      </c>
      <c r="AV134" s="17"/>
      <c r="AW134" s="17">
        <v>0.284559882798538</v>
      </c>
      <c r="AX134" s="17">
        <v>0.20109266873123199</v>
      </c>
      <c r="AY134" s="17">
        <v>0.26678817737334398</v>
      </c>
      <c r="AZ134" s="17">
        <v>0.19728289789485901</v>
      </c>
      <c r="BA134" s="17">
        <v>0.19011222603226199</v>
      </c>
      <c r="BB134" s="17">
        <v>0.18252034890348701</v>
      </c>
      <c r="BC134" s="17"/>
      <c r="BD134" s="17">
        <v>0.19267394213347999</v>
      </c>
      <c r="BE134" s="17">
        <v>0.226152748376174</v>
      </c>
      <c r="BF134" s="17">
        <v>0.24783867538301499</v>
      </c>
      <c r="BG134" s="17">
        <v>0.26961590918372402</v>
      </c>
      <c r="BH134" s="17">
        <v>0.251028044978716</v>
      </c>
      <c r="BI134" s="17"/>
      <c r="BJ134" s="17">
        <v>0.195429757929905</v>
      </c>
      <c r="BK134" s="17">
        <v>0.35882520888939001</v>
      </c>
      <c r="BL134" s="17"/>
      <c r="BM134" s="17">
        <v>0.207564981002927</v>
      </c>
      <c r="BN134" s="17">
        <v>0.316345109855447</v>
      </c>
      <c r="BO134" s="17"/>
      <c r="BP134" s="17">
        <v>0.35617281168296699</v>
      </c>
      <c r="BQ134" s="17">
        <v>0.27366938777671801</v>
      </c>
      <c r="BR134" s="17">
        <v>0.197470125658645</v>
      </c>
      <c r="BS134" s="17">
        <v>0.199459141051641</v>
      </c>
      <c r="BT134" s="17"/>
      <c r="BU134" s="17">
        <v>0.21969664108942</v>
      </c>
      <c r="BV134" s="17">
        <v>0.23285651611074701</v>
      </c>
      <c r="BW134" s="17"/>
      <c r="BX134" s="17">
        <v>0.250556473011187</v>
      </c>
      <c r="BY134" s="17">
        <v>0.21554220365103099</v>
      </c>
      <c r="BZ134" s="17"/>
      <c r="CA134" s="17">
        <v>0.223208483518825</v>
      </c>
      <c r="CB134" s="17">
        <v>0.20851189087809699</v>
      </c>
      <c r="CC134" s="17">
        <v>0.23115271786275299</v>
      </c>
      <c r="CD134" s="17">
        <v>0.23636632092513299</v>
      </c>
    </row>
    <row r="135" spans="2:82">
      <c r="B135" t="s">
        <v>152</v>
      </c>
      <c r="C135" s="17">
        <v>0.21693461997535701</v>
      </c>
      <c r="D135" s="17">
        <v>0.21472322767928501</v>
      </c>
      <c r="E135" s="17">
        <v>0.21936936923692599</v>
      </c>
      <c r="F135" s="17"/>
      <c r="G135" s="17">
        <v>0.192362999926705</v>
      </c>
      <c r="H135" s="17">
        <v>0.21533126249951101</v>
      </c>
      <c r="I135" s="17">
        <v>0.22406215370076599</v>
      </c>
      <c r="J135" s="17">
        <v>0.22191262841551301</v>
      </c>
      <c r="K135" s="17">
        <v>0.23358677088615201</v>
      </c>
      <c r="L135" s="17">
        <v>0.21357089167093901</v>
      </c>
      <c r="M135" s="17"/>
      <c r="N135" s="17">
        <v>0.25046745136007198</v>
      </c>
      <c r="O135" s="17">
        <v>0.221477057236248</v>
      </c>
      <c r="P135" s="17">
        <v>0.176967242081016</v>
      </c>
      <c r="Q135" s="17">
        <v>0.20611471504508599</v>
      </c>
      <c r="R135" s="17"/>
      <c r="S135" s="17">
        <v>0.23301150651864899</v>
      </c>
      <c r="T135" s="17">
        <v>0.26069510469608498</v>
      </c>
      <c r="U135" s="17">
        <v>0.26927190958949798</v>
      </c>
      <c r="V135" s="17">
        <v>0.22523081647815699</v>
      </c>
      <c r="W135" s="17">
        <v>0.205616430272238</v>
      </c>
      <c r="X135" s="17">
        <v>0.20816980831808199</v>
      </c>
      <c r="Y135" s="17">
        <v>0.216685642389571</v>
      </c>
      <c r="Z135" s="17">
        <v>0.20081146881602499</v>
      </c>
      <c r="AA135" s="17">
        <v>0.18548165713820999</v>
      </c>
      <c r="AB135" s="17">
        <v>0.163223795687678</v>
      </c>
      <c r="AC135" s="17">
        <v>0.22371708583844499</v>
      </c>
      <c r="AD135" s="17">
        <v>0.12786398535884699</v>
      </c>
      <c r="AE135" s="17"/>
      <c r="AF135" s="17">
        <v>0.21031261574464399</v>
      </c>
      <c r="AG135" s="17">
        <v>0.16957337120588101</v>
      </c>
      <c r="AH135" s="17">
        <v>0.21784228958006299</v>
      </c>
      <c r="AI135" s="17">
        <v>0.25483804617115802</v>
      </c>
      <c r="AJ135" s="17">
        <v>0.212939691178372</v>
      </c>
      <c r="AK135" s="17">
        <v>0.192597826077954</v>
      </c>
      <c r="AL135" s="17">
        <v>0.18285795536690599</v>
      </c>
      <c r="AM135" s="17">
        <v>0.22960643523271901</v>
      </c>
      <c r="AN135" s="17">
        <v>0.206933256970743</v>
      </c>
      <c r="AO135" s="17">
        <v>0.243886279523302</v>
      </c>
      <c r="AP135" s="17">
        <v>0.23579528091671101</v>
      </c>
      <c r="AQ135" s="17">
        <v>0.25642893312024401</v>
      </c>
      <c r="AR135" s="17">
        <v>0.187440381205846</v>
      </c>
      <c r="AS135" s="17">
        <v>0.22657592074302299</v>
      </c>
      <c r="AT135" s="17">
        <v>0.23067872799733</v>
      </c>
      <c r="AU135" s="17">
        <v>0.24852584375990699</v>
      </c>
      <c r="AV135" s="17"/>
      <c r="AW135" s="17">
        <v>0.220854496170586</v>
      </c>
      <c r="AX135" s="17">
        <v>0.210080593142178</v>
      </c>
      <c r="AY135" s="17">
        <v>0.21024470888611399</v>
      </c>
      <c r="AZ135" s="17">
        <v>0.193637558049782</v>
      </c>
      <c r="BA135" s="17">
        <v>0.27146137962946298</v>
      </c>
      <c r="BB135" s="17">
        <v>0.22312501068565199</v>
      </c>
      <c r="BC135" s="17"/>
      <c r="BD135" s="17">
        <v>0.20139423627042199</v>
      </c>
      <c r="BE135" s="17">
        <v>0.19702587135463001</v>
      </c>
      <c r="BF135" s="17">
        <v>0.24119415863268001</v>
      </c>
      <c r="BG135" s="17">
        <v>0.24859315378663799</v>
      </c>
      <c r="BH135" s="17">
        <v>0.251556304522431</v>
      </c>
      <c r="BI135" s="17"/>
      <c r="BJ135" s="17">
        <v>0.219373988179352</v>
      </c>
      <c r="BK135" s="17">
        <v>0.20526858595772501</v>
      </c>
      <c r="BL135" s="17"/>
      <c r="BM135" s="17">
        <v>0.21648837152553699</v>
      </c>
      <c r="BN135" s="17">
        <v>0.22193809311478099</v>
      </c>
      <c r="BO135" s="17"/>
      <c r="BP135" s="17">
        <v>0.22384341803883501</v>
      </c>
      <c r="BQ135" s="17">
        <v>0.19231029917478701</v>
      </c>
      <c r="BR135" s="17">
        <v>0.26000566313815499</v>
      </c>
      <c r="BS135" s="17">
        <v>0.217999609729877</v>
      </c>
      <c r="BT135" s="17"/>
      <c r="BU135" s="17">
        <v>0.23758137365506601</v>
      </c>
      <c r="BV135" s="17">
        <v>0.19065214392229199</v>
      </c>
      <c r="BW135" s="17"/>
      <c r="BX135" s="17">
        <v>0.24520394259793599</v>
      </c>
      <c r="BY135" s="17">
        <v>0.20572142953620201</v>
      </c>
      <c r="BZ135" s="17"/>
      <c r="CA135" s="17">
        <v>0.218321320028869</v>
      </c>
      <c r="CB135" s="17">
        <v>0.14860989392607199</v>
      </c>
      <c r="CC135" s="17">
        <v>0.30053886390552398</v>
      </c>
      <c r="CD135" s="17">
        <v>0.192785669148334</v>
      </c>
    </row>
    <row r="136" spans="2:82">
      <c r="B136" t="s">
        <v>153</v>
      </c>
      <c r="C136" s="17">
        <v>0.18986320728908701</v>
      </c>
      <c r="D136" s="17">
        <v>0.22794075304207301</v>
      </c>
      <c r="E136" s="17">
        <v>0.15302710604591299</v>
      </c>
      <c r="F136" s="17"/>
      <c r="G136" s="17">
        <v>0.14493460876042699</v>
      </c>
      <c r="H136" s="17">
        <v>0.16310420328699801</v>
      </c>
      <c r="I136" s="17">
        <v>0.149484697104627</v>
      </c>
      <c r="J136" s="17">
        <v>0.21676191400734199</v>
      </c>
      <c r="K136" s="17">
        <v>0.241030920169746</v>
      </c>
      <c r="L136" s="17">
        <v>0.21838112606808299</v>
      </c>
      <c r="M136" s="17"/>
      <c r="N136" s="17">
        <v>0.19450895282893099</v>
      </c>
      <c r="O136" s="17">
        <v>0.18116328798765599</v>
      </c>
      <c r="P136" s="17">
        <v>0.19918858164196199</v>
      </c>
      <c r="Q136" s="17">
        <v>0.18606874738377799</v>
      </c>
      <c r="R136" s="17"/>
      <c r="S136" s="17">
        <v>0.1638772502485</v>
      </c>
      <c r="T136" s="17">
        <v>0.21872747041035701</v>
      </c>
      <c r="U136" s="17">
        <v>0.19231438820011501</v>
      </c>
      <c r="V136" s="17">
        <v>0.21418210666103901</v>
      </c>
      <c r="W136" s="17">
        <v>0.21448837104212701</v>
      </c>
      <c r="X136" s="17">
        <v>0.17874971195851899</v>
      </c>
      <c r="Y136" s="17">
        <v>0.18551479370195001</v>
      </c>
      <c r="Z136" s="17">
        <v>0.22366393587205799</v>
      </c>
      <c r="AA136" s="17">
        <v>0.18787637492435</v>
      </c>
      <c r="AB136" s="17">
        <v>0.165131637678571</v>
      </c>
      <c r="AC136" s="17">
        <v>0.16892715294410399</v>
      </c>
      <c r="AD136" s="17">
        <v>0.16535181104486699</v>
      </c>
      <c r="AE136" s="17"/>
      <c r="AF136" s="17">
        <v>5.2589729897637598E-2</v>
      </c>
      <c r="AG136" s="17">
        <v>0.168077120500598</v>
      </c>
      <c r="AH136" s="17">
        <v>0.232121564678578</v>
      </c>
      <c r="AI136" s="17">
        <v>0.21397751555140501</v>
      </c>
      <c r="AJ136" s="17">
        <v>0.15357860164571899</v>
      </c>
      <c r="AK136" s="17">
        <v>0.19326138452512501</v>
      </c>
      <c r="AL136" s="17">
        <v>0.15410740979522</v>
      </c>
      <c r="AM136" s="17">
        <v>0.190952607592625</v>
      </c>
      <c r="AN136" s="17">
        <v>0.22580691881765699</v>
      </c>
      <c r="AO136" s="17">
        <v>0.17120914846924101</v>
      </c>
      <c r="AP136" s="17">
        <v>0.198747369121378</v>
      </c>
      <c r="AQ136" s="17">
        <v>0.18937256030152599</v>
      </c>
      <c r="AR136" s="17">
        <v>0.25352397772200502</v>
      </c>
      <c r="AS136" s="17">
        <v>0.17433724069036299</v>
      </c>
      <c r="AT136" s="17">
        <v>0.162976712255478</v>
      </c>
      <c r="AU136" s="17">
        <v>0.221004329341245</v>
      </c>
      <c r="AV136" s="17"/>
      <c r="AW136" s="17">
        <v>0.16056757144875899</v>
      </c>
      <c r="AX136" s="17">
        <v>0.172093345999069</v>
      </c>
      <c r="AY136" s="17">
        <v>0.23489608100682799</v>
      </c>
      <c r="AZ136" s="17">
        <v>0.195346296761018</v>
      </c>
      <c r="BA136" s="17">
        <v>0.210335189262327</v>
      </c>
      <c r="BB136" s="17">
        <v>0.231627210597661</v>
      </c>
      <c r="BC136" s="17"/>
      <c r="BD136" s="17">
        <v>0.200000352184179</v>
      </c>
      <c r="BE136" s="17">
        <v>0.201390213008904</v>
      </c>
      <c r="BF136" s="17">
        <v>0.173346742637492</v>
      </c>
      <c r="BG136" s="17">
        <v>0.17788223365390901</v>
      </c>
      <c r="BH136" s="17">
        <v>0.21182181505197301</v>
      </c>
      <c r="BI136" s="17"/>
      <c r="BJ136" s="17">
        <v>0.200906851095598</v>
      </c>
      <c r="BK136" s="17">
        <v>0.14172264936267701</v>
      </c>
      <c r="BL136" s="17"/>
      <c r="BM136" s="17">
        <v>0.19420720128063901</v>
      </c>
      <c r="BN136" s="17">
        <v>0.165775339918764</v>
      </c>
      <c r="BO136" s="17"/>
      <c r="BP136" s="17">
        <v>0.17921451125124299</v>
      </c>
      <c r="BQ136" s="17">
        <v>0.16444353407104001</v>
      </c>
      <c r="BR136" s="17">
        <v>0.15941763545312801</v>
      </c>
      <c r="BS136" s="17">
        <v>0.19984181870595399</v>
      </c>
      <c r="BT136" s="17"/>
      <c r="BU136" s="17">
        <v>0.19455028467708499</v>
      </c>
      <c r="BV136" s="17">
        <v>0.18389674877847001</v>
      </c>
      <c r="BW136" s="17"/>
      <c r="BX136" s="17">
        <v>0.15569475784579201</v>
      </c>
      <c r="BY136" s="17">
        <v>0.203416320525422</v>
      </c>
      <c r="BZ136" s="17"/>
      <c r="CA136" s="17">
        <v>0.22439932749309399</v>
      </c>
      <c r="CB136" s="17">
        <v>0.25668927038453998</v>
      </c>
      <c r="CC136" s="17">
        <v>0.14847778590705099</v>
      </c>
      <c r="CD136" s="17">
        <v>0.16082399565722499</v>
      </c>
    </row>
    <row r="137" spans="2:82">
      <c r="B137" t="s">
        <v>154</v>
      </c>
      <c r="C137" s="17">
        <v>0.16950789238327901</v>
      </c>
      <c r="D137" s="17">
        <v>0.17307280376585499</v>
      </c>
      <c r="E137" s="17">
        <v>0.166786828075278</v>
      </c>
      <c r="F137" s="17"/>
      <c r="G137" s="17">
        <v>0.12350617580626901</v>
      </c>
      <c r="H137" s="17">
        <v>0.132046267651101</v>
      </c>
      <c r="I137" s="17">
        <v>0.157261108495313</v>
      </c>
      <c r="J137" s="17">
        <v>0.18318642274894201</v>
      </c>
      <c r="K137" s="17">
        <v>0.177063783425499</v>
      </c>
      <c r="L137" s="17">
        <v>0.22448191673665599</v>
      </c>
      <c r="M137" s="17"/>
      <c r="N137" s="17">
        <v>0.16237888916878099</v>
      </c>
      <c r="O137" s="17">
        <v>0.17208364047564001</v>
      </c>
      <c r="P137" s="17">
        <v>0.15812156443060399</v>
      </c>
      <c r="Q137" s="17">
        <v>0.18555447585990201</v>
      </c>
      <c r="R137" s="17"/>
      <c r="S137" s="17">
        <v>0.14742238993250101</v>
      </c>
      <c r="T137" s="17">
        <v>0.166244614317204</v>
      </c>
      <c r="U137" s="17">
        <v>0.18034740618848699</v>
      </c>
      <c r="V137" s="17">
        <v>0.18848882780603601</v>
      </c>
      <c r="W137" s="17">
        <v>0.17724477858276899</v>
      </c>
      <c r="X137" s="17">
        <v>0.16532735624402201</v>
      </c>
      <c r="Y137" s="17">
        <v>0.175635037214108</v>
      </c>
      <c r="Z137" s="17">
        <v>0.16233785188289501</v>
      </c>
      <c r="AA137" s="17">
        <v>0.157566703990586</v>
      </c>
      <c r="AB137" s="17">
        <v>0.19075478318358199</v>
      </c>
      <c r="AC137" s="17">
        <v>0.204387663398504</v>
      </c>
      <c r="AD137" s="17">
        <v>0.110495621132186</v>
      </c>
      <c r="AE137" s="17"/>
      <c r="AF137" s="17">
        <v>0.17262383317279401</v>
      </c>
      <c r="AG137" s="17">
        <v>0.197857229627357</v>
      </c>
      <c r="AH137" s="17">
        <v>0.15986446852443001</v>
      </c>
      <c r="AI137" s="17">
        <v>0.16479555680997399</v>
      </c>
      <c r="AJ137" s="17">
        <v>0.161710278667447</v>
      </c>
      <c r="AK137" s="17">
        <v>0.177081854543644</v>
      </c>
      <c r="AL137" s="17">
        <v>0.16433539160559801</v>
      </c>
      <c r="AM137" s="17">
        <v>0.18117366117790601</v>
      </c>
      <c r="AN137" s="17">
        <v>0.16533838777353599</v>
      </c>
      <c r="AO137" s="17">
        <v>0.174398468973401</v>
      </c>
      <c r="AP137" s="17">
        <v>0.145163437130304</v>
      </c>
      <c r="AQ137" s="17">
        <v>0.14505325853436499</v>
      </c>
      <c r="AR137" s="17">
        <v>0.191082348838779</v>
      </c>
      <c r="AS137" s="17">
        <v>0.186606260918356</v>
      </c>
      <c r="AT137" s="17">
        <v>0.18912129904150399</v>
      </c>
      <c r="AU137" s="17">
        <v>0.15065786927191199</v>
      </c>
      <c r="AV137" s="17"/>
      <c r="AW137" s="17">
        <v>0.13948064885116501</v>
      </c>
      <c r="AX137" s="17">
        <v>0.17435552588595399</v>
      </c>
      <c r="AY137" s="17">
        <v>0.15163521302768901</v>
      </c>
      <c r="AZ137" s="17">
        <v>0.18944663340656701</v>
      </c>
      <c r="BA137" s="17">
        <v>0.20420567979790699</v>
      </c>
      <c r="BB137" s="17">
        <v>0.17009585002156899</v>
      </c>
      <c r="BC137" s="17"/>
      <c r="BD137" s="17">
        <v>0.18571578691024199</v>
      </c>
      <c r="BE137" s="17">
        <v>0.16555512351191001</v>
      </c>
      <c r="BF137" s="17">
        <v>0.14596939602368</v>
      </c>
      <c r="BG137" s="17">
        <v>0.13480820558762699</v>
      </c>
      <c r="BH137" s="17">
        <v>0.15277321541793601</v>
      </c>
      <c r="BI137" s="17"/>
      <c r="BJ137" s="17">
        <v>0.17880048269175999</v>
      </c>
      <c r="BK137" s="17">
        <v>0.13077574472303699</v>
      </c>
      <c r="BL137" s="17"/>
      <c r="BM137" s="17">
        <v>0.17284699686781599</v>
      </c>
      <c r="BN137" s="17">
        <v>0.15234427862831401</v>
      </c>
      <c r="BO137" s="17"/>
      <c r="BP137" s="17">
        <v>0.120474581796916</v>
      </c>
      <c r="BQ137" s="17">
        <v>0.179750752437429</v>
      </c>
      <c r="BR137" s="17">
        <v>0.15912172025284199</v>
      </c>
      <c r="BS137" s="17">
        <v>0.1770265513763</v>
      </c>
      <c r="BT137" s="17"/>
      <c r="BU137" s="17">
        <v>0.17619944651447</v>
      </c>
      <c r="BV137" s="17">
        <v>0.16098981666352799</v>
      </c>
      <c r="BW137" s="17"/>
      <c r="BX137" s="17">
        <v>0.14314343025083101</v>
      </c>
      <c r="BY137" s="17">
        <v>0.17996550888382001</v>
      </c>
      <c r="BZ137" s="17"/>
      <c r="CA137" s="17">
        <v>0.243535263988367</v>
      </c>
      <c r="CB137" s="17">
        <v>0.23192361495892</v>
      </c>
      <c r="CC137" s="17">
        <v>0.117736396454948</v>
      </c>
      <c r="CD137" s="17">
        <v>0.145564581124768</v>
      </c>
    </row>
    <row r="138" spans="2:82">
      <c r="B138" t="s">
        <v>155</v>
      </c>
      <c r="C138" s="17">
        <v>0.151607601099436</v>
      </c>
      <c r="D138" s="17">
        <v>0.14031888910548301</v>
      </c>
      <c r="E138" s="17">
        <v>0.16220388107241501</v>
      </c>
      <c r="F138" s="17"/>
      <c r="G138" s="17">
        <v>0.15395095847941601</v>
      </c>
      <c r="H138" s="17">
        <v>0.16083221619624399</v>
      </c>
      <c r="I138" s="17">
        <v>0.14174440566406199</v>
      </c>
      <c r="J138" s="17">
        <v>0.142305118541527</v>
      </c>
      <c r="K138" s="17">
        <v>0.14696922388237799</v>
      </c>
      <c r="L138" s="17">
        <v>0.16124898900742901</v>
      </c>
      <c r="M138" s="17"/>
      <c r="N138" s="17">
        <v>0.14112036116486501</v>
      </c>
      <c r="O138" s="17">
        <v>0.14980175135260701</v>
      </c>
      <c r="P138" s="17">
        <v>0.156489281632676</v>
      </c>
      <c r="Q138" s="17">
        <v>0.15860580910949101</v>
      </c>
      <c r="R138" s="17"/>
      <c r="S138" s="17">
        <v>0.16533605376288199</v>
      </c>
      <c r="T138" s="17">
        <v>0.134226642915803</v>
      </c>
      <c r="U138" s="17">
        <v>0.155677952048726</v>
      </c>
      <c r="V138" s="17">
        <v>0.13942639091155401</v>
      </c>
      <c r="W138" s="17">
        <v>0.14134076547504601</v>
      </c>
      <c r="X138" s="17">
        <v>0.13665791638236599</v>
      </c>
      <c r="Y138" s="17">
        <v>0.15360856827154201</v>
      </c>
      <c r="Z138" s="17">
        <v>0.10330774900625</v>
      </c>
      <c r="AA138" s="17">
        <v>0.15471774094424001</v>
      </c>
      <c r="AB138" s="17">
        <v>0.16607773107554999</v>
      </c>
      <c r="AC138" s="17">
        <v>0.18511082051727201</v>
      </c>
      <c r="AD138" s="17">
        <v>0.20576274283197801</v>
      </c>
      <c r="AE138" s="17"/>
      <c r="AF138" s="17">
        <v>0.12533299991772801</v>
      </c>
      <c r="AG138" s="17">
        <v>0.164131158864876</v>
      </c>
      <c r="AH138" s="17">
        <v>0.14033042820573</v>
      </c>
      <c r="AI138" s="17">
        <v>0.15602458849852899</v>
      </c>
      <c r="AJ138" s="17">
        <v>0.18317495347406301</v>
      </c>
      <c r="AK138" s="17">
        <v>0.181314467995109</v>
      </c>
      <c r="AL138" s="17">
        <v>0.14185462052088399</v>
      </c>
      <c r="AM138" s="17">
        <v>0.17519895834787999</v>
      </c>
      <c r="AN138" s="17">
        <v>0.13166846752422001</v>
      </c>
      <c r="AO138" s="17">
        <v>0.12318618605853</v>
      </c>
      <c r="AP138" s="17">
        <v>0.125703890346199</v>
      </c>
      <c r="AQ138" s="17">
        <v>0.13971087395801299</v>
      </c>
      <c r="AR138" s="17">
        <v>0.13924216758668501</v>
      </c>
      <c r="AS138" s="17">
        <v>0.16365413450053401</v>
      </c>
      <c r="AT138" s="17">
        <v>9.99697367364073E-2</v>
      </c>
      <c r="AU138" s="17">
        <v>0.16198602018345601</v>
      </c>
      <c r="AV138" s="17"/>
      <c r="AW138" s="17">
        <v>0.15876107877267601</v>
      </c>
      <c r="AX138" s="17">
        <v>0.157736916248369</v>
      </c>
      <c r="AY138" s="17">
        <v>0.149637756479957</v>
      </c>
      <c r="AZ138" s="17">
        <v>0.14301997855929699</v>
      </c>
      <c r="BA138" s="17">
        <v>0.12644627982883799</v>
      </c>
      <c r="BB138" s="17">
        <v>0.17520991144994</v>
      </c>
      <c r="BC138" s="17"/>
      <c r="BD138" s="17">
        <v>0.14862725064087001</v>
      </c>
      <c r="BE138" s="17">
        <v>0.150752340903478</v>
      </c>
      <c r="BF138" s="17">
        <v>0.14547020343848399</v>
      </c>
      <c r="BG138" s="17">
        <v>0.167767229291968</v>
      </c>
      <c r="BH138" s="17">
        <v>8.9025912309781699E-2</v>
      </c>
      <c r="BI138" s="17"/>
      <c r="BJ138" s="17">
        <v>0.15166054697075601</v>
      </c>
      <c r="BK138" s="17">
        <v>0.15157488368573199</v>
      </c>
      <c r="BL138" s="17"/>
      <c r="BM138" s="17">
        <v>0.147697698175594</v>
      </c>
      <c r="BN138" s="17">
        <v>0.171797406618106</v>
      </c>
      <c r="BO138" s="17"/>
      <c r="BP138" s="17">
        <v>0.180630400376771</v>
      </c>
      <c r="BQ138" s="17">
        <v>0.157774949840879</v>
      </c>
      <c r="BR138" s="17">
        <v>0.139488788862666</v>
      </c>
      <c r="BS138" s="17">
        <v>0.145791921250601</v>
      </c>
      <c r="BT138" s="17"/>
      <c r="BU138" s="17">
        <v>0.164324519344343</v>
      </c>
      <c r="BV138" s="17">
        <v>0.13541948240409801</v>
      </c>
      <c r="BW138" s="17"/>
      <c r="BX138" s="17">
        <v>0.159596611292704</v>
      </c>
      <c r="BY138" s="17">
        <v>0.14843871396643099</v>
      </c>
      <c r="BZ138" s="17"/>
      <c r="CA138" s="17">
        <v>0.15754660506898399</v>
      </c>
      <c r="CB138" s="17">
        <v>0.13428003934656901</v>
      </c>
      <c r="CC138" s="17">
        <v>0.153609544024149</v>
      </c>
      <c r="CD138" s="17">
        <v>0.16461562201164801</v>
      </c>
    </row>
    <row r="139" spans="2:82">
      <c r="B139" t="s">
        <v>156</v>
      </c>
      <c r="C139" s="17">
        <v>0.140775560294955</v>
      </c>
      <c r="D139" s="17">
        <v>0.12828479834930301</v>
      </c>
      <c r="E139" s="17">
        <v>0.151604004448153</v>
      </c>
      <c r="F139" s="17"/>
      <c r="G139" s="17">
        <v>0.182875599836754</v>
      </c>
      <c r="H139" s="17">
        <v>0.14028041457639101</v>
      </c>
      <c r="I139" s="17">
        <v>0.152089164598499</v>
      </c>
      <c r="J139" s="17">
        <v>0.13276661160964801</v>
      </c>
      <c r="K139" s="17">
        <v>0.13168300679945399</v>
      </c>
      <c r="L139" s="17">
        <v>0.116524955962646</v>
      </c>
      <c r="M139" s="17"/>
      <c r="N139" s="17">
        <v>0.12421267998803</v>
      </c>
      <c r="O139" s="17">
        <v>0.14528442572806899</v>
      </c>
      <c r="P139" s="17">
        <v>0.14170825147606</v>
      </c>
      <c r="Q139" s="17">
        <v>0.1547086681075</v>
      </c>
      <c r="R139" s="17"/>
      <c r="S139" s="17">
        <v>0.15620181814960701</v>
      </c>
      <c r="T139" s="17">
        <v>0.15065814073066799</v>
      </c>
      <c r="U139" s="17">
        <v>0.14158926619678</v>
      </c>
      <c r="V139" s="17">
        <v>0.136823659158574</v>
      </c>
      <c r="W139" s="17">
        <v>0.15851138709166601</v>
      </c>
      <c r="X139" s="17">
        <v>0.11747921367070099</v>
      </c>
      <c r="Y139" s="17">
        <v>0.12621511899737101</v>
      </c>
      <c r="Z139" s="17">
        <v>0.15870622945124199</v>
      </c>
      <c r="AA139" s="17">
        <v>0.131660320870398</v>
      </c>
      <c r="AB139" s="17">
        <v>0.14961304286646901</v>
      </c>
      <c r="AC139" s="17">
        <v>0.146426677188599</v>
      </c>
      <c r="AD139" s="17">
        <v>7.6578009144527601E-2</v>
      </c>
      <c r="AE139" s="17"/>
      <c r="AF139" s="17">
        <v>0.24344768961733701</v>
      </c>
      <c r="AG139" s="17">
        <v>0.188064124023681</v>
      </c>
      <c r="AH139" s="17">
        <v>0.14623481754609699</v>
      </c>
      <c r="AI139" s="17">
        <v>0.17278238077700001</v>
      </c>
      <c r="AJ139" s="17">
        <v>0.14397730096939301</v>
      </c>
      <c r="AK139" s="17">
        <v>0.14209611341133699</v>
      </c>
      <c r="AL139" s="17">
        <v>0.14004681867995999</v>
      </c>
      <c r="AM139" s="17">
        <v>0.13174130593071301</v>
      </c>
      <c r="AN139" s="17">
        <v>0.136310333155336</v>
      </c>
      <c r="AO139" s="17">
        <v>0.123047807490161</v>
      </c>
      <c r="AP139" s="17">
        <v>0.15120948738597501</v>
      </c>
      <c r="AQ139" s="17">
        <v>0.113268932635225</v>
      </c>
      <c r="AR139" s="17">
        <v>0.104635420322037</v>
      </c>
      <c r="AS139" s="17">
        <v>8.8656612036720303E-2</v>
      </c>
      <c r="AT139" s="17">
        <v>0.112160724727244</v>
      </c>
      <c r="AU139" s="17">
        <v>0.15118515108550501</v>
      </c>
      <c r="AV139" s="17"/>
      <c r="AW139" s="17">
        <v>0.14599096368254599</v>
      </c>
      <c r="AX139" s="17">
        <v>0.13478120232667401</v>
      </c>
      <c r="AY139" s="17">
        <v>0.138635984095589</v>
      </c>
      <c r="AZ139" s="17">
        <v>0.14845646214994601</v>
      </c>
      <c r="BA139" s="17">
        <v>0.127619681180074</v>
      </c>
      <c r="BB139" s="17">
        <v>0.14840763286648101</v>
      </c>
      <c r="BC139" s="17"/>
      <c r="BD139" s="17">
        <v>0.14373253639011599</v>
      </c>
      <c r="BE139" s="17">
        <v>0.158000705061799</v>
      </c>
      <c r="BF139" s="17">
        <v>0.126939456585697</v>
      </c>
      <c r="BG139" s="17">
        <v>0.14756282161749901</v>
      </c>
      <c r="BH139" s="17">
        <v>0.20404675051375001</v>
      </c>
      <c r="BI139" s="17"/>
      <c r="BJ139" s="17">
        <v>0.134955338227601</v>
      </c>
      <c r="BK139" s="17">
        <v>0.169024770568452</v>
      </c>
      <c r="BL139" s="17"/>
      <c r="BM139" s="17">
        <v>0.139449048590053</v>
      </c>
      <c r="BN139" s="17">
        <v>0.147630932124798</v>
      </c>
      <c r="BO139" s="17"/>
      <c r="BP139" s="17">
        <v>0.15169555180385699</v>
      </c>
      <c r="BQ139" s="17">
        <v>0.15889739250066301</v>
      </c>
      <c r="BR139" s="17">
        <v>0.166570433308145</v>
      </c>
      <c r="BS139" s="17">
        <v>0.13330805522563899</v>
      </c>
      <c r="BT139" s="17"/>
      <c r="BU139" s="17">
        <v>0.14520798744612001</v>
      </c>
      <c r="BV139" s="17">
        <v>0.13513326115850799</v>
      </c>
      <c r="BW139" s="17"/>
      <c r="BX139" s="17">
        <v>0.171086563426985</v>
      </c>
      <c r="BY139" s="17">
        <v>0.12875252546461899</v>
      </c>
      <c r="BZ139" s="17"/>
      <c r="CA139" s="17">
        <v>0.137363910281287</v>
      </c>
      <c r="CB139" s="17">
        <v>0.112516623395295</v>
      </c>
      <c r="CC139" s="17">
        <v>0.146504711911979</v>
      </c>
      <c r="CD139" s="17">
        <v>0.162760949645471</v>
      </c>
    </row>
    <row r="140" spans="2:82">
      <c r="B140" t="s">
        <v>157</v>
      </c>
      <c r="C140" s="17">
        <v>0.11958398075714401</v>
      </c>
      <c r="D140" s="17">
        <v>0.11638828368321499</v>
      </c>
      <c r="E140" s="17">
        <v>0.122524902956491</v>
      </c>
      <c r="F140" s="17"/>
      <c r="G140" s="17">
        <v>0.206078820613744</v>
      </c>
      <c r="H140" s="17">
        <v>0.167012028763591</v>
      </c>
      <c r="I140" s="17">
        <v>0.14012142274315101</v>
      </c>
      <c r="J140" s="17">
        <v>9.9872361004734497E-2</v>
      </c>
      <c r="K140" s="17">
        <v>8.3662057713322802E-2</v>
      </c>
      <c r="L140" s="17">
        <v>4.6682444689730103E-2</v>
      </c>
      <c r="M140" s="17"/>
      <c r="N140" s="17">
        <v>0.102616164134475</v>
      </c>
      <c r="O140" s="17">
        <v>0.13906223044982699</v>
      </c>
      <c r="P140" s="17">
        <v>0.12852734106903099</v>
      </c>
      <c r="Q140" s="17">
        <v>0.11103178585116601</v>
      </c>
      <c r="R140" s="17"/>
      <c r="S140" s="17">
        <v>0.13351953133129199</v>
      </c>
      <c r="T140" s="17">
        <v>9.0795512019875999E-2</v>
      </c>
      <c r="U140" s="17">
        <v>9.2249640882099304E-2</v>
      </c>
      <c r="V140" s="17">
        <v>9.4135903860183806E-2</v>
      </c>
      <c r="W140" s="17">
        <v>0.12976914299290501</v>
      </c>
      <c r="X140" s="17">
        <v>0.119228124517124</v>
      </c>
      <c r="Y140" s="17">
        <v>0.12887935064907399</v>
      </c>
      <c r="Z140" s="17">
        <v>8.2003557481835507E-2</v>
      </c>
      <c r="AA140" s="17">
        <v>0.14239215388691101</v>
      </c>
      <c r="AB140" s="17">
        <v>0.128674734030467</v>
      </c>
      <c r="AC140" s="17">
        <v>0.12846984702103401</v>
      </c>
      <c r="AD140" s="17">
        <v>0.20543371100281499</v>
      </c>
      <c r="AE140" s="17"/>
      <c r="AF140" s="17">
        <v>0.134368928425079</v>
      </c>
      <c r="AG140" s="17">
        <v>0.150711793128394</v>
      </c>
      <c r="AH140" s="17">
        <v>0.116539293442776</v>
      </c>
      <c r="AI140" s="17">
        <v>8.4415360402083806E-2</v>
      </c>
      <c r="AJ140" s="17">
        <v>0.122292308859853</v>
      </c>
      <c r="AK140" s="17">
        <v>0.119456405955988</v>
      </c>
      <c r="AL140" s="17">
        <v>0.13459374328697499</v>
      </c>
      <c r="AM140" s="17">
        <v>0.112664848940691</v>
      </c>
      <c r="AN140" s="17">
        <v>0.11025689527905499</v>
      </c>
      <c r="AO140" s="17">
        <v>0.11692500397210601</v>
      </c>
      <c r="AP140" s="17">
        <v>0.151144716316717</v>
      </c>
      <c r="AQ140" s="17">
        <v>0.129232385567188</v>
      </c>
      <c r="AR140" s="17">
        <v>7.8125303043966601E-2</v>
      </c>
      <c r="AS140" s="17">
        <v>0.108258764226156</v>
      </c>
      <c r="AT140" s="17">
        <v>0.12704808510671201</v>
      </c>
      <c r="AU140" s="17">
        <v>0.12842333891889399</v>
      </c>
      <c r="AV140" s="17"/>
      <c r="AW140" s="17">
        <v>0.15532982241003501</v>
      </c>
      <c r="AX140" s="17">
        <v>0.1174367715665</v>
      </c>
      <c r="AY140" s="17">
        <v>0.10669539807820599</v>
      </c>
      <c r="AZ140" s="17">
        <v>0.10718263189628199</v>
      </c>
      <c r="BA140" s="17">
        <v>8.6663565087464298E-2</v>
      </c>
      <c r="BB140" s="17">
        <v>0.12453526678176401</v>
      </c>
      <c r="BC140" s="17"/>
      <c r="BD140" s="17">
        <v>9.04826185496342E-2</v>
      </c>
      <c r="BE140" s="17">
        <v>0.114429973475921</v>
      </c>
      <c r="BF140" s="17">
        <v>0.153734291169353</v>
      </c>
      <c r="BG140" s="17">
        <v>0.13440846781811899</v>
      </c>
      <c r="BH140" s="17">
        <v>0.14466149032651099</v>
      </c>
      <c r="BI140" s="17"/>
      <c r="BJ140" s="17">
        <v>0.11001180250272</v>
      </c>
      <c r="BK140" s="17">
        <v>0.15997622372697901</v>
      </c>
      <c r="BL140" s="17"/>
      <c r="BM140" s="17">
        <v>0.114561826410503</v>
      </c>
      <c r="BN140" s="17">
        <v>0.14606204732737199</v>
      </c>
      <c r="BO140" s="17"/>
      <c r="BP140" s="17">
        <v>0.15540264981374799</v>
      </c>
      <c r="BQ140" s="17">
        <v>0.138786651577055</v>
      </c>
      <c r="BR140" s="17">
        <v>0.22000707167068601</v>
      </c>
      <c r="BS140" s="17">
        <v>0.103426697796324</v>
      </c>
      <c r="BT140" s="17"/>
      <c r="BU140" s="17">
        <v>0.117706310058595</v>
      </c>
      <c r="BV140" s="17">
        <v>0.121974179038953</v>
      </c>
      <c r="BW140" s="17"/>
      <c r="BX140" s="17">
        <v>0.15078455419679901</v>
      </c>
      <c r="BY140" s="17">
        <v>0.107208092715518</v>
      </c>
      <c r="BZ140" s="17"/>
      <c r="CA140" s="17">
        <v>8.88269471201283E-2</v>
      </c>
      <c r="CB140" s="17">
        <v>8.17085890925561E-2</v>
      </c>
      <c r="CC140" s="17">
        <v>0.14656260940320001</v>
      </c>
      <c r="CD140" s="17">
        <v>0.135180162064619</v>
      </c>
    </row>
    <row r="141" spans="2:82">
      <c r="B141" t="s">
        <v>158</v>
      </c>
      <c r="C141" s="17">
        <v>0.118856638359291</v>
      </c>
      <c r="D141" s="17">
        <v>0.120304213111167</v>
      </c>
      <c r="E141" s="17">
        <v>0.11779182690256899</v>
      </c>
      <c r="F141" s="17"/>
      <c r="G141" s="17">
        <v>0.11060547554118499</v>
      </c>
      <c r="H141" s="17">
        <v>0.14484217774602301</v>
      </c>
      <c r="I141" s="17">
        <v>0.16997339932584599</v>
      </c>
      <c r="J141" s="17">
        <v>0.113170761647628</v>
      </c>
      <c r="K141" s="17">
        <v>0.107312622355728</v>
      </c>
      <c r="L141" s="17">
        <v>7.3799927163131898E-2</v>
      </c>
      <c r="M141" s="17"/>
      <c r="N141" s="17">
        <v>0.10996698871174899</v>
      </c>
      <c r="O141" s="17">
        <v>0.11570167898722</v>
      </c>
      <c r="P141" s="17">
        <v>0.122184181385423</v>
      </c>
      <c r="Q141" s="17">
        <v>0.129548273080349</v>
      </c>
      <c r="R141" s="17"/>
      <c r="S141" s="17">
        <v>7.9401160432062107E-2</v>
      </c>
      <c r="T141" s="17">
        <v>0.13966292949706399</v>
      </c>
      <c r="U141" s="17">
        <v>0.12222782838520101</v>
      </c>
      <c r="V141" s="17">
        <v>9.9318848400755097E-2</v>
      </c>
      <c r="W141" s="17">
        <v>0.13840952129286499</v>
      </c>
      <c r="X141" s="17">
        <v>0.13928417543105401</v>
      </c>
      <c r="Y141" s="17">
        <v>0.115999831054796</v>
      </c>
      <c r="Z141" s="17">
        <v>0.13516229351151399</v>
      </c>
      <c r="AA141" s="17">
        <v>0.122401009346086</v>
      </c>
      <c r="AB141" s="17">
        <v>0.110546743467241</v>
      </c>
      <c r="AC141" s="17">
        <v>0.14380042386528899</v>
      </c>
      <c r="AD141" s="17">
        <v>0.11177688061249599</v>
      </c>
      <c r="AE141" s="17"/>
      <c r="AF141" s="17">
        <v>0.20629387942899899</v>
      </c>
      <c r="AG141" s="17">
        <v>0.17077021329417799</v>
      </c>
      <c r="AH141" s="17">
        <v>9.4299027352846301E-2</v>
      </c>
      <c r="AI141" s="17">
        <v>0.10734616700296699</v>
      </c>
      <c r="AJ141" s="17">
        <v>9.5323571559239997E-2</v>
      </c>
      <c r="AK141" s="17">
        <v>0.119366337935952</v>
      </c>
      <c r="AL141" s="17">
        <v>0.122601230077052</v>
      </c>
      <c r="AM141" s="17">
        <v>0.12979837832823299</v>
      </c>
      <c r="AN141" s="17">
        <v>7.76731464138328E-2</v>
      </c>
      <c r="AO141" s="17">
        <v>0.15542687135146999</v>
      </c>
      <c r="AP141" s="17">
        <v>0.141730497270944</v>
      </c>
      <c r="AQ141" s="17">
        <v>0.152475819088874</v>
      </c>
      <c r="AR141" s="17">
        <v>0.14474918423137001</v>
      </c>
      <c r="AS141" s="17">
        <v>5.7696687144890998E-2</v>
      </c>
      <c r="AT141" s="17">
        <v>0.103071066134256</v>
      </c>
      <c r="AU141" s="17">
        <v>0.10770013556468901</v>
      </c>
      <c r="AV141" s="17"/>
      <c r="AW141" s="17">
        <v>0.12404753987709199</v>
      </c>
      <c r="AX141" s="17">
        <v>0.134391123989757</v>
      </c>
      <c r="AY141" s="17">
        <v>9.6933157881595206E-2</v>
      </c>
      <c r="AZ141" s="17">
        <v>9.8486563456125706E-2</v>
      </c>
      <c r="BA141" s="17">
        <v>0.12112147245784299</v>
      </c>
      <c r="BB141" s="17">
        <v>0.142953395413004</v>
      </c>
      <c r="BC141" s="17"/>
      <c r="BD141" s="17">
        <v>0.110964890412643</v>
      </c>
      <c r="BE141" s="17">
        <v>0.120647507690386</v>
      </c>
      <c r="BF141" s="17">
        <v>0.12618243473652199</v>
      </c>
      <c r="BG141" s="17">
        <v>0.123705817522842</v>
      </c>
      <c r="BH141" s="17">
        <v>8.6905857143215998E-2</v>
      </c>
      <c r="BI141" s="17"/>
      <c r="BJ141" s="17">
        <v>0.11848927772759101</v>
      </c>
      <c r="BK141" s="17">
        <v>0.120784794646419</v>
      </c>
      <c r="BL141" s="17"/>
      <c r="BM141" s="17">
        <v>0.118444821749337</v>
      </c>
      <c r="BN141" s="17">
        <v>0.118201024959116</v>
      </c>
      <c r="BO141" s="17"/>
      <c r="BP141" s="17">
        <v>0.113638086376606</v>
      </c>
      <c r="BQ141" s="17">
        <v>0.116618185199849</v>
      </c>
      <c r="BR141" s="17">
        <v>0.13355637307408899</v>
      </c>
      <c r="BS141" s="17">
        <v>0.11864958767645201</v>
      </c>
      <c r="BT141" s="17"/>
      <c r="BU141" s="17">
        <v>0.11478756190105301</v>
      </c>
      <c r="BV141" s="17">
        <v>0.12403640687063899</v>
      </c>
      <c r="BW141" s="17"/>
      <c r="BX141" s="17">
        <v>0.113598173793809</v>
      </c>
      <c r="BY141" s="17">
        <v>0.120942438764823</v>
      </c>
      <c r="BZ141" s="17"/>
      <c r="CA141" s="17">
        <v>0.11241982026828</v>
      </c>
      <c r="CB141" s="17">
        <v>0.11732689488023899</v>
      </c>
      <c r="CC141" s="17">
        <v>0.121315908013583</v>
      </c>
      <c r="CD141" s="17">
        <v>0.119371718245649</v>
      </c>
    </row>
    <row r="142" spans="2:82">
      <c r="B142" t="s">
        <v>159</v>
      </c>
      <c r="C142" s="17">
        <v>8.5826131584203103E-2</v>
      </c>
      <c r="D142" s="17">
        <v>8.5670782958460007E-2</v>
      </c>
      <c r="E142" s="17">
        <v>8.52160222215812E-2</v>
      </c>
      <c r="F142" s="17"/>
      <c r="G142" s="17">
        <v>9.57898883782482E-2</v>
      </c>
      <c r="H142" s="17">
        <v>6.5238165856934802E-2</v>
      </c>
      <c r="I142" s="17">
        <v>7.1432055415944107E-2</v>
      </c>
      <c r="J142" s="17">
        <v>8.2315241103511599E-2</v>
      </c>
      <c r="K142" s="17">
        <v>7.9959710718017205E-2</v>
      </c>
      <c r="L142" s="17">
        <v>0.114512800490516</v>
      </c>
      <c r="M142" s="17"/>
      <c r="N142" s="17">
        <v>9.1047005143678E-2</v>
      </c>
      <c r="O142" s="17">
        <v>7.7943853890422202E-2</v>
      </c>
      <c r="P142" s="17">
        <v>8.0552759933974996E-2</v>
      </c>
      <c r="Q142" s="17">
        <v>9.0205441882519194E-2</v>
      </c>
      <c r="R142" s="17"/>
      <c r="S142" s="17">
        <v>7.7074717993770303E-2</v>
      </c>
      <c r="T142" s="17">
        <v>9.8468644788323706E-2</v>
      </c>
      <c r="U142" s="17">
        <v>9.0065789607282495E-2</v>
      </c>
      <c r="V142" s="17">
        <v>8.5882838349443102E-2</v>
      </c>
      <c r="W142" s="17">
        <v>9.1266375156147994E-2</v>
      </c>
      <c r="X142" s="17">
        <v>0.103652256140494</v>
      </c>
      <c r="Y142" s="17">
        <v>5.3294870979612802E-2</v>
      </c>
      <c r="Z142" s="17">
        <v>0.104893591676733</v>
      </c>
      <c r="AA142" s="17">
        <v>8.4414121420440302E-2</v>
      </c>
      <c r="AB142" s="17">
        <v>8.7913655630533799E-2</v>
      </c>
      <c r="AC142" s="17">
        <v>7.3434560176151895E-2</v>
      </c>
      <c r="AD142" s="17">
        <v>7.5130316328229405E-2</v>
      </c>
      <c r="AE142" s="17"/>
      <c r="AF142" s="17">
        <v>3.8066647806435899E-2</v>
      </c>
      <c r="AG142" s="17">
        <v>9.3451935915481898E-2</v>
      </c>
      <c r="AH142" s="17">
        <v>9.1720194004102404E-2</v>
      </c>
      <c r="AI142" s="17">
        <v>5.9594376096803098E-2</v>
      </c>
      <c r="AJ142" s="17">
        <v>8.9942199566488495E-2</v>
      </c>
      <c r="AK142" s="17">
        <v>8.5329191671142196E-2</v>
      </c>
      <c r="AL142" s="17">
        <v>0.11144595439729101</v>
      </c>
      <c r="AM142" s="17">
        <v>0.115285398508395</v>
      </c>
      <c r="AN142" s="17">
        <v>9.8708103061588101E-2</v>
      </c>
      <c r="AO142" s="17">
        <v>7.8545322903207301E-2</v>
      </c>
      <c r="AP142" s="17">
        <v>9.2469736709345898E-2</v>
      </c>
      <c r="AQ142" s="17">
        <v>6.3401539592335299E-2</v>
      </c>
      <c r="AR142" s="17">
        <v>6.08530410216939E-2</v>
      </c>
      <c r="AS142" s="17">
        <v>4.8206814674055201E-2</v>
      </c>
      <c r="AT142" s="17">
        <v>5.0826071196448497E-2</v>
      </c>
      <c r="AU142" s="17">
        <v>7.4580113072812995E-2</v>
      </c>
      <c r="AV142" s="17"/>
      <c r="AW142" s="17">
        <v>6.3142628591446995E-2</v>
      </c>
      <c r="AX142" s="17">
        <v>8.8528877025920702E-2</v>
      </c>
      <c r="AY142" s="17">
        <v>9.3678906247382301E-2</v>
      </c>
      <c r="AZ142" s="17">
        <v>9.0633287578832503E-2</v>
      </c>
      <c r="BA142" s="17">
        <v>9.3316781795728498E-2</v>
      </c>
      <c r="BB142" s="17">
        <v>0.115108066236672</v>
      </c>
      <c r="BC142" s="17"/>
      <c r="BD142" s="17">
        <v>7.8541651576674296E-2</v>
      </c>
      <c r="BE142" s="17">
        <v>9.4443072506551706E-2</v>
      </c>
      <c r="BF142" s="17">
        <v>7.5991749414589499E-2</v>
      </c>
      <c r="BG142" s="17">
        <v>0.109696950181949</v>
      </c>
      <c r="BH142" s="17">
        <v>5.4155458051167803E-2</v>
      </c>
      <c r="BI142" s="17"/>
      <c r="BJ142" s="17">
        <v>8.7934015247582306E-2</v>
      </c>
      <c r="BK142" s="17">
        <v>7.6986346971561606E-2</v>
      </c>
      <c r="BL142" s="17"/>
      <c r="BM142" s="17">
        <v>8.7463721676256698E-2</v>
      </c>
      <c r="BN142" s="17">
        <v>7.8472990217276606E-2</v>
      </c>
      <c r="BO142" s="17"/>
      <c r="BP142" s="17">
        <v>8.4807568658261695E-2</v>
      </c>
      <c r="BQ142" s="17">
        <v>8.1060622066841101E-2</v>
      </c>
      <c r="BR142" s="17">
        <v>0.113241409160051</v>
      </c>
      <c r="BS142" s="17">
        <v>8.4767587341288003E-2</v>
      </c>
      <c r="BT142" s="17"/>
      <c r="BU142" s="17">
        <v>8.3917085709447503E-2</v>
      </c>
      <c r="BV142" s="17">
        <v>8.8256269186744202E-2</v>
      </c>
      <c r="BW142" s="17"/>
      <c r="BX142" s="17">
        <v>0.100993001793535</v>
      </c>
      <c r="BY142" s="17">
        <v>7.9810104730862794E-2</v>
      </c>
      <c r="BZ142" s="17"/>
      <c r="CA142" s="17">
        <v>7.9988392360109906E-2</v>
      </c>
      <c r="CB142" s="17">
        <v>6.3872578075215999E-2</v>
      </c>
      <c r="CC142" s="17">
        <v>9.8878627220779197E-2</v>
      </c>
      <c r="CD142" s="17">
        <v>9.4513172545496502E-2</v>
      </c>
    </row>
    <row r="143" spans="2:82">
      <c r="B143" t="s">
        <v>160</v>
      </c>
      <c r="C143" s="17">
        <v>7.5562354782454599E-2</v>
      </c>
      <c r="D143" s="17">
        <v>8.7828695774311696E-2</v>
      </c>
      <c r="E143" s="17">
        <v>6.2804532856618203E-2</v>
      </c>
      <c r="F143" s="17"/>
      <c r="G143" s="17">
        <v>8.67283711972959E-2</v>
      </c>
      <c r="H143" s="17">
        <v>9.8124574708569501E-2</v>
      </c>
      <c r="I143" s="17">
        <v>7.2168509143145501E-2</v>
      </c>
      <c r="J143" s="17">
        <v>7.7726133993377702E-2</v>
      </c>
      <c r="K143" s="17">
        <v>8.3032868774682203E-2</v>
      </c>
      <c r="L143" s="17">
        <v>4.5740723087892399E-2</v>
      </c>
      <c r="M143" s="17"/>
      <c r="N143" s="17">
        <v>7.7685941802322994E-2</v>
      </c>
      <c r="O143" s="17">
        <v>7.7347476935161599E-2</v>
      </c>
      <c r="P143" s="17">
        <v>6.78384296861438E-2</v>
      </c>
      <c r="Q143" s="17">
        <v>8.0182768970034193E-2</v>
      </c>
      <c r="R143" s="17"/>
      <c r="S143" s="17">
        <v>7.9431307343777902E-2</v>
      </c>
      <c r="T143" s="17">
        <v>6.9756931267867306E-2</v>
      </c>
      <c r="U143" s="17">
        <v>7.3041034645358202E-2</v>
      </c>
      <c r="V143" s="17">
        <v>6.08745551283911E-2</v>
      </c>
      <c r="W143" s="17">
        <v>8.3049433194756606E-2</v>
      </c>
      <c r="X143" s="17">
        <v>7.7159200494037405E-2</v>
      </c>
      <c r="Y143" s="17">
        <v>7.7878576665254398E-2</v>
      </c>
      <c r="Z143" s="17">
        <v>4.00055407174046E-2</v>
      </c>
      <c r="AA143" s="17">
        <v>7.8970502403179196E-2</v>
      </c>
      <c r="AB143" s="17">
        <v>8.2815493085512407E-2</v>
      </c>
      <c r="AC143" s="17">
        <v>9.0247155876172006E-2</v>
      </c>
      <c r="AD143" s="17">
        <v>9.3692027025514907E-2</v>
      </c>
      <c r="AE143" s="17"/>
      <c r="AF143" s="17">
        <v>5.1078861884500198E-2</v>
      </c>
      <c r="AG143" s="17">
        <v>7.2122915942233301E-2</v>
      </c>
      <c r="AH143" s="17">
        <v>8.9391603966830796E-2</v>
      </c>
      <c r="AI143" s="17">
        <v>6.4101636737808304E-2</v>
      </c>
      <c r="AJ143" s="17">
        <v>6.3641443357852504E-2</v>
      </c>
      <c r="AK143" s="17">
        <v>7.2898370085719005E-2</v>
      </c>
      <c r="AL143" s="17">
        <v>5.3652073152866103E-2</v>
      </c>
      <c r="AM143" s="17">
        <v>8.6867785582317406E-2</v>
      </c>
      <c r="AN143" s="17">
        <v>9.1703989391808793E-2</v>
      </c>
      <c r="AO143" s="17">
        <v>9.2788621083783607E-2</v>
      </c>
      <c r="AP143" s="17">
        <v>4.4201956438475701E-2</v>
      </c>
      <c r="AQ143" s="17">
        <v>8.9109715046803803E-2</v>
      </c>
      <c r="AR143" s="17">
        <v>7.9211811819912201E-2</v>
      </c>
      <c r="AS143" s="17">
        <v>8.3549081190685701E-2</v>
      </c>
      <c r="AT143" s="17">
        <v>0.12848790205666599</v>
      </c>
      <c r="AU143" s="17">
        <v>9.3601733226243003E-2</v>
      </c>
      <c r="AV143" s="17"/>
      <c r="AW143" s="17">
        <v>8.9139885314185499E-2</v>
      </c>
      <c r="AX143" s="17">
        <v>7.9475306100239507E-2</v>
      </c>
      <c r="AY143" s="17">
        <v>6.4911798955542499E-2</v>
      </c>
      <c r="AZ143" s="17">
        <v>7.3522041540250299E-2</v>
      </c>
      <c r="BA143" s="17">
        <v>5.4818517782593799E-2</v>
      </c>
      <c r="BB143" s="17">
        <v>7.4937734038533294E-2</v>
      </c>
      <c r="BC143" s="17"/>
      <c r="BD143" s="17">
        <v>6.9766528954273405E-2</v>
      </c>
      <c r="BE143" s="17">
        <v>6.9314568912082805E-2</v>
      </c>
      <c r="BF143" s="17">
        <v>8.7901875877623201E-2</v>
      </c>
      <c r="BG143" s="17">
        <v>9.7617945703796102E-2</v>
      </c>
      <c r="BH143" s="17">
        <v>8.0273442308287701E-2</v>
      </c>
      <c r="BI143" s="17"/>
      <c r="BJ143" s="17">
        <v>7.6964197818001304E-2</v>
      </c>
      <c r="BK143" s="17">
        <v>7.0784693314473901E-2</v>
      </c>
      <c r="BL143" s="17"/>
      <c r="BM143" s="17">
        <v>7.8397789531639506E-2</v>
      </c>
      <c r="BN143" s="17">
        <v>6.1943325008001801E-2</v>
      </c>
      <c r="BO143" s="17"/>
      <c r="BP143" s="17">
        <v>5.7927068669218901E-2</v>
      </c>
      <c r="BQ143" s="17">
        <v>8.4649921315091095E-2</v>
      </c>
      <c r="BR143" s="17">
        <v>7.3767403573055501E-2</v>
      </c>
      <c r="BS143" s="17">
        <v>7.7969343719404505E-2</v>
      </c>
      <c r="BT143" s="17"/>
      <c r="BU143" s="17">
        <v>7.9566861007587905E-2</v>
      </c>
      <c r="BV143" s="17">
        <v>7.0464781546529895E-2</v>
      </c>
      <c r="BW143" s="17"/>
      <c r="BX143" s="17">
        <v>9.7052008454804994E-2</v>
      </c>
      <c r="BY143" s="17">
        <v>6.7038359272669101E-2</v>
      </c>
      <c r="BZ143" s="17"/>
      <c r="CA143" s="17">
        <v>5.4941911521957099E-2</v>
      </c>
      <c r="CB143" s="17">
        <v>5.1099210323697998E-2</v>
      </c>
      <c r="CC143" s="17">
        <v>9.6281172431646495E-2</v>
      </c>
      <c r="CD143" s="17">
        <v>8.2300630593156995E-2</v>
      </c>
    </row>
    <row r="144" spans="2:82">
      <c r="B144" t="s">
        <v>161</v>
      </c>
      <c r="C144" s="17">
        <v>6.4739075779083596E-2</v>
      </c>
      <c r="D144" s="17">
        <v>6.2921853884136195E-2</v>
      </c>
      <c r="E144" s="17">
        <v>6.6460439846289701E-2</v>
      </c>
      <c r="F144" s="17"/>
      <c r="G144" s="17">
        <v>0.13816381302946201</v>
      </c>
      <c r="H144" s="17">
        <v>0.10000368701057701</v>
      </c>
      <c r="I144" s="17">
        <v>5.1945882799543201E-2</v>
      </c>
      <c r="J144" s="17">
        <v>5.27065390393682E-2</v>
      </c>
      <c r="K144" s="17">
        <v>2.4019682371154299E-2</v>
      </c>
      <c r="L144" s="17">
        <v>3.4635093180328702E-2</v>
      </c>
      <c r="M144" s="17"/>
      <c r="N144" s="17">
        <v>6.6122258580169305E-2</v>
      </c>
      <c r="O144" s="17">
        <v>5.83754499254985E-2</v>
      </c>
      <c r="P144" s="17">
        <v>7.9809466054056699E-2</v>
      </c>
      <c r="Q144" s="17">
        <v>5.7416125693359202E-2</v>
      </c>
      <c r="R144" s="17"/>
      <c r="S144" s="17">
        <v>7.7506735878281399E-2</v>
      </c>
      <c r="T144" s="17">
        <v>4.7659933395226901E-2</v>
      </c>
      <c r="U144" s="17">
        <v>4.7781672395848102E-2</v>
      </c>
      <c r="V144" s="17">
        <v>4.9025031801759801E-2</v>
      </c>
      <c r="W144" s="17">
        <v>7.4251830846179798E-2</v>
      </c>
      <c r="X144" s="17">
        <v>9.1371869392144894E-2</v>
      </c>
      <c r="Y144" s="17">
        <v>6.1796608871282799E-2</v>
      </c>
      <c r="Z144" s="17">
        <v>9.5028582391689001E-2</v>
      </c>
      <c r="AA144" s="17">
        <v>6.8598403222842594E-2</v>
      </c>
      <c r="AB144" s="17">
        <v>6.4768075605898298E-2</v>
      </c>
      <c r="AC144" s="17">
        <v>3.58113398428044E-2</v>
      </c>
      <c r="AD144" s="17">
        <v>7.0856106028916205E-2</v>
      </c>
      <c r="AE144" s="17"/>
      <c r="AF144" s="17">
        <v>4.3629477109585202E-2</v>
      </c>
      <c r="AG144" s="17">
        <v>6.7436338613713301E-2</v>
      </c>
      <c r="AH144" s="17">
        <v>4.3143502604700699E-2</v>
      </c>
      <c r="AI144" s="17">
        <v>4.8433334776201702E-2</v>
      </c>
      <c r="AJ144" s="17">
        <v>7.9029707979448693E-2</v>
      </c>
      <c r="AK144" s="17">
        <v>6.8305000881660694E-2</v>
      </c>
      <c r="AL144" s="17">
        <v>8.0129123044214795E-2</v>
      </c>
      <c r="AM144" s="17">
        <v>5.8123392026961797E-2</v>
      </c>
      <c r="AN144" s="17">
        <v>5.5228188450187198E-2</v>
      </c>
      <c r="AO144" s="17">
        <v>9.2877028373386294E-2</v>
      </c>
      <c r="AP144" s="17">
        <v>7.0198650181221803E-2</v>
      </c>
      <c r="AQ144" s="17">
        <v>3.66055836665998E-2</v>
      </c>
      <c r="AR144" s="17">
        <v>6.6332056832490494E-2</v>
      </c>
      <c r="AS144" s="17">
        <v>6.5733401796408394E-2</v>
      </c>
      <c r="AT144" s="17">
        <v>5.8695511422333299E-2</v>
      </c>
      <c r="AU144" s="17">
        <v>9.1422854973498502E-2</v>
      </c>
      <c r="AV144" s="17"/>
      <c r="AW144" s="17">
        <v>8.41515738547612E-2</v>
      </c>
      <c r="AX144" s="17">
        <v>7.3291394321963702E-2</v>
      </c>
      <c r="AY144" s="17">
        <v>6.7996991276424501E-2</v>
      </c>
      <c r="AZ144" s="17">
        <v>4.8907162643081398E-2</v>
      </c>
      <c r="BA144" s="17">
        <v>3.70703312661795E-2</v>
      </c>
      <c r="BB144" s="17">
        <v>5.0317965413483302E-2</v>
      </c>
      <c r="BC144" s="17"/>
      <c r="BD144" s="17">
        <v>5.7542374027110002E-2</v>
      </c>
      <c r="BE144" s="17">
        <v>7.2772990722407199E-2</v>
      </c>
      <c r="BF144" s="17">
        <v>6.6084330353144496E-2</v>
      </c>
      <c r="BG144" s="17">
        <v>7.9391673201518603E-2</v>
      </c>
      <c r="BH144" s="17">
        <v>7.8188888171213694E-2</v>
      </c>
      <c r="BI144" s="17"/>
      <c r="BJ144" s="17">
        <v>5.6594557156257497E-2</v>
      </c>
      <c r="BK144" s="17">
        <v>0.101319427580253</v>
      </c>
      <c r="BL144" s="17"/>
      <c r="BM144" s="17">
        <v>6.4847684353267099E-2</v>
      </c>
      <c r="BN144" s="17">
        <v>6.18624566874061E-2</v>
      </c>
      <c r="BO144" s="17"/>
      <c r="BP144" s="17">
        <v>6.4197141089368706E-2</v>
      </c>
      <c r="BQ144" s="17">
        <v>0.119776156650077</v>
      </c>
      <c r="BR144" s="17">
        <v>7.7413752123796906E-2</v>
      </c>
      <c r="BS144" s="17">
        <v>5.70039095822331E-2</v>
      </c>
      <c r="BT144" s="17"/>
      <c r="BU144" s="17">
        <v>6.2249546993362603E-2</v>
      </c>
      <c r="BV144" s="17">
        <v>6.7908144471874196E-2</v>
      </c>
      <c r="BW144" s="17"/>
      <c r="BX144" s="17">
        <v>8.3879370579427404E-2</v>
      </c>
      <c r="BY144" s="17">
        <v>5.7146967063808202E-2</v>
      </c>
      <c r="BZ144" s="17"/>
      <c r="CA144" s="17">
        <v>5.8744396790956097E-2</v>
      </c>
      <c r="CB144" s="17">
        <v>4.5214416366695397E-2</v>
      </c>
      <c r="CC144" s="17">
        <v>7.4741098577987497E-2</v>
      </c>
      <c r="CD144" s="17">
        <v>7.4396718640765705E-2</v>
      </c>
    </row>
    <row r="145" spans="2:82">
      <c r="B145" t="s">
        <v>124</v>
      </c>
      <c r="C145" s="17">
        <v>2.2421156199166899E-2</v>
      </c>
      <c r="D145" s="17">
        <v>1.7834757215610501E-2</v>
      </c>
      <c r="E145" s="17">
        <v>2.70676199383286E-2</v>
      </c>
      <c r="F145" s="17"/>
      <c r="G145" s="17">
        <v>1.6811047288201E-2</v>
      </c>
      <c r="H145" s="17">
        <v>3.1010499013602401E-2</v>
      </c>
      <c r="I145" s="17">
        <v>2.3234779196722601E-2</v>
      </c>
      <c r="J145" s="17">
        <v>2.6780280912021202E-2</v>
      </c>
      <c r="K145" s="17">
        <v>2.2609334271327899E-2</v>
      </c>
      <c r="L145" s="17">
        <v>1.48202455937984E-2</v>
      </c>
      <c r="M145" s="17"/>
      <c r="N145" s="17">
        <v>1.28261778310626E-2</v>
      </c>
      <c r="O145" s="17">
        <v>2.1842009924264799E-2</v>
      </c>
      <c r="P145" s="17">
        <v>2.7558222108797301E-2</v>
      </c>
      <c r="Q145" s="17">
        <v>2.8358364594448099E-2</v>
      </c>
      <c r="R145" s="17"/>
      <c r="S145" s="17">
        <v>1.33757938742027E-2</v>
      </c>
      <c r="T145" s="17">
        <v>2.0526946655911298E-2</v>
      </c>
      <c r="U145" s="17">
        <v>2.6812987335424299E-2</v>
      </c>
      <c r="V145" s="17">
        <v>2.2095686889034901E-2</v>
      </c>
      <c r="W145" s="17">
        <v>2.2871259040788201E-2</v>
      </c>
      <c r="X145" s="17">
        <v>3.2609094028967701E-2</v>
      </c>
      <c r="Y145" s="17">
        <v>2.19683727469197E-2</v>
      </c>
      <c r="Z145" s="17">
        <v>1.3483371965552301E-2</v>
      </c>
      <c r="AA145" s="17">
        <v>3.1415275621428401E-2</v>
      </c>
      <c r="AB145" s="17">
        <v>1.6883308667324001E-2</v>
      </c>
      <c r="AC145" s="17">
        <v>3.2905095605398699E-2</v>
      </c>
      <c r="AD145" s="17">
        <v>9.7746069456737597E-3</v>
      </c>
      <c r="AE145" s="17"/>
      <c r="AF145" s="17">
        <v>0.105374785896599</v>
      </c>
      <c r="AG145" s="17">
        <v>3.4514169504986598E-2</v>
      </c>
      <c r="AH145" s="17">
        <v>3.7401589966736003E-2</v>
      </c>
      <c r="AI145" s="17">
        <v>1.7053904973998099E-2</v>
      </c>
      <c r="AJ145" s="17">
        <v>2.5400498948346201E-2</v>
      </c>
      <c r="AK145" s="17">
        <v>2.7504437000320899E-2</v>
      </c>
      <c r="AL145" s="17">
        <v>1.61078112981114E-2</v>
      </c>
      <c r="AM145" s="17">
        <v>2.4364445072674001E-2</v>
      </c>
      <c r="AN145" s="17">
        <v>6.7287494670577397E-3</v>
      </c>
      <c r="AO145" s="17">
        <v>1.5249033007681099E-2</v>
      </c>
      <c r="AP145" s="17">
        <v>3.1087458713671299E-3</v>
      </c>
      <c r="AQ145" s="17">
        <v>1.3023579711220101E-2</v>
      </c>
      <c r="AR145" s="17">
        <v>0</v>
      </c>
      <c r="AS145" s="17">
        <v>9.6156018991388394E-3</v>
      </c>
      <c r="AT145" s="17">
        <v>2.2804172146832901E-2</v>
      </c>
      <c r="AU145" s="17">
        <v>2.0193558783461601E-2</v>
      </c>
      <c r="AV145" s="17"/>
      <c r="AW145" s="17">
        <v>1.54988150700292E-2</v>
      </c>
      <c r="AX145" s="17">
        <v>2.1779557560177E-2</v>
      </c>
      <c r="AY145" s="17">
        <v>2.6609562623132001E-2</v>
      </c>
      <c r="AZ145" s="17">
        <v>2.97202616908619E-2</v>
      </c>
      <c r="BA145" s="17">
        <v>2.4231060998803199E-2</v>
      </c>
      <c r="BB145" s="17">
        <v>9.8905766175613405E-3</v>
      </c>
      <c r="BC145" s="17"/>
      <c r="BD145" s="17">
        <v>3.5297846549831098E-2</v>
      </c>
      <c r="BE145" s="17">
        <v>1.4436911451262E-2</v>
      </c>
      <c r="BF145" s="17">
        <v>1.8348070437801699E-2</v>
      </c>
      <c r="BG145" s="17">
        <v>1.27577545872378E-2</v>
      </c>
      <c r="BH145" s="17">
        <v>2.5720543107328901E-2</v>
      </c>
      <c r="BI145" s="17"/>
      <c r="BJ145" s="17">
        <v>2.27346754913147E-2</v>
      </c>
      <c r="BK145" s="17">
        <v>1.48513494533467E-2</v>
      </c>
      <c r="BL145" s="17"/>
      <c r="BM145" s="17">
        <v>2.4229510448464501E-2</v>
      </c>
      <c r="BN145" s="17">
        <v>1.26231656016337E-2</v>
      </c>
      <c r="BO145" s="17"/>
      <c r="BP145" s="17">
        <v>9.8063410088294403E-3</v>
      </c>
      <c r="BQ145" s="17">
        <v>1.5372042589332301E-2</v>
      </c>
      <c r="BR145" s="17">
        <v>1.25267429925557E-2</v>
      </c>
      <c r="BS145" s="17">
        <v>2.4600039134229201E-2</v>
      </c>
      <c r="BT145" s="17"/>
      <c r="BU145" s="17">
        <v>1.09134972548141E-2</v>
      </c>
      <c r="BV145" s="17">
        <v>3.7069937083738597E-2</v>
      </c>
      <c r="BW145" s="17"/>
      <c r="BX145" s="17">
        <v>9.1529623468423194E-3</v>
      </c>
      <c r="BY145" s="17">
        <v>2.7684062086091199E-2</v>
      </c>
      <c r="BZ145" s="17"/>
      <c r="CA145" s="17">
        <v>6.7335319261792497E-3</v>
      </c>
      <c r="CB145" s="17">
        <v>2.2233492848037401E-2</v>
      </c>
      <c r="CC145" s="17">
        <v>5.87175465382419E-3</v>
      </c>
      <c r="CD145" s="17">
        <v>4.4436211259495199E-2</v>
      </c>
    </row>
    <row r="146" spans="2:82">
      <c r="B146" t="s">
        <v>116</v>
      </c>
      <c r="C146" s="17">
        <v>1.1161760494401599E-2</v>
      </c>
      <c r="D146" s="17">
        <v>1.23750583334511E-2</v>
      </c>
      <c r="E146" s="17">
        <v>1.00597452688278E-2</v>
      </c>
      <c r="F146" s="17"/>
      <c r="G146" s="17">
        <v>7.6051732827702402E-3</v>
      </c>
      <c r="H146" s="17">
        <v>1.23842487866304E-2</v>
      </c>
      <c r="I146" s="17">
        <v>1.8068482627618201E-2</v>
      </c>
      <c r="J146" s="17">
        <v>9.8885839432065106E-3</v>
      </c>
      <c r="K146" s="17">
        <v>9.8393112732282403E-3</v>
      </c>
      <c r="L146" s="17">
        <v>8.8161185333215097E-3</v>
      </c>
      <c r="M146" s="17"/>
      <c r="N146" s="17">
        <v>5.7706035490338098E-3</v>
      </c>
      <c r="O146" s="17">
        <v>7.0795029296113199E-3</v>
      </c>
      <c r="P146" s="17">
        <v>1.6525165491692601E-2</v>
      </c>
      <c r="Q146" s="17">
        <v>1.67998623777319E-2</v>
      </c>
      <c r="R146" s="17"/>
      <c r="S146" s="17">
        <v>1.4827712807415599E-2</v>
      </c>
      <c r="T146" s="17">
        <v>1.3043674134608999E-2</v>
      </c>
      <c r="U146" s="17">
        <v>7.4521142529459603E-3</v>
      </c>
      <c r="V146" s="17">
        <v>1.4099637628418E-2</v>
      </c>
      <c r="W146" s="17">
        <v>6.1770028730031802E-3</v>
      </c>
      <c r="X146" s="17">
        <v>1.2196716153324801E-2</v>
      </c>
      <c r="Y146" s="17">
        <v>8.0842954031380993E-3</v>
      </c>
      <c r="Z146" s="17">
        <v>1.8707975842930099E-2</v>
      </c>
      <c r="AA146" s="17">
        <v>1.4851427197334699E-2</v>
      </c>
      <c r="AB146" s="17">
        <v>3.9541754132567403E-3</v>
      </c>
      <c r="AC146" s="17">
        <v>5.06126031393145E-3</v>
      </c>
      <c r="AD146" s="17">
        <v>1.1909019932708299E-2</v>
      </c>
      <c r="AE146" s="17"/>
      <c r="AF146" s="17">
        <v>0</v>
      </c>
      <c r="AG146" s="17">
        <v>3.7466313751139402E-2</v>
      </c>
      <c r="AH146" s="17">
        <v>1.98056457009297E-2</v>
      </c>
      <c r="AI146" s="17">
        <v>2.40306710562379E-2</v>
      </c>
      <c r="AJ146" s="17">
        <v>6.2624749182844603E-3</v>
      </c>
      <c r="AK146" s="17">
        <v>4.2486676991921003E-3</v>
      </c>
      <c r="AL146" s="17">
        <v>1.6678110222488201E-2</v>
      </c>
      <c r="AM146" s="17">
        <v>7.6573670240653296E-3</v>
      </c>
      <c r="AN146" s="17">
        <v>6.2988118749534704E-3</v>
      </c>
      <c r="AO146" s="17">
        <v>0</v>
      </c>
      <c r="AP146" s="17">
        <v>1.0533188370397399E-2</v>
      </c>
      <c r="AQ146" s="17">
        <v>4.5532799316152202E-3</v>
      </c>
      <c r="AR146" s="17">
        <v>2.5576503120396599E-2</v>
      </c>
      <c r="AS146" s="17">
        <v>2.1296644598865901E-2</v>
      </c>
      <c r="AT146" s="17">
        <v>8.9964891264586993E-3</v>
      </c>
      <c r="AU146" s="17">
        <v>0</v>
      </c>
      <c r="AV146" s="17"/>
      <c r="AW146" s="17">
        <v>8.7164050905585693E-3</v>
      </c>
      <c r="AX146" s="17">
        <v>1.55794730486795E-2</v>
      </c>
      <c r="AY146" s="17">
        <v>1.1399859532609399E-2</v>
      </c>
      <c r="AZ146" s="17">
        <v>1.06378792316787E-2</v>
      </c>
      <c r="BA146" s="17">
        <v>6.8936753709321601E-3</v>
      </c>
      <c r="BB146" s="17">
        <v>9.9266478246669201E-3</v>
      </c>
      <c r="BC146" s="17"/>
      <c r="BD146" s="17">
        <v>1.4421012742331501E-2</v>
      </c>
      <c r="BE146" s="17">
        <v>1.6076638488482502E-2</v>
      </c>
      <c r="BF146" s="17">
        <v>5.9921535148782902E-3</v>
      </c>
      <c r="BG146" s="17">
        <v>1.84063779809955E-3</v>
      </c>
      <c r="BH146" s="17">
        <v>1.2839732703034699E-2</v>
      </c>
      <c r="BI146" s="17"/>
      <c r="BJ146" s="17">
        <v>1.14655578158447E-2</v>
      </c>
      <c r="BK146" s="17">
        <v>1.0218191146435599E-2</v>
      </c>
      <c r="BL146" s="17"/>
      <c r="BM146" s="17">
        <v>1.12007452781828E-2</v>
      </c>
      <c r="BN146" s="17">
        <v>1.1248623552227501E-2</v>
      </c>
      <c r="BO146" s="17"/>
      <c r="BP146" s="17">
        <v>3.80987712741985E-3</v>
      </c>
      <c r="BQ146" s="17">
        <v>1.3193444281065E-2</v>
      </c>
      <c r="BR146" s="17">
        <v>1.1164129536409601E-2</v>
      </c>
      <c r="BS146" s="17">
        <v>1.13211387516655E-2</v>
      </c>
      <c r="BT146" s="17"/>
      <c r="BU146" s="17">
        <v>4.1670337474417696E-3</v>
      </c>
      <c r="BV146" s="17">
        <v>2.0065762599360701E-2</v>
      </c>
      <c r="BW146" s="17"/>
      <c r="BX146" s="17">
        <v>6.0688220089738501E-3</v>
      </c>
      <c r="BY146" s="17">
        <v>1.3181904022226699E-2</v>
      </c>
      <c r="BZ146" s="17"/>
      <c r="CA146" s="17">
        <v>9.9710172847709E-3</v>
      </c>
      <c r="CB146" s="17">
        <v>1.8810608802722301E-2</v>
      </c>
      <c r="CC146" s="17">
        <v>1.7717804201992399E-3</v>
      </c>
      <c r="CD146" s="17">
        <v>1.4167896620351599E-2</v>
      </c>
    </row>
    <row r="147" spans="2:8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row>
    <row r="148" spans="2:82">
      <c r="B148" s="6" t="s">
        <v>162</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row>
    <row r="149" spans="2:82">
      <c r="B149" s="24" t="s">
        <v>15</v>
      </c>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row>
    <row r="150" spans="2:82">
      <c r="B150" t="s">
        <v>163</v>
      </c>
      <c r="C150" s="17">
        <v>4.49570281298751E-2</v>
      </c>
      <c r="D150" s="17">
        <v>5.3339593392878498E-2</v>
      </c>
      <c r="E150" s="17">
        <v>3.7104045497437899E-2</v>
      </c>
      <c r="F150" s="17"/>
      <c r="G150" s="17">
        <v>6.02409538670787E-2</v>
      </c>
      <c r="H150" s="17">
        <v>8.6254133115470893E-2</v>
      </c>
      <c r="I150" s="17">
        <v>5.5811478841571401E-2</v>
      </c>
      <c r="J150" s="17">
        <v>4.1486306827937303E-2</v>
      </c>
      <c r="K150" s="17">
        <v>2.1945278322203599E-2</v>
      </c>
      <c r="L150" s="17">
        <v>1.05044937309889E-2</v>
      </c>
      <c r="M150" s="17"/>
      <c r="N150" s="17">
        <v>4.5746310308800997E-2</v>
      </c>
      <c r="O150" s="17">
        <v>3.2294494980102201E-2</v>
      </c>
      <c r="P150" s="17">
        <v>5.64357374598859E-2</v>
      </c>
      <c r="Q150" s="17">
        <v>4.8347357850876502E-2</v>
      </c>
      <c r="R150" s="17"/>
      <c r="S150" s="17">
        <v>6.2205779522578102E-2</v>
      </c>
      <c r="T150" s="17">
        <v>1.6602867640534601E-2</v>
      </c>
      <c r="U150" s="17">
        <v>2.6283904983704202E-2</v>
      </c>
      <c r="V150" s="17">
        <v>4.5317226985665301E-2</v>
      </c>
      <c r="W150" s="17">
        <v>6.3444703202608699E-2</v>
      </c>
      <c r="X150" s="17">
        <v>6.7869835955679303E-2</v>
      </c>
      <c r="Y150" s="17">
        <v>2.8752951152390599E-2</v>
      </c>
      <c r="Z150" s="17">
        <v>6.8917799697868098E-2</v>
      </c>
      <c r="AA150" s="17">
        <v>5.1143481267849102E-2</v>
      </c>
      <c r="AB150" s="17">
        <v>3.8319880969377398E-2</v>
      </c>
      <c r="AC150" s="17">
        <v>3.3398730512137202E-2</v>
      </c>
      <c r="AD150" s="17">
        <v>5.19104279741101E-2</v>
      </c>
      <c r="AE150" s="17"/>
      <c r="AF150" s="17">
        <v>4.5486787894145002E-2</v>
      </c>
      <c r="AG150" s="17">
        <v>4.3122503797999902E-2</v>
      </c>
      <c r="AH150" s="17">
        <v>3.0887953413905201E-2</v>
      </c>
      <c r="AI150" s="17">
        <v>6.0041154056935803E-2</v>
      </c>
      <c r="AJ150" s="17">
        <v>5.7007634722848699E-2</v>
      </c>
      <c r="AK150" s="17">
        <v>5.0277397392349599E-2</v>
      </c>
      <c r="AL150" s="17">
        <v>5.1784622374232397E-2</v>
      </c>
      <c r="AM150" s="17">
        <v>4.9482509670233897E-2</v>
      </c>
      <c r="AN150" s="17">
        <v>4.8981339082785597E-2</v>
      </c>
      <c r="AO150" s="17">
        <v>2.3740371921227198E-2</v>
      </c>
      <c r="AP150" s="17">
        <v>4.0897072259378997E-2</v>
      </c>
      <c r="AQ150" s="17">
        <v>3.4291517950968298E-2</v>
      </c>
      <c r="AR150" s="17">
        <v>3.1495716042930999E-2</v>
      </c>
      <c r="AS150" s="17">
        <v>4.3710358367743299E-2</v>
      </c>
      <c r="AT150" s="17">
        <v>7.8632766476233296E-2</v>
      </c>
      <c r="AU150" s="17">
        <v>5.2115690596318598E-2</v>
      </c>
      <c r="AV150" s="17"/>
      <c r="AW150" s="17">
        <v>7.3839413073161705E-2</v>
      </c>
      <c r="AX150" s="17">
        <v>4.5506341981217599E-2</v>
      </c>
      <c r="AY150" s="17">
        <v>3.05688452749555E-2</v>
      </c>
      <c r="AZ150" s="17">
        <v>3.0291537761122801E-2</v>
      </c>
      <c r="BA150" s="17">
        <v>2.72452685209407E-2</v>
      </c>
      <c r="BB150" s="17">
        <v>4.5939560723946497E-2</v>
      </c>
      <c r="BC150" s="17"/>
      <c r="BD150" s="17">
        <v>5.1955785162309497E-2</v>
      </c>
      <c r="BE150" s="17">
        <v>3.4327340023971802E-2</v>
      </c>
      <c r="BF150" s="17">
        <v>3.6098820836828499E-2</v>
      </c>
      <c r="BG150" s="17">
        <v>8.18140587818839E-2</v>
      </c>
      <c r="BH150" s="17">
        <v>7.6805795699371099E-2</v>
      </c>
      <c r="BI150" s="17"/>
      <c r="BJ150" s="17">
        <v>3.6459332195223702E-2</v>
      </c>
      <c r="BK150" s="17">
        <v>8.0706621616651902E-2</v>
      </c>
      <c r="BL150" s="17"/>
      <c r="BM150" s="17">
        <v>4.2209090634325902E-2</v>
      </c>
      <c r="BN150" s="17">
        <v>5.3983261030410401E-2</v>
      </c>
      <c r="BO150" s="17"/>
      <c r="BP150" s="17">
        <v>7.8470287855443105E-2</v>
      </c>
      <c r="BQ150" s="17">
        <v>5.9928265535349003E-2</v>
      </c>
      <c r="BR150" s="17">
        <v>7.9912929899696006E-2</v>
      </c>
      <c r="BS150" s="17">
        <v>3.4752312658310303E-2</v>
      </c>
      <c r="BT150" s="17"/>
      <c r="BU150" s="17">
        <v>4.64545474337257E-2</v>
      </c>
      <c r="BV150" s="17">
        <v>4.3050747081870303E-2</v>
      </c>
      <c r="BW150" s="17"/>
      <c r="BX150" s="17">
        <v>7.2259975762376902E-2</v>
      </c>
      <c r="BY150" s="17">
        <v>3.4127155923847297E-2</v>
      </c>
      <c r="BZ150" s="17"/>
      <c r="CA150" s="17">
        <v>0.10919499161162299</v>
      </c>
      <c r="CB150" s="17">
        <v>2.7766968832304902E-2</v>
      </c>
      <c r="CC150" s="17">
        <v>4.5982892210261E-2</v>
      </c>
      <c r="CD150" s="17">
        <v>4.3685324863620097E-2</v>
      </c>
    </row>
    <row r="151" spans="2:82">
      <c r="B151" t="s">
        <v>164</v>
      </c>
      <c r="C151" s="17">
        <v>0.48053296180944399</v>
      </c>
      <c r="D151" s="17">
        <v>0.441321059030711</v>
      </c>
      <c r="E151" s="17">
        <v>0.51840241718019897</v>
      </c>
      <c r="F151" s="17"/>
      <c r="G151" s="17">
        <v>0.37421378187816301</v>
      </c>
      <c r="H151" s="17">
        <v>0.42279112694638799</v>
      </c>
      <c r="I151" s="17">
        <v>0.48735556007083403</v>
      </c>
      <c r="J151" s="17">
        <v>0.47910851294732099</v>
      </c>
      <c r="K151" s="17">
        <v>0.54559954278927403</v>
      </c>
      <c r="L151" s="17">
        <v>0.55034626304857803</v>
      </c>
      <c r="M151" s="17"/>
      <c r="N151" s="17">
        <v>0.46255279676649402</v>
      </c>
      <c r="O151" s="17">
        <v>0.51558132665246303</v>
      </c>
      <c r="P151" s="17">
        <v>0.468185718434109</v>
      </c>
      <c r="Q151" s="17">
        <v>0.47485217509474997</v>
      </c>
      <c r="R151" s="17"/>
      <c r="S151" s="17">
        <v>0.44709555333506601</v>
      </c>
      <c r="T151" s="17">
        <v>0.53447185812944797</v>
      </c>
      <c r="U151" s="17">
        <v>0.52923042398202402</v>
      </c>
      <c r="V151" s="17">
        <v>0.492430861200994</v>
      </c>
      <c r="W151" s="17">
        <v>0.51706395725496601</v>
      </c>
      <c r="X151" s="17">
        <v>0.443730488794011</v>
      </c>
      <c r="Y151" s="17">
        <v>0.52289671854452102</v>
      </c>
      <c r="Z151" s="17">
        <v>0.35821976690521501</v>
      </c>
      <c r="AA151" s="17">
        <v>0.47120874457119299</v>
      </c>
      <c r="AB151" s="17">
        <v>0.49169992248225203</v>
      </c>
      <c r="AC151" s="17">
        <v>0.47213460860649398</v>
      </c>
      <c r="AD151" s="17">
        <v>0.327291256890611</v>
      </c>
      <c r="AE151" s="17"/>
      <c r="AF151" s="17">
        <v>0.27308648859031798</v>
      </c>
      <c r="AG151" s="17">
        <v>0.50764064778409201</v>
      </c>
      <c r="AH151" s="17">
        <v>0.51000838824897599</v>
      </c>
      <c r="AI151" s="17">
        <v>0.47085549943849497</v>
      </c>
      <c r="AJ151" s="17">
        <v>0.46812097540350101</v>
      </c>
      <c r="AK151" s="17">
        <v>0.49594158574198299</v>
      </c>
      <c r="AL151" s="17">
        <v>0.46546887337694698</v>
      </c>
      <c r="AM151" s="17">
        <v>0.51399437452548102</v>
      </c>
      <c r="AN151" s="17">
        <v>0.53445571262025504</v>
      </c>
      <c r="AO151" s="17">
        <v>0.52753644240017505</v>
      </c>
      <c r="AP151" s="17">
        <v>0.451853704787611</v>
      </c>
      <c r="AQ151" s="17">
        <v>0.432866624857774</v>
      </c>
      <c r="AR151" s="17">
        <v>0.39498037320669199</v>
      </c>
      <c r="AS151" s="17">
        <v>0.41919985610007998</v>
      </c>
      <c r="AT151" s="17">
        <v>0.45023947684357402</v>
      </c>
      <c r="AU151" s="17">
        <v>0.41793393466732198</v>
      </c>
      <c r="AV151" s="17"/>
      <c r="AW151" s="17">
        <v>0.439496662640603</v>
      </c>
      <c r="AX151" s="17">
        <v>0.48114413552379398</v>
      </c>
      <c r="AY151" s="17">
        <v>0.48303084395676799</v>
      </c>
      <c r="AZ151" s="17">
        <v>0.47850183709577598</v>
      </c>
      <c r="BA151" s="17">
        <v>0.54845468156500798</v>
      </c>
      <c r="BB151" s="17">
        <v>0.51139766835053402</v>
      </c>
      <c r="BC151" s="17"/>
      <c r="BD151" s="17">
        <v>0.52611164050742698</v>
      </c>
      <c r="BE151" s="17">
        <v>0.42674932771948099</v>
      </c>
      <c r="BF151" s="17">
        <v>0.48743375092869501</v>
      </c>
      <c r="BG151" s="17">
        <v>0.43744036010920501</v>
      </c>
      <c r="BH151" s="17">
        <v>0.49525875198276598</v>
      </c>
      <c r="BI151" s="17"/>
      <c r="BJ151" s="17">
        <v>0.49050085152866002</v>
      </c>
      <c r="BK151" s="17">
        <v>0.44097820790809</v>
      </c>
      <c r="BL151" s="17"/>
      <c r="BM151" s="17">
        <v>0.48092812457421602</v>
      </c>
      <c r="BN151" s="17">
        <v>0.48235596948785497</v>
      </c>
      <c r="BO151" s="17"/>
      <c r="BP151" s="17">
        <v>0.44826808203342899</v>
      </c>
      <c r="BQ151" s="17">
        <v>0.48314853767772697</v>
      </c>
      <c r="BR151" s="17">
        <v>0.46354386050162899</v>
      </c>
      <c r="BS151" s="17">
        <v>0.48532212432239702</v>
      </c>
      <c r="BT151" s="17"/>
      <c r="BU151" s="17">
        <v>0.49826353101750598</v>
      </c>
      <c r="BV151" s="17">
        <v>0.45796266975059902</v>
      </c>
      <c r="BW151" s="17"/>
      <c r="BX151" s="17">
        <v>0.47669740836499003</v>
      </c>
      <c r="BY151" s="17">
        <v>0.482054356283109</v>
      </c>
      <c r="BZ151" s="17"/>
      <c r="CA151" s="17">
        <v>0.52430874835945795</v>
      </c>
      <c r="CB151" s="17">
        <v>0.46270755284043202</v>
      </c>
      <c r="CC151" s="17">
        <v>0.50792227649714095</v>
      </c>
      <c r="CD151" s="17">
        <v>0.45693739842841202</v>
      </c>
    </row>
    <row r="152" spans="2:82">
      <c r="B152" t="s">
        <v>165</v>
      </c>
      <c r="C152" s="17">
        <v>0.39579804693945198</v>
      </c>
      <c r="D152" s="17">
        <v>0.420599420518048</v>
      </c>
      <c r="E152" s="17">
        <v>0.37108362282736101</v>
      </c>
      <c r="F152" s="17"/>
      <c r="G152" s="17">
        <v>0.471855299595207</v>
      </c>
      <c r="H152" s="17">
        <v>0.39527692279976701</v>
      </c>
      <c r="I152" s="17">
        <v>0.36303657948819901</v>
      </c>
      <c r="J152" s="17">
        <v>0.39128799404715398</v>
      </c>
      <c r="K152" s="17">
        <v>0.38045782157067298</v>
      </c>
      <c r="L152" s="17">
        <v>0.38628695184765799</v>
      </c>
      <c r="M152" s="17"/>
      <c r="N152" s="17">
        <v>0.432935582068113</v>
      </c>
      <c r="O152" s="17">
        <v>0.39524256144249198</v>
      </c>
      <c r="P152" s="17">
        <v>0.36371945743185302</v>
      </c>
      <c r="Q152" s="17">
        <v>0.38187221484419698</v>
      </c>
      <c r="R152" s="17"/>
      <c r="S152" s="17">
        <v>0.40657530437964601</v>
      </c>
      <c r="T152" s="17">
        <v>0.39011721880190298</v>
      </c>
      <c r="U152" s="17">
        <v>0.34725402791655602</v>
      </c>
      <c r="V152" s="17">
        <v>0.37661957994917999</v>
      </c>
      <c r="W152" s="17">
        <v>0.350995096495611</v>
      </c>
      <c r="X152" s="17">
        <v>0.40664368691782798</v>
      </c>
      <c r="Y152" s="17">
        <v>0.38000187478360098</v>
      </c>
      <c r="Z152" s="17">
        <v>0.46229430774456998</v>
      </c>
      <c r="AA152" s="17">
        <v>0.40511837676753698</v>
      </c>
      <c r="AB152" s="17">
        <v>0.40362561608925102</v>
      </c>
      <c r="AC152" s="17">
        <v>0.40752662312076898</v>
      </c>
      <c r="AD152" s="17">
        <v>0.50535315629215105</v>
      </c>
      <c r="AE152" s="17"/>
      <c r="AF152" s="17">
        <v>0.47954451245735602</v>
      </c>
      <c r="AG152" s="17">
        <v>0.29888134926314802</v>
      </c>
      <c r="AH152" s="17">
        <v>0.364094809256719</v>
      </c>
      <c r="AI152" s="17">
        <v>0.38506235963788399</v>
      </c>
      <c r="AJ152" s="17">
        <v>0.38985594801721501</v>
      </c>
      <c r="AK152" s="17">
        <v>0.38146939261421597</v>
      </c>
      <c r="AL152" s="17">
        <v>0.41058354817742398</v>
      </c>
      <c r="AM152" s="17">
        <v>0.380311411169443</v>
      </c>
      <c r="AN152" s="17">
        <v>0.35459777646291901</v>
      </c>
      <c r="AO152" s="17">
        <v>0.39963026652918598</v>
      </c>
      <c r="AP152" s="17">
        <v>0.43262646295533003</v>
      </c>
      <c r="AQ152" s="17">
        <v>0.44649201831455099</v>
      </c>
      <c r="AR152" s="17">
        <v>0.51946602320102897</v>
      </c>
      <c r="AS152" s="17">
        <v>0.47819799836856802</v>
      </c>
      <c r="AT152" s="17">
        <v>0.43953977271331302</v>
      </c>
      <c r="AU152" s="17">
        <v>0.44300623771074399</v>
      </c>
      <c r="AV152" s="17"/>
      <c r="AW152" s="17">
        <v>0.39912310737932799</v>
      </c>
      <c r="AX152" s="17">
        <v>0.40937620251981199</v>
      </c>
      <c r="AY152" s="17">
        <v>0.387034791999679</v>
      </c>
      <c r="AZ152" s="17">
        <v>0.39672020579209499</v>
      </c>
      <c r="BA152" s="17">
        <v>0.38038928390059401</v>
      </c>
      <c r="BB152" s="17">
        <v>0.36869826628802199</v>
      </c>
      <c r="BC152" s="17"/>
      <c r="BD152" s="17">
        <v>0.33639721177760501</v>
      </c>
      <c r="BE152" s="17">
        <v>0.45525348193341503</v>
      </c>
      <c r="BF152" s="17">
        <v>0.409504330726916</v>
      </c>
      <c r="BG152" s="17">
        <v>0.40840245656440399</v>
      </c>
      <c r="BH152" s="17">
        <v>0.35762661758251402</v>
      </c>
      <c r="BI152" s="17"/>
      <c r="BJ152" s="17">
        <v>0.401923029124998</v>
      </c>
      <c r="BK152" s="17">
        <v>0.37502230901900602</v>
      </c>
      <c r="BL152" s="17"/>
      <c r="BM152" s="17">
        <v>0.40186521837539202</v>
      </c>
      <c r="BN152" s="17">
        <v>0.36599976931608902</v>
      </c>
      <c r="BO152" s="17"/>
      <c r="BP152" s="17">
        <v>0.36407520947440403</v>
      </c>
      <c r="BQ152" s="17">
        <v>0.38524120138301698</v>
      </c>
      <c r="BR152" s="17">
        <v>0.38424573443398702</v>
      </c>
      <c r="BS152" s="17">
        <v>0.40727434686445502</v>
      </c>
      <c r="BT152" s="17"/>
      <c r="BU152" s="17">
        <v>0.402768252809516</v>
      </c>
      <c r="BV152" s="17">
        <v>0.38692525891152402</v>
      </c>
      <c r="BW152" s="17"/>
      <c r="BX152" s="17">
        <v>0.40077938886089898</v>
      </c>
      <c r="BY152" s="17">
        <v>0.39382216883464299</v>
      </c>
      <c r="BZ152" s="17"/>
      <c r="CA152" s="17">
        <v>0.33796512103243098</v>
      </c>
      <c r="CB152" s="17">
        <v>0.40250656790573103</v>
      </c>
      <c r="CC152" s="17">
        <v>0.41978070767530001</v>
      </c>
      <c r="CD152" s="17">
        <v>0.37868764891405299</v>
      </c>
    </row>
    <row r="153" spans="2:82">
      <c r="B153" t="s">
        <v>166</v>
      </c>
      <c r="C153" s="17">
        <v>4.7051493167007297E-2</v>
      </c>
      <c r="D153" s="17">
        <v>5.9201118111892298E-2</v>
      </c>
      <c r="E153" s="17">
        <v>3.5534711622440603E-2</v>
      </c>
      <c r="F153" s="17"/>
      <c r="G153" s="17">
        <v>5.6511935341863398E-2</v>
      </c>
      <c r="H153" s="17">
        <v>5.60248038356876E-2</v>
      </c>
      <c r="I153" s="17">
        <v>6.0900674591295202E-2</v>
      </c>
      <c r="J153" s="17">
        <v>4.7988807352089401E-2</v>
      </c>
      <c r="K153" s="17">
        <v>2.8835158092990799E-2</v>
      </c>
      <c r="L153" s="17">
        <v>3.3583937127535803E-2</v>
      </c>
      <c r="M153" s="17"/>
      <c r="N153" s="17">
        <v>3.9921159927923298E-2</v>
      </c>
      <c r="O153" s="17">
        <v>2.9527448396002898E-2</v>
      </c>
      <c r="P153" s="17">
        <v>7.1701670290930303E-2</v>
      </c>
      <c r="Q153" s="17">
        <v>5.2516553358172499E-2</v>
      </c>
      <c r="R153" s="17"/>
      <c r="S153" s="17">
        <v>5.0081850402253499E-2</v>
      </c>
      <c r="T153" s="17">
        <v>3.3051917415131998E-2</v>
      </c>
      <c r="U153" s="17">
        <v>4.9525614200245503E-2</v>
      </c>
      <c r="V153" s="17">
        <v>4.4841349864559697E-2</v>
      </c>
      <c r="W153" s="17">
        <v>4.8200225361208202E-2</v>
      </c>
      <c r="X153" s="17">
        <v>4.4665252015564101E-2</v>
      </c>
      <c r="Y153" s="17">
        <v>3.7301305438731502E-2</v>
      </c>
      <c r="Z153" s="17">
        <v>6.6700855510684401E-2</v>
      </c>
      <c r="AA153" s="17">
        <v>4.3326080661989903E-2</v>
      </c>
      <c r="AB153" s="17">
        <v>4.99992265394913E-2</v>
      </c>
      <c r="AC153" s="17">
        <v>5.1006199261111301E-2</v>
      </c>
      <c r="AD153" s="17">
        <v>9.6106785798705199E-2</v>
      </c>
      <c r="AE153" s="17"/>
      <c r="AF153" s="17">
        <v>7.9142173821453193E-2</v>
      </c>
      <c r="AG153" s="17">
        <v>7.0834824900542395E-2</v>
      </c>
      <c r="AH153" s="17">
        <v>6.0930636775724398E-2</v>
      </c>
      <c r="AI153" s="17">
        <v>3.9687905141507503E-2</v>
      </c>
      <c r="AJ153" s="17">
        <v>5.4137555019042299E-2</v>
      </c>
      <c r="AK153" s="17">
        <v>4.4933859745233298E-2</v>
      </c>
      <c r="AL153" s="17">
        <v>4.79982681077211E-2</v>
      </c>
      <c r="AM153" s="17">
        <v>2.54498748037379E-2</v>
      </c>
      <c r="AN153" s="17">
        <v>3.9280260010234901E-2</v>
      </c>
      <c r="AO153" s="17">
        <v>3.1778010170238097E-2</v>
      </c>
      <c r="AP153" s="17">
        <v>5.2628108026618901E-2</v>
      </c>
      <c r="AQ153" s="17">
        <v>7.8522666755550696E-2</v>
      </c>
      <c r="AR153" s="17">
        <v>4.7679451098810298E-2</v>
      </c>
      <c r="AS153" s="17">
        <v>4.0274224923113298E-2</v>
      </c>
      <c r="AT153" s="17">
        <v>8.9964891264586993E-3</v>
      </c>
      <c r="AU153" s="17">
        <v>5.7151981883072502E-2</v>
      </c>
      <c r="AV153" s="17"/>
      <c r="AW153" s="17">
        <v>5.8055511617114197E-2</v>
      </c>
      <c r="AX153" s="17">
        <v>3.8740549559603002E-2</v>
      </c>
      <c r="AY153" s="17">
        <v>6.3079425073807399E-2</v>
      </c>
      <c r="AZ153" s="17">
        <v>4.4098842920547901E-2</v>
      </c>
      <c r="BA153" s="17">
        <v>2.99508216505718E-2</v>
      </c>
      <c r="BB153" s="17">
        <v>5.0263686500156703E-2</v>
      </c>
      <c r="BC153" s="17"/>
      <c r="BD153" s="17">
        <v>4.0987510143401601E-2</v>
      </c>
      <c r="BE153" s="17">
        <v>5.1257135739637499E-2</v>
      </c>
      <c r="BF153" s="17">
        <v>4.2609706592831399E-2</v>
      </c>
      <c r="BG153" s="17">
        <v>5.4315086033682798E-2</v>
      </c>
      <c r="BH153" s="17">
        <v>4.3313886196047299E-2</v>
      </c>
      <c r="BI153" s="17"/>
      <c r="BJ153" s="17">
        <v>4.10644902077828E-2</v>
      </c>
      <c r="BK153" s="17">
        <v>7.2933307946930301E-2</v>
      </c>
      <c r="BL153" s="17"/>
      <c r="BM153" s="17">
        <v>4.3780286672255697E-2</v>
      </c>
      <c r="BN153" s="17">
        <v>6.4496838151095207E-2</v>
      </c>
      <c r="BO153" s="17"/>
      <c r="BP153" s="17">
        <v>7.4661030736171502E-2</v>
      </c>
      <c r="BQ153" s="17">
        <v>4.5389344338861201E-2</v>
      </c>
      <c r="BR153" s="17">
        <v>5.2356961548336398E-2</v>
      </c>
      <c r="BS153" s="17">
        <v>4.1733439371233597E-2</v>
      </c>
      <c r="BT153" s="17"/>
      <c r="BU153" s="17">
        <v>3.7404042535532998E-2</v>
      </c>
      <c r="BV153" s="17">
        <v>5.9332304675115299E-2</v>
      </c>
      <c r="BW153" s="17"/>
      <c r="BX153" s="17">
        <v>4.2629006028706402E-2</v>
      </c>
      <c r="BY153" s="17">
        <v>4.8805698287467898E-2</v>
      </c>
      <c r="BZ153" s="17"/>
      <c r="CA153" s="17">
        <v>2.0295852795364101E-2</v>
      </c>
      <c r="CB153" s="17">
        <v>7.4687419280348402E-2</v>
      </c>
      <c r="CC153" s="17">
        <v>1.7635091038271902E-2</v>
      </c>
      <c r="CD153" s="17">
        <v>5.89282833003155E-2</v>
      </c>
    </row>
    <row r="154" spans="2:82">
      <c r="B154" t="s">
        <v>124</v>
      </c>
      <c r="C154" s="17">
        <v>3.1660469954221601E-2</v>
      </c>
      <c r="D154" s="17">
        <v>2.55388089464695E-2</v>
      </c>
      <c r="E154" s="17">
        <v>3.7875202872561999E-2</v>
      </c>
      <c r="F154" s="17"/>
      <c r="G154" s="17">
        <v>3.71780293176876E-2</v>
      </c>
      <c r="H154" s="17">
        <v>3.96530133026863E-2</v>
      </c>
      <c r="I154" s="17">
        <v>3.2895707008100197E-2</v>
      </c>
      <c r="J154" s="17">
        <v>4.0128378825497697E-2</v>
      </c>
      <c r="K154" s="17">
        <v>2.3162199224859101E-2</v>
      </c>
      <c r="L154" s="17">
        <v>1.9278354245239802E-2</v>
      </c>
      <c r="M154" s="17"/>
      <c r="N154" s="17">
        <v>1.8844150928668299E-2</v>
      </c>
      <c r="O154" s="17">
        <v>2.73541685289399E-2</v>
      </c>
      <c r="P154" s="17">
        <v>3.9957416383221901E-2</v>
      </c>
      <c r="Q154" s="17">
        <v>4.2411698852004499E-2</v>
      </c>
      <c r="R154" s="17"/>
      <c r="S154" s="17">
        <v>3.4041512360456702E-2</v>
      </c>
      <c r="T154" s="17">
        <v>2.5756138012981902E-2</v>
      </c>
      <c r="U154" s="17">
        <v>4.7706028917470701E-2</v>
      </c>
      <c r="V154" s="17">
        <v>4.0790981999600497E-2</v>
      </c>
      <c r="W154" s="17">
        <v>2.0296017685606599E-2</v>
      </c>
      <c r="X154" s="17">
        <v>3.7090736316918102E-2</v>
      </c>
      <c r="Y154" s="17">
        <v>3.1047150080755401E-2</v>
      </c>
      <c r="Z154" s="17">
        <v>4.3867270141662203E-2</v>
      </c>
      <c r="AA154" s="17">
        <v>2.9203316731430298E-2</v>
      </c>
      <c r="AB154" s="17">
        <v>1.6355353919627301E-2</v>
      </c>
      <c r="AC154" s="17">
        <v>3.5933838499489001E-2</v>
      </c>
      <c r="AD154" s="17">
        <v>1.9338373044422499E-2</v>
      </c>
      <c r="AE154" s="17"/>
      <c r="AF154" s="17">
        <v>0.12274003723672799</v>
      </c>
      <c r="AG154" s="17">
        <v>7.9520674254217397E-2</v>
      </c>
      <c r="AH154" s="17">
        <v>3.4078212304675497E-2</v>
      </c>
      <c r="AI154" s="17">
        <v>4.4353081725178101E-2</v>
      </c>
      <c r="AJ154" s="17">
        <v>3.0877886837392999E-2</v>
      </c>
      <c r="AK154" s="17">
        <v>2.7377764506218399E-2</v>
      </c>
      <c r="AL154" s="17">
        <v>2.4164687963674901E-2</v>
      </c>
      <c r="AM154" s="17">
        <v>3.0761829831103801E-2</v>
      </c>
      <c r="AN154" s="17">
        <v>2.2684911823806098E-2</v>
      </c>
      <c r="AO154" s="17">
        <v>1.7314908979173701E-2</v>
      </c>
      <c r="AP154" s="17">
        <v>2.1994651971060899E-2</v>
      </c>
      <c r="AQ154" s="17">
        <v>7.8271721211556605E-3</v>
      </c>
      <c r="AR154" s="17">
        <v>6.3784364505370204E-3</v>
      </c>
      <c r="AS154" s="17">
        <v>1.86175622404957E-2</v>
      </c>
      <c r="AT154" s="17">
        <v>2.25914948404204E-2</v>
      </c>
      <c r="AU154" s="17">
        <v>2.97921551425432E-2</v>
      </c>
      <c r="AV154" s="17"/>
      <c r="AW154" s="17">
        <v>2.9485305289793502E-2</v>
      </c>
      <c r="AX154" s="17">
        <v>2.5232770415574202E-2</v>
      </c>
      <c r="AY154" s="17">
        <v>3.62860936947903E-2</v>
      </c>
      <c r="AZ154" s="17">
        <v>5.03875764304582E-2</v>
      </c>
      <c r="BA154" s="17">
        <v>1.39599443628856E-2</v>
      </c>
      <c r="BB154" s="17">
        <v>2.37008181373413E-2</v>
      </c>
      <c r="BC154" s="17"/>
      <c r="BD154" s="17">
        <v>4.4547852409257002E-2</v>
      </c>
      <c r="BE154" s="17">
        <v>3.2412714583494998E-2</v>
      </c>
      <c r="BF154" s="17">
        <v>2.4353390914728799E-2</v>
      </c>
      <c r="BG154" s="17">
        <v>1.8028038510824199E-2</v>
      </c>
      <c r="BH154" s="17">
        <v>2.6994948539301501E-2</v>
      </c>
      <c r="BI154" s="17"/>
      <c r="BJ154" s="17">
        <v>3.0052296943336099E-2</v>
      </c>
      <c r="BK154" s="17">
        <v>3.0359553509321902E-2</v>
      </c>
      <c r="BL154" s="17"/>
      <c r="BM154" s="17">
        <v>3.121727974381E-2</v>
      </c>
      <c r="BN154" s="17">
        <v>3.3164162014550497E-2</v>
      </c>
      <c r="BO154" s="17"/>
      <c r="BP154" s="17">
        <v>3.4525389900551998E-2</v>
      </c>
      <c r="BQ154" s="17">
        <v>2.6292651065046101E-2</v>
      </c>
      <c r="BR154" s="17">
        <v>1.9940513616351602E-2</v>
      </c>
      <c r="BS154" s="17">
        <v>3.09177767836043E-2</v>
      </c>
      <c r="BT154" s="17"/>
      <c r="BU154" s="17">
        <v>1.51096262037191E-2</v>
      </c>
      <c r="BV154" s="17">
        <v>5.2729019580891899E-2</v>
      </c>
      <c r="BW154" s="17"/>
      <c r="BX154" s="17">
        <v>7.6342209830286001E-3</v>
      </c>
      <c r="BY154" s="17">
        <v>4.1190620670933299E-2</v>
      </c>
      <c r="BZ154" s="17"/>
      <c r="CA154" s="17">
        <v>8.2352862011245195E-3</v>
      </c>
      <c r="CB154" s="17">
        <v>3.2331491141183701E-2</v>
      </c>
      <c r="CC154" s="17">
        <v>8.6790325790259693E-3</v>
      </c>
      <c r="CD154" s="17">
        <v>6.1761344493598803E-2</v>
      </c>
    </row>
    <row r="155" spans="2:8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row>
    <row r="156" spans="2:82">
      <c r="B156" s="6" t="s">
        <v>167</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row>
    <row r="157" spans="2:82">
      <c r="B157" s="24" t="s">
        <v>15</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row>
    <row r="158" spans="2:82">
      <c r="B158" t="s">
        <v>163</v>
      </c>
      <c r="C158" s="17">
        <v>4.8854672123389502E-2</v>
      </c>
      <c r="D158" s="17">
        <v>5.6966654472799798E-2</v>
      </c>
      <c r="E158" s="17">
        <v>4.1294972978747201E-2</v>
      </c>
      <c r="F158" s="17"/>
      <c r="G158" s="17">
        <v>8.2081387557669097E-2</v>
      </c>
      <c r="H158" s="17">
        <v>9.5265873729476799E-2</v>
      </c>
      <c r="I158" s="17">
        <v>5.3684787319827801E-2</v>
      </c>
      <c r="J158" s="17">
        <v>3.00189938683918E-2</v>
      </c>
      <c r="K158" s="17">
        <v>3.0408420910547102E-2</v>
      </c>
      <c r="L158" s="17">
        <v>1.2634595057274101E-2</v>
      </c>
      <c r="M158" s="17"/>
      <c r="N158" s="17">
        <v>4.7288070365042401E-2</v>
      </c>
      <c r="O158" s="17">
        <v>3.9892009167402598E-2</v>
      </c>
      <c r="P158" s="17">
        <v>7.21337212103072E-2</v>
      </c>
      <c r="Q158" s="17">
        <v>4.0669286905565601E-2</v>
      </c>
      <c r="R158" s="17"/>
      <c r="S158" s="17">
        <v>8.0219732400503896E-2</v>
      </c>
      <c r="T158" s="17">
        <v>3.02911022380081E-2</v>
      </c>
      <c r="U158" s="17">
        <v>1.38211883461982E-2</v>
      </c>
      <c r="V158" s="17">
        <v>2.7370914076987898E-2</v>
      </c>
      <c r="W158" s="17">
        <v>6.91043021911487E-2</v>
      </c>
      <c r="X158" s="17">
        <v>6.2719060500127696E-2</v>
      </c>
      <c r="Y158" s="17">
        <v>2.36141359990188E-2</v>
      </c>
      <c r="Z158" s="17">
        <v>5.7158119196157799E-2</v>
      </c>
      <c r="AA158" s="17">
        <v>6.4201736054606495E-2</v>
      </c>
      <c r="AB158" s="17">
        <v>5.1271254633576901E-2</v>
      </c>
      <c r="AC158" s="17">
        <v>4.4507193014327998E-2</v>
      </c>
      <c r="AD158" s="17">
        <v>5.19104279741101E-2</v>
      </c>
      <c r="AE158" s="17"/>
      <c r="AF158" s="17">
        <v>5.1078861884500198E-2</v>
      </c>
      <c r="AG158" s="17">
        <v>0.103403418366469</v>
      </c>
      <c r="AH158" s="17">
        <v>4.8844767580868302E-2</v>
      </c>
      <c r="AI158" s="17">
        <v>3.9154846111546703E-2</v>
      </c>
      <c r="AJ158" s="17">
        <v>4.8537723259336897E-2</v>
      </c>
      <c r="AK158" s="17">
        <v>3.5605033743310602E-2</v>
      </c>
      <c r="AL158" s="17">
        <v>4.2756400124777098E-2</v>
      </c>
      <c r="AM158" s="17">
        <v>5.7232978118497202E-2</v>
      </c>
      <c r="AN158" s="17">
        <v>5.1388938711926499E-2</v>
      </c>
      <c r="AO158" s="17">
        <v>5.6575950618248397E-2</v>
      </c>
      <c r="AP158" s="17">
        <v>4.89210411437562E-2</v>
      </c>
      <c r="AQ158" s="17">
        <v>4.7085637570415402E-2</v>
      </c>
      <c r="AR158" s="17">
        <v>5.8090810865719301E-2</v>
      </c>
      <c r="AS158" s="17">
        <v>3.0509164042307201E-2</v>
      </c>
      <c r="AT158" s="17">
        <v>5.7398428116162303E-2</v>
      </c>
      <c r="AU158" s="17">
        <v>6.6390111917926403E-2</v>
      </c>
      <c r="AV158" s="17"/>
      <c r="AW158" s="17">
        <v>7.2086807637924494E-2</v>
      </c>
      <c r="AX158" s="17">
        <v>4.6318693624738803E-2</v>
      </c>
      <c r="AY158" s="17">
        <v>4.9619042011778303E-2</v>
      </c>
      <c r="AZ158" s="17">
        <v>3.7116952295193198E-2</v>
      </c>
      <c r="BA158" s="17">
        <v>2.4631336051755898E-2</v>
      </c>
      <c r="BB158" s="17">
        <v>5.5234722753436501E-2</v>
      </c>
      <c r="BC158" s="17"/>
      <c r="BD158" s="17">
        <v>4.96769386510309E-2</v>
      </c>
      <c r="BE158" s="17">
        <v>3.6486690352485099E-2</v>
      </c>
      <c r="BF158" s="17">
        <v>4.2672832226936699E-2</v>
      </c>
      <c r="BG158" s="17">
        <v>9.8393953157768499E-2</v>
      </c>
      <c r="BH158" s="17">
        <v>7.7513342704641594E-2</v>
      </c>
      <c r="BI158" s="17"/>
      <c r="BJ158" s="17">
        <v>4.1408462508697799E-2</v>
      </c>
      <c r="BK158" s="17">
        <v>8.2490668300148798E-2</v>
      </c>
      <c r="BL158" s="17"/>
      <c r="BM158" s="17">
        <v>4.6980712357510002E-2</v>
      </c>
      <c r="BN158" s="17">
        <v>5.6243968499606799E-2</v>
      </c>
      <c r="BO158" s="17"/>
      <c r="BP158" s="17">
        <v>6.4089450848207802E-2</v>
      </c>
      <c r="BQ158" s="17">
        <v>8.5213240550793906E-2</v>
      </c>
      <c r="BR158" s="17">
        <v>7.1773294122674094E-2</v>
      </c>
      <c r="BS158" s="17">
        <v>3.98432151014841E-2</v>
      </c>
      <c r="BT158" s="17"/>
      <c r="BU158" s="17">
        <v>5.2509624379270099E-2</v>
      </c>
      <c r="BV158" s="17">
        <v>4.4202066845559301E-2</v>
      </c>
      <c r="BW158" s="17"/>
      <c r="BX158" s="17">
        <v>7.6120982640538001E-2</v>
      </c>
      <c r="BY158" s="17">
        <v>3.8039332241219602E-2</v>
      </c>
      <c r="BZ158" s="17"/>
      <c r="CA158" s="17">
        <v>8.08033322584428E-2</v>
      </c>
      <c r="CB158" s="17">
        <v>3.5123252675388399E-2</v>
      </c>
      <c r="CC158" s="17">
        <v>5.7895835868225401E-2</v>
      </c>
      <c r="CD158" s="17">
        <v>4.4069618640514202E-2</v>
      </c>
    </row>
    <row r="159" spans="2:82">
      <c r="B159" t="s">
        <v>164</v>
      </c>
      <c r="C159" s="17">
        <v>0.50719778397995896</v>
      </c>
      <c r="D159" s="17">
        <v>0.49003364187162002</v>
      </c>
      <c r="E159" s="17">
        <v>0.52123974788202898</v>
      </c>
      <c r="F159" s="17"/>
      <c r="G159" s="17">
        <v>0.47681014360310298</v>
      </c>
      <c r="H159" s="17">
        <v>0.52456596238883502</v>
      </c>
      <c r="I159" s="17">
        <v>0.55009817154090701</v>
      </c>
      <c r="J159" s="17">
        <v>0.52107391235399003</v>
      </c>
      <c r="K159" s="17">
        <v>0.51634074950896303</v>
      </c>
      <c r="L159" s="17">
        <v>0.46084103456896103</v>
      </c>
      <c r="M159" s="17"/>
      <c r="N159" s="17">
        <v>0.52079291960028995</v>
      </c>
      <c r="O159" s="17">
        <v>0.526884010914902</v>
      </c>
      <c r="P159" s="17">
        <v>0.44973404335035</v>
      </c>
      <c r="Q159" s="17">
        <v>0.52465702640905598</v>
      </c>
      <c r="R159" s="17"/>
      <c r="S159" s="17">
        <v>0.50078515443426197</v>
      </c>
      <c r="T159" s="17">
        <v>0.52511118188606898</v>
      </c>
      <c r="U159" s="17">
        <v>0.55266179939301396</v>
      </c>
      <c r="V159" s="17">
        <v>0.49875475250392998</v>
      </c>
      <c r="W159" s="17">
        <v>0.51370101790718403</v>
      </c>
      <c r="X159" s="17">
        <v>0.45139361066675598</v>
      </c>
      <c r="Y159" s="17">
        <v>0.52466715238654404</v>
      </c>
      <c r="Z159" s="17">
        <v>0.43607551799197702</v>
      </c>
      <c r="AA159" s="17">
        <v>0.485179490237726</v>
      </c>
      <c r="AB159" s="17">
        <v>0.49577193925215302</v>
      </c>
      <c r="AC159" s="17">
        <v>0.55830244337582702</v>
      </c>
      <c r="AD159" s="17">
        <v>0.59392639668333103</v>
      </c>
      <c r="AE159" s="17"/>
      <c r="AF159" s="17">
        <v>0.39375321522984402</v>
      </c>
      <c r="AG159" s="17">
        <v>0.49902525202651798</v>
      </c>
      <c r="AH159" s="17">
        <v>0.49970741217325698</v>
      </c>
      <c r="AI159" s="17">
        <v>0.52562666190516605</v>
      </c>
      <c r="AJ159" s="17">
        <v>0.51246734307640995</v>
      </c>
      <c r="AK159" s="17">
        <v>0.53403672412208603</v>
      </c>
      <c r="AL159" s="17">
        <v>0.49180968100267602</v>
      </c>
      <c r="AM159" s="17">
        <v>0.48756374507537198</v>
      </c>
      <c r="AN159" s="17">
        <v>0.51116583459954301</v>
      </c>
      <c r="AO159" s="17">
        <v>0.53663987935256596</v>
      </c>
      <c r="AP159" s="17">
        <v>0.49396625206952599</v>
      </c>
      <c r="AQ159" s="17">
        <v>0.475535740758181</v>
      </c>
      <c r="AR159" s="17">
        <v>0.45048971254367798</v>
      </c>
      <c r="AS159" s="17">
        <v>0.52419233832714496</v>
      </c>
      <c r="AT159" s="17">
        <v>0.50794791058760802</v>
      </c>
      <c r="AU159" s="17">
        <v>0.53044659472556699</v>
      </c>
      <c r="AV159" s="17"/>
      <c r="AW159" s="17">
        <v>0.54152650217214704</v>
      </c>
      <c r="AX159" s="17">
        <v>0.52337350541364303</v>
      </c>
      <c r="AY159" s="17">
        <v>0.48783401621018702</v>
      </c>
      <c r="AZ159" s="17">
        <v>0.46189511931072402</v>
      </c>
      <c r="BA159" s="17">
        <v>0.50189527915225396</v>
      </c>
      <c r="BB159" s="17">
        <v>0.51276733327188995</v>
      </c>
      <c r="BC159" s="17"/>
      <c r="BD159" s="17">
        <v>0.46547779156866798</v>
      </c>
      <c r="BE159" s="17">
        <v>0.50219041651917296</v>
      </c>
      <c r="BF159" s="17">
        <v>0.54387927962945404</v>
      </c>
      <c r="BG159" s="17">
        <v>0.50546379333659697</v>
      </c>
      <c r="BH159" s="17">
        <v>0.50128329166556396</v>
      </c>
      <c r="BI159" s="17"/>
      <c r="BJ159" s="17">
        <v>0.51277728533227296</v>
      </c>
      <c r="BK159" s="17">
        <v>0.48205315402349203</v>
      </c>
      <c r="BL159" s="17"/>
      <c r="BM159" s="17">
        <v>0.49823548232142501</v>
      </c>
      <c r="BN159" s="17">
        <v>0.55212290280448895</v>
      </c>
      <c r="BO159" s="17"/>
      <c r="BP159" s="17">
        <v>0.55626688829874704</v>
      </c>
      <c r="BQ159" s="17">
        <v>0.47422692809917599</v>
      </c>
      <c r="BR159" s="17">
        <v>0.55370297504306198</v>
      </c>
      <c r="BS159" s="17">
        <v>0.50022430772806203</v>
      </c>
      <c r="BT159" s="17"/>
      <c r="BU159" s="17">
        <v>0.51557941136923202</v>
      </c>
      <c r="BV159" s="17">
        <v>0.49652831387528301</v>
      </c>
      <c r="BW159" s="17"/>
      <c r="BX159" s="17">
        <v>0.50705031057330796</v>
      </c>
      <c r="BY159" s="17">
        <v>0.50725628016027402</v>
      </c>
      <c r="BZ159" s="17"/>
      <c r="CA159" s="17">
        <v>0.56620659080114599</v>
      </c>
      <c r="CB159" s="17">
        <v>0.43520025868816398</v>
      </c>
      <c r="CC159" s="17">
        <v>0.59154129752599505</v>
      </c>
      <c r="CD159" s="17">
        <v>0.47077901753967299</v>
      </c>
    </row>
    <row r="160" spans="2:82">
      <c r="B160" t="s">
        <v>165</v>
      </c>
      <c r="C160" s="17">
        <v>0.345774026950247</v>
      </c>
      <c r="D160" s="17">
        <v>0.36297289143823602</v>
      </c>
      <c r="E160" s="17">
        <v>0.33060426295079798</v>
      </c>
      <c r="F160" s="17"/>
      <c r="G160" s="17">
        <v>0.32350930112229598</v>
      </c>
      <c r="H160" s="17">
        <v>0.27949190210831698</v>
      </c>
      <c r="I160" s="17">
        <v>0.27906579650540803</v>
      </c>
      <c r="J160" s="17">
        <v>0.33057725346990802</v>
      </c>
      <c r="K160" s="17">
        <v>0.38487903993499101</v>
      </c>
      <c r="L160" s="17">
        <v>0.45521736565982002</v>
      </c>
      <c r="M160" s="17"/>
      <c r="N160" s="17">
        <v>0.3621288139769</v>
      </c>
      <c r="O160" s="17">
        <v>0.35725748272678998</v>
      </c>
      <c r="P160" s="17">
        <v>0.34982870528443</v>
      </c>
      <c r="Q160" s="17">
        <v>0.307799168315328</v>
      </c>
      <c r="R160" s="17"/>
      <c r="S160" s="17">
        <v>0.33602675309977598</v>
      </c>
      <c r="T160" s="17">
        <v>0.36304820753154399</v>
      </c>
      <c r="U160" s="17">
        <v>0.33525247792976798</v>
      </c>
      <c r="V160" s="17">
        <v>0.38256122525291297</v>
      </c>
      <c r="W160" s="17">
        <v>0.33456417951020401</v>
      </c>
      <c r="X160" s="17">
        <v>0.35713330765224299</v>
      </c>
      <c r="Y160" s="17">
        <v>0.356616798049461</v>
      </c>
      <c r="Z160" s="17">
        <v>0.39216372431741098</v>
      </c>
      <c r="AA160" s="17">
        <v>0.32761511144935801</v>
      </c>
      <c r="AB160" s="17">
        <v>0.36036391942946999</v>
      </c>
      <c r="AC160" s="17">
        <v>0.29649145720012898</v>
      </c>
      <c r="AD160" s="17">
        <v>0.24037527805891301</v>
      </c>
      <c r="AE160" s="17"/>
      <c r="AF160" s="17">
        <v>0.192869352097538</v>
      </c>
      <c r="AG160" s="17">
        <v>0.28147056556567701</v>
      </c>
      <c r="AH160" s="17">
        <v>0.31620916993195802</v>
      </c>
      <c r="AI160" s="17">
        <v>0.29930396288897498</v>
      </c>
      <c r="AJ160" s="17">
        <v>0.343868619555462</v>
      </c>
      <c r="AK160" s="17">
        <v>0.36440139034304297</v>
      </c>
      <c r="AL160" s="17">
        <v>0.351229835651866</v>
      </c>
      <c r="AM160" s="17">
        <v>0.34604052171958799</v>
      </c>
      <c r="AN160" s="17">
        <v>0.35350564461783102</v>
      </c>
      <c r="AO160" s="17">
        <v>0.33522774692111201</v>
      </c>
      <c r="AP160" s="17">
        <v>0.37577487238386098</v>
      </c>
      <c r="AQ160" s="17">
        <v>0.41189590564560902</v>
      </c>
      <c r="AR160" s="17">
        <v>0.43645673429028797</v>
      </c>
      <c r="AS160" s="17">
        <v>0.35854210986421298</v>
      </c>
      <c r="AT160" s="17">
        <v>0.38588360084569101</v>
      </c>
      <c r="AU160" s="17">
        <v>0.33037277831094802</v>
      </c>
      <c r="AV160" s="17"/>
      <c r="AW160" s="17">
        <v>0.28569521797283698</v>
      </c>
      <c r="AX160" s="17">
        <v>0.33798972161796498</v>
      </c>
      <c r="AY160" s="17">
        <v>0.35487815566388198</v>
      </c>
      <c r="AZ160" s="17">
        <v>0.37473544185739299</v>
      </c>
      <c r="BA160" s="17">
        <v>0.41374583135736298</v>
      </c>
      <c r="BB160" s="17">
        <v>0.36623062771824</v>
      </c>
      <c r="BC160" s="17"/>
      <c r="BD160" s="17">
        <v>0.36558459121533099</v>
      </c>
      <c r="BE160" s="17">
        <v>0.35492883488551602</v>
      </c>
      <c r="BF160" s="17">
        <v>0.33522817609255501</v>
      </c>
      <c r="BG160" s="17">
        <v>0.31955726507472998</v>
      </c>
      <c r="BH160" s="17">
        <v>0.33978303423976602</v>
      </c>
      <c r="BI160" s="17"/>
      <c r="BJ160" s="17">
        <v>0.35632554468794703</v>
      </c>
      <c r="BK160" s="17">
        <v>0.30278996581109102</v>
      </c>
      <c r="BL160" s="17"/>
      <c r="BM160" s="17">
        <v>0.356815402346219</v>
      </c>
      <c r="BN160" s="17">
        <v>0.28997129594522197</v>
      </c>
      <c r="BO160" s="17"/>
      <c r="BP160" s="17">
        <v>0.26282606164044098</v>
      </c>
      <c r="BQ160" s="17">
        <v>0.32904465421352103</v>
      </c>
      <c r="BR160" s="17">
        <v>0.31832851358972503</v>
      </c>
      <c r="BS160" s="17">
        <v>0.365066700902548</v>
      </c>
      <c r="BT160" s="17"/>
      <c r="BU160" s="17">
        <v>0.37032401516508301</v>
      </c>
      <c r="BV160" s="17">
        <v>0.31452289239568798</v>
      </c>
      <c r="BW160" s="17"/>
      <c r="BX160" s="17">
        <v>0.35713584757144501</v>
      </c>
      <c r="BY160" s="17">
        <v>0.341267295039407</v>
      </c>
      <c r="BZ160" s="17"/>
      <c r="CA160" s="17">
        <v>0.31706549481018598</v>
      </c>
      <c r="CB160" s="17">
        <v>0.39079433130015401</v>
      </c>
      <c r="CC160" s="17">
        <v>0.320263578120143</v>
      </c>
      <c r="CD160" s="17">
        <v>0.33721422652684102</v>
      </c>
    </row>
    <row r="161" spans="2:82">
      <c r="B161" t="s">
        <v>166</v>
      </c>
      <c r="C161" s="17">
        <v>3.7965393970825601E-2</v>
      </c>
      <c r="D161" s="17">
        <v>5.2017689677652801E-2</v>
      </c>
      <c r="E161" s="17">
        <v>2.4522625829836098E-2</v>
      </c>
      <c r="F161" s="17"/>
      <c r="G161" s="17">
        <v>5.30186648316971E-2</v>
      </c>
      <c r="H161" s="17">
        <v>4.2390545621792002E-2</v>
      </c>
      <c r="I161" s="17">
        <v>4.7105040382692698E-2</v>
      </c>
      <c r="J161" s="17">
        <v>4.2293340352829702E-2</v>
      </c>
      <c r="K161" s="17">
        <v>1.9496676658542201E-2</v>
      </c>
      <c r="L161" s="17">
        <v>2.5740350289398899E-2</v>
      </c>
      <c r="M161" s="17"/>
      <c r="N161" s="17">
        <v>3.4289441184620802E-2</v>
      </c>
      <c r="O161" s="17">
        <v>2.6996899746257699E-2</v>
      </c>
      <c r="P161" s="17">
        <v>5.4742653342954098E-2</v>
      </c>
      <c r="Q161" s="17">
        <v>3.957357045531E-2</v>
      </c>
      <c r="R161" s="17"/>
      <c r="S161" s="17">
        <v>3.8439564714845303E-2</v>
      </c>
      <c r="T161" s="17">
        <v>3.5702950562476299E-2</v>
      </c>
      <c r="U161" s="17">
        <v>2.6475880690663499E-2</v>
      </c>
      <c r="V161" s="17">
        <v>2.5111893474638498E-2</v>
      </c>
      <c r="W161" s="17">
        <v>3.7864599866999402E-2</v>
      </c>
      <c r="X161" s="17">
        <v>3.7726096304010998E-2</v>
      </c>
      <c r="Y161" s="17">
        <v>3.8743225233897602E-2</v>
      </c>
      <c r="Z161" s="17">
        <v>3.5916197764711902E-2</v>
      </c>
      <c r="AA161" s="17">
        <v>4.9965044999245402E-2</v>
      </c>
      <c r="AB161" s="17">
        <v>3.8429794213702601E-2</v>
      </c>
      <c r="AC161" s="17">
        <v>3.7093629414860101E-2</v>
      </c>
      <c r="AD161" s="17">
        <v>7.2423129063474603E-2</v>
      </c>
      <c r="AE161" s="17"/>
      <c r="AF161" s="17">
        <v>3.9751782852106503E-2</v>
      </c>
      <c r="AG161" s="17">
        <v>3.7748004468427701E-2</v>
      </c>
      <c r="AH161" s="17">
        <v>6.0693321313828298E-2</v>
      </c>
      <c r="AI161" s="17">
        <v>4.8617095191378301E-2</v>
      </c>
      <c r="AJ161" s="17">
        <v>3.77411364226529E-2</v>
      </c>
      <c r="AK161" s="17">
        <v>2.74814564082447E-2</v>
      </c>
      <c r="AL161" s="17">
        <v>4.92691903375247E-2</v>
      </c>
      <c r="AM161" s="17">
        <v>4.7345872367034303E-2</v>
      </c>
      <c r="AN161" s="17">
        <v>2.6851403165663399E-2</v>
      </c>
      <c r="AO161" s="17">
        <v>2.541564113378E-2</v>
      </c>
      <c r="AP161" s="17">
        <v>3.3801526389142099E-2</v>
      </c>
      <c r="AQ161" s="17">
        <v>3.3462815801527102E-2</v>
      </c>
      <c r="AR161" s="17">
        <v>3.2163876936595601E-2</v>
      </c>
      <c r="AS161" s="17">
        <v>4.7549695880059702E-2</v>
      </c>
      <c r="AT161" s="17">
        <v>2.6178565610118099E-2</v>
      </c>
      <c r="AU161" s="17">
        <v>4.20229569396737E-2</v>
      </c>
      <c r="AV161" s="17"/>
      <c r="AW161" s="17">
        <v>4.5087986749726403E-2</v>
      </c>
      <c r="AX161" s="17">
        <v>3.6276493094376097E-2</v>
      </c>
      <c r="AY161" s="17">
        <v>4.2724220574612101E-2</v>
      </c>
      <c r="AZ161" s="17">
        <v>4.03658161278318E-2</v>
      </c>
      <c r="BA161" s="17">
        <v>1.9494203761873798E-2</v>
      </c>
      <c r="BB161" s="17">
        <v>3.4481361999363302E-2</v>
      </c>
      <c r="BC161" s="17"/>
      <c r="BD161" s="17">
        <v>3.1754776466317199E-2</v>
      </c>
      <c r="BE161" s="17">
        <v>4.6889205663042603E-2</v>
      </c>
      <c r="BF161" s="17">
        <v>3.38856596738503E-2</v>
      </c>
      <c r="BG161" s="17">
        <v>3.9700772385590603E-2</v>
      </c>
      <c r="BH161" s="17">
        <v>6.7227322193821298E-2</v>
      </c>
      <c r="BI161" s="17"/>
      <c r="BJ161" s="17">
        <v>3.22831045449311E-2</v>
      </c>
      <c r="BK161" s="17">
        <v>6.3420478984937204E-2</v>
      </c>
      <c r="BL161" s="17"/>
      <c r="BM161" s="17">
        <v>3.7366070566269498E-2</v>
      </c>
      <c r="BN161" s="17">
        <v>4.1899482771002097E-2</v>
      </c>
      <c r="BO161" s="17"/>
      <c r="BP161" s="17">
        <v>5.8594106204652101E-2</v>
      </c>
      <c r="BQ161" s="17">
        <v>3.6953827680917102E-2</v>
      </c>
      <c r="BR161" s="17">
        <v>3.0501846803214501E-2</v>
      </c>
      <c r="BS161" s="17">
        <v>3.51203679282222E-2</v>
      </c>
      <c r="BT161" s="17"/>
      <c r="BU161" s="17">
        <v>2.69004006548965E-2</v>
      </c>
      <c r="BV161" s="17">
        <v>5.2050679549595497E-2</v>
      </c>
      <c r="BW161" s="17"/>
      <c r="BX161" s="17">
        <v>3.1089285613854999E-2</v>
      </c>
      <c r="BY161" s="17">
        <v>4.0692842149063498E-2</v>
      </c>
      <c r="BZ161" s="17"/>
      <c r="CA161" s="17">
        <v>2.1371731656810299E-2</v>
      </c>
      <c r="CB161" s="17">
        <v>6.6560506740397901E-2</v>
      </c>
      <c r="CC161" s="17">
        <v>1.4417986087829101E-2</v>
      </c>
      <c r="CD161" s="17">
        <v>3.9975962243135599E-2</v>
      </c>
    </row>
    <row r="162" spans="2:82">
      <c r="B162" t="s">
        <v>124</v>
      </c>
      <c r="C162" s="17">
        <v>6.0208122975578197E-2</v>
      </c>
      <c r="D162" s="17">
        <v>3.8009122539690902E-2</v>
      </c>
      <c r="E162" s="17">
        <v>8.2338390358588795E-2</v>
      </c>
      <c r="F162" s="17"/>
      <c r="G162" s="17">
        <v>6.45805028852343E-2</v>
      </c>
      <c r="H162" s="17">
        <v>5.8285716151579001E-2</v>
      </c>
      <c r="I162" s="17">
        <v>7.0046204251164798E-2</v>
      </c>
      <c r="J162" s="17">
        <v>7.6036499954880293E-2</v>
      </c>
      <c r="K162" s="17">
        <v>4.8875112986956501E-2</v>
      </c>
      <c r="L162" s="17">
        <v>4.5566654424546403E-2</v>
      </c>
      <c r="M162" s="17"/>
      <c r="N162" s="17">
        <v>3.5500754873146301E-2</v>
      </c>
      <c r="O162" s="17">
        <v>4.8969597444646899E-2</v>
      </c>
      <c r="P162" s="17">
        <v>7.3560876811958803E-2</v>
      </c>
      <c r="Q162" s="17">
        <v>8.73009479147413E-2</v>
      </c>
      <c r="R162" s="17"/>
      <c r="S162" s="17">
        <v>4.4528795350613298E-2</v>
      </c>
      <c r="T162" s="17">
        <v>4.5846557781902698E-2</v>
      </c>
      <c r="U162" s="17">
        <v>7.1788653640356401E-2</v>
      </c>
      <c r="V162" s="17">
        <v>6.6201214691530202E-2</v>
      </c>
      <c r="W162" s="17">
        <v>4.4765900524463297E-2</v>
      </c>
      <c r="X162" s="17">
        <v>9.1027924876862704E-2</v>
      </c>
      <c r="Y162" s="17">
        <v>5.6358688331079099E-2</v>
      </c>
      <c r="Z162" s="17">
        <v>7.8686440729742596E-2</v>
      </c>
      <c r="AA162" s="17">
        <v>7.3038617259064506E-2</v>
      </c>
      <c r="AB162" s="17">
        <v>5.4163092471096803E-2</v>
      </c>
      <c r="AC162" s="17">
        <v>6.36052769948552E-2</v>
      </c>
      <c r="AD162" s="17">
        <v>4.1364768220171599E-2</v>
      </c>
      <c r="AE162" s="17"/>
      <c r="AF162" s="17">
        <v>0.32254678793601099</v>
      </c>
      <c r="AG162" s="17">
        <v>7.8352759572908298E-2</v>
      </c>
      <c r="AH162" s="17">
        <v>7.4545329000088201E-2</v>
      </c>
      <c r="AI162" s="17">
        <v>8.7297433902933805E-2</v>
      </c>
      <c r="AJ162" s="17">
        <v>5.7385177686138301E-2</v>
      </c>
      <c r="AK162" s="17">
        <v>3.8475395383315701E-2</v>
      </c>
      <c r="AL162" s="17">
        <v>6.4934892883156903E-2</v>
      </c>
      <c r="AM162" s="17">
        <v>6.1816882719507901E-2</v>
      </c>
      <c r="AN162" s="17">
        <v>5.7088178905035897E-2</v>
      </c>
      <c r="AO162" s="17">
        <v>4.61407819742932E-2</v>
      </c>
      <c r="AP162" s="17">
        <v>4.7536308013715403E-2</v>
      </c>
      <c r="AQ162" s="17">
        <v>3.2019900224267997E-2</v>
      </c>
      <c r="AR162" s="17">
        <v>2.27988653637188E-2</v>
      </c>
      <c r="AS162" s="17">
        <v>3.9206691886274903E-2</v>
      </c>
      <c r="AT162" s="17">
        <v>2.25914948404204E-2</v>
      </c>
      <c r="AU162" s="17">
        <v>3.0767558105884898E-2</v>
      </c>
      <c r="AV162" s="17"/>
      <c r="AW162" s="17">
        <v>5.5603485467365099E-2</v>
      </c>
      <c r="AX162" s="17">
        <v>5.6041586249277901E-2</v>
      </c>
      <c r="AY162" s="17">
        <v>6.4944565539540394E-2</v>
      </c>
      <c r="AZ162" s="17">
        <v>8.5886670408857793E-2</v>
      </c>
      <c r="BA162" s="17">
        <v>4.0233349676753398E-2</v>
      </c>
      <c r="BB162" s="17">
        <v>3.12859542570703E-2</v>
      </c>
      <c r="BC162" s="17"/>
      <c r="BD162" s="17">
        <v>8.7505902098652805E-2</v>
      </c>
      <c r="BE162" s="17">
        <v>5.95048525797836E-2</v>
      </c>
      <c r="BF162" s="17">
        <v>4.43340523772036E-2</v>
      </c>
      <c r="BG162" s="17">
        <v>3.6884216045313903E-2</v>
      </c>
      <c r="BH162" s="17">
        <v>1.4193009196207401E-2</v>
      </c>
      <c r="BI162" s="17"/>
      <c r="BJ162" s="17">
        <v>5.72056029261514E-2</v>
      </c>
      <c r="BK162" s="17">
        <v>6.9245732880331201E-2</v>
      </c>
      <c r="BL162" s="17"/>
      <c r="BM162" s="17">
        <v>6.06023324085763E-2</v>
      </c>
      <c r="BN162" s="17">
        <v>5.9762349979680003E-2</v>
      </c>
      <c r="BO162" s="17"/>
      <c r="BP162" s="17">
        <v>5.8223493007951301E-2</v>
      </c>
      <c r="BQ162" s="17">
        <v>7.4561349455591605E-2</v>
      </c>
      <c r="BR162" s="17">
        <v>2.5693370441324699E-2</v>
      </c>
      <c r="BS162" s="17">
        <v>5.9745408339683198E-2</v>
      </c>
      <c r="BT162" s="17"/>
      <c r="BU162" s="17">
        <v>3.4686548431517798E-2</v>
      </c>
      <c r="BV162" s="17">
        <v>9.2696047333874307E-2</v>
      </c>
      <c r="BW162" s="17"/>
      <c r="BX162" s="17">
        <v>2.86035736008537E-2</v>
      </c>
      <c r="BY162" s="17">
        <v>7.2744250410035793E-2</v>
      </c>
      <c r="BZ162" s="17"/>
      <c r="CA162" s="17">
        <v>1.45528504734151E-2</v>
      </c>
      <c r="CB162" s="17">
        <v>7.2321650595895001E-2</v>
      </c>
      <c r="CC162" s="17">
        <v>1.5881302397807301E-2</v>
      </c>
      <c r="CD162" s="17">
        <v>0.107961175049836</v>
      </c>
    </row>
    <row r="163" spans="2:8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row>
    <row r="164" spans="2:82">
      <c r="B164" s="6" t="s">
        <v>168</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row>
    <row r="165" spans="2:82">
      <c r="B165" s="24" t="s">
        <v>15</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row>
    <row r="166" spans="2:82">
      <c r="B166" t="s">
        <v>163</v>
      </c>
      <c r="C166" s="17">
        <v>4.0632715574660597E-2</v>
      </c>
      <c r="D166" s="17">
        <v>4.9544076015832203E-2</v>
      </c>
      <c r="E166" s="17">
        <v>3.2231072656172401E-2</v>
      </c>
      <c r="F166" s="17"/>
      <c r="G166" s="17">
        <v>6.8802933932133603E-2</v>
      </c>
      <c r="H166" s="17">
        <v>7.3299408957822804E-2</v>
      </c>
      <c r="I166" s="17">
        <v>5.4739848709409102E-2</v>
      </c>
      <c r="J166" s="17">
        <v>2.5835491146874001E-2</v>
      </c>
      <c r="K166" s="17">
        <v>1.8993391998630298E-2</v>
      </c>
      <c r="L166" s="17">
        <v>1.0268614893965499E-2</v>
      </c>
      <c r="M166" s="17"/>
      <c r="N166" s="17">
        <v>3.7530630456778499E-2</v>
      </c>
      <c r="O166" s="17">
        <v>2.9158264791206999E-2</v>
      </c>
      <c r="P166" s="17">
        <v>5.5949169347340802E-2</v>
      </c>
      <c r="Q166" s="17">
        <v>4.1999040664067303E-2</v>
      </c>
      <c r="R166" s="17"/>
      <c r="S166" s="17">
        <v>5.0005070044956197E-2</v>
      </c>
      <c r="T166" s="17">
        <v>3.08316314620844E-2</v>
      </c>
      <c r="U166" s="17">
        <v>1.6792670391793899E-2</v>
      </c>
      <c r="V166" s="17">
        <v>3.9788315363623199E-2</v>
      </c>
      <c r="W166" s="17">
        <v>5.8070241804200597E-2</v>
      </c>
      <c r="X166" s="17">
        <v>4.6219147929405298E-2</v>
      </c>
      <c r="Y166" s="17">
        <v>2.0267151686871401E-2</v>
      </c>
      <c r="Z166" s="17">
        <v>5.0566684901703803E-2</v>
      </c>
      <c r="AA166" s="17">
        <v>5.0519640149179298E-2</v>
      </c>
      <c r="AB166" s="17">
        <v>4.4120606242464999E-2</v>
      </c>
      <c r="AC166" s="17">
        <v>3.9824463974254702E-2</v>
      </c>
      <c r="AD166" s="17">
        <v>4.3717835837985899E-2</v>
      </c>
      <c r="AE166" s="17"/>
      <c r="AF166" s="17">
        <v>0</v>
      </c>
      <c r="AG166" s="17">
        <v>7.5661890956192093E-2</v>
      </c>
      <c r="AH166" s="17">
        <v>3.61604492230512E-2</v>
      </c>
      <c r="AI166" s="17">
        <v>3.0995226472195402E-2</v>
      </c>
      <c r="AJ166" s="17">
        <v>3.3541328188655399E-2</v>
      </c>
      <c r="AK166" s="17">
        <v>3.6454603814651002E-2</v>
      </c>
      <c r="AL166" s="17">
        <v>3.6832255211256097E-2</v>
      </c>
      <c r="AM166" s="17">
        <v>5.9427374393246801E-2</v>
      </c>
      <c r="AN166" s="17">
        <v>4.4484272086594903E-2</v>
      </c>
      <c r="AO166" s="17">
        <v>7.6621634640489295E-2</v>
      </c>
      <c r="AP166" s="17">
        <v>3.3951765233394902E-2</v>
      </c>
      <c r="AQ166" s="17">
        <v>3.3034275822132302E-2</v>
      </c>
      <c r="AR166" s="17">
        <v>2.24372179950195E-2</v>
      </c>
      <c r="AS166" s="17">
        <v>3.3767011622658098E-2</v>
      </c>
      <c r="AT166" s="17">
        <v>4.6466083592554497E-2</v>
      </c>
      <c r="AU166" s="17">
        <v>5.4275864749523603E-2</v>
      </c>
      <c r="AV166" s="17"/>
      <c r="AW166" s="17">
        <v>5.8121336030043699E-2</v>
      </c>
      <c r="AX166" s="17">
        <v>4.4312595819372302E-2</v>
      </c>
      <c r="AY166" s="17">
        <v>3.6127176510564601E-2</v>
      </c>
      <c r="AZ166" s="17">
        <v>3.0771505301786701E-2</v>
      </c>
      <c r="BA166" s="17">
        <v>2.9630333289944199E-2</v>
      </c>
      <c r="BB166" s="17">
        <v>2.0432516721669101E-2</v>
      </c>
      <c r="BC166" s="17"/>
      <c r="BD166" s="17">
        <v>3.8430745999719802E-2</v>
      </c>
      <c r="BE166" s="17">
        <v>3.6669069208614E-2</v>
      </c>
      <c r="BF166" s="17">
        <v>3.8901755971431598E-2</v>
      </c>
      <c r="BG166" s="17">
        <v>6.8608006335567698E-2</v>
      </c>
      <c r="BH166" s="17">
        <v>5.30903606993708E-2</v>
      </c>
      <c r="BI166" s="17"/>
      <c r="BJ166" s="17">
        <v>3.4164509639556501E-2</v>
      </c>
      <c r="BK166" s="17">
        <v>6.75732887051433E-2</v>
      </c>
      <c r="BL166" s="17"/>
      <c r="BM166" s="17">
        <v>3.7542014214791003E-2</v>
      </c>
      <c r="BN166" s="17">
        <v>5.2074589893379902E-2</v>
      </c>
      <c r="BO166" s="17"/>
      <c r="BP166" s="17">
        <v>7.1542969352764801E-2</v>
      </c>
      <c r="BQ166" s="17">
        <v>4.4452029172674601E-2</v>
      </c>
      <c r="BR166" s="17">
        <v>3.6979854503351998E-2</v>
      </c>
      <c r="BS166" s="17">
        <v>3.5105305886615298E-2</v>
      </c>
      <c r="BT166" s="17"/>
      <c r="BU166" s="17">
        <v>4.2772868063721901E-2</v>
      </c>
      <c r="BV166" s="17">
        <v>3.7908388669993798E-2</v>
      </c>
      <c r="BW166" s="17"/>
      <c r="BX166" s="17">
        <v>6.1793103536898902E-2</v>
      </c>
      <c r="BY166" s="17">
        <v>3.2239325214558502E-2</v>
      </c>
      <c r="BZ166" s="17"/>
      <c r="CA166" s="17">
        <v>9.3154720672476002E-2</v>
      </c>
      <c r="CB166" s="17">
        <v>2.2941970953234501E-2</v>
      </c>
      <c r="CC166" s="17">
        <v>3.7760081027619699E-2</v>
      </c>
      <c r="CD166" s="17">
        <v>4.7077337392136598E-2</v>
      </c>
    </row>
    <row r="167" spans="2:82">
      <c r="B167" t="s">
        <v>164</v>
      </c>
      <c r="C167" s="17">
        <v>0.524419880821829</v>
      </c>
      <c r="D167" s="17">
        <v>0.49326908350620402</v>
      </c>
      <c r="E167" s="17">
        <v>0.55475631813049597</v>
      </c>
      <c r="F167" s="17"/>
      <c r="G167" s="17">
        <v>0.52666444199474405</v>
      </c>
      <c r="H167" s="17">
        <v>0.55408076388684602</v>
      </c>
      <c r="I167" s="17">
        <v>0.54625374492497103</v>
      </c>
      <c r="J167" s="17">
        <v>0.51171708558114704</v>
      </c>
      <c r="K167" s="17">
        <v>0.53353266347902195</v>
      </c>
      <c r="L167" s="17">
        <v>0.48513921229359902</v>
      </c>
      <c r="M167" s="17"/>
      <c r="N167" s="17">
        <v>0.53021190661509299</v>
      </c>
      <c r="O167" s="17">
        <v>0.53674855012188205</v>
      </c>
      <c r="P167" s="17">
        <v>0.50900750515028703</v>
      </c>
      <c r="Q167" s="17">
        <v>0.52135000404329901</v>
      </c>
      <c r="R167" s="17"/>
      <c r="S167" s="17">
        <v>0.547143517776574</v>
      </c>
      <c r="T167" s="17">
        <v>0.53102923230862997</v>
      </c>
      <c r="U167" s="17">
        <v>0.584036400135999</v>
      </c>
      <c r="V167" s="17">
        <v>0.47035207465296802</v>
      </c>
      <c r="W167" s="17">
        <v>0.466020848655325</v>
      </c>
      <c r="X167" s="17">
        <v>0.51464082749352602</v>
      </c>
      <c r="Y167" s="17">
        <v>0.528851006816766</v>
      </c>
      <c r="Z167" s="17">
        <v>0.493023413430348</v>
      </c>
      <c r="AA167" s="17">
        <v>0.52270436557876299</v>
      </c>
      <c r="AB167" s="17">
        <v>0.51011783011616496</v>
      </c>
      <c r="AC167" s="17">
        <v>0.57289058925712499</v>
      </c>
      <c r="AD167" s="17">
        <v>0.55701433483004603</v>
      </c>
      <c r="AE167" s="17"/>
      <c r="AF167" s="17">
        <v>0.51126204668641595</v>
      </c>
      <c r="AG167" s="17">
        <v>0.50205173836317596</v>
      </c>
      <c r="AH167" s="17">
        <v>0.57171506511728298</v>
      </c>
      <c r="AI167" s="17">
        <v>0.52666760554603298</v>
      </c>
      <c r="AJ167" s="17">
        <v>0.50359728007609195</v>
      </c>
      <c r="AK167" s="17">
        <v>0.53336133593601298</v>
      </c>
      <c r="AL167" s="17">
        <v>0.51548719488527805</v>
      </c>
      <c r="AM167" s="17">
        <v>0.47142354068353198</v>
      </c>
      <c r="AN167" s="17">
        <v>0.51718139789223105</v>
      </c>
      <c r="AO167" s="17">
        <v>0.53717204521504502</v>
      </c>
      <c r="AP167" s="17">
        <v>0.48835946483278397</v>
      </c>
      <c r="AQ167" s="17">
        <v>0.53867611522994097</v>
      </c>
      <c r="AR167" s="17">
        <v>0.53129889517561002</v>
      </c>
      <c r="AS167" s="17">
        <v>0.52763529102598705</v>
      </c>
      <c r="AT167" s="17">
        <v>0.55535251119935103</v>
      </c>
      <c r="AU167" s="17">
        <v>0.54680510017176698</v>
      </c>
      <c r="AV167" s="17"/>
      <c r="AW167" s="17">
        <v>0.58108812275969501</v>
      </c>
      <c r="AX167" s="17">
        <v>0.50217858959905204</v>
      </c>
      <c r="AY167" s="17">
        <v>0.49498107823237503</v>
      </c>
      <c r="AZ167" s="17">
        <v>0.51453994691285898</v>
      </c>
      <c r="BA167" s="17">
        <v>0.51196603636652804</v>
      </c>
      <c r="BB167" s="17">
        <v>0.53183909960681497</v>
      </c>
      <c r="BC167" s="17"/>
      <c r="BD167" s="17">
        <v>0.50887318626601497</v>
      </c>
      <c r="BE167" s="17">
        <v>0.49679523167080297</v>
      </c>
      <c r="BF167" s="17">
        <v>0.54152929761633495</v>
      </c>
      <c r="BG167" s="17">
        <v>0.56286825241461402</v>
      </c>
      <c r="BH167" s="17">
        <v>0.557890843931372</v>
      </c>
      <c r="BI167" s="17"/>
      <c r="BJ167" s="17">
        <v>0.51973705749980403</v>
      </c>
      <c r="BK167" s="17">
        <v>0.54250334285828905</v>
      </c>
      <c r="BL167" s="17"/>
      <c r="BM167" s="17">
        <v>0.51914290436931998</v>
      </c>
      <c r="BN167" s="17">
        <v>0.55037513577196695</v>
      </c>
      <c r="BO167" s="17"/>
      <c r="BP167" s="17">
        <v>0.55646623796792005</v>
      </c>
      <c r="BQ167" s="17">
        <v>0.548375425989853</v>
      </c>
      <c r="BR167" s="17">
        <v>0.44009329394414698</v>
      </c>
      <c r="BS167" s="17">
        <v>0.52172220829999505</v>
      </c>
      <c r="BT167" s="17"/>
      <c r="BU167" s="17">
        <v>0.54026821412803705</v>
      </c>
      <c r="BV167" s="17">
        <v>0.504245598362559</v>
      </c>
      <c r="BW167" s="17"/>
      <c r="BX167" s="17">
        <v>0.53085235462451597</v>
      </c>
      <c r="BY167" s="17">
        <v>0.52186840285727398</v>
      </c>
      <c r="BZ167" s="17"/>
      <c r="CA167" s="17">
        <v>0.53652544443607098</v>
      </c>
      <c r="CB167" s="17">
        <v>0.48364570269978302</v>
      </c>
      <c r="CC167" s="17">
        <v>0.57017449500692896</v>
      </c>
      <c r="CD167" s="17">
        <v>0.51150627099033696</v>
      </c>
    </row>
    <row r="168" spans="2:82">
      <c r="B168" t="s">
        <v>165</v>
      </c>
      <c r="C168" s="17">
        <v>0.35160104041370899</v>
      </c>
      <c r="D168" s="17">
        <v>0.371723750544801</v>
      </c>
      <c r="E168" s="17">
        <v>0.33165700821140998</v>
      </c>
      <c r="F168" s="17"/>
      <c r="G168" s="17">
        <v>0.31446302134363402</v>
      </c>
      <c r="H168" s="17">
        <v>0.27068665678356901</v>
      </c>
      <c r="I168" s="17">
        <v>0.27543203221934698</v>
      </c>
      <c r="J168" s="17">
        <v>0.36751940239379699</v>
      </c>
      <c r="K168" s="17">
        <v>0.392550982394262</v>
      </c>
      <c r="L168" s="17">
        <v>0.46406969211717403</v>
      </c>
      <c r="M168" s="17"/>
      <c r="N168" s="17">
        <v>0.369373108397337</v>
      </c>
      <c r="O168" s="17">
        <v>0.364536676441165</v>
      </c>
      <c r="P168" s="17">
        <v>0.33264221842966701</v>
      </c>
      <c r="Q168" s="17">
        <v>0.33341547661106802</v>
      </c>
      <c r="R168" s="17"/>
      <c r="S168" s="17">
        <v>0.30597358509217998</v>
      </c>
      <c r="T168" s="17">
        <v>0.38746154576679798</v>
      </c>
      <c r="U168" s="17">
        <v>0.29908929008002599</v>
      </c>
      <c r="V168" s="17">
        <v>0.40177543017034301</v>
      </c>
      <c r="W168" s="17">
        <v>0.38255204046205599</v>
      </c>
      <c r="X168" s="17">
        <v>0.32627531359733197</v>
      </c>
      <c r="Y168" s="17">
        <v>0.37397089429364699</v>
      </c>
      <c r="Z168" s="17">
        <v>0.33527618335711101</v>
      </c>
      <c r="AA168" s="17">
        <v>0.35253341300086499</v>
      </c>
      <c r="AB168" s="17">
        <v>0.40006555891240497</v>
      </c>
      <c r="AC168" s="17">
        <v>0.31015654318309899</v>
      </c>
      <c r="AD168" s="17">
        <v>0.28480554772912298</v>
      </c>
      <c r="AE168" s="17"/>
      <c r="AF168" s="17">
        <v>0.22336724700761601</v>
      </c>
      <c r="AG168" s="17">
        <v>0.28506039742404798</v>
      </c>
      <c r="AH168" s="17">
        <v>0.28529613720605002</v>
      </c>
      <c r="AI168" s="17">
        <v>0.35778204370210598</v>
      </c>
      <c r="AJ168" s="17">
        <v>0.35260248560409901</v>
      </c>
      <c r="AK168" s="17">
        <v>0.35423770777361002</v>
      </c>
      <c r="AL168" s="17">
        <v>0.37574217188440701</v>
      </c>
      <c r="AM168" s="17">
        <v>0.37924266507743498</v>
      </c>
      <c r="AN168" s="17">
        <v>0.367383822348264</v>
      </c>
      <c r="AO168" s="17">
        <v>0.34297752126136599</v>
      </c>
      <c r="AP168" s="17">
        <v>0.40936835889864998</v>
      </c>
      <c r="AQ168" s="17">
        <v>0.37362005087201899</v>
      </c>
      <c r="AR168" s="17">
        <v>0.39879790730995501</v>
      </c>
      <c r="AS168" s="17">
        <v>0.354966195105337</v>
      </c>
      <c r="AT168" s="17">
        <v>0.355016917899104</v>
      </c>
      <c r="AU168" s="17">
        <v>0.32168147828020199</v>
      </c>
      <c r="AV168" s="17"/>
      <c r="AW168" s="17">
        <v>0.26779216872053402</v>
      </c>
      <c r="AX168" s="17">
        <v>0.386164262490518</v>
      </c>
      <c r="AY168" s="17">
        <v>0.368057396138881</v>
      </c>
      <c r="AZ168" s="17">
        <v>0.35273651568230202</v>
      </c>
      <c r="BA168" s="17">
        <v>0.40722981130450697</v>
      </c>
      <c r="BB168" s="17">
        <v>0.374471330244038</v>
      </c>
      <c r="BC168" s="17"/>
      <c r="BD168" s="17">
        <v>0.35619926001903701</v>
      </c>
      <c r="BE168" s="17">
        <v>0.38099009226670799</v>
      </c>
      <c r="BF168" s="17">
        <v>0.34921512357817602</v>
      </c>
      <c r="BG168" s="17">
        <v>0.28481947956936798</v>
      </c>
      <c r="BH168" s="17">
        <v>0.329136098147772</v>
      </c>
      <c r="BI168" s="17"/>
      <c r="BJ168" s="17">
        <v>0.36975031426222998</v>
      </c>
      <c r="BK168" s="17">
        <v>0.28013130182072599</v>
      </c>
      <c r="BL168" s="17"/>
      <c r="BM168" s="17">
        <v>0.36503466863520501</v>
      </c>
      <c r="BN168" s="17">
        <v>0.28692366789426299</v>
      </c>
      <c r="BO168" s="17"/>
      <c r="BP168" s="17">
        <v>0.24031923961298199</v>
      </c>
      <c r="BQ168" s="17">
        <v>0.33631214060971798</v>
      </c>
      <c r="BR168" s="17">
        <v>0.42779979345605401</v>
      </c>
      <c r="BS168" s="17">
        <v>0.36838707412347399</v>
      </c>
      <c r="BT168" s="17"/>
      <c r="BU168" s="17">
        <v>0.36251799182872801</v>
      </c>
      <c r="BV168" s="17">
        <v>0.33770420614190499</v>
      </c>
      <c r="BW168" s="17"/>
      <c r="BX168" s="17">
        <v>0.34751617200514001</v>
      </c>
      <c r="BY168" s="17">
        <v>0.35322132711090798</v>
      </c>
      <c r="BZ168" s="17"/>
      <c r="CA168" s="17">
        <v>0.31556705430716497</v>
      </c>
      <c r="CB168" s="17">
        <v>0.37469044343907598</v>
      </c>
      <c r="CC168" s="17">
        <v>0.36235035690183598</v>
      </c>
      <c r="CD168" s="17">
        <v>0.32720937455614002</v>
      </c>
    </row>
    <row r="169" spans="2:82">
      <c r="B169" t="s">
        <v>166</v>
      </c>
      <c r="C169" s="17">
        <v>4.3920983141460798E-2</v>
      </c>
      <c r="D169" s="17">
        <v>5.0318302629709398E-2</v>
      </c>
      <c r="E169" s="17">
        <v>3.7999331703828299E-2</v>
      </c>
      <c r="F169" s="17"/>
      <c r="G169" s="17">
        <v>5.2003220756417903E-2</v>
      </c>
      <c r="H169" s="17">
        <v>5.9347231269743103E-2</v>
      </c>
      <c r="I169" s="17">
        <v>7.15190479157434E-2</v>
      </c>
      <c r="J169" s="17">
        <v>4.34849752015826E-2</v>
      </c>
      <c r="K169" s="17">
        <v>2.2800879895813302E-2</v>
      </c>
      <c r="L169" s="17">
        <v>1.7950211627937099E-2</v>
      </c>
      <c r="M169" s="17"/>
      <c r="N169" s="17">
        <v>4.0779590197145402E-2</v>
      </c>
      <c r="O169" s="17">
        <v>3.9800322364059303E-2</v>
      </c>
      <c r="P169" s="17">
        <v>5.2399426121148202E-2</v>
      </c>
      <c r="Q169" s="17">
        <v>4.5288330837373499E-2</v>
      </c>
      <c r="R169" s="17"/>
      <c r="S169" s="17">
        <v>6.2542341962061695E-2</v>
      </c>
      <c r="T169" s="17">
        <v>2.1595737807491001E-2</v>
      </c>
      <c r="U169" s="17">
        <v>4.7522320075691599E-2</v>
      </c>
      <c r="V169" s="17">
        <v>3.7493660283420299E-2</v>
      </c>
      <c r="W169" s="17">
        <v>5.1396817792687101E-2</v>
      </c>
      <c r="X169" s="17">
        <v>5.3561623022249698E-2</v>
      </c>
      <c r="Y169" s="17">
        <v>3.6738841503223797E-2</v>
      </c>
      <c r="Z169" s="17">
        <v>7.5623351572909406E-2</v>
      </c>
      <c r="AA169" s="17">
        <v>3.5302137983075597E-2</v>
      </c>
      <c r="AB169" s="17">
        <v>1.9269756336808101E-2</v>
      </c>
      <c r="AC169" s="17">
        <v>4.0570193679235603E-2</v>
      </c>
      <c r="AD169" s="17">
        <v>0.105086096559468</v>
      </c>
      <c r="AE169" s="17"/>
      <c r="AF169" s="17">
        <v>4.1286791694622398E-2</v>
      </c>
      <c r="AG169" s="17">
        <v>7.1392343949157194E-2</v>
      </c>
      <c r="AH169" s="17">
        <v>6.3362017388924399E-2</v>
      </c>
      <c r="AI169" s="17">
        <v>5.01810163949723E-2</v>
      </c>
      <c r="AJ169" s="17">
        <v>6.1612614001691997E-2</v>
      </c>
      <c r="AK169" s="17">
        <v>4.5233418141275697E-2</v>
      </c>
      <c r="AL169" s="17">
        <v>3.6996195651170703E-2</v>
      </c>
      <c r="AM169" s="17">
        <v>4.3049638990904297E-2</v>
      </c>
      <c r="AN169" s="17">
        <v>3.5118389764555703E-2</v>
      </c>
      <c r="AO169" s="17">
        <v>2.7435454251967299E-2</v>
      </c>
      <c r="AP169" s="17">
        <v>4.2905789654870199E-2</v>
      </c>
      <c r="AQ169" s="17">
        <v>3.7383693927110599E-2</v>
      </c>
      <c r="AR169" s="17">
        <v>1.7048299610536902E-2</v>
      </c>
      <c r="AS169" s="17">
        <v>5.3337005170299399E-2</v>
      </c>
      <c r="AT169" s="17">
        <v>2.0572992468570299E-2</v>
      </c>
      <c r="AU169" s="17">
        <v>5.6373152946959298E-2</v>
      </c>
      <c r="AV169" s="17"/>
      <c r="AW169" s="17">
        <v>6.01495652559575E-2</v>
      </c>
      <c r="AX169" s="17">
        <v>3.3037054413737103E-2</v>
      </c>
      <c r="AY169" s="17">
        <v>5.8083879418985102E-2</v>
      </c>
      <c r="AZ169" s="17">
        <v>4.4533342592540798E-2</v>
      </c>
      <c r="BA169" s="17">
        <v>2.4532704152242301E-2</v>
      </c>
      <c r="BB169" s="17">
        <v>3.4378338781294399E-2</v>
      </c>
      <c r="BC169" s="17"/>
      <c r="BD169" s="17">
        <v>4.1751560451554898E-2</v>
      </c>
      <c r="BE169" s="17">
        <v>4.7390950123342497E-2</v>
      </c>
      <c r="BF169" s="17">
        <v>4.2694074950451397E-2</v>
      </c>
      <c r="BG169" s="17">
        <v>5.6272099676976002E-2</v>
      </c>
      <c r="BH169" s="17">
        <v>2.6670116442089199E-2</v>
      </c>
      <c r="BI169" s="17"/>
      <c r="BJ169" s="17">
        <v>3.8094303670971698E-2</v>
      </c>
      <c r="BK169" s="17">
        <v>6.9005427076841597E-2</v>
      </c>
      <c r="BL169" s="17"/>
      <c r="BM169" s="17">
        <v>3.8608963822072302E-2</v>
      </c>
      <c r="BN169" s="17">
        <v>7.1433139615100699E-2</v>
      </c>
      <c r="BO169" s="17"/>
      <c r="BP169" s="17">
        <v>9.16456875034804E-2</v>
      </c>
      <c r="BQ169" s="17">
        <v>3.5346423488728997E-2</v>
      </c>
      <c r="BR169" s="17">
        <v>5.3003057687874201E-2</v>
      </c>
      <c r="BS169" s="17">
        <v>3.6503584096536597E-2</v>
      </c>
      <c r="BT169" s="17"/>
      <c r="BU169" s="17">
        <v>3.4614228638691701E-2</v>
      </c>
      <c r="BV169" s="17">
        <v>5.57681023615232E-2</v>
      </c>
      <c r="BW169" s="17"/>
      <c r="BX169" s="17">
        <v>4.21075770229309E-2</v>
      </c>
      <c r="BY169" s="17">
        <v>4.4640281174246399E-2</v>
      </c>
      <c r="BZ169" s="17"/>
      <c r="CA169" s="17">
        <v>4.23458537504732E-2</v>
      </c>
      <c r="CB169" s="17">
        <v>6.9191494517753901E-2</v>
      </c>
      <c r="CC169" s="17">
        <v>1.8908340273826998E-2</v>
      </c>
      <c r="CD169" s="17">
        <v>4.67932557536491E-2</v>
      </c>
    </row>
    <row r="170" spans="2:82">
      <c r="B170" t="s">
        <v>124</v>
      </c>
      <c r="C170" s="17">
        <v>3.9425380048340598E-2</v>
      </c>
      <c r="D170" s="17">
        <v>3.5144787303454002E-2</v>
      </c>
      <c r="E170" s="17">
        <v>4.3356269298093997E-2</v>
      </c>
      <c r="F170" s="17"/>
      <c r="G170" s="17">
        <v>3.8066381973070197E-2</v>
      </c>
      <c r="H170" s="17">
        <v>4.2585939102018799E-2</v>
      </c>
      <c r="I170" s="17">
        <v>5.2055326230529199E-2</v>
      </c>
      <c r="J170" s="17">
        <v>5.14430456765997E-2</v>
      </c>
      <c r="K170" s="17">
        <v>3.2122082232273003E-2</v>
      </c>
      <c r="L170" s="17">
        <v>2.2572269067324801E-2</v>
      </c>
      <c r="M170" s="17"/>
      <c r="N170" s="17">
        <v>2.21047643336457E-2</v>
      </c>
      <c r="O170" s="17">
        <v>2.9756186281686699E-2</v>
      </c>
      <c r="P170" s="17">
        <v>5.0001680951557499E-2</v>
      </c>
      <c r="Q170" s="17">
        <v>5.7947147844192401E-2</v>
      </c>
      <c r="R170" s="17"/>
      <c r="S170" s="17">
        <v>3.4335485124228099E-2</v>
      </c>
      <c r="T170" s="17">
        <v>2.9081852654996701E-2</v>
      </c>
      <c r="U170" s="17">
        <v>5.2559319316489501E-2</v>
      </c>
      <c r="V170" s="17">
        <v>5.05905195296463E-2</v>
      </c>
      <c r="W170" s="17">
        <v>4.1960051285731097E-2</v>
      </c>
      <c r="X170" s="17">
        <v>5.9303087957486601E-2</v>
      </c>
      <c r="Y170" s="17">
        <v>4.0172105699491999E-2</v>
      </c>
      <c r="Z170" s="17">
        <v>4.5510366737927903E-2</v>
      </c>
      <c r="AA170" s="17">
        <v>3.8940443288117202E-2</v>
      </c>
      <c r="AB170" s="17">
        <v>2.64262483921575E-2</v>
      </c>
      <c r="AC170" s="17">
        <v>3.6558209906285603E-2</v>
      </c>
      <c r="AD170" s="17">
        <v>9.3761850433773299E-3</v>
      </c>
      <c r="AE170" s="17"/>
      <c r="AF170" s="17">
        <v>0.224083914611345</v>
      </c>
      <c r="AG170" s="17">
        <v>6.5833629307427297E-2</v>
      </c>
      <c r="AH170" s="17">
        <v>4.3466331064691201E-2</v>
      </c>
      <c r="AI170" s="17">
        <v>3.4374107884693098E-2</v>
      </c>
      <c r="AJ170" s="17">
        <v>4.86462921294619E-2</v>
      </c>
      <c r="AK170" s="17">
        <v>3.0712934334450302E-2</v>
      </c>
      <c r="AL170" s="17">
        <v>3.49421823678875E-2</v>
      </c>
      <c r="AM170" s="17">
        <v>4.6856780854881298E-2</v>
      </c>
      <c r="AN170" s="17">
        <v>3.5832117908354201E-2</v>
      </c>
      <c r="AO170" s="17">
        <v>1.5793344631132002E-2</v>
      </c>
      <c r="AP170" s="17">
        <v>2.5414621380300598E-2</v>
      </c>
      <c r="AQ170" s="17">
        <v>1.7285864148796699E-2</v>
      </c>
      <c r="AR170" s="17">
        <v>3.0417679908878899E-2</v>
      </c>
      <c r="AS170" s="17">
        <v>3.0294497075718501E-2</v>
      </c>
      <c r="AT170" s="17">
        <v>2.25914948404204E-2</v>
      </c>
      <c r="AU170" s="17">
        <v>2.0864403851548301E-2</v>
      </c>
      <c r="AV170" s="17"/>
      <c r="AW170" s="17">
        <v>3.2848807233769699E-2</v>
      </c>
      <c r="AX170" s="17">
        <v>3.4307497677320102E-2</v>
      </c>
      <c r="AY170" s="17">
        <v>4.2750469699194403E-2</v>
      </c>
      <c r="AZ170" s="17">
        <v>5.7418689510510601E-2</v>
      </c>
      <c r="BA170" s="17">
        <v>2.6641114886778099E-2</v>
      </c>
      <c r="BB170" s="17">
        <v>3.8878714646183601E-2</v>
      </c>
      <c r="BC170" s="17"/>
      <c r="BD170" s="17">
        <v>5.47452472636729E-2</v>
      </c>
      <c r="BE170" s="17">
        <v>3.8154656730532199E-2</v>
      </c>
      <c r="BF170" s="17">
        <v>2.76597478836055E-2</v>
      </c>
      <c r="BG170" s="17">
        <v>2.7432162003474099E-2</v>
      </c>
      <c r="BH170" s="17">
        <v>3.3212580779396199E-2</v>
      </c>
      <c r="BI170" s="17"/>
      <c r="BJ170" s="17">
        <v>3.8253814927437998E-2</v>
      </c>
      <c r="BK170" s="17">
        <v>4.0786639538999997E-2</v>
      </c>
      <c r="BL170" s="17"/>
      <c r="BM170" s="17">
        <v>3.9671448958611598E-2</v>
      </c>
      <c r="BN170" s="17">
        <v>3.9193466825289097E-2</v>
      </c>
      <c r="BO170" s="17"/>
      <c r="BP170" s="17">
        <v>4.0025865562852703E-2</v>
      </c>
      <c r="BQ170" s="17">
        <v>3.5513980739025501E-2</v>
      </c>
      <c r="BR170" s="17">
        <v>4.2124000408572698E-2</v>
      </c>
      <c r="BS170" s="17">
        <v>3.82818275933791E-2</v>
      </c>
      <c r="BT170" s="17"/>
      <c r="BU170" s="17">
        <v>1.9826697340821198E-2</v>
      </c>
      <c r="BV170" s="17">
        <v>6.4373704464018994E-2</v>
      </c>
      <c r="BW170" s="17"/>
      <c r="BX170" s="17">
        <v>1.77307928105148E-2</v>
      </c>
      <c r="BY170" s="17">
        <v>4.8030663643013401E-2</v>
      </c>
      <c r="BZ170" s="17"/>
      <c r="CA170" s="17">
        <v>1.24069268338145E-2</v>
      </c>
      <c r="CB170" s="17">
        <v>4.9530388390152398E-2</v>
      </c>
      <c r="CC170" s="17">
        <v>1.08067267897883E-2</v>
      </c>
      <c r="CD170" s="17">
        <v>6.7413761307737893E-2</v>
      </c>
    </row>
    <row r="171" spans="2:8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row>
    <row r="172" spans="2:82">
      <c r="B172" s="6" t="s">
        <v>169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row>
    <row r="173" spans="2:82">
      <c r="B173" s="24" t="s">
        <v>15</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row>
    <row r="174" spans="2:82">
      <c r="B174" t="s">
        <v>163</v>
      </c>
      <c r="C174" s="17">
        <v>4.13237059475242E-2</v>
      </c>
      <c r="D174" s="17">
        <v>4.9787275385152298E-2</v>
      </c>
      <c r="E174" s="17">
        <v>3.3364572684037801E-2</v>
      </c>
      <c r="F174" s="17"/>
      <c r="G174" s="17">
        <v>6.7919969126032001E-2</v>
      </c>
      <c r="H174" s="17">
        <v>8.0704420358073903E-2</v>
      </c>
      <c r="I174" s="17">
        <v>5.1352037468822699E-2</v>
      </c>
      <c r="J174" s="17">
        <v>2.5123145646232799E-2</v>
      </c>
      <c r="K174" s="17">
        <v>2.1426130414979601E-2</v>
      </c>
      <c r="L174" s="17">
        <v>9.8364409497494996E-3</v>
      </c>
      <c r="M174" s="17"/>
      <c r="N174" s="17">
        <v>4.1025711998195998E-2</v>
      </c>
      <c r="O174" s="17">
        <v>2.80285412038466E-2</v>
      </c>
      <c r="P174" s="17">
        <v>4.84459307792846E-2</v>
      </c>
      <c r="Q174" s="17">
        <v>4.8778290132616399E-2</v>
      </c>
      <c r="R174" s="17"/>
      <c r="S174" s="17">
        <v>6.1623202080512703E-2</v>
      </c>
      <c r="T174" s="17">
        <v>3.0179586148393899E-2</v>
      </c>
      <c r="U174" s="17">
        <v>1.34718017801626E-2</v>
      </c>
      <c r="V174" s="17">
        <v>4.3366832572057798E-2</v>
      </c>
      <c r="W174" s="17">
        <v>5.0769606099846397E-2</v>
      </c>
      <c r="X174" s="17">
        <v>4.61957842932951E-2</v>
      </c>
      <c r="Y174" s="17">
        <v>1.38006363410586E-2</v>
      </c>
      <c r="Z174" s="17">
        <v>7.1498607363009906E-2</v>
      </c>
      <c r="AA174" s="17">
        <v>3.8442806081284003E-2</v>
      </c>
      <c r="AB174" s="17">
        <v>4.8269228955553703E-2</v>
      </c>
      <c r="AC174" s="17">
        <v>4.6185444247645702E-2</v>
      </c>
      <c r="AD174" s="17">
        <v>4.1154494543016201E-2</v>
      </c>
      <c r="AE174" s="17"/>
      <c r="AF174" s="17">
        <v>0</v>
      </c>
      <c r="AG174" s="17">
        <v>9.3190021447581498E-2</v>
      </c>
      <c r="AH174" s="17">
        <v>4.53593575285752E-2</v>
      </c>
      <c r="AI174" s="17">
        <v>4.6270413629057101E-2</v>
      </c>
      <c r="AJ174" s="17">
        <v>4.4602759174901099E-2</v>
      </c>
      <c r="AK174" s="17">
        <v>3.7265473386124903E-2</v>
      </c>
      <c r="AL174" s="17">
        <v>2.9094075705655E-2</v>
      </c>
      <c r="AM174" s="17">
        <v>5.3987688064360599E-2</v>
      </c>
      <c r="AN174" s="17">
        <v>5.4142392671204798E-2</v>
      </c>
      <c r="AO174" s="17">
        <v>4.45168274114323E-2</v>
      </c>
      <c r="AP174" s="17">
        <v>2.3570550585534901E-2</v>
      </c>
      <c r="AQ174" s="17">
        <v>2.91946515961976E-2</v>
      </c>
      <c r="AR174" s="17">
        <v>3.1830065052854503E-2</v>
      </c>
      <c r="AS174" s="17">
        <v>6.8899748172205802E-2</v>
      </c>
      <c r="AT174" s="17">
        <v>3.2549143212699201E-2</v>
      </c>
      <c r="AU174" s="17">
        <v>4.8566188557701701E-2</v>
      </c>
      <c r="AV174" s="17"/>
      <c r="AW174" s="17">
        <v>6.7238230409187097E-2</v>
      </c>
      <c r="AX174" s="17">
        <v>3.46478721076569E-2</v>
      </c>
      <c r="AY174" s="17">
        <v>3.8823920959841003E-2</v>
      </c>
      <c r="AZ174" s="17">
        <v>3.2036899323927101E-2</v>
      </c>
      <c r="BA174" s="17">
        <v>2.2665071814657298E-2</v>
      </c>
      <c r="BB174" s="17">
        <v>4.4177275026931397E-2</v>
      </c>
      <c r="BC174" s="17"/>
      <c r="BD174" s="17">
        <v>3.9128702860911101E-2</v>
      </c>
      <c r="BE174" s="17">
        <v>4.5156260480174702E-2</v>
      </c>
      <c r="BF174" s="17">
        <v>3.76676171692851E-2</v>
      </c>
      <c r="BG174" s="17">
        <v>6.7918084366143106E-2</v>
      </c>
      <c r="BH174" s="17">
        <v>7.2093545412026006E-2</v>
      </c>
      <c r="BI174" s="17"/>
      <c r="BJ174" s="17">
        <v>3.53869821033789E-2</v>
      </c>
      <c r="BK174" s="17">
        <v>6.5926362019462503E-2</v>
      </c>
      <c r="BL174" s="17"/>
      <c r="BM174" s="17">
        <v>3.9853475008178499E-2</v>
      </c>
      <c r="BN174" s="17">
        <v>4.2943727978642598E-2</v>
      </c>
      <c r="BO174" s="17"/>
      <c r="BP174" s="17">
        <v>5.7103591494508103E-2</v>
      </c>
      <c r="BQ174" s="17">
        <v>6.3524911334353507E-2</v>
      </c>
      <c r="BR174" s="17">
        <v>5.3871348571603798E-2</v>
      </c>
      <c r="BS174" s="17">
        <v>3.3556714540314198E-2</v>
      </c>
      <c r="BT174" s="17"/>
      <c r="BU174" s="17">
        <v>4.0672151358377401E-2</v>
      </c>
      <c r="BV174" s="17">
        <v>4.2153108387838298E-2</v>
      </c>
      <c r="BW174" s="17"/>
      <c r="BX174" s="17">
        <v>5.8334632899652697E-2</v>
      </c>
      <c r="BY174" s="17">
        <v>3.4576223313879099E-2</v>
      </c>
      <c r="BZ174" s="17"/>
      <c r="CA174" s="17">
        <v>8.8184282938478506E-2</v>
      </c>
      <c r="CB174" s="17">
        <v>3.0573648419039E-2</v>
      </c>
      <c r="CC174" s="17">
        <v>3.4506908782816099E-2</v>
      </c>
      <c r="CD174" s="17">
        <v>4.6782758209124503E-2</v>
      </c>
    </row>
    <row r="175" spans="2:82">
      <c r="B175" t="s">
        <v>164</v>
      </c>
      <c r="C175" s="17">
        <v>0.39621719486829199</v>
      </c>
      <c r="D175" s="17">
        <v>0.361593389796249</v>
      </c>
      <c r="E175" s="17">
        <v>0.42786550098082998</v>
      </c>
      <c r="F175" s="17"/>
      <c r="G175" s="17">
        <v>0.46866608328394699</v>
      </c>
      <c r="H175" s="17">
        <v>0.43225885522704999</v>
      </c>
      <c r="I175" s="17">
        <v>0.45622601280103198</v>
      </c>
      <c r="J175" s="17">
        <v>0.40443126510113703</v>
      </c>
      <c r="K175" s="17">
        <v>0.36677281137643403</v>
      </c>
      <c r="L175" s="17">
        <v>0.28268875052016501</v>
      </c>
      <c r="M175" s="17"/>
      <c r="N175" s="17">
        <v>0.35314764049330499</v>
      </c>
      <c r="O175" s="17">
        <v>0.39889685587382001</v>
      </c>
      <c r="P175" s="17">
        <v>0.42886430396275299</v>
      </c>
      <c r="Q175" s="17">
        <v>0.41345371139256498</v>
      </c>
      <c r="R175" s="17"/>
      <c r="S175" s="17">
        <v>0.414763573518942</v>
      </c>
      <c r="T175" s="17">
        <v>0.38269011708447997</v>
      </c>
      <c r="U175" s="17">
        <v>0.37456360665341898</v>
      </c>
      <c r="V175" s="17">
        <v>0.35719126059949802</v>
      </c>
      <c r="W175" s="17">
        <v>0.39798063705533399</v>
      </c>
      <c r="X175" s="17">
        <v>0.431812780494368</v>
      </c>
      <c r="Y175" s="17">
        <v>0.39964086466946602</v>
      </c>
      <c r="Z175" s="17">
        <v>0.365755151321764</v>
      </c>
      <c r="AA175" s="17">
        <v>0.420123730697676</v>
      </c>
      <c r="AB175" s="17">
        <v>0.38650782335318701</v>
      </c>
      <c r="AC175" s="17">
        <v>0.431757768747834</v>
      </c>
      <c r="AD175" s="17">
        <v>0.34591422149349799</v>
      </c>
      <c r="AE175" s="17"/>
      <c r="AF175" s="17">
        <v>0.45829890580478999</v>
      </c>
      <c r="AG175" s="17">
        <v>0.43720720952888797</v>
      </c>
      <c r="AH175" s="17">
        <v>0.43160981055141301</v>
      </c>
      <c r="AI175" s="17">
        <v>0.41005414171791099</v>
      </c>
      <c r="AJ175" s="17">
        <v>0.41545005876771501</v>
      </c>
      <c r="AK175" s="17">
        <v>0.35250226854572603</v>
      </c>
      <c r="AL175" s="17">
        <v>0.40741403112053198</v>
      </c>
      <c r="AM175" s="17">
        <v>0.37630628706887498</v>
      </c>
      <c r="AN175" s="17">
        <v>0.382364941783079</v>
      </c>
      <c r="AO175" s="17">
        <v>0.37009859616945701</v>
      </c>
      <c r="AP175" s="17">
        <v>0.40720299241748897</v>
      </c>
      <c r="AQ175" s="17">
        <v>0.430117677455153</v>
      </c>
      <c r="AR175" s="17">
        <v>0.33013877183790702</v>
      </c>
      <c r="AS175" s="17">
        <v>0.32334202820172597</v>
      </c>
      <c r="AT175" s="17">
        <v>0.33171084628116898</v>
      </c>
      <c r="AU175" s="17">
        <v>0.39477501387887098</v>
      </c>
      <c r="AV175" s="17"/>
      <c r="AW175" s="17">
        <v>0.433183075772265</v>
      </c>
      <c r="AX175" s="17">
        <v>0.38061285722116001</v>
      </c>
      <c r="AY175" s="17">
        <v>0.40563035281776799</v>
      </c>
      <c r="AZ175" s="17">
        <v>0.389756054538061</v>
      </c>
      <c r="BA175" s="17">
        <v>0.35872217881789598</v>
      </c>
      <c r="BB175" s="17">
        <v>0.399736584365737</v>
      </c>
      <c r="BC175" s="17"/>
      <c r="BD175" s="17">
        <v>0.401353805389637</v>
      </c>
      <c r="BE175" s="17">
        <v>0.37591251767801698</v>
      </c>
      <c r="BF175" s="17">
        <v>0.41567654597625397</v>
      </c>
      <c r="BG175" s="17">
        <v>0.35849921233754201</v>
      </c>
      <c r="BH175" s="17">
        <v>0.43050224982741397</v>
      </c>
      <c r="BI175" s="17"/>
      <c r="BJ175" s="17">
        <v>0.38373117005319202</v>
      </c>
      <c r="BK175" s="17">
        <v>0.45626158066143502</v>
      </c>
      <c r="BL175" s="17"/>
      <c r="BM175" s="17">
        <v>0.38944145123802898</v>
      </c>
      <c r="BN175" s="17">
        <v>0.43258063987689599</v>
      </c>
      <c r="BO175" s="17"/>
      <c r="BP175" s="17">
        <v>0.41808963684155398</v>
      </c>
      <c r="BQ175" s="17">
        <v>0.47301488005778902</v>
      </c>
      <c r="BR175" s="17">
        <v>0.405334971769442</v>
      </c>
      <c r="BS175" s="17">
        <v>0.38004269134551999</v>
      </c>
      <c r="BT175" s="17"/>
      <c r="BU175" s="17">
        <v>0.40384930151966603</v>
      </c>
      <c r="BV175" s="17">
        <v>0.38650183411904698</v>
      </c>
      <c r="BW175" s="17"/>
      <c r="BX175" s="17">
        <v>0.433244786518587</v>
      </c>
      <c r="BY175" s="17">
        <v>0.381529986327031</v>
      </c>
      <c r="BZ175" s="17"/>
      <c r="CA175" s="17">
        <v>0.39766008772005701</v>
      </c>
      <c r="CB175" s="17">
        <v>0.36139678009174597</v>
      </c>
      <c r="CC175" s="17">
        <v>0.42430933921592101</v>
      </c>
      <c r="CD175" s="17">
        <v>0.39928268566199099</v>
      </c>
    </row>
    <row r="176" spans="2:82">
      <c r="B176" t="s">
        <v>165</v>
      </c>
      <c r="C176" s="17">
        <v>0.487071632406889</v>
      </c>
      <c r="D176" s="17">
        <v>0.51229528174998096</v>
      </c>
      <c r="E176" s="17">
        <v>0.46373636610057301</v>
      </c>
      <c r="F176" s="17"/>
      <c r="G176" s="17">
        <v>0.39185169334301001</v>
      </c>
      <c r="H176" s="17">
        <v>0.40065562326221399</v>
      </c>
      <c r="I176" s="17">
        <v>0.39399257254595299</v>
      </c>
      <c r="J176" s="17">
        <v>0.48726851309444202</v>
      </c>
      <c r="K176" s="17">
        <v>0.54400286502828599</v>
      </c>
      <c r="L176" s="17">
        <v>0.65855530983005495</v>
      </c>
      <c r="M176" s="17"/>
      <c r="N176" s="17">
        <v>0.55139605277273396</v>
      </c>
      <c r="O176" s="17">
        <v>0.50841219028974705</v>
      </c>
      <c r="P176" s="17">
        <v>0.43234660334140201</v>
      </c>
      <c r="Q176" s="17">
        <v>0.44267002053156901</v>
      </c>
      <c r="R176" s="17"/>
      <c r="S176" s="17">
        <v>0.45407210232448902</v>
      </c>
      <c r="T176" s="17">
        <v>0.52038064696629904</v>
      </c>
      <c r="U176" s="17">
        <v>0.53356334826131202</v>
      </c>
      <c r="V176" s="17">
        <v>0.52516499957698903</v>
      </c>
      <c r="W176" s="17">
        <v>0.48547058901475698</v>
      </c>
      <c r="X176" s="17">
        <v>0.43030798014673499</v>
      </c>
      <c r="Y176" s="17">
        <v>0.53159171545572403</v>
      </c>
      <c r="Z176" s="17">
        <v>0.47295880048669497</v>
      </c>
      <c r="AA176" s="17">
        <v>0.45692072020258301</v>
      </c>
      <c r="AB176" s="17">
        <v>0.51017804400714295</v>
      </c>
      <c r="AC176" s="17">
        <v>0.41815723228665302</v>
      </c>
      <c r="AD176" s="17">
        <v>0.48871217332612599</v>
      </c>
      <c r="AE176" s="17"/>
      <c r="AF176" s="17">
        <v>0.27229947936726001</v>
      </c>
      <c r="AG176" s="17">
        <v>0.34252914709521798</v>
      </c>
      <c r="AH176" s="17">
        <v>0.43700135076539698</v>
      </c>
      <c r="AI176" s="17">
        <v>0.47034302867125999</v>
      </c>
      <c r="AJ176" s="17">
        <v>0.46113786552457497</v>
      </c>
      <c r="AK176" s="17">
        <v>0.541568430094581</v>
      </c>
      <c r="AL176" s="17">
        <v>0.49331155713584002</v>
      </c>
      <c r="AM176" s="17">
        <v>0.50105202958630601</v>
      </c>
      <c r="AN176" s="17">
        <v>0.50133301643073602</v>
      </c>
      <c r="AO176" s="17">
        <v>0.54389112490196601</v>
      </c>
      <c r="AP176" s="17">
        <v>0.50247116114091805</v>
      </c>
      <c r="AQ176" s="17">
        <v>0.48709182187512001</v>
      </c>
      <c r="AR176" s="17">
        <v>0.57060781274219796</v>
      </c>
      <c r="AS176" s="17">
        <v>0.55254525864153503</v>
      </c>
      <c r="AT176" s="17">
        <v>0.57359122347481595</v>
      </c>
      <c r="AU176" s="17">
        <v>0.473535578794542</v>
      </c>
      <c r="AV176" s="17"/>
      <c r="AW176" s="17">
        <v>0.41587990098537603</v>
      </c>
      <c r="AX176" s="17">
        <v>0.51063357604196202</v>
      </c>
      <c r="AY176" s="17">
        <v>0.47485324642111898</v>
      </c>
      <c r="AZ176" s="17">
        <v>0.49997110395947503</v>
      </c>
      <c r="BA176" s="17">
        <v>0.56899495534217803</v>
      </c>
      <c r="BB176" s="17">
        <v>0.48389539570012802</v>
      </c>
      <c r="BC176" s="17"/>
      <c r="BD176" s="17">
        <v>0.47364948950801999</v>
      </c>
      <c r="BE176" s="17">
        <v>0.50280207738643801</v>
      </c>
      <c r="BF176" s="17">
        <v>0.49119488398066902</v>
      </c>
      <c r="BG176" s="17">
        <v>0.48944408775169601</v>
      </c>
      <c r="BH176" s="17">
        <v>0.47037146286131698</v>
      </c>
      <c r="BI176" s="17"/>
      <c r="BJ176" s="17">
        <v>0.51164257612414199</v>
      </c>
      <c r="BK176" s="17">
        <v>0.380526496875849</v>
      </c>
      <c r="BL176" s="17"/>
      <c r="BM176" s="17">
        <v>0.498675504308563</v>
      </c>
      <c r="BN176" s="17">
        <v>0.43297492277511401</v>
      </c>
      <c r="BO176" s="17"/>
      <c r="BP176" s="17">
        <v>0.42028856610350901</v>
      </c>
      <c r="BQ176" s="17">
        <v>0.39741081731832101</v>
      </c>
      <c r="BR176" s="17">
        <v>0.46983524434510798</v>
      </c>
      <c r="BS176" s="17">
        <v>0.51754948561820702</v>
      </c>
      <c r="BT176" s="17"/>
      <c r="BU176" s="17">
        <v>0.50644096037006003</v>
      </c>
      <c r="BV176" s="17">
        <v>0.46241526723427201</v>
      </c>
      <c r="BW176" s="17"/>
      <c r="BX176" s="17">
        <v>0.45499982480666901</v>
      </c>
      <c r="BY176" s="17">
        <v>0.499793100520949</v>
      </c>
      <c r="BZ176" s="17"/>
      <c r="CA176" s="17">
        <v>0.48748358161514099</v>
      </c>
      <c r="CB176" s="17">
        <v>0.50982136131189704</v>
      </c>
      <c r="CC176" s="17">
        <v>0.51364906788492404</v>
      </c>
      <c r="CD176" s="17">
        <v>0.43653663589932701</v>
      </c>
    </row>
    <row r="177" spans="2:82">
      <c r="B177" t="s">
        <v>166</v>
      </c>
      <c r="C177" s="17">
        <v>3.3385751465623802E-2</v>
      </c>
      <c r="D177" s="17">
        <v>4.11740995249733E-2</v>
      </c>
      <c r="E177" s="17">
        <v>2.6027065684722302E-2</v>
      </c>
      <c r="F177" s="17"/>
      <c r="G177" s="17">
        <v>4.20729416801442E-2</v>
      </c>
      <c r="H177" s="17">
        <v>4.1176179716855298E-2</v>
      </c>
      <c r="I177" s="17">
        <v>4.6847270745158397E-2</v>
      </c>
      <c r="J177" s="17">
        <v>2.3627603946635701E-2</v>
      </c>
      <c r="K177" s="17">
        <v>2.7522940561441701E-2</v>
      </c>
      <c r="L177" s="17">
        <v>2.2125241167214298E-2</v>
      </c>
      <c r="M177" s="17"/>
      <c r="N177" s="17">
        <v>3.10687612174643E-2</v>
      </c>
      <c r="O177" s="17">
        <v>3.3002549219194197E-2</v>
      </c>
      <c r="P177" s="17">
        <v>4.0274812172234602E-2</v>
      </c>
      <c r="Q177" s="17">
        <v>3.1101011965991299E-2</v>
      </c>
      <c r="R177" s="17"/>
      <c r="S177" s="17">
        <v>3.8256267009100099E-2</v>
      </c>
      <c r="T177" s="17">
        <v>2.70311606065721E-2</v>
      </c>
      <c r="U177" s="17">
        <v>3.6300766227475897E-2</v>
      </c>
      <c r="V177" s="17">
        <v>1.45668808316797E-2</v>
      </c>
      <c r="W177" s="17">
        <v>3.55572069131656E-2</v>
      </c>
      <c r="X177" s="17">
        <v>3.5486374894108198E-2</v>
      </c>
      <c r="Y177" s="17">
        <v>2.1534471931395901E-2</v>
      </c>
      <c r="Z177" s="17">
        <v>3.3876283519651502E-2</v>
      </c>
      <c r="AA177" s="17">
        <v>4.12602745169489E-2</v>
      </c>
      <c r="AB177" s="17">
        <v>3.2091291432874203E-2</v>
      </c>
      <c r="AC177" s="17">
        <v>4.6365940695486399E-2</v>
      </c>
      <c r="AD177" s="17">
        <v>5.98281865062298E-2</v>
      </c>
      <c r="AE177" s="17"/>
      <c r="AF177" s="17">
        <v>0</v>
      </c>
      <c r="AG177" s="17">
        <v>5.0003438300296001E-2</v>
      </c>
      <c r="AH177" s="17">
        <v>3.0458864110953499E-2</v>
      </c>
      <c r="AI177" s="17">
        <v>2.6562722020677599E-2</v>
      </c>
      <c r="AJ177" s="17">
        <v>2.99370666022588E-2</v>
      </c>
      <c r="AK177" s="17">
        <v>3.3949523397777598E-2</v>
      </c>
      <c r="AL177" s="17">
        <v>3.2033305201203399E-2</v>
      </c>
      <c r="AM177" s="17">
        <v>3.0736418361182901E-2</v>
      </c>
      <c r="AN177" s="17">
        <v>3.12406658151205E-2</v>
      </c>
      <c r="AO177" s="17">
        <v>1.62130046493838E-2</v>
      </c>
      <c r="AP177" s="17">
        <v>4.0143024858861398E-2</v>
      </c>
      <c r="AQ177" s="17">
        <v>3.0780201040700499E-2</v>
      </c>
      <c r="AR177" s="17">
        <v>4.9210442513247403E-2</v>
      </c>
      <c r="AS177" s="17">
        <v>3.6595402744037997E-2</v>
      </c>
      <c r="AT177" s="17">
        <v>2.91236763567033E-2</v>
      </c>
      <c r="AU177" s="17">
        <v>5.69968364709501E-2</v>
      </c>
      <c r="AV177" s="17"/>
      <c r="AW177" s="17">
        <v>4.74968287167453E-2</v>
      </c>
      <c r="AX177" s="17">
        <v>2.8718417238798099E-2</v>
      </c>
      <c r="AY177" s="17">
        <v>3.4835230527794699E-2</v>
      </c>
      <c r="AZ177" s="17">
        <v>2.9769788313630599E-2</v>
      </c>
      <c r="BA177" s="17">
        <v>2.42714518923179E-2</v>
      </c>
      <c r="BB177" s="17">
        <v>2.6520594684447101E-2</v>
      </c>
      <c r="BC177" s="17"/>
      <c r="BD177" s="17">
        <v>1.9188428245036901E-2</v>
      </c>
      <c r="BE177" s="17">
        <v>3.4696401960631201E-2</v>
      </c>
      <c r="BF177" s="17">
        <v>2.8838733964139801E-2</v>
      </c>
      <c r="BG177" s="17">
        <v>6.3162089569005597E-2</v>
      </c>
      <c r="BH177" s="17">
        <v>1.2839732703034699E-2</v>
      </c>
      <c r="BI177" s="17"/>
      <c r="BJ177" s="17">
        <v>2.78815140355037E-2</v>
      </c>
      <c r="BK177" s="17">
        <v>5.7882090577874398E-2</v>
      </c>
      <c r="BL177" s="17"/>
      <c r="BM177" s="17">
        <v>2.9798894903175201E-2</v>
      </c>
      <c r="BN177" s="17">
        <v>4.95810662004759E-2</v>
      </c>
      <c r="BO177" s="17"/>
      <c r="BP177" s="17">
        <v>6.6951037061625196E-2</v>
      </c>
      <c r="BQ177" s="17">
        <v>3.3972026671406003E-2</v>
      </c>
      <c r="BR177" s="17">
        <v>4.0190623378257802E-2</v>
      </c>
      <c r="BS177" s="17">
        <v>2.6238163843337801E-2</v>
      </c>
      <c r="BT177" s="17"/>
      <c r="BU177" s="17">
        <v>2.5193108814245E-2</v>
      </c>
      <c r="BV177" s="17">
        <v>4.3814651700326897E-2</v>
      </c>
      <c r="BW177" s="17"/>
      <c r="BX177" s="17">
        <v>3.7877805219723101E-2</v>
      </c>
      <c r="BY177" s="17">
        <v>3.1603952344360003E-2</v>
      </c>
      <c r="BZ177" s="17"/>
      <c r="CA177" s="17">
        <v>1.53470019670118E-2</v>
      </c>
      <c r="CB177" s="17">
        <v>4.2883660713330898E-2</v>
      </c>
      <c r="CC177" s="17">
        <v>2.14665756746928E-2</v>
      </c>
      <c r="CD177" s="17">
        <v>4.1712457425582598E-2</v>
      </c>
    </row>
    <row r="178" spans="2:82">
      <c r="B178" t="s">
        <v>124</v>
      </c>
      <c r="C178" s="17">
        <v>4.2001715311670899E-2</v>
      </c>
      <c r="D178" s="17">
        <v>3.5149953543643898E-2</v>
      </c>
      <c r="E178" s="17">
        <v>4.9006494549836598E-2</v>
      </c>
      <c r="F178" s="17"/>
      <c r="G178" s="17">
        <v>2.9489312566866599E-2</v>
      </c>
      <c r="H178" s="17">
        <v>4.5204921435806997E-2</v>
      </c>
      <c r="I178" s="17">
        <v>5.1582106439033902E-2</v>
      </c>
      <c r="J178" s="17">
        <v>5.9549472211551803E-2</v>
      </c>
      <c r="K178" s="17">
        <v>4.0275252618858802E-2</v>
      </c>
      <c r="L178" s="17">
        <v>2.6794257532816002E-2</v>
      </c>
      <c r="M178" s="17"/>
      <c r="N178" s="17">
        <v>2.3361833518300901E-2</v>
      </c>
      <c r="O178" s="17">
        <v>3.1659863413392803E-2</v>
      </c>
      <c r="P178" s="17">
        <v>5.0068349744325703E-2</v>
      </c>
      <c r="Q178" s="17">
        <v>6.3996965977257902E-2</v>
      </c>
      <c r="R178" s="17"/>
      <c r="S178" s="17">
        <v>3.1284855066956302E-2</v>
      </c>
      <c r="T178" s="17">
        <v>3.9718489194254698E-2</v>
      </c>
      <c r="U178" s="17">
        <v>4.2100477077630503E-2</v>
      </c>
      <c r="V178" s="17">
        <v>5.9710026419775297E-2</v>
      </c>
      <c r="W178" s="17">
        <v>3.02219609168973E-2</v>
      </c>
      <c r="X178" s="17">
        <v>5.6197080171493601E-2</v>
      </c>
      <c r="Y178" s="17">
        <v>3.3432311602354901E-2</v>
      </c>
      <c r="Z178" s="17">
        <v>5.5911157308879599E-2</v>
      </c>
      <c r="AA178" s="17">
        <v>4.3252468501508802E-2</v>
      </c>
      <c r="AB178" s="17">
        <v>2.2953612251242501E-2</v>
      </c>
      <c r="AC178" s="17">
        <v>5.7533614022380802E-2</v>
      </c>
      <c r="AD178" s="17">
        <v>6.4390924131129401E-2</v>
      </c>
      <c r="AE178" s="17"/>
      <c r="AF178" s="17">
        <v>0.269401614827949</v>
      </c>
      <c r="AG178" s="17">
        <v>7.7070183628016403E-2</v>
      </c>
      <c r="AH178" s="17">
        <v>5.5570617043662E-2</v>
      </c>
      <c r="AI178" s="17">
        <v>4.6769693961094899E-2</v>
      </c>
      <c r="AJ178" s="17">
        <v>4.8872249930550199E-2</v>
      </c>
      <c r="AK178" s="17">
        <v>3.4714304575790902E-2</v>
      </c>
      <c r="AL178" s="17">
        <v>3.81470308367702E-2</v>
      </c>
      <c r="AM178" s="17">
        <v>3.79175769192754E-2</v>
      </c>
      <c r="AN178" s="17">
        <v>3.0918983299860401E-2</v>
      </c>
      <c r="AO178" s="17">
        <v>2.5280446867760899E-2</v>
      </c>
      <c r="AP178" s="17">
        <v>2.6612270997197499E-2</v>
      </c>
      <c r="AQ178" s="17">
        <v>2.2815648032828598E-2</v>
      </c>
      <c r="AR178" s="17">
        <v>1.82129078537938E-2</v>
      </c>
      <c r="AS178" s="17">
        <v>1.86175622404957E-2</v>
      </c>
      <c r="AT178" s="17">
        <v>3.3025110674612897E-2</v>
      </c>
      <c r="AU178" s="17">
        <v>2.6126382297935801E-2</v>
      </c>
      <c r="AV178" s="17"/>
      <c r="AW178" s="17">
        <v>3.6201964116426198E-2</v>
      </c>
      <c r="AX178" s="17">
        <v>4.5387277390423003E-2</v>
      </c>
      <c r="AY178" s="17">
        <v>4.5857249273477098E-2</v>
      </c>
      <c r="AZ178" s="17">
        <v>4.8466153864906297E-2</v>
      </c>
      <c r="BA178" s="17">
        <v>2.53463421329507E-2</v>
      </c>
      <c r="BB178" s="17">
        <v>4.5670150222756702E-2</v>
      </c>
      <c r="BC178" s="17"/>
      <c r="BD178" s="17">
        <v>6.6679573996394806E-2</v>
      </c>
      <c r="BE178" s="17">
        <v>4.1432742494739203E-2</v>
      </c>
      <c r="BF178" s="17">
        <v>2.6622218909652301E-2</v>
      </c>
      <c r="BG178" s="17">
        <v>2.0976525975613398E-2</v>
      </c>
      <c r="BH178" s="17">
        <v>1.4193009196207401E-2</v>
      </c>
      <c r="BI178" s="17"/>
      <c r="BJ178" s="17">
        <v>4.1357757683784302E-2</v>
      </c>
      <c r="BK178" s="17">
        <v>3.9403469865379501E-2</v>
      </c>
      <c r="BL178" s="17"/>
      <c r="BM178" s="17">
        <v>4.2230674542054598E-2</v>
      </c>
      <c r="BN178" s="17">
        <v>4.19196431688722E-2</v>
      </c>
      <c r="BO178" s="17"/>
      <c r="BP178" s="17">
        <v>3.7567168498804301E-2</v>
      </c>
      <c r="BQ178" s="17">
        <v>3.2077364618131099E-2</v>
      </c>
      <c r="BR178" s="17">
        <v>3.07678119355883E-2</v>
      </c>
      <c r="BS178" s="17">
        <v>4.26129446526212E-2</v>
      </c>
      <c r="BT178" s="17"/>
      <c r="BU178" s="17">
        <v>2.3844477937651199E-2</v>
      </c>
      <c r="BV178" s="17">
        <v>6.5115138558516195E-2</v>
      </c>
      <c r="BW178" s="17"/>
      <c r="BX178" s="17">
        <v>1.55429505553683E-2</v>
      </c>
      <c r="BY178" s="17">
        <v>5.2496737493781601E-2</v>
      </c>
      <c r="BZ178" s="17"/>
      <c r="CA178" s="17">
        <v>1.13250457593113E-2</v>
      </c>
      <c r="CB178" s="17">
        <v>5.5324549463987502E-2</v>
      </c>
      <c r="CC178" s="17">
        <v>6.0681084416459499E-3</v>
      </c>
      <c r="CD178" s="17">
        <v>7.5685462803974701E-2</v>
      </c>
    </row>
    <row r="179" spans="2:8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row>
    <row r="180" spans="2:82">
      <c r="B180" s="6" t="s">
        <v>170</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row>
    <row r="181" spans="2:82">
      <c r="B181" s="24" t="s">
        <v>15</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row>
    <row r="182" spans="2:82">
      <c r="B182" t="s">
        <v>163</v>
      </c>
      <c r="C182" s="17">
        <v>8.1723876560101605E-2</v>
      </c>
      <c r="D182" s="17">
        <v>8.4881014487199702E-2</v>
      </c>
      <c r="E182" s="17">
        <v>7.9248244261464207E-2</v>
      </c>
      <c r="F182" s="17"/>
      <c r="G182" s="17">
        <v>0.13374222955019299</v>
      </c>
      <c r="H182" s="17">
        <v>0.140642324546456</v>
      </c>
      <c r="I182" s="17">
        <v>8.7417986207477899E-2</v>
      </c>
      <c r="J182" s="17">
        <v>5.9590692601179003E-2</v>
      </c>
      <c r="K182" s="17">
        <v>5.8695706380009698E-2</v>
      </c>
      <c r="L182" s="17">
        <v>2.7845584412398702E-2</v>
      </c>
      <c r="M182" s="17"/>
      <c r="N182" s="17">
        <v>6.2550419311191E-2</v>
      </c>
      <c r="O182" s="17">
        <v>7.5214731814387398E-2</v>
      </c>
      <c r="P182" s="17">
        <v>9.4250149510598999E-2</v>
      </c>
      <c r="Q182" s="17">
        <v>0.100309313564359</v>
      </c>
      <c r="R182" s="17"/>
      <c r="S182" s="17">
        <v>0.110305637998889</v>
      </c>
      <c r="T182" s="17">
        <v>5.2822338926493899E-2</v>
      </c>
      <c r="U182" s="17">
        <v>5.13140460748365E-2</v>
      </c>
      <c r="V182" s="17">
        <v>5.5356670539329501E-2</v>
      </c>
      <c r="W182" s="17">
        <v>0.106183872781881</v>
      </c>
      <c r="X182" s="17">
        <v>9.3458782338710397E-2</v>
      </c>
      <c r="Y182" s="17">
        <v>5.6181130448117199E-2</v>
      </c>
      <c r="Z182" s="17">
        <v>0.10550795352329199</v>
      </c>
      <c r="AA182" s="17">
        <v>8.9840662070533595E-2</v>
      </c>
      <c r="AB182" s="17">
        <v>8.2658507795855596E-2</v>
      </c>
      <c r="AC182" s="17">
        <v>0.113070145310797</v>
      </c>
      <c r="AD182" s="17">
        <v>9.3080573463513006E-2</v>
      </c>
      <c r="AE182" s="17"/>
      <c r="AF182" s="17">
        <v>0</v>
      </c>
      <c r="AG182" s="17">
        <v>8.5735017817500495E-2</v>
      </c>
      <c r="AH182" s="17">
        <v>9.5217793912691806E-2</v>
      </c>
      <c r="AI182" s="17">
        <v>7.3296556925724898E-2</v>
      </c>
      <c r="AJ182" s="17">
        <v>7.8914826360224705E-2</v>
      </c>
      <c r="AK182" s="17">
        <v>9.2363924632563196E-2</v>
      </c>
      <c r="AL182" s="17">
        <v>0.113097933440811</v>
      </c>
      <c r="AM182" s="17">
        <v>5.5569238325391297E-2</v>
      </c>
      <c r="AN182" s="17">
        <v>7.3146790483961693E-2</v>
      </c>
      <c r="AO182" s="17">
        <v>7.0192739301733004E-2</v>
      </c>
      <c r="AP182" s="17">
        <v>9.7643879485280596E-2</v>
      </c>
      <c r="AQ182" s="17">
        <v>8.0694624209780505E-2</v>
      </c>
      <c r="AR182" s="17">
        <v>7.8450645528914995E-2</v>
      </c>
      <c r="AS182" s="17">
        <v>4.07787433164402E-2</v>
      </c>
      <c r="AT182" s="17">
        <v>6.7207958819203606E-2</v>
      </c>
      <c r="AU182" s="17">
        <v>8.5877840674861497E-2</v>
      </c>
      <c r="AV182" s="17"/>
      <c r="AW182" s="17">
        <v>0.100505054485066</v>
      </c>
      <c r="AX182" s="17">
        <v>7.5465706312460107E-2</v>
      </c>
      <c r="AY182" s="17">
        <v>8.5437742083851798E-2</v>
      </c>
      <c r="AZ182" s="17">
        <v>8.3804907179579904E-2</v>
      </c>
      <c r="BA182" s="17">
        <v>5.0985003728245402E-2</v>
      </c>
      <c r="BB182" s="17">
        <v>7.6892530872355702E-2</v>
      </c>
      <c r="BC182" s="17"/>
      <c r="BD182" s="17">
        <v>7.8571765479801201E-2</v>
      </c>
      <c r="BE182" s="17">
        <v>8.1461767900761303E-2</v>
      </c>
      <c r="BF182" s="17">
        <v>7.1808331232581707E-2</v>
      </c>
      <c r="BG182" s="17">
        <v>9.7523551180403206E-2</v>
      </c>
      <c r="BH182" s="17">
        <v>7.5379902168365001E-2</v>
      </c>
      <c r="BI182" s="17"/>
      <c r="BJ182" s="17">
        <v>7.5858651653820205E-2</v>
      </c>
      <c r="BK182" s="17">
        <v>0.108228164794595</v>
      </c>
      <c r="BL182" s="17"/>
      <c r="BM182" s="17">
        <v>7.6836184439782906E-2</v>
      </c>
      <c r="BN182" s="17">
        <v>0.10216459259154299</v>
      </c>
      <c r="BO182" s="17"/>
      <c r="BP182" s="17">
        <v>0.11864590968978</v>
      </c>
      <c r="BQ182" s="17">
        <v>8.3369677913461407E-2</v>
      </c>
      <c r="BR182" s="17">
        <v>0.110743850080238</v>
      </c>
      <c r="BS182" s="17">
        <v>7.3526894144917199E-2</v>
      </c>
      <c r="BT182" s="17"/>
      <c r="BU182" s="17">
        <v>8.3354965554176305E-2</v>
      </c>
      <c r="BV182" s="17">
        <v>7.9647566739574502E-2</v>
      </c>
      <c r="BW182" s="17"/>
      <c r="BX182" s="17">
        <v>9.9471813530627701E-2</v>
      </c>
      <c r="BY182" s="17">
        <v>7.4684054636895494E-2</v>
      </c>
      <c r="BZ182" s="17"/>
      <c r="CA182" s="17">
        <v>0.110259761511944</v>
      </c>
      <c r="CB182" s="17">
        <v>8.7734099763742204E-2</v>
      </c>
      <c r="CC182" s="17">
        <v>5.6572012819689203E-2</v>
      </c>
      <c r="CD182" s="17">
        <v>9.54634276327746E-2</v>
      </c>
    </row>
    <row r="183" spans="2:82">
      <c r="B183" t="s">
        <v>164</v>
      </c>
      <c r="C183" s="17">
        <v>0.42838034161626498</v>
      </c>
      <c r="D183" s="17">
        <v>0.40371717910368798</v>
      </c>
      <c r="E183" s="17">
        <v>0.45053913127676098</v>
      </c>
      <c r="F183" s="17"/>
      <c r="G183" s="17">
        <v>0.48201924506700899</v>
      </c>
      <c r="H183" s="17">
        <v>0.45873954528218802</v>
      </c>
      <c r="I183" s="17">
        <v>0.47406276594413999</v>
      </c>
      <c r="J183" s="17">
        <v>0.40588370676562702</v>
      </c>
      <c r="K183" s="17">
        <v>0.43347040288455901</v>
      </c>
      <c r="L183" s="17">
        <v>0.34550951174816003</v>
      </c>
      <c r="M183" s="17"/>
      <c r="N183" s="17">
        <v>0.42040134517952799</v>
      </c>
      <c r="O183" s="17">
        <v>0.41812639840414101</v>
      </c>
      <c r="P183" s="17">
        <v>0.44517457204338201</v>
      </c>
      <c r="Q183" s="17">
        <v>0.43067642022118202</v>
      </c>
      <c r="R183" s="17"/>
      <c r="S183" s="17">
        <v>0.42369071389000101</v>
      </c>
      <c r="T183" s="17">
        <v>0.40112208192020099</v>
      </c>
      <c r="U183" s="17">
        <v>0.41334851081950902</v>
      </c>
      <c r="V183" s="17">
        <v>0.45877832204451902</v>
      </c>
      <c r="W183" s="17">
        <v>0.40904576112234903</v>
      </c>
      <c r="X183" s="17">
        <v>0.44496621474707898</v>
      </c>
      <c r="Y183" s="17">
        <v>0.467151141590884</v>
      </c>
      <c r="Z183" s="17">
        <v>0.38524057448254001</v>
      </c>
      <c r="AA183" s="17">
        <v>0.44684735817872601</v>
      </c>
      <c r="AB183" s="17">
        <v>0.42206707401778099</v>
      </c>
      <c r="AC183" s="17">
        <v>0.44821961860696402</v>
      </c>
      <c r="AD183" s="17">
        <v>0.38491393095747301</v>
      </c>
      <c r="AE183" s="17"/>
      <c r="AF183" s="17">
        <v>0.56801824441731097</v>
      </c>
      <c r="AG183" s="17">
        <v>0.46863148321770798</v>
      </c>
      <c r="AH183" s="17">
        <v>0.457965671150731</v>
      </c>
      <c r="AI183" s="17">
        <v>0.44183230715826299</v>
      </c>
      <c r="AJ183" s="17">
        <v>0.40939317448615797</v>
      </c>
      <c r="AK183" s="17">
        <v>0.43265097170474598</v>
      </c>
      <c r="AL183" s="17">
        <v>0.40530158040520198</v>
      </c>
      <c r="AM183" s="17">
        <v>0.396672682662076</v>
      </c>
      <c r="AN183" s="17">
        <v>0.445294601409784</v>
      </c>
      <c r="AO183" s="17">
        <v>0.44013639132896198</v>
      </c>
      <c r="AP183" s="17">
        <v>0.36652236033855401</v>
      </c>
      <c r="AQ183" s="17">
        <v>0.48333788619106299</v>
      </c>
      <c r="AR183" s="17">
        <v>0.40265933499793299</v>
      </c>
      <c r="AS183" s="17">
        <v>0.48420997474303201</v>
      </c>
      <c r="AT183" s="17">
        <v>0.36600212531597798</v>
      </c>
      <c r="AU183" s="17">
        <v>0.43853817042364501</v>
      </c>
      <c r="AV183" s="17"/>
      <c r="AW183" s="17">
        <v>0.45720066984763602</v>
      </c>
      <c r="AX183" s="17">
        <v>0.411159145007569</v>
      </c>
      <c r="AY183" s="17">
        <v>0.43379337129443202</v>
      </c>
      <c r="AZ183" s="17">
        <v>0.40493826854280801</v>
      </c>
      <c r="BA183" s="17">
        <v>0.442773809111634</v>
      </c>
      <c r="BB183" s="17">
        <v>0.44069036275482099</v>
      </c>
      <c r="BC183" s="17"/>
      <c r="BD183" s="17">
        <v>0.43085553030382501</v>
      </c>
      <c r="BE183" s="17">
        <v>0.43574238473894</v>
      </c>
      <c r="BF183" s="17">
        <v>0.423840754717974</v>
      </c>
      <c r="BG183" s="17">
        <v>0.41795312862978401</v>
      </c>
      <c r="BH183" s="17">
        <v>0.354590180360709</v>
      </c>
      <c r="BI183" s="17"/>
      <c r="BJ183" s="17">
        <v>0.41973382848298302</v>
      </c>
      <c r="BK183" s="17">
        <v>0.47058343824253202</v>
      </c>
      <c r="BL183" s="17"/>
      <c r="BM183" s="17">
        <v>0.41702238452677598</v>
      </c>
      <c r="BN183" s="17">
        <v>0.487143026718177</v>
      </c>
      <c r="BO183" s="17"/>
      <c r="BP183" s="17">
        <v>0.47346159446087399</v>
      </c>
      <c r="BQ183" s="17">
        <v>0.48510124253138198</v>
      </c>
      <c r="BR183" s="17">
        <v>0.39703934952387798</v>
      </c>
      <c r="BS183" s="17">
        <v>0.41179698086636202</v>
      </c>
      <c r="BT183" s="17"/>
      <c r="BU183" s="17">
        <v>0.41577196553349899</v>
      </c>
      <c r="BV183" s="17">
        <v>0.444430290562427</v>
      </c>
      <c r="BW183" s="17"/>
      <c r="BX183" s="17">
        <v>0.42563565965627997</v>
      </c>
      <c r="BY183" s="17">
        <v>0.429469035601724</v>
      </c>
      <c r="BZ183" s="17"/>
      <c r="CA183" s="17">
        <v>0.43082953129949703</v>
      </c>
      <c r="CB183" s="17">
        <v>0.444934859084404</v>
      </c>
      <c r="CC183" s="17">
        <v>0.43404407593715</v>
      </c>
      <c r="CD183" s="17">
        <v>0.40571156801394398</v>
      </c>
    </row>
    <row r="184" spans="2:82">
      <c r="B184" t="s">
        <v>165</v>
      </c>
      <c r="C184" s="17">
        <v>0.41422925262139898</v>
      </c>
      <c r="D184" s="17">
        <v>0.44440208924955299</v>
      </c>
      <c r="E184" s="17">
        <v>0.38551804555861402</v>
      </c>
      <c r="F184" s="17"/>
      <c r="G184" s="17">
        <v>0.31314755850592502</v>
      </c>
      <c r="H184" s="17">
        <v>0.312772968333284</v>
      </c>
      <c r="I184" s="17">
        <v>0.34993249791557302</v>
      </c>
      <c r="J184" s="17">
        <v>0.43250737826027502</v>
      </c>
      <c r="K184" s="17">
        <v>0.46044462938639003</v>
      </c>
      <c r="L184" s="17">
        <v>0.57086900930235895</v>
      </c>
      <c r="M184" s="17"/>
      <c r="N184" s="17">
        <v>0.46763318087480499</v>
      </c>
      <c r="O184" s="17">
        <v>0.44207056199432299</v>
      </c>
      <c r="P184" s="17">
        <v>0.369787015261895</v>
      </c>
      <c r="Q184" s="17">
        <v>0.36836251830789302</v>
      </c>
      <c r="R184" s="17"/>
      <c r="S184" s="17">
        <v>0.37899283496890701</v>
      </c>
      <c r="T184" s="17">
        <v>0.49133146179628201</v>
      </c>
      <c r="U184" s="17">
        <v>0.43923994183201698</v>
      </c>
      <c r="V184" s="17">
        <v>0.40535421872317801</v>
      </c>
      <c r="W184" s="17">
        <v>0.43791086142042901</v>
      </c>
      <c r="X184" s="17">
        <v>0.36073759004247102</v>
      </c>
      <c r="Y184" s="17">
        <v>0.37725682978971298</v>
      </c>
      <c r="Z184" s="17">
        <v>0.41622153134664502</v>
      </c>
      <c r="AA184" s="17">
        <v>0.39563742000223201</v>
      </c>
      <c r="AB184" s="17">
        <v>0.44711370199969003</v>
      </c>
      <c r="AC184" s="17">
        <v>0.378409493703324</v>
      </c>
      <c r="AD184" s="17">
        <v>0.43489670653954698</v>
      </c>
      <c r="AE184" s="17"/>
      <c r="AF184" s="17">
        <v>0.26795492665133802</v>
      </c>
      <c r="AG184" s="17">
        <v>0.34878386427603197</v>
      </c>
      <c r="AH184" s="17">
        <v>0.366571318551349</v>
      </c>
      <c r="AI184" s="17">
        <v>0.37753408982644499</v>
      </c>
      <c r="AJ184" s="17">
        <v>0.40939145421659101</v>
      </c>
      <c r="AK184" s="17">
        <v>0.40225723912935302</v>
      </c>
      <c r="AL184" s="17">
        <v>0.40438653965569898</v>
      </c>
      <c r="AM184" s="17">
        <v>0.47208392096478802</v>
      </c>
      <c r="AN184" s="17">
        <v>0.44139310874598697</v>
      </c>
      <c r="AO184" s="17">
        <v>0.42514997662387999</v>
      </c>
      <c r="AP184" s="17">
        <v>0.47585979659878702</v>
      </c>
      <c r="AQ184" s="17">
        <v>0.386289936838493</v>
      </c>
      <c r="AR184" s="17">
        <v>0.48108287638857999</v>
      </c>
      <c r="AS184" s="17">
        <v>0.41960567129626503</v>
      </c>
      <c r="AT184" s="17">
        <v>0.51614503733714101</v>
      </c>
      <c r="AU184" s="17">
        <v>0.40805349652641598</v>
      </c>
      <c r="AV184" s="17"/>
      <c r="AW184" s="17">
        <v>0.37050976225872201</v>
      </c>
      <c r="AX184" s="17">
        <v>0.437869493280649</v>
      </c>
      <c r="AY184" s="17">
        <v>0.39131732902767402</v>
      </c>
      <c r="AZ184" s="17">
        <v>0.42872323726295097</v>
      </c>
      <c r="BA184" s="17">
        <v>0.456647984304834</v>
      </c>
      <c r="BB184" s="17">
        <v>0.39920953572734502</v>
      </c>
      <c r="BC184" s="17"/>
      <c r="BD184" s="17">
        <v>0.39941181718921998</v>
      </c>
      <c r="BE184" s="17">
        <v>0.41099350208304702</v>
      </c>
      <c r="BF184" s="17">
        <v>0.44043830497689102</v>
      </c>
      <c r="BG184" s="17">
        <v>0.415158937308233</v>
      </c>
      <c r="BH184" s="17">
        <v>0.52370534524081203</v>
      </c>
      <c r="BI184" s="17"/>
      <c r="BJ184" s="17">
        <v>0.43582416341438102</v>
      </c>
      <c r="BK184" s="17">
        <v>0.31711303498629501</v>
      </c>
      <c r="BL184" s="17"/>
      <c r="BM184" s="17">
        <v>0.43181546326598202</v>
      </c>
      <c r="BN184" s="17">
        <v>0.328697577612103</v>
      </c>
      <c r="BO184" s="17"/>
      <c r="BP184" s="17">
        <v>0.31855395933673603</v>
      </c>
      <c r="BQ184" s="17">
        <v>0.36274440776300898</v>
      </c>
      <c r="BR184" s="17">
        <v>0.42716792123820801</v>
      </c>
      <c r="BS184" s="17">
        <v>0.44156381811016998</v>
      </c>
      <c r="BT184" s="17"/>
      <c r="BU184" s="17">
        <v>0.449102817312793</v>
      </c>
      <c r="BV184" s="17">
        <v>0.36983662591092098</v>
      </c>
      <c r="BW184" s="17"/>
      <c r="BX184" s="17">
        <v>0.43372758915437998</v>
      </c>
      <c r="BY184" s="17">
        <v>0.40649512458055298</v>
      </c>
      <c r="BZ184" s="17"/>
      <c r="CA184" s="17">
        <v>0.43078713199320801</v>
      </c>
      <c r="CB184" s="17">
        <v>0.37726055427078498</v>
      </c>
      <c r="CC184" s="17">
        <v>0.47896685679520601</v>
      </c>
      <c r="CD184" s="17">
        <v>0.376131915087973</v>
      </c>
    </row>
    <row r="185" spans="2:82">
      <c r="B185" t="s">
        <v>166</v>
      </c>
      <c r="C185" s="17">
        <v>2.9996010355113501E-2</v>
      </c>
      <c r="D185" s="17">
        <v>3.9300658051581297E-2</v>
      </c>
      <c r="E185" s="17">
        <v>2.1131097101473401E-2</v>
      </c>
      <c r="F185" s="17"/>
      <c r="G185" s="17">
        <v>3.7875083952508E-2</v>
      </c>
      <c r="H185" s="17">
        <v>3.8419786159352202E-2</v>
      </c>
      <c r="I185" s="17">
        <v>3.4917557785688301E-2</v>
      </c>
      <c r="J185" s="17">
        <v>3.3907459729155598E-2</v>
      </c>
      <c r="K185" s="17">
        <v>1.2235715431558001E-2</v>
      </c>
      <c r="L185" s="17">
        <v>2.259352794211E-2</v>
      </c>
      <c r="M185" s="17"/>
      <c r="N185" s="17">
        <v>2.3883475776520599E-2</v>
      </c>
      <c r="O185" s="17">
        <v>2.2341252607762999E-2</v>
      </c>
      <c r="P185" s="17">
        <v>3.1493601324359001E-2</v>
      </c>
      <c r="Q185" s="17">
        <v>4.1560490757716603E-2</v>
      </c>
      <c r="R185" s="17"/>
      <c r="S185" s="17">
        <v>4.5329610755239703E-2</v>
      </c>
      <c r="T185" s="17">
        <v>2.5018786634153901E-2</v>
      </c>
      <c r="U185" s="17">
        <v>3.8289586315377599E-2</v>
      </c>
      <c r="V185" s="17">
        <v>1.6015168522468499E-2</v>
      </c>
      <c r="W185" s="17">
        <v>1.7661998967864901E-2</v>
      </c>
      <c r="X185" s="17">
        <v>3.82161437888172E-2</v>
      </c>
      <c r="Y185" s="17">
        <v>3.9138164756172801E-2</v>
      </c>
      <c r="Z185" s="17">
        <v>3.0549703668813499E-2</v>
      </c>
      <c r="AA185" s="17">
        <v>3.2108171384141397E-2</v>
      </c>
      <c r="AB185" s="17">
        <v>2.3818132416962401E-2</v>
      </c>
      <c r="AC185" s="17">
        <v>1.6264765753911399E-2</v>
      </c>
      <c r="AD185" s="17">
        <v>1.2503395536859E-2</v>
      </c>
      <c r="AE185" s="17"/>
      <c r="AF185" s="17">
        <v>0</v>
      </c>
      <c r="AG185" s="17">
        <v>2.5946191863493499E-2</v>
      </c>
      <c r="AH185" s="17">
        <v>2.5566485182076101E-2</v>
      </c>
      <c r="AI185" s="17">
        <v>4.0104593509741902E-2</v>
      </c>
      <c r="AJ185" s="17">
        <v>4.1219438672367097E-2</v>
      </c>
      <c r="AK185" s="17">
        <v>2.8460922755142001E-2</v>
      </c>
      <c r="AL185" s="17">
        <v>3.4952774316839602E-2</v>
      </c>
      <c r="AM185" s="17">
        <v>3.3538183932636897E-2</v>
      </c>
      <c r="AN185" s="17">
        <v>1.63521317641875E-2</v>
      </c>
      <c r="AO185" s="17">
        <v>3.2990316116398702E-2</v>
      </c>
      <c r="AP185" s="17">
        <v>2.44843445687805E-2</v>
      </c>
      <c r="AQ185" s="17">
        <v>3.2226382726684301E-2</v>
      </c>
      <c r="AR185" s="17">
        <v>2.5216569103424201E-2</v>
      </c>
      <c r="AS185" s="17">
        <v>3.6788048403766802E-2</v>
      </c>
      <c r="AT185" s="17">
        <v>2.8053383687256E-2</v>
      </c>
      <c r="AU185" s="17">
        <v>3.3997091730220301E-2</v>
      </c>
      <c r="AV185" s="17"/>
      <c r="AW185" s="17">
        <v>3.5919427492545598E-2</v>
      </c>
      <c r="AX185" s="17">
        <v>3.5717995172449703E-2</v>
      </c>
      <c r="AY185" s="17">
        <v>3.9130863454750003E-2</v>
      </c>
      <c r="AZ185" s="17">
        <v>1.99983381520124E-2</v>
      </c>
      <c r="BA185" s="17">
        <v>1.6656947588603001E-2</v>
      </c>
      <c r="BB185" s="17">
        <v>2.0749236904162902E-2</v>
      </c>
      <c r="BC185" s="17"/>
      <c r="BD185" s="17">
        <v>2.2646837714605399E-2</v>
      </c>
      <c r="BE185" s="17">
        <v>2.7946249526864302E-2</v>
      </c>
      <c r="BF185" s="17">
        <v>3.2669943051902899E-2</v>
      </c>
      <c r="BG185" s="17">
        <v>3.7860582221260597E-2</v>
      </c>
      <c r="BH185" s="17">
        <v>3.2131563033905498E-2</v>
      </c>
      <c r="BI185" s="17"/>
      <c r="BJ185" s="17">
        <v>2.2239985045486299E-2</v>
      </c>
      <c r="BK185" s="17">
        <v>6.2333818626321903E-2</v>
      </c>
      <c r="BL185" s="17"/>
      <c r="BM185" s="17">
        <v>2.6950289365201101E-2</v>
      </c>
      <c r="BN185" s="17">
        <v>4.3652763767559798E-2</v>
      </c>
      <c r="BO185" s="17"/>
      <c r="BP185" s="17">
        <v>4.5563923512520602E-2</v>
      </c>
      <c r="BQ185" s="17">
        <v>3.5932732857829497E-2</v>
      </c>
      <c r="BR185" s="17">
        <v>4.80506387024007E-2</v>
      </c>
      <c r="BS185" s="17">
        <v>2.37875508288489E-2</v>
      </c>
      <c r="BT185" s="17"/>
      <c r="BU185" s="17">
        <v>2.3753967876149699E-2</v>
      </c>
      <c r="BV185" s="17">
        <v>3.7941876059745E-2</v>
      </c>
      <c r="BW185" s="17"/>
      <c r="BX185" s="17">
        <v>2.8980715272756599E-2</v>
      </c>
      <c r="BY185" s="17">
        <v>3.0398733025988899E-2</v>
      </c>
      <c r="BZ185" s="17"/>
      <c r="CA185" s="17">
        <v>2.25831245453782E-2</v>
      </c>
      <c r="CB185" s="17">
        <v>3.69551191633955E-2</v>
      </c>
      <c r="CC185" s="17">
        <v>1.96955829850185E-2</v>
      </c>
      <c r="CD185" s="17">
        <v>3.6264871633965801E-2</v>
      </c>
    </row>
    <row r="186" spans="2:82">
      <c r="B186" t="s">
        <v>124</v>
      </c>
      <c r="C186" s="17">
        <v>4.5670518847120797E-2</v>
      </c>
      <c r="D186" s="17">
        <v>2.7699059107977399E-2</v>
      </c>
      <c r="E186" s="17">
        <v>6.3563481801687402E-2</v>
      </c>
      <c r="F186" s="17"/>
      <c r="G186" s="17">
        <v>3.3215882924365198E-2</v>
      </c>
      <c r="H186" s="17">
        <v>4.9425375678719997E-2</v>
      </c>
      <c r="I186" s="17">
        <v>5.3669192147121E-2</v>
      </c>
      <c r="J186" s="17">
        <v>6.8110762643762895E-2</v>
      </c>
      <c r="K186" s="17">
        <v>3.51535459174835E-2</v>
      </c>
      <c r="L186" s="17">
        <v>3.3182366594972298E-2</v>
      </c>
      <c r="M186" s="17"/>
      <c r="N186" s="17">
        <v>2.55315788579547E-2</v>
      </c>
      <c r="O186" s="17">
        <v>4.2247055179385803E-2</v>
      </c>
      <c r="P186" s="17">
        <v>5.9294661859765001E-2</v>
      </c>
      <c r="Q186" s="17">
        <v>5.9091257148849198E-2</v>
      </c>
      <c r="R186" s="17"/>
      <c r="S186" s="17">
        <v>4.1681202386962699E-2</v>
      </c>
      <c r="T186" s="17">
        <v>2.9705330722869499E-2</v>
      </c>
      <c r="U186" s="17">
        <v>5.7807914958259897E-2</v>
      </c>
      <c r="V186" s="17">
        <v>6.4495620170504697E-2</v>
      </c>
      <c r="W186" s="17">
        <v>2.91975057074766E-2</v>
      </c>
      <c r="X186" s="17">
        <v>6.2621269082923106E-2</v>
      </c>
      <c r="Y186" s="17">
        <v>6.0272733415113001E-2</v>
      </c>
      <c r="Z186" s="17">
        <v>6.2480236978709303E-2</v>
      </c>
      <c r="AA186" s="17">
        <v>3.5566388364367298E-2</v>
      </c>
      <c r="AB186" s="17">
        <v>2.4342583769710699E-2</v>
      </c>
      <c r="AC186" s="17">
        <v>4.4035976625002603E-2</v>
      </c>
      <c r="AD186" s="17">
        <v>7.4605393502607198E-2</v>
      </c>
      <c r="AE186" s="17"/>
      <c r="AF186" s="17">
        <v>0.16402682893135001</v>
      </c>
      <c r="AG186" s="17">
        <v>7.0903442825266394E-2</v>
      </c>
      <c r="AH186" s="17">
        <v>5.4678731203152003E-2</v>
      </c>
      <c r="AI186" s="17">
        <v>6.7232452579825297E-2</v>
      </c>
      <c r="AJ186" s="17">
        <v>6.1081106264659998E-2</v>
      </c>
      <c r="AK186" s="17">
        <v>4.4266941778195401E-2</v>
      </c>
      <c r="AL186" s="17">
        <v>4.2261172181447898E-2</v>
      </c>
      <c r="AM186" s="17">
        <v>4.21359741151075E-2</v>
      </c>
      <c r="AN186" s="17">
        <v>2.38133675960794E-2</v>
      </c>
      <c r="AO186" s="17">
        <v>3.1530576629025697E-2</v>
      </c>
      <c r="AP186" s="17">
        <v>3.5489619008597803E-2</v>
      </c>
      <c r="AQ186" s="17">
        <v>1.74511700339792E-2</v>
      </c>
      <c r="AR186" s="17">
        <v>1.25905739811485E-2</v>
      </c>
      <c r="AS186" s="17">
        <v>1.86175622404957E-2</v>
      </c>
      <c r="AT186" s="17">
        <v>2.25914948404204E-2</v>
      </c>
      <c r="AU186" s="17">
        <v>3.3533400644856999E-2</v>
      </c>
      <c r="AV186" s="17"/>
      <c r="AW186" s="17">
        <v>3.5865085916031103E-2</v>
      </c>
      <c r="AX186" s="17">
        <v>3.9787660226872003E-2</v>
      </c>
      <c r="AY186" s="17">
        <v>5.0320694139292597E-2</v>
      </c>
      <c r="AZ186" s="17">
        <v>6.2535248862648093E-2</v>
      </c>
      <c r="BA186" s="17">
        <v>3.2936255266683201E-2</v>
      </c>
      <c r="BB186" s="17">
        <v>6.2458333741314501E-2</v>
      </c>
      <c r="BC186" s="17"/>
      <c r="BD186" s="17">
        <v>6.8514049312548203E-2</v>
      </c>
      <c r="BE186" s="17">
        <v>4.3856095750386903E-2</v>
      </c>
      <c r="BF186" s="17">
        <v>3.1242666020650799E-2</v>
      </c>
      <c r="BG186" s="17">
        <v>3.1503800660318902E-2</v>
      </c>
      <c r="BH186" s="17">
        <v>1.4193009196207401E-2</v>
      </c>
      <c r="BI186" s="17"/>
      <c r="BJ186" s="17">
        <v>4.6343371403329302E-2</v>
      </c>
      <c r="BK186" s="17">
        <v>4.1741543350256399E-2</v>
      </c>
      <c r="BL186" s="17"/>
      <c r="BM186" s="17">
        <v>4.7375678402258203E-2</v>
      </c>
      <c r="BN186" s="17">
        <v>3.8342039310616298E-2</v>
      </c>
      <c r="BO186" s="17"/>
      <c r="BP186" s="17">
        <v>4.3774613000090598E-2</v>
      </c>
      <c r="BQ186" s="17">
        <v>3.2851938934318099E-2</v>
      </c>
      <c r="BR186" s="17">
        <v>1.6998240455274399E-2</v>
      </c>
      <c r="BS186" s="17">
        <v>4.9324756049701497E-2</v>
      </c>
      <c r="BT186" s="17"/>
      <c r="BU186" s="17">
        <v>2.80162837233827E-2</v>
      </c>
      <c r="BV186" s="17">
        <v>6.8143640727332602E-2</v>
      </c>
      <c r="BW186" s="17"/>
      <c r="BX186" s="17">
        <v>1.2184222385955399E-2</v>
      </c>
      <c r="BY186" s="17">
        <v>5.8953052154838897E-2</v>
      </c>
      <c r="BZ186" s="17"/>
      <c r="CA186" s="17">
        <v>5.5404506499726197E-3</v>
      </c>
      <c r="CB186" s="17">
        <v>5.3115367717673702E-2</v>
      </c>
      <c r="CC186" s="17">
        <v>1.07214714629371E-2</v>
      </c>
      <c r="CD186" s="17">
        <v>8.6428217631342397E-2</v>
      </c>
    </row>
    <row r="187" spans="2:8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row>
    <row r="188" spans="2:82">
      <c r="B188" s="6" t="s">
        <v>171</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row>
    <row r="189" spans="2:82">
      <c r="B189" s="24" t="s">
        <v>15</v>
      </c>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row>
    <row r="190" spans="2:82">
      <c r="B190" t="s">
        <v>163</v>
      </c>
      <c r="C190" s="17">
        <v>5.4835872987601599E-2</v>
      </c>
      <c r="D190" s="17">
        <v>5.21995520947224E-2</v>
      </c>
      <c r="E190" s="17">
        <v>5.7818811187942999E-2</v>
      </c>
      <c r="F190" s="17"/>
      <c r="G190" s="17">
        <v>8.6215396726336199E-2</v>
      </c>
      <c r="H190" s="17">
        <v>8.1137481423346799E-2</v>
      </c>
      <c r="I190" s="17">
        <v>5.4044550174646502E-2</v>
      </c>
      <c r="J190" s="17">
        <v>5.4864398699628697E-2</v>
      </c>
      <c r="K190" s="17">
        <v>3.8342396610474699E-2</v>
      </c>
      <c r="L190" s="17">
        <v>2.41862662494376E-2</v>
      </c>
      <c r="M190" s="17"/>
      <c r="N190" s="17">
        <v>4.1560883306529101E-2</v>
      </c>
      <c r="O190" s="17">
        <v>5.7517252247619603E-2</v>
      </c>
      <c r="P190" s="17">
        <v>5.72307707263034E-2</v>
      </c>
      <c r="Q190" s="17">
        <v>6.21272937453674E-2</v>
      </c>
      <c r="R190" s="17"/>
      <c r="S190" s="17">
        <v>6.2157966371184099E-2</v>
      </c>
      <c r="T190" s="17">
        <v>2.73858321382114E-2</v>
      </c>
      <c r="U190" s="17">
        <v>4.2228632779966697E-2</v>
      </c>
      <c r="V190" s="17">
        <v>4.8010403871388503E-2</v>
      </c>
      <c r="W190" s="17">
        <v>4.9986782443027601E-2</v>
      </c>
      <c r="X190" s="17">
        <v>8.8976597133608601E-2</v>
      </c>
      <c r="Y190" s="17">
        <v>2.84805701150872E-2</v>
      </c>
      <c r="Z190" s="17">
        <v>8.2454968623838595E-2</v>
      </c>
      <c r="AA190" s="17">
        <v>6.9214287804470198E-2</v>
      </c>
      <c r="AB190" s="17">
        <v>5.2484978677253602E-2</v>
      </c>
      <c r="AC190" s="17">
        <v>7.8576003025469895E-2</v>
      </c>
      <c r="AD190" s="17">
        <v>5.0807884901408203E-2</v>
      </c>
      <c r="AE190" s="17"/>
      <c r="AF190" s="17">
        <v>7.0729478563795897E-2</v>
      </c>
      <c r="AG190" s="17">
        <v>0.112765350991355</v>
      </c>
      <c r="AH190" s="17">
        <v>5.6842223580062502E-2</v>
      </c>
      <c r="AI190" s="17">
        <v>5.1535069577339797E-2</v>
      </c>
      <c r="AJ190" s="17">
        <v>5.7025439673572403E-2</v>
      </c>
      <c r="AK190" s="17">
        <v>5.72856383827011E-2</v>
      </c>
      <c r="AL190" s="17">
        <v>6.1416964559563497E-2</v>
      </c>
      <c r="AM190" s="17">
        <v>6.1330684285839501E-2</v>
      </c>
      <c r="AN190" s="17">
        <v>3.8500574029092502E-2</v>
      </c>
      <c r="AO190" s="17">
        <v>6.0848896082385501E-2</v>
      </c>
      <c r="AP190" s="17">
        <v>3.4130761423520499E-2</v>
      </c>
      <c r="AQ190" s="17">
        <v>2.8446136967960001E-2</v>
      </c>
      <c r="AR190" s="17">
        <v>3.7905814693633501E-2</v>
      </c>
      <c r="AS190" s="17">
        <v>6.2078410412694303E-2</v>
      </c>
      <c r="AT190" s="17">
        <v>4.6881779985146602E-2</v>
      </c>
      <c r="AU190" s="17">
        <v>7.7691326919751003E-2</v>
      </c>
      <c r="AV190" s="17"/>
      <c r="AW190" s="17">
        <v>7.2316673263780301E-2</v>
      </c>
      <c r="AX190" s="17">
        <v>4.8251012180325001E-2</v>
      </c>
      <c r="AY190" s="17">
        <v>5.2430201404654597E-2</v>
      </c>
      <c r="AZ190" s="17">
        <v>5.7139477813258899E-2</v>
      </c>
      <c r="BA190" s="17">
        <v>2.9122792245015301E-2</v>
      </c>
      <c r="BB190" s="17">
        <v>6.3396912048671997E-2</v>
      </c>
      <c r="BC190" s="17"/>
      <c r="BD190" s="17">
        <v>6.4484887675833505E-2</v>
      </c>
      <c r="BE190" s="17">
        <v>3.75163693423438E-2</v>
      </c>
      <c r="BF190" s="17">
        <v>5.78132294491139E-2</v>
      </c>
      <c r="BG190" s="17">
        <v>5.7992666273739397E-2</v>
      </c>
      <c r="BH190" s="17">
        <v>6.6515130617232104E-2</v>
      </c>
      <c r="BI190" s="17"/>
      <c r="BJ190" s="17">
        <v>4.8879360539608799E-2</v>
      </c>
      <c r="BK190" s="17">
        <v>8.0019465379702601E-2</v>
      </c>
      <c r="BL190" s="17"/>
      <c r="BM190" s="17">
        <v>5.2498360629882002E-2</v>
      </c>
      <c r="BN190" s="17">
        <v>6.11071980561569E-2</v>
      </c>
      <c r="BO190" s="17"/>
      <c r="BP190" s="17">
        <v>6.22363610855826E-2</v>
      </c>
      <c r="BQ190" s="17">
        <v>7.4100183640146006E-2</v>
      </c>
      <c r="BR190" s="17">
        <v>8.22888299235945E-2</v>
      </c>
      <c r="BS190" s="17">
        <v>4.7400809410074199E-2</v>
      </c>
      <c r="BT190" s="17"/>
      <c r="BU190" s="17">
        <v>5.4768639629922899E-2</v>
      </c>
      <c r="BV190" s="17">
        <v>5.4921458312082699E-2</v>
      </c>
      <c r="BW190" s="17"/>
      <c r="BX190" s="17">
        <v>6.2907429551281896E-2</v>
      </c>
      <c r="BY190" s="17">
        <v>5.1634243358999798E-2</v>
      </c>
      <c r="BZ190" s="17"/>
      <c r="CA190" s="17">
        <v>9.6670969244569097E-2</v>
      </c>
      <c r="CB190" s="17">
        <v>6.0419911552719502E-2</v>
      </c>
      <c r="CC190" s="17">
        <v>4.2351686072408398E-2</v>
      </c>
      <c r="CD190" s="17">
        <v>5.1936852620376499E-2</v>
      </c>
    </row>
    <row r="191" spans="2:82">
      <c r="B191" t="s">
        <v>164</v>
      </c>
      <c r="C191" s="17">
        <v>0.38017464962569097</v>
      </c>
      <c r="D191" s="17">
        <v>0.34865993765280501</v>
      </c>
      <c r="E191" s="17">
        <v>0.40870078644576902</v>
      </c>
      <c r="F191" s="17"/>
      <c r="G191" s="17">
        <v>0.37417454213949403</v>
      </c>
      <c r="H191" s="17">
        <v>0.407462332924935</v>
      </c>
      <c r="I191" s="17">
        <v>0.43314058676179601</v>
      </c>
      <c r="J191" s="17">
        <v>0.38808837941611701</v>
      </c>
      <c r="K191" s="17">
        <v>0.38364342267997997</v>
      </c>
      <c r="L191" s="17">
        <v>0.30993143079031599</v>
      </c>
      <c r="M191" s="17"/>
      <c r="N191" s="17">
        <v>0.35617891382414801</v>
      </c>
      <c r="O191" s="17">
        <v>0.39768763454935102</v>
      </c>
      <c r="P191" s="17">
        <v>0.37754065151349397</v>
      </c>
      <c r="Q191" s="17">
        <v>0.39228980698414401</v>
      </c>
      <c r="R191" s="17"/>
      <c r="S191" s="17">
        <v>0.364589576546551</v>
      </c>
      <c r="T191" s="17">
        <v>0.424384045486977</v>
      </c>
      <c r="U191" s="17">
        <v>0.358575818994257</v>
      </c>
      <c r="V191" s="17">
        <v>0.37469475832485599</v>
      </c>
      <c r="W191" s="17">
        <v>0.39731147046374798</v>
      </c>
      <c r="X191" s="17">
        <v>0.36811894318409599</v>
      </c>
      <c r="Y191" s="17">
        <v>0.35673810213863399</v>
      </c>
      <c r="Z191" s="17">
        <v>0.302047588780957</v>
      </c>
      <c r="AA191" s="17">
        <v>0.39231283986646898</v>
      </c>
      <c r="AB191" s="17">
        <v>0.38164027922599902</v>
      </c>
      <c r="AC191" s="17">
        <v>0.42860720052859802</v>
      </c>
      <c r="AD191" s="17">
        <v>0.36861460053349698</v>
      </c>
      <c r="AE191" s="17"/>
      <c r="AF191" s="17">
        <v>0.477530587908088</v>
      </c>
      <c r="AG191" s="17">
        <v>0.46445957170156199</v>
      </c>
      <c r="AH191" s="17">
        <v>0.41184144763533198</v>
      </c>
      <c r="AI191" s="17">
        <v>0.35825874925864998</v>
      </c>
      <c r="AJ191" s="17">
        <v>0.40810626923789201</v>
      </c>
      <c r="AK191" s="17">
        <v>0.371522195319407</v>
      </c>
      <c r="AL191" s="17">
        <v>0.35183929354544902</v>
      </c>
      <c r="AM191" s="17">
        <v>0.342609407151719</v>
      </c>
      <c r="AN191" s="17">
        <v>0.41066744630667901</v>
      </c>
      <c r="AO191" s="17">
        <v>0.38085244598207302</v>
      </c>
      <c r="AP191" s="17">
        <v>0.35495863631423502</v>
      </c>
      <c r="AQ191" s="17">
        <v>0.38025099322585498</v>
      </c>
      <c r="AR191" s="17">
        <v>0.380417791774461</v>
      </c>
      <c r="AS191" s="17">
        <v>0.32488366344488601</v>
      </c>
      <c r="AT191" s="17">
        <v>0.38498694909557002</v>
      </c>
      <c r="AU191" s="17">
        <v>0.33176710981117702</v>
      </c>
      <c r="AV191" s="17"/>
      <c r="AW191" s="17">
        <v>0.39755183304854103</v>
      </c>
      <c r="AX191" s="17">
        <v>0.36711699678905502</v>
      </c>
      <c r="AY191" s="17">
        <v>0.40322112295172002</v>
      </c>
      <c r="AZ191" s="17">
        <v>0.35044368249441599</v>
      </c>
      <c r="BA191" s="17">
        <v>0.383248791536139</v>
      </c>
      <c r="BB191" s="17">
        <v>0.42283522622422998</v>
      </c>
      <c r="BC191" s="17"/>
      <c r="BD191" s="17">
        <v>0.36909908920503698</v>
      </c>
      <c r="BE191" s="17">
        <v>0.38170765240899701</v>
      </c>
      <c r="BF191" s="17">
        <v>0.395689853246462</v>
      </c>
      <c r="BG191" s="17">
        <v>0.36849264944408</v>
      </c>
      <c r="BH191" s="17">
        <v>0.39278973554080299</v>
      </c>
      <c r="BI191" s="17"/>
      <c r="BJ191" s="17">
        <v>0.37526551438273098</v>
      </c>
      <c r="BK191" s="17">
        <v>0.40483960290160198</v>
      </c>
      <c r="BL191" s="17"/>
      <c r="BM191" s="17">
        <v>0.38056276023123298</v>
      </c>
      <c r="BN191" s="17">
        <v>0.37793285578967001</v>
      </c>
      <c r="BO191" s="17"/>
      <c r="BP191" s="17">
        <v>0.375582570180516</v>
      </c>
      <c r="BQ191" s="17">
        <v>0.40976036978435199</v>
      </c>
      <c r="BR191" s="17">
        <v>0.38092247258939999</v>
      </c>
      <c r="BS191" s="17">
        <v>0.37652831160365302</v>
      </c>
      <c r="BT191" s="17"/>
      <c r="BU191" s="17">
        <v>0.392674481420064</v>
      </c>
      <c r="BV191" s="17">
        <v>0.36426287313533601</v>
      </c>
      <c r="BW191" s="17"/>
      <c r="BX191" s="17">
        <v>0.390977319610889</v>
      </c>
      <c r="BY191" s="17">
        <v>0.37588970805094601</v>
      </c>
      <c r="BZ191" s="17"/>
      <c r="CA191" s="17">
        <v>0.40562466041386303</v>
      </c>
      <c r="CB191" s="17">
        <v>0.35940030898691899</v>
      </c>
      <c r="CC191" s="17">
        <v>0.39635345752540602</v>
      </c>
      <c r="CD191" s="17">
        <v>0.37621853789849602</v>
      </c>
    </row>
    <row r="192" spans="2:82">
      <c r="B192" t="s">
        <v>165</v>
      </c>
      <c r="C192" s="17">
        <v>0.46870604573403302</v>
      </c>
      <c r="D192" s="17">
        <v>0.50356610236009203</v>
      </c>
      <c r="E192" s="17">
        <v>0.435788103211799</v>
      </c>
      <c r="F192" s="17"/>
      <c r="G192" s="17">
        <v>0.43405603870508502</v>
      </c>
      <c r="H192" s="17">
        <v>0.39870330849725</v>
      </c>
      <c r="I192" s="17">
        <v>0.40077050898871602</v>
      </c>
      <c r="J192" s="17">
        <v>0.460382401489212</v>
      </c>
      <c r="K192" s="17">
        <v>0.49544279308033001</v>
      </c>
      <c r="L192" s="17">
        <v>0.59313342247259604</v>
      </c>
      <c r="M192" s="17"/>
      <c r="N192" s="17">
        <v>0.522183510235665</v>
      </c>
      <c r="O192" s="17">
        <v>0.46474065199307901</v>
      </c>
      <c r="P192" s="17">
        <v>0.44251125510012601</v>
      </c>
      <c r="Q192" s="17">
        <v>0.43675493369926799</v>
      </c>
      <c r="R192" s="17"/>
      <c r="S192" s="17">
        <v>0.46939991275522203</v>
      </c>
      <c r="T192" s="17">
        <v>0.46694180381274503</v>
      </c>
      <c r="U192" s="17">
        <v>0.50232553812828795</v>
      </c>
      <c r="V192" s="17">
        <v>0.48568652416806102</v>
      </c>
      <c r="W192" s="17">
        <v>0.46197193739571801</v>
      </c>
      <c r="X192" s="17">
        <v>0.44043331957680498</v>
      </c>
      <c r="Y192" s="17">
        <v>0.52044580227564996</v>
      </c>
      <c r="Z192" s="17">
        <v>0.49250941956594901</v>
      </c>
      <c r="AA192" s="17">
        <v>0.43375669931459099</v>
      </c>
      <c r="AB192" s="17">
        <v>0.47519764477473397</v>
      </c>
      <c r="AC192" s="17">
        <v>0.41341860450336199</v>
      </c>
      <c r="AD192" s="17">
        <v>0.46416351603565698</v>
      </c>
      <c r="AE192" s="17"/>
      <c r="AF192" s="17">
        <v>0.22333800232041001</v>
      </c>
      <c r="AG192" s="17">
        <v>0.28824448318637103</v>
      </c>
      <c r="AH192" s="17">
        <v>0.40331378803675899</v>
      </c>
      <c r="AI192" s="17">
        <v>0.49413868810233302</v>
      </c>
      <c r="AJ192" s="17">
        <v>0.43439423704987601</v>
      </c>
      <c r="AK192" s="17">
        <v>0.48241801061280998</v>
      </c>
      <c r="AL192" s="17">
        <v>0.50529216971971302</v>
      </c>
      <c r="AM192" s="17">
        <v>0.49337482146330403</v>
      </c>
      <c r="AN192" s="17">
        <v>0.50362840498489803</v>
      </c>
      <c r="AO192" s="17">
        <v>0.492428426595863</v>
      </c>
      <c r="AP192" s="17">
        <v>0.49681400795380498</v>
      </c>
      <c r="AQ192" s="17">
        <v>0.47948736666831498</v>
      </c>
      <c r="AR192" s="17">
        <v>0.53486055120550602</v>
      </c>
      <c r="AS192" s="17">
        <v>0.54154780031143002</v>
      </c>
      <c r="AT192" s="17">
        <v>0.50421475050452302</v>
      </c>
      <c r="AU192" s="17">
        <v>0.48425636082728002</v>
      </c>
      <c r="AV192" s="17"/>
      <c r="AW192" s="17">
        <v>0.42832955957067897</v>
      </c>
      <c r="AX192" s="17">
        <v>0.49874657108840698</v>
      </c>
      <c r="AY192" s="17">
        <v>0.43750072873307499</v>
      </c>
      <c r="AZ192" s="17">
        <v>0.47079002165851502</v>
      </c>
      <c r="BA192" s="17">
        <v>0.51253724206499396</v>
      </c>
      <c r="BB192" s="17">
        <v>0.47045660040673598</v>
      </c>
      <c r="BC192" s="17"/>
      <c r="BD192" s="17">
        <v>0.45454732447122498</v>
      </c>
      <c r="BE192" s="17">
        <v>0.49425393568574699</v>
      </c>
      <c r="BF192" s="17">
        <v>0.461709377090184</v>
      </c>
      <c r="BG192" s="17">
        <v>0.48367116878434602</v>
      </c>
      <c r="BH192" s="17">
        <v>0.47948482589813501</v>
      </c>
      <c r="BI192" s="17"/>
      <c r="BJ192" s="17">
        <v>0.48565606078016499</v>
      </c>
      <c r="BK192" s="17">
        <v>0.395285779731469</v>
      </c>
      <c r="BL192" s="17"/>
      <c r="BM192" s="17">
        <v>0.47320182368360802</v>
      </c>
      <c r="BN192" s="17">
        <v>0.452072160764451</v>
      </c>
      <c r="BO192" s="17"/>
      <c r="BP192" s="17">
        <v>0.42642449709847902</v>
      </c>
      <c r="BQ192" s="17">
        <v>0.42123298393840503</v>
      </c>
      <c r="BR192" s="17">
        <v>0.45380486713849699</v>
      </c>
      <c r="BS192" s="17">
        <v>0.48537998545056998</v>
      </c>
      <c r="BT192" s="17"/>
      <c r="BU192" s="17">
        <v>0.48414070265046899</v>
      </c>
      <c r="BV192" s="17">
        <v>0.44905835646111197</v>
      </c>
      <c r="BW192" s="17"/>
      <c r="BX192" s="17">
        <v>0.479684183383428</v>
      </c>
      <c r="BY192" s="17">
        <v>0.46435150389468999</v>
      </c>
      <c r="BZ192" s="17"/>
      <c r="CA192" s="17">
        <v>0.42701567909542698</v>
      </c>
      <c r="CB192" s="17">
        <v>0.46675062352965502</v>
      </c>
      <c r="CC192" s="17">
        <v>0.51516281180343604</v>
      </c>
      <c r="CD192" s="17">
        <v>0.43164135469931397</v>
      </c>
    </row>
    <row r="193" spans="2:82">
      <c r="B193" t="s">
        <v>166</v>
      </c>
      <c r="C193" s="17">
        <v>4.4654571297203599E-2</v>
      </c>
      <c r="D193" s="17">
        <v>5.51758003194638E-2</v>
      </c>
      <c r="E193" s="17">
        <v>3.4710451857934102E-2</v>
      </c>
      <c r="F193" s="17"/>
      <c r="G193" s="17">
        <v>6.3882772804312093E-2</v>
      </c>
      <c r="H193" s="17">
        <v>5.9152934899611702E-2</v>
      </c>
      <c r="I193" s="17">
        <v>4.9286508583897201E-2</v>
      </c>
      <c r="J193" s="17">
        <v>3.9723405580479799E-2</v>
      </c>
      <c r="K193" s="17">
        <v>2.6772703888685599E-2</v>
      </c>
      <c r="L193" s="17">
        <v>3.225037956356E-2</v>
      </c>
      <c r="M193" s="17"/>
      <c r="N193" s="17">
        <v>4.79534322861759E-2</v>
      </c>
      <c r="O193" s="17">
        <v>3.80496697190192E-2</v>
      </c>
      <c r="P193" s="17">
        <v>5.1782379394182898E-2</v>
      </c>
      <c r="Q193" s="17">
        <v>4.2858293697671003E-2</v>
      </c>
      <c r="R193" s="17"/>
      <c r="S193" s="17">
        <v>6.1087777881016499E-2</v>
      </c>
      <c r="T193" s="17">
        <v>3.3515778200016201E-2</v>
      </c>
      <c r="U193" s="17">
        <v>3.4149711134189902E-2</v>
      </c>
      <c r="V193" s="17">
        <v>3.6980271112116901E-2</v>
      </c>
      <c r="W193" s="17">
        <v>5.3533233786692301E-2</v>
      </c>
      <c r="X193" s="17">
        <v>4.3307773632332298E-2</v>
      </c>
      <c r="Y193" s="17">
        <v>5.2896423379744997E-2</v>
      </c>
      <c r="Z193" s="17">
        <v>5.44073093503381E-2</v>
      </c>
      <c r="AA193" s="17">
        <v>4.2270244225270502E-2</v>
      </c>
      <c r="AB193" s="17">
        <v>3.9122205568274997E-2</v>
      </c>
      <c r="AC193" s="17">
        <v>2.6371001290256199E-2</v>
      </c>
      <c r="AD193" s="17">
        <v>7.1418638256271094E-2</v>
      </c>
      <c r="AE193" s="17"/>
      <c r="AF193" s="17">
        <v>0</v>
      </c>
      <c r="AG193" s="17">
        <v>6.1492622333124601E-2</v>
      </c>
      <c r="AH193" s="17">
        <v>7.3677325624794607E-2</v>
      </c>
      <c r="AI193" s="17">
        <v>3.4544848309893801E-2</v>
      </c>
      <c r="AJ193" s="17">
        <v>4.96683709308526E-2</v>
      </c>
      <c r="AK193" s="17">
        <v>4.53574162352944E-2</v>
      </c>
      <c r="AL193" s="17">
        <v>4.2631480842769597E-2</v>
      </c>
      <c r="AM193" s="17">
        <v>4.0005213773055097E-2</v>
      </c>
      <c r="AN193" s="17">
        <v>2.20395535152287E-2</v>
      </c>
      <c r="AO193" s="17">
        <v>2.9920819389408701E-2</v>
      </c>
      <c r="AP193" s="17">
        <v>4.5654576354523399E-2</v>
      </c>
      <c r="AQ193" s="17">
        <v>6.8004920845317604E-2</v>
      </c>
      <c r="AR193" s="17">
        <v>2.8349000940433699E-2</v>
      </c>
      <c r="AS193" s="17">
        <v>1.8977580324247401E-2</v>
      </c>
      <c r="AT193" s="17">
        <v>4.1325025574339903E-2</v>
      </c>
      <c r="AU193" s="17">
        <v>8.0158820143856196E-2</v>
      </c>
      <c r="AV193" s="17"/>
      <c r="AW193" s="17">
        <v>5.9095885799485E-2</v>
      </c>
      <c r="AX193" s="17">
        <v>3.9861033075143201E-2</v>
      </c>
      <c r="AY193" s="17">
        <v>3.7669048772832697E-2</v>
      </c>
      <c r="AZ193" s="17">
        <v>5.4512665550024597E-2</v>
      </c>
      <c r="BA193" s="17">
        <v>2.9254564237925301E-2</v>
      </c>
      <c r="BB193" s="17">
        <v>2.0582549965612099E-2</v>
      </c>
      <c r="BC193" s="17"/>
      <c r="BD193" s="17">
        <v>3.1891170025596098E-2</v>
      </c>
      <c r="BE193" s="17">
        <v>4.0125337131128397E-2</v>
      </c>
      <c r="BF193" s="17">
        <v>4.3375746178338899E-2</v>
      </c>
      <c r="BG193" s="17">
        <v>6.0603966262382902E-2</v>
      </c>
      <c r="BH193" s="17">
        <v>4.7017298747622498E-2</v>
      </c>
      <c r="BI193" s="17"/>
      <c r="BJ193" s="17">
        <v>3.78899866979212E-2</v>
      </c>
      <c r="BK193" s="17">
        <v>7.6360991002482698E-2</v>
      </c>
      <c r="BL193" s="17"/>
      <c r="BM193" s="17">
        <v>3.92657717122512E-2</v>
      </c>
      <c r="BN193" s="17">
        <v>7.0091279074030705E-2</v>
      </c>
      <c r="BO193" s="17"/>
      <c r="BP193" s="17">
        <v>9.3260640019041496E-2</v>
      </c>
      <c r="BQ193" s="17">
        <v>4.1049337094566297E-2</v>
      </c>
      <c r="BR193" s="17">
        <v>5.1673348766032801E-2</v>
      </c>
      <c r="BS193" s="17">
        <v>3.6858491960097897E-2</v>
      </c>
      <c r="BT193" s="17"/>
      <c r="BU193" s="17">
        <v>3.64490010074748E-2</v>
      </c>
      <c r="BV193" s="17">
        <v>5.5099927888708801E-2</v>
      </c>
      <c r="BW193" s="17"/>
      <c r="BX193" s="17">
        <v>4.9664208564536502E-2</v>
      </c>
      <c r="BY193" s="17">
        <v>4.2667469679677598E-2</v>
      </c>
      <c r="BZ193" s="17"/>
      <c r="CA193" s="17">
        <v>4.95625113115815E-2</v>
      </c>
      <c r="CB193" s="17">
        <v>5.2674536301757502E-2</v>
      </c>
      <c r="CC193" s="17">
        <v>2.6985295508565599E-2</v>
      </c>
      <c r="CD193" s="17">
        <v>5.45913069826926E-2</v>
      </c>
    </row>
    <row r="194" spans="2:82">
      <c r="B194" t="s">
        <v>124</v>
      </c>
      <c r="C194" s="17">
        <v>5.1628860355470499E-2</v>
      </c>
      <c r="D194" s="17">
        <v>4.0398607572916599E-2</v>
      </c>
      <c r="E194" s="17">
        <v>6.2981847296554594E-2</v>
      </c>
      <c r="F194" s="17"/>
      <c r="G194" s="17">
        <v>4.1671249624772803E-2</v>
      </c>
      <c r="H194" s="17">
        <v>5.3543942254856099E-2</v>
      </c>
      <c r="I194" s="17">
        <v>6.27578454909445E-2</v>
      </c>
      <c r="J194" s="17">
        <v>5.6941414814562698E-2</v>
      </c>
      <c r="K194" s="17">
        <v>5.5798683740529702E-2</v>
      </c>
      <c r="L194" s="17">
        <v>4.0498500924090797E-2</v>
      </c>
      <c r="M194" s="17"/>
      <c r="N194" s="17">
        <v>3.2123260347482002E-2</v>
      </c>
      <c r="O194" s="17">
        <v>4.2004791490931899E-2</v>
      </c>
      <c r="P194" s="17">
        <v>7.0934943265893405E-2</v>
      </c>
      <c r="Q194" s="17">
        <v>6.5969671873549907E-2</v>
      </c>
      <c r="R194" s="17"/>
      <c r="S194" s="17">
        <v>4.2764766446026101E-2</v>
      </c>
      <c r="T194" s="17">
        <v>4.7772540362049899E-2</v>
      </c>
      <c r="U194" s="17">
        <v>6.2720298963298199E-2</v>
      </c>
      <c r="V194" s="17">
        <v>5.46280425235771E-2</v>
      </c>
      <c r="W194" s="17">
        <v>3.71965759108141E-2</v>
      </c>
      <c r="X194" s="17">
        <v>5.9163366473158001E-2</v>
      </c>
      <c r="Y194" s="17">
        <v>4.1439102090882897E-2</v>
      </c>
      <c r="Z194" s="17">
        <v>6.8580713678917493E-2</v>
      </c>
      <c r="AA194" s="17">
        <v>6.2445928789199301E-2</v>
      </c>
      <c r="AB194" s="17">
        <v>5.1554891753738098E-2</v>
      </c>
      <c r="AC194" s="17">
        <v>5.3027190652314302E-2</v>
      </c>
      <c r="AD194" s="17">
        <v>4.4995360273166002E-2</v>
      </c>
      <c r="AE194" s="17"/>
      <c r="AF194" s="17">
        <v>0.22840193120770599</v>
      </c>
      <c r="AG194" s="17">
        <v>7.3037971787587697E-2</v>
      </c>
      <c r="AH194" s="17">
        <v>5.4325215123052203E-2</v>
      </c>
      <c r="AI194" s="17">
        <v>6.1522644751782998E-2</v>
      </c>
      <c r="AJ194" s="17">
        <v>5.0805683107807802E-2</v>
      </c>
      <c r="AK194" s="17">
        <v>4.3416739449787002E-2</v>
      </c>
      <c r="AL194" s="17">
        <v>3.88200913325044E-2</v>
      </c>
      <c r="AM194" s="17">
        <v>6.2679873326082894E-2</v>
      </c>
      <c r="AN194" s="17">
        <v>2.5164021164101599E-2</v>
      </c>
      <c r="AO194" s="17">
        <v>3.5949411950270599E-2</v>
      </c>
      <c r="AP194" s="17">
        <v>6.8442017953915898E-2</v>
      </c>
      <c r="AQ194" s="17">
        <v>4.3810582292552497E-2</v>
      </c>
      <c r="AR194" s="17">
        <v>1.8466841385965799E-2</v>
      </c>
      <c r="AS194" s="17">
        <v>5.2512545506742503E-2</v>
      </c>
      <c r="AT194" s="17">
        <v>2.25914948404204E-2</v>
      </c>
      <c r="AU194" s="17">
        <v>2.6126382297935801E-2</v>
      </c>
      <c r="AV194" s="17"/>
      <c r="AW194" s="17">
        <v>4.2706048317514997E-2</v>
      </c>
      <c r="AX194" s="17">
        <v>4.6024386867070402E-2</v>
      </c>
      <c r="AY194" s="17">
        <v>6.9178898137717701E-2</v>
      </c>
      <c r="AZ194" s="17">
        <v>6.7114152483785897E-2</v>
      </c>
      <c r="BA194" s="17">
        <v>4.5836609915925697E-2</v>
      </c>
      <c r="BB194" s="17">
        <v>2.2728711354749302E-2</v>
      </c>
      <c r="BC194" s="17"/>
      <c r="BD194" s="17">
        <v>7.9977528622308294E-2</v>
      </c>
      <c r="BE194" s="17">
        <v>4.63967054317833E-2</v>
      </c>
      <c r="BF194" s="17">
        <v>4.14117940359012E-2</v>
      </c>
      <c r="BG194" s="17">
        <v>2.9239549235451801E-2</v>
      </c>
      <c r="BH194" s="17">
        <v>1.4193009196207401E-2</v>
      </c>
      <c r="BI194" s="17"/>
      <c r="BJ194" s="17">
        <v>5.2309077599573997E-2</v>
      </c>
      <c r="BK194" s="17">
        <v>4.3494160984743298E-2</v>
      </c>
      <c r="BL194" s="17"/>
      <c r="BM194" s="17">
        <v>5.4471283743026198E-2</v>
      </c>
      <c r="BN194" s="17">
        <v>3.8796506315691703E-2</v>
      </c>
      <c r="BO194" s="17"/>
      <c r="BP194" s="17">
        <v>4.2495931616380503E-2</v>
      </c>
      <c r="BQ194" s="17">
        <v>5.3857125542530797E-2</v>
      </c>
      <c r="BR194" s="17">
        <v>3.1310481582476603E-2</v>
      </c>
      <c r="BS194" s="17">
        <v>5.38324015756056E-2</v>
      </c>
      <c r="BT194" s="17"/>
      <c r="BU194" s="17">
        <v>3.19671752920693E-2</v>
      </c>
      <c r="BV194" s="17">
        <v>7.66573842027609E-2</v>
      </c>
      <c r="BW194" s="17"/>
      <c r="BX194" s="17">
        <v>1.6766858889864501E-2</v>
      </c>
      <c r="BY194" s="17">
        <v>6.5457075015686497E-2</v>
      </c>
      <c r="BZ194" s="17"/>
      <c r="CA194" s="17">
        <v>2.1126179934559199E-2</v>
      </c>
      <c r="CB194" s="17">
        <v>6.0754619628949E-2</v>
      </c>
      <c r="CC194" s="17">
        <v>1.91467490901846E-2</v>
      </c>
      <c r="CD194" s="17">
        <v>8.5611947799121194E-2</v>
      </c>
    </row>
    <row r="195" spans="2:8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row>
    <row r="196" spans="2:82">
      <c r="B196" s="6" t="s">
        <v>172</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row>
    <row r="197" spans="2:82">
      <c r="B197" s="24" t="s">
        <v>15</v>
      </c>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row>
    <row r="198" spans="2:82">
      <c r="B198" t="s">
        <v>163</v>
      </c>
      <c r="C198" s="17">
        <v>9.9115745967687505E-2</v>
      </c>
      <c r="D198" s="17">
        <v>0.113992193308181</v>
      </c>
      <c r="E198" s="17">
        <v>8.5322965272881093E-2</v>
      </c>
      <c r="F198" s="17"/>
      <c r="G198" s="17">
        <v>0.11145836535687</v>
      </c>
      <c r="H198" s="17">
        <v>0.116288623688468</v>
      </c>
      <c r="I198" s="17">
        <v>0.114250431505139</v>
      </c>
      <c r="J198" s="17">
        <v>9.63788889656996E-2</v>
      </c>
      <c r="K198" s="17">
        <v>9.0600345023567203E-2</v>
      </c>
      <c r="L198" s="17">
        <v>7.2479187225413494E-2</v>
      </c>
      <c r="M198" s="17"/>
      <c r="N198" s="17">
        <v>8.1024651238360307E-2</v>
      </c>
      <c r="O198" s="17">
        <v>8.5081512600466994E-2</v>
      </c>
      <c r="P198" s="17">
        <v>0.12598921085405099</v>
      </c>
      <c r="Q198" s="17">
        <v>0.10804990192041999</v>
      </c>
      <c r="R198" s="17"/>
      <c r="S198" s="17">
        <v>8.9752232277745703E-2</v>
      </c>
      <c r="T198" s="17">
        <v>8.3827289957002102E-2</v>
      </c>
      <c r="U198" s="17">
        <v>6.5782748041901401E-2</v>
      </c>
      <c r="V198" s="17">
        <v>0.111450405686616</v>
      </c>
      <c r="W198" s="17">
        <v>0.130337585148184</v>
      </c>
      <c r="X198" s="17">
        <v>0.14813915320294299</v>
      </c>
      <c r="Y198" s="17">
        <v>9.3383036397855196E-2</v>
      </c>
      <c r="Z198" s="17">
        <v>9.2292168522802503E-2</v>
      </c>
      <c r="AA198" s="17">
        <v>9.9204789407188701E-2</v>
      </c>
      <c r="AB198" s="17">
        <v>9.1087115815598599E-2</v>
      </c>
      <c r="AC198" s="17">
        <v>9.5505346078523803E-2</v>
      </c>
      <c r="AD198" s="17">
        <v>9.5178600154626605E-2</v>
      </c>
      <c r="AE198" s="17"/>
      <c r="AF198" s="17">
        <v>0.117664799037282</v>
      </c>
      <c r="AG198" s="17">
        <v>0.177205769728046</v>
      </c>
      <c r="AH198" s="17">
        <v>7.9396987229726407E-2</v>
      </c>
      <c r="AI198" s="17">
        <v>9.8752840356959096E-2</v>
      </c>
      <c r="AJ198" s="17">
        <v>0.108051856525233</v>
      </c>
      <c r="AK198" s="17">
        <v>8.5328293123595994E-2</v>
      </c>
      <c r="AL198" s="17">
        <v>0.10390832371638099</v>
      </c>
      <c r="AM198" s="17">
        <v>0.104200918575344</v>
      </c>
      <c r="AN198" s="17">
        <v>9.0597294665694897E-2</v>
      </c>
      <c r="AO198" s="17">
        <v>0.10962800239381</v>
      </c>
      <c r="AP198" s="17">
        <v>9.4646931822335398E-2</v>
      </c>
      <c r="AQ198" s="17">
        <v>0.106020668603915</v>
      </c>
      <c r="AR198" s="17">
        <v>8.0546677979830603E-2</v>
      </c>
      <c r="AS198" s="17">
        <v>0.13326719481629401</v>
      </c>
      <c r="AT198" s="17">
        <v>7.0011451734049004E-2</v>
      </c>
      <c r="AU198" s="17">
        <v>0.11255779537590301</v>
      </c>
      <c r="AV198" s="17"/>
      <c r="AW198" s="17">
        <v>0.111217247086282</v>
      </c>
      <c r="AX198" s="17">
        <v>9.8592465548030694E-2</v>
      </c>
      <c r="AY198" s="17">
        <v>0.103250710759192</v>
      </c>
      <c r="AZ198" s="17">
        <v>8.6986560475121197E-2</v>
      </c>
      <c r="BA198" s="17">
        <v>9.0624813773559396E-2</v>
      </c>
      <c r="BB198" s="17">
        <v>0.104281828165964</v>
      </c>
      <c r="BC198" s="17"/>
      <c r="BD198" s="17">
        <v>0.12365548393980599</v>
      </c>
      <c r="BE198" s="17">
        <v>9.9238836591463805E-2</v>
      </c>
      <c r="BF198" s="17">
        <v>7.9570539544684404E-2</v>
      </c>
      <c r="BG198" s="17">
        <v>8.7948771600377104E-2</v>
      </c>
      <c r="BH198" s="17">
        <v>7.5766632736660997E-2</v>
      </c>
      <c r="BI198" s="17"/>
      <c r="BJ198" s="17">
        <v>9.5136367079058703E-2</v>
      </c>
      <c r="BK198" s="17">
        <v>0.115572277666251</v>
      </c>
      <c r="BL198" s="17"/>
      <c r="BM198" s="17">
        <v>9.6530179081717807E-2</v>
      </c>
      <c r="BN198" s="17">
        <v>0.107733671647187</v>
      </c>
      <c r="BO198" s="17"/>
      <c r="BP198" s="17">
        <v>0.119892551710318</v>
      </c>
      <c r="BQ198" s="17">
        <v>0.10636277802684301</v>
      </c>
      <c r="BR198" s="17">
        <v>7.1877497494894402E-2</v>
      </c>
      <c r="BS198" s="17">
        <v>9.5292788638975598E-2</v>
      </c>
      <c r="BT198" s="17"/>
      <c r="BU198" s="17">
        <v>9.7664858320272094E-2</v>
      </c>
      <c r="BV198" s="17">
        <v>0.100962666817349</v>
      </c>
      <c r="BW198" s="17"/>
      <c r="BX198" s="17">
        <v>0.10468318343142601</v>
      </c>
      <c r="BY198" s="17">
        <v>9.6907389673747998E-2</v>
      </c>
      <c r="BZ198" s="17"/>
      <c r="CA198" s="17">
        <v>0.16943745538841301</v>
      </c>
      <c r="CB198" s="17">
        <v>0.145397196386608</v>
      </c>
      <c r="CC198" s="17">
        <v>5.70031990249288E-2</v>
      </c>
      <c r="CD198" s="17">
        <v>8.13333059775318E-2</v>
      </c>
    </row>
    <row r="199" spans="2:82">
      <c r="B199" t="s">
        <v>164</v>
      </c>
      <c r="C199" s="17">
        <v>0.49480127029908699</v>
      </c>
      <c r="D199" s="17">
        <v>0.48204729070618502</v>
      </c>
      <c r="E199" s="17">
        <v>0.50642876270610904</v>
      </c>
      <c r="F199" s="17"/>
      <c r="G199" s="17">
        <v>0.444150284950665</v>
      </c>
      <c r="H199" s="17">
        <v>0.49160445437432898</v>
      </c>
      <c r="I199" s="17">
        <v>0.52149910750174999</v>
      </c>
      <c r="J199" s="17">
        <v>0.48523382744826499</v>
      </c>
      <c r="K199" s="17">
        <v>0.51102494082264205</v>
      </c>
      <c r="L199" s="17">
        <v>0.506230631496005</v>
      </c>
      <c r="M199" s="17"/>
      <c r="N199" s="17">
        <v>0.473167143477634</v>
      </c>
      <c r="O199" s="17">
        <v>0.50658122650423298</v>
      </c>
      <c r="P199" s="17">
        <v>0.48180346949733799</v>
      </c>
      <c r="Q199" s="17">
        <v>0.51634766031416701</v>
      </c>
      <c r="R199" s="17"/>
      <c r="S199" s="17">
        <v>0.49249010759642697</v>
      </c>
      <c r="T199" s="17">
        <v>0.54373641975363796</v>
      </c>
      <c r="U199" s="17">
        <v>0.51348541175143103</v>
      </c>
      <c r="V199" s="17">
        <v>0.48845670346904202</v>
      </c>
      <c r="W199" s="17">
        <v>0.49366165719031802</v>
      </c>
      <c r="X199" s="17">
        <v>0.49773974445420999</v>
      </c>
      <c r="Y199" s="17">
        <v>0.50728900131132304</v>
      </c>
      <c r="Z199" s="17">
        <v>0.49094120318743001</v>
      </c>
      <c r="AA199" s="17">
        <v>0.47248726397962898</v>
      </c>
      <c r="AB199" s="17">
        <v>0.42348265750995501</v>
      </c>
      <c r="AC199" s="17">
        <v>0.53627632461071395</v>
      </c>
      <c r="AD199" s="17">
        <v>0.45509311735865499</v>
      </c>
      <c r="AE199" s="17"/>
      <c r="AF199" s="17">
        <v>0.53226568506593697</v>
      </c>
      <c r="AG199" s="17">
        <v>0.45383782381542298</v>
      </c>
      <c r="AH199" s="17">
        <v>0.52897255083502903</v>
      </c>
      <c r="AI199" s="17">
        <v>0.55670354476991302</v>
      </c>
      <c r="AJ199" s="17">
        <v>0.49221462692336998</v>
      </c>
      <c r="AK199" s="17">
        <v>0.50748653277931999</v>
      </c>
      <c r="AL199" s="17">
        <v>0.466876394825125</v>
      </c>
      <c r="AM199" s="17">
        <v>0.50373647494450502</v>
      </c>
      <c r="AN199" s="17">
        <v>0.51551778397652603</v>
      </c>
      <c r="AO199" s="17">
        <v>0.50042161460680201</v>
      </c>
      <c r="AP199" s="17">
        <v>0.47588776583498799</v>
      </c>
      <c r="AQ199" s="17">
        <v>0.43748391635693801</v>
      </c>
      <c r="AR199" s="17">
        <v>0.52296066618233605</v>
      </c>
      <c r="AS199" s="17">
        <v>0.40820746148530401</v>
      </c>
      <c r="AT199" s="17">
        <v>0.47049350562414999</v>
      </c>
      <c r="AU199" s="17">
        <v>0.44849761334364102</v>
      </c>
      <c r="AV199" s="17"/>
      <c r="AW199" s="17">
        <v>0.46933732656393801</v>
      </c>
      <c r="AX199" s="17">
        <v>0.49666666359792</v>
      </c>
      <c r="AY199" s="17">
        <v>0.49732643316000902</v>
      </c>
      <c r="AZ199" s="17">
        <v>0.51104453623992596</v>
      </c>
      <c r="BA199" s="17">
        <v>0.500031742037783</v>
      </c>
      <c r="BB199" s="17">
        <v>0.51458858086747095</v>
      </c>
      <c r="BC199" s="17"/>
      <c r="BD199" s="17">
        <v>0.50961523808301001</v>
      </c>
      <c r="BE199" s="17">
        <v>0.53059959523353295</v>
      </c>
      <c r="BF199" s="17">
        <v>0.486651964369681</v>
      </c>
      <c r="BG199" s="17">
        <v>0.41985771033385699</v>
      </c>
      <c r="BH199" s="17">
        <v>0.43700478281535698</v>
      </c>
      <c r="BI199" s="17"/>
      <c r="BJ199" s="17">
        <v>0.511700043327454</v>
      </c>
      <c r="BK199" s="17">
        <v>0.42872755016069097</v>
      </c>
      <c r="BL199" s="17"/>
      <c r="BM199" s="17">
        <v>0.51019969343635996</v>
      </c>
      <c r="BN199" s="17">
        <v>0.42555799404677502</v>
      </c>
      <c r="BO199" s="17"/>
      <c r="BP199" s="17">
        <v>0.41659728008233898</v>
      </c>
      <c r="BQ199" s="17">
        <v>0.457498571326107</v>
      </c>
      <c r="BR199" s="17">
        <v>0.43042007395870702</v>
      </c>
      <c r="BS199" s="17">
        <v>0.52348008174390903</v>
      </c>
      <c r="BT199" s="17"/>
      <c r="BU199" s="17">
        <v>0.51520804880430204</v>
      </c>
      <c r="BV199" s="17">
        <v>0.46882427286386402</v>
      </c>
      <c r="BW199" s="17"/>
      <c r="BX199" s="17">
        <v>0.46847880343275899</v>
      </c>
      <c r="BY199" s="17">
        <v>0.50524222913425598</v>
      </c>
      <c r="BZ199" s="17"/>
      <c r="CA199" s="17">
        <v>0.48411929674881199</v>
      </c>
      <c r="CB199" s="17">
        <v>0.51849613820124196</v>
      </c>
      <c r="CC199" s="17">
        <v>0.51688624862194099</v>
      </c>
      <c r="CD199" s="17">
        <v>0.45106370921967398</v>
      </c>
    </row>
    <row r="200" spans="2:82">
      <c r="B200" t="s">
        <v>165</v>
      </c>
      <c r="C200" s="17">
        <v>0.29573526471023098</v>
      </c>
      <c r="D200" s="17">
        <v>0.310274710584311</v>
      </c>
      <c r="E200" s="17">
        <v>0.28134885675237298</v>
      </c>
      <c r="F200" s="17"/>
      <c r="G200" s="17">
        <v>0.29795117851933101</v>
      </c>
      <c r="H200" s="17">
        <v>0.26961429799651998</v>
      </c>
      <c r="I200" s="17">
        <v>0.238794993615389</v>
      </c>
      <c r="J200" s="17">
        <v>0.30337378449609298</v>
      </c>
      <c r="K200" s="17">
        <v>0.31863794308181997</v>
      </c>
      <c r="L200" s="17">
        <v>0.340471953134864</v>
      </c>
      <c r="M200" s="17"/>
      <c r="N200" s="17">
        <v>0.35466849325430799</v>
      </c>
      <c r="O200" s="17">
        <v>0.31817358762893</v>
      </c>
      <c r="P200" s="17">
        <v>0.266559182731955</v>
      </c>
      <c r="Q200" s="17">
        <v>0.237108664407466</v>
      </c>
      <c r="R200" s="17"/>
      <c r="S200" s="17">
        <v>0.29948969879262199</v>
      </c>
      <c r="T200" s="17">
        <v>0.28100902894081298</v>
      </c>
      <c r="U200" s="17">
        <v>0.28274450085429897</v>
      </c>
      <c r="V200" s="17">
        <v>0.292941081494342</v>
      </c>
      <c r="W200" s="17">
        <v>0.30874165630289901</v>
      </c>
      <c r="X200" s="17">
        <v>0.219482530996365</v>
      </c>
      <c r="Y200" s="17">
        <v>0.28912376563214898</v>
      </c>
      <c r="Z200" s="17">
        <v>0.30463444934436801</v>
      </c>
      <c r="AA200" s="17">
        <v>0.32243250289142</v>
      </c>
      <c r="AB200" s="17">
        <v>0.38412628660290399</v>
      </c>
      <c r="AC200" s="17">
        <v>0.22680474028713599</v>
      </c>
      <c r="AD200" s="17">
        <v>0.34106016541819101</v>
      </c>
      <c r="AE200" s="17"/>
      <c r="AF200" s="17">
        <v>4.2081463235670101E-2</v>
      </c>
      <c r="AG200" s="17">
        <v>0.246490453970306</v>
      </c>
      <c r="AH200" s="17">
        <v>0.24335548877354199</v>
      </c>
      <c r="AI200" s="17">
        <v>0.21584753938253301</v>
      </c>
      <c r="AJ200" s="17">
        <v>0.28280530555675498</v>
      </c>
      <c r="AK200" s="17">
        <v>0.30707763777762997</v>
      </c>
      <c r="AL200" s="17">
        <v>0.32450288509179198</v>
      </c>
      <c r="AM200" s="17">
        <v>0.31002240839852602</v>
      </c>
      <c r="AN200" s="17">
        <v>0.32674967923849602</v>
      </c>
      <c r="AO200" s="17">
        <v>0.33306720801913398</v>
      </c>
      <c r="AP200" s="17">
        <v>0.29036305408507201</v>
      </c>
      <c r="AQ200" s="17">
        <v>0.35583942774248001</v>
      </c>
      <c r="AR200" s="17">
        <v>0.34168030834174201</v>
      </c>
      <c r="AS200" s="17">
        <v>0.31950010358877701</v>
      </c>
      <c r="AT200" s="17">
        <v>0.38526480055405099</v>
      </c>
      <c r="AU200" s="17">
        <v>0.32760429625751197</v>
      </c>
      <c r="AV200" s="17"/>
      <c r="AW200" s="17">
        <v>0.29048062779449502</v>
      </c>
      <c r="AX200" s="17">
        <v>0.29485682087359999</v>
      </c>
      <c r="AY200" s="17">
        <v>0.28992770147177199</v>
      </c>
      <c r="AZ200" s="17">
        <v>0.29372222823356797</v>
      </c>
      <c r="BA200" s="17">
        <v>0.33060772842470099</v>
      </c>
      <c r="BB200" s="17">
        <v>0.276005443578482</v>
      </c>
      <c r="BC200" s="17"/>
      <c r="BD200" s="17">
        <v>0.25749940303405799</v>
      </c>
      <c r="BE200" s="17">
        <v>0.25532802223871198</v>
      </c>
      <c r="BF200" s="17">
        <v>0.32996855043589302</v>
      </c>
      <c r="BG200" s="17">
        <v>0.378499396423297</v>
      </c>
      <c r="BH200" s="17">
        <v>0.41386754685392901</v>
      </c>
      <c r="BI200" s="17"/>
      <c r="BJ200" s="17">
        <v>0.2942431890876</v>
      </c>
      <c r="BK200" s="17">
        <v>0.30386632223249899</v>
      </c>
      <c r="BL200" s="17"/>
      <c r="BM200" s="17">
        <v>0.29029004507684297</v>
      </c>
      <c r="BN200" s="17">
        <v>0.32093025538084802</v>
      </c>
      <c r="BO200" s="17"/>
      <c r="BP200" s="17">
        <v>0.30362378775605298</v>
      </c>
      <c r="BQ200" s="17">
        <v>0.32360368716889498</v>
      </c>
      <c r="BR200" s="17">
        <v>0.348483974302778</v>
      </c>
      <c r="BS200" s="17">
        <v>0.28631414177214798</v>
      </c>
      <c r="BT200" s="17"/>
      <c r="BU200" s="17">
        <v>0.30747176351141697</v>
      </c>
      <c r="BV200" s="17">
        <v>0.28079518001342302</v>
      </c>
      <c r="BW200" s="17"/>
      <c r="BX200" s="17">
        <v>0.32882334563146998</v>
      </c>
      <c r="BY200" s="17">
        <v>0.28261068590126898</v>
      </c>
      <c r="BZ200" s="17"/>
      <c r="CA200" s="17">
        <v>0.30270489225807801</v>
      </c>
      <c r="CB200" s="17">
        <v>0.238553605643197</v>
      </c>
      <c r="CC200" s="17">
        <v>0.33831714299940802</v>
      </c>
      <c r="CD200" s="17">
        <v>0.30337785399756301</v>
      </c>
    </row>
    <row r="201" spans="2:82">
      <c r="B201" t="s">
        <v>166</v>
      </c>
      <c r="C201" s="17">
        <v>5.2127296659190497E-2</v>
      </c>
      <c r="D201" s="17">
        <v>5.8007669021903997E-2</v>
      </c>
      <c r="E201" s="17">
        <v>4.6228218356794297E-2</v>
      </c>
      <c r="F201" s="17"/>
      <c r="G201" s="17">
        <v>9.0766329021647996E-2</v>
      </c>
      <c r="H201" s="17">
        <v>5.8141405592128097E-2</v>
      </c>
      <c r="I201" s="17">
        <v>6.0216810207544297E-2</v>
      </c>
      <c r="J201" s="17">
        <v>3.6349501526770203E-2</v>
      </c>
      <c r="K201" s="17">
        <v>4.2253400125423703E-2</v>
      </c>
      <c r="L201" s="17">
        <v>3.43438955942151E-2</v>
      </c>
      <c r="M201" s="17"/>
      <c r="N201" s="17">
        <v>5.9032567819785803E-2</v>
      </c>
      <c r="O201" s="17">
        <v>3.9779126572369303E-2</v>
      </c>
      <c r="P201" s="17">
        <v>5.4306232934976099E-2</v>
      </c>
      <c r="Q201" s="17">
        <v>5.6953476893063598E-2</v>
      </c>
      <c r="R201" s="17"/>
      <c r="S201" s="17">
        <v>6.8785814262291203E-2</v>
      </c>
      <c r="T201" s="17">
        <v>5.62222289502851E-2</v>
      </c>
      <c r="U201" s="17">
        <v>4.65861001241051E-2</v>
      </c>
      <c r="V201" s="17">
        <v>4.1055474833881299E-2</v>
      </c>
      <c r="W201" s="17">
        <v>3.6047783148208598E-2</v>
      </c>
      <c r="X201" s="17">
        <v>6.6734385920000194E-2</v>
      </c>
      <c r="Y201" s="17">
        <v>5.4255192441715699E-2</v>
      </c>
      <c r="Z201" s="17">
        <v>3.20535357721414E-2</v>
      </c>
      <c r="AA201" s="17">
        <v>5.4230510613212199E-2</v>
      </c>
      <c r="AB201" s="17">
        <v>3.6135185044802898E-2</v>
      </c>
      <c r="AC201" s="17">
        <v>3.4534954584627298E-2</v>
      </c>
      <c r="AD201" s="17">
        <v>8.9003006758893194E-2</v>
      </c>
      <c r="AE201" s="17"/>
      <c r="AF201" s="17">
        <v>7.9873229527783501E-2</v>
      </c>
      <c r="AG201" s="17">
        <v>3.7649070926294201E-2</v>
      </c>
      <c r="AH201" s="17">
        <v>5.2422719246838598E-2</v>
      </c>
      <c r="AI201" s="17">
        <v>5.7079238537516903E-2</v>
      </c>
      <c r="AJ201" s="17">
        <v>5.3743493565505902E-2</v>
      </c>
      <c r="AK201" s="17">
        <v>4.5104308221722497E-2</v>
      </c>
      <c r="AL201" s="17">
        <v>5.3769655981080099E-2</v>
      </c>
      <c r="AM201" s="17">
        <v>3.9034832300580101E-2</v>
      </c>
      <c r="AN201" s="17">
        <v>3.9307315894879499E-2</v>
      </c>
      <c r="AO201" s="17">
        <v>2.97554584837166E-2</v>
      </c>
      <c r="AP201" s="17">
        <v>8.4627901891947993E-2</v>
      </c>
      <c r="AQ201" s="17">
        <v>6.9481456882608802E-2</v>
      </c>
      <c r="AR201" s="17">
        <v>4.3126234822891199E-2</v>
      </c>
      <c r="AS201" s="17">
        <v>6.0979966760169098E-2</v>
      </c>
      <c r="AT201" s="17">
        <v>5.1638747247329399E-2</v>
      </c>
      <c r="AU201" s="17">
        <v>7.4822871195604795E-2</v>
      </c>
      <c r="AV201" s="17"/>
      <c r="AW201" s="17">
        <v>7.7387196831626398E-2</v>
      </c>
      <c r="AX201" s="17">
        <v>5.1225109058177301E-2</v>
      </c>
      <c r="AY201" s="17">
        <v>3.9126005959578401E-2</v>
      </c>
      <c r="AZ201" s="17">
        <v>3.9908875814566799E-2</v>
      </c>
      <c r="BA201" s="17">
        <v>3.6293369702486603E-2</v>
      </c>
      <c r="BB201" s="17">
        <v>5.8975849994751701E-2</v>
      </c>
      <c r="BC201" s="17"/>
      <c r="BD201" s="17">
        <v>3.1565712977505302E-2</v>
      </c>
      <c r="BE201" s="17">
        <v>5.6992499156133601E-2</v>
      </c>
      <c r="BF201" s="17">
        <v>5.73952208490646E-2</v>
      </c>
      <c r="BG201" s="17">
        <v>7.6508130070510397E-2</v>
      </c>
      <c r="BH201" s="17">
        <v>7.3361037594053505E-2</v>
      </c>
      <c r="BI201" s="17"/>
      <c r="BJ201" s="17">
        <v>3.9995905152212803E-2</v>
      </c>
      <c r="BK201" s="17">
        <v>0.10155286807955601</v>
      </c>
      <c r="BL201" s="17"/>
      <c r="BM201" s="17">
        <v>4.3818035678978198E-2</v>
      </c>
      <c r="BN201" s="17">
        <v>9.2270453269371694E-2</v>
      </c>
      <c r="BO201" s="17"/>
      <c r="BP201" s="17">
        <v>0.109281718703667</v>
      </c>
      <c r="BQ201" s="17">
        <v>7.13989599364412E-2</v>
      </c>
      <c r="BR201" s="17">
        <v>8.3585504381202505E-2</v>
      </c>
      <c r="BS201" s="17">
        <v>3.5160579650961699E-2</v>
      </c>
      <c r="BT201" s="17"/>
      <c r="BU201" s="17">
        <v>4.04215602148041E-2</v>
      </c>
      <c r="BV201" s="17">
        <v>6.7028222129397602E-2</v>
      </c>
      <c r="BW201" s="17"/>
      <c r="BX201" s="17">
        <v>6.5795646100111793E-2</v>
      </c>
      <c r="BY201" s="17">
        <v>4.6705666741976098E-2</v>
      </c>
      <c r="BZ201" s="17"/>
      <c r="CA201" s="17">
        <v>3.5503069403572902E-2</v>
      </c>
      <c r="CB201" s="17">
        <v>3.7501136140612998E-2</v>
      </c>
      <c r="CC201" s="17">
        <v>5.9077059339615198E-2</v>
      </c>
      <c r="CD201" s="17">
        <v>6.3106301839379597E-2</v>
      </c>
    </row>
    <row r="202" spans="2:82">
      <c r="B202" t="s">
        <v>124</v>
      </c>
      <c r="C202" s="17">
        <v>5.8220422363804203E-2</v>
      </c>
      <c r="D202" s="17">
        <v>3.5678136379418898E-2</v>
      </c>
      <c r="E202" s="17">
        <v>8.06711969118422E-2</v>
      </c>
      <c r="F202" s="17"/>
      <c r="G202" s="17">
        <v>5.56738421514862E-2</v>
      </c>
      <c r="H202" s="17">
        <v>6.4351218348554395E-2</v>
      </c>
      <c r="I202" s="17">
        <v>6.5238657170178793E-2</v>
      </c>
      <c r="J202" s="17">
        <v>7.8663997563172494E-2</v>
      </c>
      <c r="K202" s="17">
        <v>3.7483370946547898E-2</v>
      </c>
      <c r="L202" s="17">
        <v>4.6474332549502201E-2</v>
      </c>
      <c r="M202" s="17"/>
      <c r="N202" s="17">
        <v>3.2107144209912397E-2</v>
      </c>
      <c r="O202" s="17">
        <v>5.0384546694000699E-2</v>
      </c>
      <c r="P202" s="17">
        <v>7.1341903981679694E-2</v>
      </c>
      <c r="Q202" s="17">
        <v>8.15402964648827E-2</v>
      </c>
      <c r="R202" s="17"/>
      <c r="S202" s="17">
        <v>4.94821470709138E-2</v>
      </c>
      <c r="T202" s="17">
        <v>3.5205032398261997E-2</v>
      </c>
      <c r="U202" s="17">
        <v>9.1401239228263403E-2</v>
      </c>
      <c r="V202" s="17">
        <v>6.6096334516118696E-2</v>
      </c>
      <c r="W202" s="17">
        <v>3.1211318210389902E-2</v>
      </c>
      <c r="X202" s="17">
        <v>6.7904185426482203E-2</v>
      </c>
      <c r="Y202" s="17">
        <v>5.5949004216957698E-2</v>
      </c>
      <c r="Z202" s="17">
        <v>8.0078643173258898E-2</v>
      </c>
      <c r="AA202" s="17">
        <v>5.1644933108550201E-2</v>
      </c>
      <c r="AB202" s="17">
        <v>6.5168755026739605E-2</v>
      </c>
      <c r="AC202" s="17">
        <v>0.106878634438999</v>
      </c>
      <c r="AD202" s="17">
        <v>1.9665110309633398E-2</v>
      </c>
      <c r="AE202" s="17"/>
      <c r="AF202" s="17">
        <v>0.22811482313332701</v>
      </c>
      <c r="AG202" s="17">
        <v>8.4816881559930696E-2</v>
      </c>
      <c r="AH202" s="17">
        <v>9.5852253914863295E-2</v>
      </c>
      <c r="AI202" s="17">
        <v>7.1616836953077703E-2</v>
      </c>
      <c r="AJ202" s="17">
        <v>6.31847174291362E-2</v>
      </c>
      <c r="AK202" s="17">
        <v>5.5003228097731199E-2</v>
      </c>
      <c r="AL202" s="17">
        <v>5.0942740385621403E-2</v>
      </c>
      <c r="AM202" s="17">
        <v>4.3005365781045003E-2</v>
      </c>
      <c r="AN202" s="17">
        <v>2.7827926224402801E-2</v>
      </c>
      <c r="AO202" s="17">
        <v>2.71277164965372E-2</v>
      </c>
      <c r="AP202" s="17">
        <v>5.4474346365656602E-2</v>
      </c>
      <c r="AQ202" s="17">
        <v>3.11745304140582E-2</v>
      </c>
      <c r="AR202" s="17">
        <v>1.16861126732003E-2</v>
      </c>
      <c r="AS202" s="17">
        <v>7.8045273349455796E-2</v>
      </c>
      <c r="AT202" s="17">
        <v>2.25914948404204E-2</v>
      </c>
      <c r="AU202" s="17">
        <v>3.6517423827339197E-2</v>
      </c>
      <c r="AV202" s="17"/>
      <c r="AW202" s="17">
        <v>5.1577601723658398E-2</v>
      </c>
      <c r="AX202" s="17">
        <v>5.8658940922271897E-2</v>
      </c>
      <c r="AY202" s="17">
        <v>7.0369148649448099E-2</v>
      </c>
      <c r="AZ202" s="17">
        <v>6.8337799236818195E-2</v>
      </c>
      <c r="BA202" s="17">
        <v>4.2442346061469599E-2</v>
      </c>
      <c r="BB202" s="17">
        <v>4.61482973933302E-2</v>
      </c>
      <c r="BC202" s="17"/>
      <c r="BD202" s="17">
        <v>7.7664161965620801E-2</v>
      </c>
      <c r="BE202" s="17">
        <v>5.7841046780158403E-2</v>
      </c>
      <c r="BF202" s="17">
        <v>4.6413724800676202E-2</v>
      </c>
      <c r="BG202" s="17">
        <v>3.7185991571959003E-2</v>
      </c>
      <c r="BH202" s="17">
        <v>0</v>
      </c>
      <c r="BI202" s="17"/>
      <c r="BJ202" s="17">
        <v>5.8924495353675103E-2</v>
      </c>
      <c r="BK202" s="17">
        <v>5.0280981861002397E-2</v>
      </c>
      <c r="BL202" s="17"/>
      <c r="BM202" s="17">
        <v>5.9162046726101099E-2</v>
      </c>
      <c r="BN202" s="17">
        <v>5.3507625655818701E-2</v>
      </c>
      <c r="BO202" s="17"/>
      <c r="BP202" s="17">
        <v>5.0604661747622799E-2</v>
      </c>
      <c r="BQ202" s="17">
        <v>4.11360035417144E-2</v>
      </c>
      <c r="BR202" s="17">
        <v>6.5632949862417994E-2</v>
      </c>
      <c r="BS202" s="17">
        <v>5.9752408194005603E-2</v>
      </c>
      <c r="BT202" s="17"/>
      <c r="BU202" s="17">
        <v>3.92337691492054E-2</v>
      </c>
      <c r="BV202" s="17">
        <v>8.2389658175966898E-2</v>
      </c>
      <c r="BW202" s="17"/>
      <c r="BX202" s="17">
        <v>3.2219021404233501E-2</v>
      </c>
      <c r="BY202" s="17">
        <v>6.8534028548750694E-2</v>
      </c>
      <c r="BZ202" s="17"/>
      <c r="CA202" s="17">
        <v>8.2352862011245195E-3</v>
      </c>
      <c r="CB202" s="17">
        <v>6.0051923628339998E-2</v>
      </c>
      <c r="CC202" s="17">
        <v>2.8716350014106499E-2</v>
      </c>
      <c r="CD202" s="17">
        <v>0.101118828965851</v>
      </c>
    </row>
    <row r="203" spans="2:82">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row>
    <row r="204" spans="2:82">
      <c r="B204" s="6" t="s">
        <v>173</v>
      </c>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row>
    <row r="205" spans="2:82">
      <c r="B205" s="24" t="s">
        <v>15</v>
      </c>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row>
    <row r="206" spans="2:82">
      <c r="B206" t="s">
        <v>163</v>
      </c>
      <c r="C206" s="17">
        <v>3.8857756466073597E-2</v>
      </c>
      <c r="D206" s="17">
        <v>4.9338114160856997E-2</v>
      </c>
      <c r="E206" s="17">
        <v>2.89104289268769E-2</v>
      </c>
      <c r="F206" s="17"/>
      <c r="G206" s="17">
        <v>6.4870402916183498E-2</v>
      </c>
      <c r="H206" s="17">
        <v>6.4586043296906301E-2</v>
      </c>
      <c r="I206" s="17">
        <v>5.6187764896398998E-2</v>
      </c>
      <c r="J206" s="17">
        <v>2.5141717088558498E-2</v>
      </c>
      <c r="K206" s="17">
        <v>1.5811937687021702E-2</v>
      </c>
      <c r="L206" s="17">
        <v>1.3019390669061E-2</v>
      </c>
      <c r="M206" s="17"/>
      <c r="N206" s="17">
        <v>2.7883428415882702E-2</v>
      </c>
      <c r="O206" s="17">
        <v>3.2575292118820702E-2</v>
      </c>
      <c r="P206" s="17">
        <v>5.7169315164408097E-2</v>
      </c>
      <c r="Q206" s="17">
        <v>4.0646339136895797E-2</v>
      </c>
      <c r="R206" s="17"/>
      <c r="S206" s="17">
        <v>4.5406833473928397E-2</v>
      </c>
      <c r="T206" s="17">
        <v>2.2898382841981101E-2</v>
      </c>
      <c r="U206" s="17">
        <v>3.46317132015544E-2</v>
      </c>
      <c r="V206" s="17">
        <v>2.5819617263581101E-2</v>
      </c>
      <c r="W206" s="17">
        <v>6.5242478213773505E-2</v>
      </c>
      <c r="X206" s="17">
        <v>5.2058054925750198E-2</v>
      </c>
      <c r="Y206" s="17">
        <v>2.6772007985401199E-2</v>
      </c>
      <c r="Z206" s="17">
        <v>5.2019163825913498E-2</v>
      </c>
      <c r="AA206" s="17">
        <v>4.0914553021622099E-2</v>
      </c>
      <c r="AB206" s="17">
        <v>3.14297686906451E-2</v>
      </c>
      <c r="AC206" s="17">
        <v>3.5181684947298397E-2</v>
      </c>
      <c r="AD206" s="17">
        <v>6.2211782844324999E-2</v>
      </c>
      <c r="AE206" s="17"/>
      <c r="AF206" s="17">
        <v>4.5486787894145002E-2</v>
      </c>
      <c r="AG206" s="17">
        <v>8.5381175770018802E-2</v>
      </c>
      <c r="AH206" s="17">
        <v>1.9951996825149702E-2</v>
      </c>
      <c r="AI206" s="17">
        <v>2.71874696295695E-2</v>
      </c>
      <c r="AJ206" s="17">
        <v>4.7720517189634402E-2</v>
      </c>
      <c r="AK206" s="17">
        <v>2.9809098150410902E-2</v>
      </c>
      <c r="AL206" s="17">
        <v>5.1197220798800999E-2</v>
      </c>
      <c r="AM206" s="17">
        <v>6.6473687616108001E-2</v>
      </c>
      <c r="AN206" s="17">
        <v>2.8850154093012399E-2</v>
      </c>
      <c r="AO206" s="17">
        <v>3.94929957792843E-2</v>
      </c>
      <c r="AP206" s="17">
        <v>3.1304897762802E-2</v>
      </c>
      <c r="AQ206" s="17">
        <v>3.72765224807559E-2</v>
      </c>
      <c r="AR206" s="17">
        <v>1.06364654803889E-2</v>
      </c>
      <c r="AS206" s="17">
        <v>2.21494452211837E-2</v>
      </c>
      <c r="AT206" s="17">
        <v>5.3950683086585301E-2</v>
      </c>
      <c r="AU206" s="17">
        <v>5.0877213090051297E-2</v>
      </c>
      <c r="AV206" s="17"/>
      <c r="AW206" s="17">
        <v>5.1887939997130102E-2</v>
      </c>
      <c r="AX206" s="17">
        <v>3.65556057991566E-2</v>
      </c>
      <c r="AY206" s="17">
        <v>4.0063215101711201E-2</v>
      </c>
      <c r="AZ206" s="17">
        <v>2.9443670000543098E-2</v>
      </c>
      <c r="BA206" s="17">
        <v>2.28965213086928E-2</v>
      </c>
      <c r="BB206" s="17">
        <v>5.9427617735896401E-2</v>
      </c>
      <c r="BC206" s="17"/>
      <c r="BD206" s="17">
        <v>4.8186089105492297E-2</v>
      </c>
      <c r="BE206" s="17">
        <v>3.0261036198886201E-2</v>
      </c>
      <c r="BF206" s="17">
        <v>2.4715924785387401E-2</v>
      </c>
      <c r="BG206" s="17">
        <v>8.5083882922126E-2</v>
      </c>
      <c r="BH206" s="17">
        <v>8.0377875203582597E-2</v>
      </c>
      <c r="BI206" s="17"/>
      <c r="BJ206" s="17">
        <v>3.1350039931596498E-2</v>
      </c>
      <c r="BK206" s="17">
        <v>7.0355545563672905E-2</v>
      </c>
      <c r="BL206" s="17"/>
      <c r="BM206" s="17">
        <v>3.6519876506439501E-2</v>
      </c>
      <c r="BN206" s="17">
        <v>4.60632080604483E-2</v>
      </c>
      <c r="BO206" s="17"/>
      <c r="BP206" s="17">
        <v>5.8005717339539499E-2</v>
      </c>
      <c r="BQ206" s="17">
        <v>6.6371596813428801E-2</v>
      </c>
      <c r="BR206" s="17">
        <v>5.4882056748607397E-2</v>
      </c>
      <c r="BS206" s="17">
        <v>3.0103566842366501E-2</v>
      </c>
      <c r="BT206" s="17"/>
      <c r="BU206" s="17">
        <v>4.2915613526920297E-2</v>
      </c>
      <c r="BV206" s="17">
        <v>3.36922697903995E-2</v>
      </c>
      <c r="BW206" s="17"/>
      <c r="BX206" s="17">
        <v>6.6434754393065898E-2</v>
      </c>
      <c r="BY206" s="17">
        <v>2.79191806245516E-2</v>
      </c>
      <c r="BZ206" s="17"/>
      <c r="CA206" s="17">
        <v>7.6720167091320596E-2</v>
      </c>
      <c r="CB206" s="17">
        <v>2.3343537665147501E-2</v>
      </c>
      <c r="CC206" s="17">
        <v>4.3467332141091899E-2</v>
      </c>
      <c r="CD206" s="17">
        <v>3.9001877952386098E-2</v>
      </c>
    </row>
    <row r="207" spans="2:82">
      <c r="B207" t="s">
        <v>164</v>
      </c>
      <c r="C207" s="17">
        <v>0.25787383068549402</v>
      </c>
      <c r="D207" s="17">
        <v>0.25324526517488999</v>
      </c>
      <c r="E207" s="17">
        <v>0.261123483104857</v>
      </c>
      <c r="F207" s="17"/>
      <c r="G207" s="17">
        <v>0.25684782359002101</v>
      </c>
      <c r="H207" s="17">
        <v>0.304534322021071</v>
      </c>
      <c r="I207" s="17">
        <v>0.28114872340480701</v>
      </c>
      <c r="J207" s="17">
        <v>0.25078723179710399</v>
      </c>
      <c r="K207" s="17">
        <v>0.25449261546129798</v>
      </c>
      <c r="L207" s="17">
        <v>0.209546604749104</v>
      </c>
      <c r="M207" s="17"/>
      <c r="N207" s="17">
        <v>0.28194680482818102</v>
      </c>
      <c r="O207" s="17">
        <v>0.246137818205032</v>
      </c>
      <c r="P207" s="17">
        <v>0.231285506516584</v>
      </c>
      <c r="Q207" s="17">
        <v>0.26702587853304999</v>
      </c>
      <c r="R207" s="17"/>
      <c r="S207" s="17">
        <v>0.294842463647224</v>
      </c>
      <c r="T207" s="17">
        <v>0.29297336967822801</v>
      </c>
      <c r="U207" s="17">
        <v>0.249346343806573</v>
      </c>
      <c r="V207" s="17">
        <v>0.26336050921599902</v>
      </c>
      <c r="W207" s="17">
        <v>0.25068932196120203</v>
      </c>
      <c r="X207" s="17">
        <v>0.24802464204510799</v>
      </c>
      <c r="Y207" s="17">
        <v>0.22519047582920801</v>
      </c>
      <c r="Z207" s="17">
        <v>0.19898284006910899</v>
      </c>
      <c r="AA207" s="17">
        <v>0.25925618339150602</v>
      </c>
      <c r="AB207" s="17">
        <v>0.21679822488299699</v>
      </c>
      <c r="AC207" s="17">
        <v>0.35143516861974999</v>
      </c>
      <c r="AD207" s="17">
        <v>0.11376931251785299</v>
      </c>
      <c r="AE207" s="17"/>
      <c r="AF207" s="17">
        <v>0.19659621683565501</v>
      </c>
      <c r="AG207" s="17">
        <v>0.32022436001143101</v>
      </c>
      <c r="AH207" s="17">
        <v>0.30894193205711001</v>
      </c>
      <c r="AI207" s="17">
        <v>0.281419405264348</v>
      </c>
      <c r="AJ207" s="17">
        <v>0.246607012401236</v>
      </c>
      <c r="AK207" s="17">
        <v>0.24637224403564301</v>
      </c>
      <c r="AL207" s="17">
        <v>0.22415623285536801</v>
      </c>
      <c r="AM207" s="17">
        <v>0.229586074345939</v>
      </c>
      <c r="AN207" s="17">
        <v>0.27874769270730698</v>
      </c>
      <c r="AO207" s="17">
        <v>0.25959150118298702</v>
      </c>
      <c r="AP207" s="17">
        <v>0.22848106040032301</v>
      </c>
      <c r="AQ207" s="17">
        <v>0.24838914861705599</v>
      </c>
      <c r="AR207" s="17">
        <v>0.234446319875102</v>
      </c>
      <c r="AS207" s="17">
        <v>0.23601817021909099</v>
      </c>
      <c r="AT207" s="17">
        <v>0.33149464726734901</v>
      </c>
      <c r="AU207" s="17">
        <v>0.27642686283632001</v>
      </c>
      <c r="AV207" s="17"/>
      <c r="AW207" s="17">
        <v>0.30116708468652797</v>
      </c>
      <c r="AX207" s="17">
        <v>0.23201004113689799</v>
      </c>
      <c r="AY207" s="17">
        <v>0.23329351135714599</v>
      </c>
      <c r="AZ207" s="17">
        <v>0.25264529897565102</v>
      </c>
      <c r="BA207" s="17">
        <v>0.25740328117266997</v>
      </c>
      <c r="BB207" s="17">
        <v>0.28265644191432598</v>
      </c>
      <c r="BC207" s="17"/>
      <c r="BD207" s="17">
        <v>0.23452995280963801</v>
      </c>
      <c r="BE207" s="17">
        <v>0.22466440045875399</v>
      </c>
      <c r="BF207" s="17">
        <v>0.27778458042254101</v>
      </c>
      <c r="BG207" s="17">
        <v>0.265976034002255</v>
      </c>
      <c r="BH207" s="17">
        <v>0.27585068895293902</v>
      </c>
      <c r="BI207" s="17"/>
      <c r="BJ207" s="17">
        <v>0.24979057369042901</v>
      </c>
      <c r="BK207" s="17">
        <v>0.29718684654053701</v>
      </c>
      <c r="BL207" s="17"/>
      <c r="BM207" s="17">
        <v>0.252609042784736</v>
      </c>
      <c r="BN207" s="17">
        <v>0.28361477439011801</v>
      </c>
      <c r="BO207" s="17"/>
      <c r="BP207" s="17">
        <v>0.30662224416389999</v>
      </c>
      <c r="BQ207" s="17">
        <v>0.272526571623108</v>
      </c>
      <c r="BR207" s="17">
        <v>0.27040257289032299</v>
      </c>
      <c r="BS207" s="17">
        <v>0.246727512684249</v>
      </c>
      <c r="BT207" s="17"/>
      <c r="BU207" s="17">
        <v>0.25632464901095298</v>
      </c>
      <c r="BV207" s="17">
        <v>0.25984587582608198</v>
      </c>
      <c r="BW207" s="17"/>
      <c r="BX207" s="17">
        <v>0.264992919492751</v>
      </c>
      <c r="BY207" s="17">
        <v>0.255050002905296</v>
      </c>
      <c r="BZ207" s="17"/>
      <c r="CA207" s="17">
        <v>0.28579169961938</v>
      </c>
      <c r="CB207" s="17">
        <v>0.22860192407146801</v>
      </c>
      <c r="CC207" s="17">
        <v>0.26067608181859198</v>
      </c>
      <c r="CD207" s="17">
        <v>0.27580905065726602</v>
      </c>
    </row>
    <row r="208" spans="2:82">
      <c r="B208" t="s">
        <v>165</v>
      </c>
      <c r="C208" s="17">
        <v>0.59378692038985603</v>
      </c>
      <c r="D208" s="17">
        <v>0.59541660341088998</v>
      </c>
      <c r="E208" s="17">
        <v>0.59236271158715803</v>
      </c>
      <c r="F208" s="17"/>
      <c r="G208" s="17">
        <v>0.56526704703177899</v>
      </c>
      <c r="H208" s="17">
        <v>0.49429365126256702</v>
      </c>
      <c r="I208" s="17">
        <v>0.51962310385696098</v>
      </c>
      <c r="J208" s="17">
        <v>0.60375291086733895</v>
      </c>
      <c r="K208" s="17">
        <v>0.64653378859996502</v>
      </c>
      <c r="L208" s="17">
        <v>0.71095739831580695</v>
      </c>
      <c r="M208" s="17"/>
      <c r="N208" s="17">
        <v>0.61620658481855495</v>
      </c>
      <c r="O208" s="17">
        <v>0.62306079230648004</v>
      </c>
      <c r="P208" s="17">
        <v>0.57812508421706199</v>
      </c>
      <c r="Q208" s="17">
        <v>0.55308230381187495</v>
      </c>
      <c r="R208" s="17"/>
      <c r="S208" s="17">
        <v>0.549064221135251</v>
      </c>
      <c r="T208" s="17">
        <v>0.60754445977927896</v>
      </c>
      <c r="U208" s="17">
        <v>0.61959384306394205</v>
      </c>
      <c r="V208" s="17">
        <v>0.60641072675221896</v>
      </c>
      <c r="W208" s="17">
        <v>0.58339724116553304</v>
      </c>
      <c r="X208" s="17">
        <v>0.55918345727218899</v>
      </c>
      <c r="Y208" s="17">
        <v>0.62644725250279498</v>
      </c>
      <c r="Z208" s="17">
        <v>0.64183350358763303</v>
      </c>
      <c r="AA208" s="17">
        <v>0.57147419852985704</v>
      </c>
      <c r="AB208" s="17">
        <v>0.64302528160339301</v>
      </c>
      <c r="AC208" s="17">
        <v>0.50584639699260403</v>
      </c>
      <c r="AD208" s="17">
        <v>0.69375609783523395</v>
      </c>
      <c r="AE208" s="17"/>
      <c r="AF208" s="17">
        <v>0.35776304235525203</v>
      </c>
      <c r="AG208" s="17">
        <v>0.43490172145157002</v>
      </c>
      <c r="AH208" s="17">
        <v>0.56219682161822104</v>
      </c>
      <c r="AI208" s="17">
        <v>0.59973362959180399</v>
      </c>
      <c r="AJ208" s="17">
        <v>0.55590112018590498</v>
      </c>
      <c r="AK208" s="17">
        <v>0.62004807263314299</v>
      </c>
      <c r="AL208" s="17">
        <v>0.626462123375088</v>
      </c>
      <c r="AM208" s="17">
        <v>0.60524911665890602</v>
      </c>
      <c r="AN208" s="17">
        <v>0.60690999352245301</v>
      </c>
      <c r="AO208" s="17">
        <v>0.61892375616488804</v>
      </c>
      <c r="AP208" s="17">
        <v>0.63878348186084799</v>
      </c>
      <c r="AQ208" s="17">
        <v>0.58681602363225704</v>
      </c>
      <c r="AR208" s="17">
        <v>0.68922614217813405</v>
      </c>
      <c r="AS208" s="17">
        <v>0.64305573900478197</v>
      </c>
      <c r="AT208" s="17">
        <v>0.53953750350853602</v>
      </c>
      <c r="AU208" s="17">
        <v>0.56425112902996299</v>
      </c>
      <c r="AV208" s="17"/>
      <c r="AW208" s="17">
        <v>0.52282292613236603</v>
      </c>
      <c r="AX208" s="17">
        <v>0.63510470101820604</v>
      </c>
      <c r="AY208" s="17">
        <v>0.59003393218730704</v>
      </c>
      <c r="AZ208" s="17">
        <v>0.59925502789242802</v>
      </c>
      <c r="BA208" s="17">
        <v>0.64362206387676302</v>
      </c>
      <c r="BB208" s="17">
        <v>0.57715669247979495</v>
      </c>
      <c r="BC208" s="17"/>
      <c r="BD208" s="17">
        <v>0.59219172924575303</v>
      </c>
      <c r="BE208" s="17">
        <v>0.62346789478710896</v>
      </c>
      <c r="BF208" s="17">
        <v>0.60935953439901303</v>
      </c>
      <c r="BG208" s="17">
        <v>0.55889754985471596</v>
      </c>
      <c r="BH208" s="17">
        <v>0.52559934262715302</v>
      </c>
      <c r="BI208" s="17"/>
      <c r="BJ208" s="17">
        <v>0.61702078781824699</v>
      </c>
      <c r="BK208" s="17">
        <v>0.49455443814063299</v>
      </c>
      <c r="BL208" s="17"/>
      <c r="BM208" s="17">
        <v>0.60598022157834597</v>
      </c>
      <c r="BN208" s="17">
        <v>0.540560417580218</v>
      </c>
      <c r="BO208" s="17"/>
      <c r="BP208" s="17">
        <v>0.48513859529675502</v>
      </c>
      <c r="BQ208" s="17">
        <v>0.55765763001751101</v>
      </c>
      <c r="BR208" s="17">
        <v>0.56851778810893605</v>
      </c>
      <c r="BS208" s="17">
        <v>0.62176780454853098</v>
      </c>
      <c r="BT208" s="17"/>
      <c r="BU208" s="17">
        <v>0.62324853407354497</v>
      </c>
      <c r="BV208" s="17">
        <v>0.55628348676836903</v>
      </c>
      <c r="BW208" s="17"/>
      <c r="BX208" s="17">
        <v>0.59751448854847899</v>
      </c>
      <c r="BY208" s="17">
        <v>0.59230835890482803</v>
      </c>
      <c r="BZ208" s="17"/>
      <c r="CA208" s="17">
        <v>0.58325714973861498</v>
      </c>
      <c r="CB208" s="17">
        <v>0.60899298545933001</v>
      </c>
      <c r="CC208" s="17">
        <v>0.641939967335168</v>
      </c>
      <c r="CD208" s="17">
        <v>0.53023988304126701</v>
      </c>
    </row>
    <row r="209" spans="2:82">
      <c r="B209" t="s">
        <v>166</v>
      </c>
      <c r="C209" s="17">
        <v>6.5274577879605097E-2</v>
      </c>
      <c r="D209" s="17">
        <v>7.1415992695789507E-2</v>
      </c>
      <c r="E209" s="17">
        <v>5.9761745139740897E-2</v>
      </c>
      <c r="F209" s="17"/>
      <c r="G209" s="17">
        <v>7.3554268204851503E-2</v>
      </c>
      <c r="H209" s="17">
        <v>7.6251930540077895E-2</v>
      </c>
      <c r="I209" s="17">
        <v>8.6835229685913506E-2</v>
      </c>
      <c r="J209" s="17">
        <v>6.5175103024863096E-2</v>
      </c>
      <c r="K209" s="17">
        <v>5.0910025701900098E-2</v>
      </c>
      <c r="L209" s="17">
        <v>4.2925184198026899E-2</v>
      </c>
      <c r="M209" s="17"/>
      <c r="N209" s="17">
        <v>5.3002656850830401E-2</v>
      </c>
      <c r="O209" s="17">
        <v>5.7418008941797501E-2</v>
      </c>
      <c r="P209" s="17">
        <v>7.8308170067122707E-2</v>
      </c>
      <c r="Q209" s="17">
        <v>7.5936425456422096E-2</v>
      </c>
      <c r="R209" s="17"/>
      <c r="S209" s="17">
        <v>6.9427081753572997E-2</v>
      </c>
      <c r="T209" s="17">
        <v>4.5499567207356997E-2</v>
      </c>
      <c r="U209" s="17">
        <v>4.3288634533057903E-2</v>
      </c>
      <c r="V209" s="17">
        <v>4.6113767333362699E-2</v>
      </c>
      <c r="W209" s="17">
        <v>6.5143004326814802E-2</v>
      </c>
      <c r="X209" s="17">
        <v>7.5470215466603804E-2</v>
      </c>
      <c r="Y209" s="17">
        <v>7.0906326294747496E-2</v>
      </c>
      <c r="Z209" s="17">
        <v>6.1718894218944297E-2</v>
      </c>
      <c r="AA209" s="17">
        <v>8.1889525722980402E-2</v>
      </c>
      <c r="AB209" s="17">
        <v>7.8949883489747796E-2</v>
      </c>
      <c r="AC209" s="17">
        <v>6.8975717840599096E-2</v>
      </c>
      <c r="AD209" s="17">
        <v>9.9015413825457102E-2</v>
      </c>
      <c r="AE209" s="17"/>
      <c r="AF209" s="17">
        <v>0.12967055847157299</v>
      </c>
      <c r="AG209" s="17">
        <v>9.1356352315834194E-2</v>
      </c>
      <c r="AH209" s="17">
        <v>6.1062874694490302E-2</v>
      </c>
      <c r="AI209" s="17">
        <v>3.4702556412346798E-2</v>
      </c>
      <c r="AJ209" s="17">
        <v>9.6121162854703193E-2</v>
      </c>
      <c r="AK209" s="17">
        <v>6.6150131572938101E-2</v>
      </c>
      <c r="AL209" s="17">
        <v>6.3180169084471605E-2</v>
      </c>
      <c r="AM209" s="17">
        <v>5.29258875787776E-2</v>
      </c>
      <c r="AN209" s="17">
        <v>6.1911290927625102E-2</v>
      </c>
      <c r="AO209" s="17">
        <v>3.4765669656342202E-2</v>
      </c>
      <c r="AP209" s="17">
        <v>7.6142818473064505E-2</v>
      </c>
      <c r="AQ209" s="17">
        <v>9.34470023409502E-2</v>
      </c>
      <c r="AR209" s="17">
        <v>5.3938876867211202E-2</v>
      </c>
      <c r="AS209" s="17">
        <v>4.6750567880863098E-2</v>
      </c>
      <c r="AT209" s="17">
        <v>4.3158540112650003E-2</v>
      </c>
      <c r="AU209" s="17">
        <v>8.3386119355038604E-2</v>
      </c>
      <c r="AV209" s="17"/>
      <c r="AW209" s="17">
        <v>8.0956464559011704E-2</v>
      </c>
      <c r="AX209" s="17">
        <v>5.5555929265493798E-2</v>
      </c>
      <c r="AY209" s="17">
        <v>7.7749476748095001E-2</v>
      </c>
      <c r="AZ209" s="17">
        <v>6.7940313047001696E-2</v>
      </c>
      <c r="BA209" s="17">
        <v>4.5001620247893802E-2</v>
      </c>
      <c r="BB209" s="17">
        <v>5.0885203372914398E-2</v>
      </c>
      <c r="BC209" s="17"/>
      <c r="BD209" s="17">
        <v>6.2420307169158598E-2</v>
      </c>
      <c r="BE209" s="17">
        <v>6.8683751217856095E-2</v>
      </c>
      <c r="BF209" s="17">
        <v>5.3355054165044803E-2</v>
      </c>
      <c r="BG209" s="17">
        <v>7.5104287455007496E-2</v>
      </c>
      <c r="BH209" s="17">
        <v>7.3829412887789395E-2</v>
      </c>
      <c r="BI209" s="17"/>
      <c r="BJ209" s="17">
        <v>5.7589937747891999E-2</v>
      </c>
      <c r="BK209" s="17">
        <v>9.7947679508316302E-2</v>
      </c>
      <c r="BL209" s="17"/>
      <c r="BM209" s="17">
        <v>5.8280646813962798E-2</v>
      </c>
      <c r="BN209" s="17">
        <v>9.7886303189843496E-2</v>
      </c>
      <c r="BO209" s="17"/>
      <c r="BP209" s="17">
        <v>0.112831449358427</v>
      </c>
      <c r="BQ209" s="17">
        <v>6.3227364054400201E-2</v>
      </c>
      <c r="BR209" s="17">
        <v>6.5426177249826203E-2</v>
      </c>
      <c r="BS209" s="17">
        <v>5.5926056805330103E-2</v>
      </c>
      <c r="BT209" s="17"/>
      <c r="BU209" s="17">
        <v>5.1474591814563202E-2</v>
      </c>
      <c r="BV209" s="17">
        <v>8.2841397773597905E-2</v>
      </c>
      <c r="BW209" s="17"/>
      <c r="BX209" s="17">
        <v>5.5667549533838297E-2</v>
      </c>
      <c r="BY209" s="17">
        <v>6.9085261277777296E-2</v>
      </c>
      <c r="BZ209" s="17"/>
      <c r="CA209" s="17">
        <v>4.5995697349559897E-2</v>
      </c>
      <c r="CB209" s="17">
        <v>8.97021215512291E-2</v>
      </c>
      <c r="CC209" s="17">
        <v>4.4851091412562702E-2</v>
      </c>
      <c r="CD209" s="17">
        <v>6.8652461216289803E-2</v>
      </c>
    </row>
    <row r="210" spans="2:82">
      <c r="B210" t="s">
        <v>124</v>
      </c>
      <c r="C210" s="17">
        <v>4.4206914578970899E-2</v>
      </c>
      <c r="D210" s="17">
        <v>3.0584024557573902E-2</v>
      </c>
      <c r="E210" s="17">
        <v>5.7841631241367097E-2</v>
      </c>
      <c r="F210" s="17"/>
      <c r="G210" s="17">
        <v>3.9460458257164703E-2</v>
      </c>
      <c r="H210" s="17">
        <v>6.0334052879378097E-2</v>
      </c>
      <c r="I210" s="17">
        <v>5.62051781559193E-2</v>
      </c>
      <c r="J210" s="17">
        <v>5.51430372221356E-2</v>
      </c>
      <c r="K210" s="17">
        <v>3.2251632549815397E-2</v>
      </c>
      <c r="L210" s="17">
        <v>2.3551422068001902E-2</v>
      </c>
      <c r="M210" s="17"/>
      <c r="N210" s="17">
        <v>2.0960525086550899E-2</v>
      </c>
      <c r="O210" s="17">
        <v>4.0808088427869899E-2</v>
      </c>
      <c r="P210" s="17">
        <v>5.51119240348239E-2</v>
      </c>
      <c r="Q210" s="17">
        <v>6.33090530617577E-2</v>
      </c>
      <c r="R210" s="17"/>
      <c r="S210" s="17">
        <v>4.1259399990024002E-2</v>
      </c>
      <c r="T210" s="17">
        <v>3.1084220493154902E-2</v>
      </c>
      <c r="U210" s="17">
        <v>5.3139465394872E-2</v>
      </c>
      <c r="V210" s="17">
        <v>5.8295379434838E-2</v>
      </c>
      <c r="W210" s="17">
        <v>3.5527954332676297E-2</v>
      </c>
      <c r="X210" s="17">
        <v>6.5263630290349095E-2</v>
      </c>
      <c r="Y210" s="17">
        <v>5.06839373878483E-2</v>
      </c>
      <c r="Z210" s="17">
        <v>4.5445598298400197E-2</v>
      </c>
      <c r="AA210" s="17">
        <v>4.6465539334034398E-2</v>
      </c>
      <c r="AB210" s="17">
        <v>2.9796841333217701E-2</v>
      </c>
      <c r="AC210" s="17">
        <v>3.8561031599748198E-2</v>
      </c>
      <c r="AD210" s="17">
        <v>3.1247392977130799E-2</v>
      </c>
      <c r="AE210" s="17"/>
      <c r="AF210" s="17">
        <v>0.27048339444337599</v>
      </c>
      <c r="AG210" s="17">
        <v>6.8136390451146805E-2</v>
      </c>
      <c r="AH210" s="17">
        <v>4.7846374805028798E-2</v>
      </c>
      <c r="AI210" s="17">
        <v>5.6956939101932197E-2</v>
      </c>
      <c r="AJ210" s="17">
        <v>5.36501873685215E-2</v>
      </c>
      <c r="AK210" s="17">
        <v>3.76204536078657E-2</v>
      </c>
      <c r="AL210" s="17">
        <v>3.5004253886271403E-2</v>
      </c>
      <c r="AM210" s="17">
        <v>4.5765233800269499E-2</v>
      </c>
      <c r="AN210" s="17">
        <v>2.3580868749601899E-2</v>
      </c>
      <c r="AO210" s="17">
        <v>4.7226077216498602E-2</v>
      </c>
      <c r="AP210" s="17">
        <v>2.5287741502962799E-2</v>
      </c>
      <c r="AQ210" s="17">
        <v>3.40713029289808E-2</v>
      </c>
      <c r="AR210" s="17">
        <v>1.17521955991632E-2</v>
      </c>
      <c r="AS210" s="17">
        <v>5.2026077674079803E-2</v>
      </c>
      <c r="AT210" s="17">
        <v>3.1858626024879898E-2</v>
      </c>
      <c r="AU210" s="17">
        <v>2.5058675688626901E-2</v>
      </c>
      <c r="AV210" s="17"/>
      <c r="AW210" s="17">
        <v>4.3165584624964302E-2</v>
      </c>
      <c r="AX210" s="17">
        <v>4.0773722780245297E-2</v>
      </c>
      <c r="AY210" s="17">
        <v>5.8859864605740803E-2</v>
      </c>
      <c r="AZ210" s="17">
        <v>5.0715690084376402E-2</v>
      </c>
      <c r="BA210" s="17">
        <v>3.10765133939804E-2</v>
      </c>
      <c r="BB210" s="17">
        <v>2.9874044497068999E-2</v>
      </c>
      <c r="BC210" s="17"/>
      <c r="BD210" s="17">
        <v>6.2671921669958205E-2</v>
      </c>
      <c r="BE210" s="17">
        <v>5.2922917337394702E-2</v>
      </c>
      <c r="BF210" s="17">
        <v>3.4784906228014403E-2</v>
      </c>
      <c r="BG210" s="17">
        <v>1.4938245765895501E-2</v>
      </c>
      <c r="BH210" s="17">
        <v>4.4342680328535999E-2</v>
      </c>
      <c r="BI210" s="17"/>
      <c r="BJ210" s="17">
        <v>4.4248660811835698E-2</v>
      </c>
      <c r="BK210" s="17">
        <v>3.9955490246840503E-2</v>
      </c>
      <c r="BL210" s="17"/>
      <c r="BM210" s="17">
        <v>4.6610212316515499E-2</v>
      </c>
      <c r="BN210" s="17">
        <v>3.1875296779372703E-2</v>
      </c>
      <c r="BO210" s="17"/>
      <c r="BP210" s="17">
        <v>3.74019938413786E-2</v>
      </c>
      <c r="BQ210" s="17">
        <v>4.0216837491552401E-2</v>
      </c>
      <c r="BR210" s="17">
        <v>4.0771405002307297E-2</v>
      </c>
      <c r="BS210" s="17">
        <v>4.5475059119523403E-2</v>
      </c>
      <c r="BT210" s="17"/>
      <c r="BU210" s="17">
        <v>2.6036611574019299E-2</v>
      </c>
      <c r="BV210" s="17">
        <v>6.7336969841551506E-2</v>
      </c>
      <c r="BW210" s="17"/>
      <c r="BX210" s="17">
        <v>1.5390288031865399E-2</v>
      </c>
      <c r="BY210" s="17">
        <v>5.5637196287546598E-2</v>
      </c>
      <c r="BZ210" s="17"/>
      <c r="CA210" s="17">
        <v>8.2352862011245195E-3</v>
      </c>
      <c r="CB210" s="17">
        <v>4.9359431252825298E-2</v>
      </c>
      <c r="CC210" s="17">
        <v>9.0655272925859298E-3</v>
      </c>
      <c r="CD210" s="17">
        <v>8.6296727132790393E-2</v>
      </c>
    </row>
    <row r="211" spans="2:82">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row>
    <row r="212" spans="2:82">
      <c r="B212" s="6" t="s">
        <v>174</v>
      </c>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row>
    <row r="213" spans="2:82">
      <c r="B213" s="24" t="s">
        <v>15</v>
      </c>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row>
    <row r="214" spans="2:82">
      <c r="B214" t="s">
        <v>163</v>
      </c>
      <c r="C214" s="17">
        <v>0.21741169812557301</v>
      </c>
      <c r="D214" s="17">
        <v>0.221580393063806</v>
      </c>
      <c r="E214" s="17">
        <v>0.21495756656301501</v>
      </c>
      <c r="F214" s="17"/>
      <c r="G214" s="17">
        <v>0.21181321762761801</v>
      </c>
      <c r="H214" s="17">
        <v>0.244872693903221</v>
      </c>
      <c r="I214" s="17">
        <v>0.220043414326484</v>
      </c>
      <c r="J214" s="17">
        <v>0.22853182096043601</v>
      </c>
      <c r="K214" s="17">
        <v>0.208102296216928</v>
      </c>
      <c r="L214" s="17">
        <v>0.19380644051326401</v>
      </c>
      <c r="M214" s="17"/>
      <c r="N214" s="17">
        <v>0.17678150311358201</v>
      </c>
      <c r="O214" s="17">
        <v>0.19969813943564199</v>
      </c>
      <c r="P214" s="17">
        <v>0.26802717081253302</v>
      </c>
      <c r="Q214" s="17">
        <v>0.237229303157311</v>
      </c>
      <c r="R214" s="17"/>
      <c r="S214" s="17">
        <v>0.188438802081492</v>
      </c>
      <c r="T214" s="17">
        <v>0.17471493348489001</v>
      </c>
      <c r="U214" s="17">
        <v>0.16243676107017199</v>
      </c>
      <c r="V214" s="17">
        <v>0.260546133724122</v>
      </c>
      <c r="W214" s="17">
        <v>0.26848042231549502</v>
      </c>
      <c r="X214" s="17">
        <v>0.246681868633713</v>
      </c>
      <c r="Y214" s="17">
        <v>0.25598334132544298</v>
      </c>
      <c r="Z214" s="17">
        <v>0.217436350466124</v>
      </c>
      <c r="AA214" s="17">
        <v>0.24374243906439999</v>
      </c>
      <c r="AB214" s="17">
        <v>0.19410547109561399</v>
      </c>
      <c r="AC214" s="17">
        <v>0.22603301826754599</v>
      </c>
      <c r="AD214" s="17">
        <v>0.20395762910676599</v>
      </c>
      <c r="AE214" s="17"/>
      <c r="AF214" s="17">
        <v>0.26305247729498299</v>
      </c>
      <c r="AG214" s="17">
        <v>0.21409618161930499</v>
      </c>
      <c r="AH214" s="17">
        <v>0.22852813290003901</v>
      </c>
      <c r="AI214" s="17">
        <v>0.21661113357768999</v>
      </c>
      <c r="AJ214" s="17">
        <v>0.24855281182591399</v>
      </c>
      <c r="AK214" s="17">
        <v>0.22142031647649801</v>
      </c>
      <c r="AL214" s="17">
        <v>0.22165315596757201</v>
      </c>
      <c r="AM214" s="17">
        <v>0.217792385775959</v>
      </c>
      <c r="AN214" s="17">
        <v>0.18173089140396301</v>
      </c>
      <c r="AO214" s="17">
        <v>0.20963827527329601</v>
      </c>
      <c r="AP214" s="17">
        <v>0.21313468242222</v>
      </c>
      <c r="AQ214" s="17">
        <v>0.20294855330782699</v>
      </c>
      <c r="AR214" s="17">
        <v>0.19314023263143801</v>
      </c>
      <c r="AS214" s="17">
        <v>0.27136283494343999</v>
      </c>
      <c r="AT214" s="17">
        <v>0.20021002148696401</v>
      </c>
      <c r="AU214" s="17">
        <v>0.20961711152315399</v>
      </c>
      <c r="AV214" s="17"/>
      <c r="AW214" s="17">
        <v>0.20234455581313099</v>
      </c>
      <c r="AX214" s="17">
        <v>0.22227546960413699</v>
      </c>
      <c r="AY214" s="17">
        <v>0.22842976258387099</v>
      </c>
      <c r="AZ214" s="17">
        <v>0.23331943896500701</v>
      </c>
      <c r="BA214" s="17">
        <v>0.20055340864582299</v>
      </c>
      <c r="BB214" s="17">
        <v>0.208398543186022</v>
      </c>
      <c r="BC214" s="17"/>
      <c r="BD214" s="17">
        <v>0.25179967947763798</v>
      </c>
      <c r="BE214" s="17">
        <v>0.22180573455526501</v>
      </c>
      <c r="BF214" s="17">
        <v>0.17552129650408599</v>
      </c>
      <c r="BG214" s="17">
        <v>0.21156946278931399</v>
      </c>
      <c r="BH214" s="17">
        <v>0.17816200893929601</v>
      </c>
      <c r="BI214" s="17"/>
      <c r="BJ214" s="17">
        <v>0.21348958750223099</v>
      </c>
      <c r="BK214" s="17">
        <v>0.23714410547641299</v>
      </c>
      <c r="BL214" s="17"/>
      <c r="BM214" s="17">
        <v>0.21996875922213799</v>
      </c>
      <c r="BN214" s="17">
        <v>0.20050130075300901</v>
      </c>
      <c r="BO214" s="17"/>
      <c r="BP214" s="17">
        <v>0.20937563417045599</v>
      </c>
      <c r="BQ214" s="17">
        <v>0.22028224791993201</v>
      </c>
      <c r="BR214" s="17">
        <v>0.19640979252396601</v>
      </c>
      <c r="BS214" s="17">
        <v>0.21891604845534299</v>
      </c>
      <c r="BT214" s="17"/>
      <c r="BU214" s="17">
        <v>0.213448610494163</v>
      </c>
      <c r="BV214" s="17">
        <v>0.22245654717954799</v>
      </c>
      <c r="BW214" s="17"/>
      <c r="BX214" s="17">
        <v>0.18985876472810101</v>
      </c>
      <c r="BY214" s="17">
        <v>0.228340728632177</v>
      </c>
      <c r="BZ214" s="17"/>
      <c r="CA214" s="17">
        <v>0.327155209416569</v>
      </c>
      <c r="CB214" s="17">
        <v>0.33737035032088603</v>
      </c>
      <c r="CC214" s="17">
        <v>0.142844065517404</v>
      </c>
      <c r="CD214" s="17">
        <v>0.15313689144589401</v>
      </c>
    </row>
    <row r="215" spans="2:82">
      <c r="B215" t="s">
        <v>164</v>
      </c>
      <c r="C215" s="17">
        <v>0.58609640111165096</v>
      </c>
      <c r="D215" s="17">
        <v>0.58112391146494902</v>
      </c>
      <c r="E215" s="17">
        <v>0.59027568366486705</v>
      </c>
      <c r="F215" s="17"/>
      <c r="G215" s="17">
        <v>0.51594928329147205</v>
      </c>
      <c r="H215" s="17">
        <v>0.52719090027094395</v>
      </c>
      <c r="I215" s="17">
        <v>0.60231137191848605</v>
      </c>
      <c r="J215" s="17">
        <v>0.56308009078092602</v>
      </c>
      <c r="K215" s="17">
        <v>0.60809492810451704</v>
      </c>
      <c r="L215" s="17">
        <v>0.67153362202956302</v>
      </c>
      <c r="M215" s="17"/>
      <c r="N215" s="17">
        <v>0.635554511999466</v>
      </c>
      <c r="O215" s="17">
        <v>0.58969254620137102</v>
      </c>
      <c r="P215" s="17">
        <v>0.548528003704989</v>
      </c>
      <c r="Q215" s="17">
        <v>0.56126738421435896</v>
      </c>
      <c r="R215" s="17"/>
      <c r="S215" s="17">
        <v>0.60084344697751502</v>
      </c>
      <c r="T215" s="17">
        <v>0.64357489557916803</v>
      </c>
      <c r="U215" s="17">
        <v>0.63904061303234205</v>
      </c>
      <c r="V215" s="17">
        <v>0.55337944498771796</v>
      </c>
      <c r="W215" s="17">
        <v>0.55987993671344904</v>
      </c>
      <c r="X215" s="17">
        <v>0.55614078410751699</v>
      </c>
      <c r="Y215" s="17">
        <v>0.55045824973838198</v>
      </c>
      <c r="Z215" s="17">
        <v>0.56063472274588</v>
      </c>
      <c r="AA215" s="17">
        <v>0.55308559462913498</v>
      </c>
      <c r="AB215" s="17">
        <v>0.59853901697977197</v>
      </c>
      <c r="AC215" s="17">
        <v>0.59264014899346895</v>
      </c>
      <c r="AD215" s="17">
        <v>0.57802647593974599</v>
      </c>
      <c r="AE215" s="17"/>
      <c r="AF215" s="17">
        <v>0.46675123633602</v>
      </c>
      <c r="AG215" s="17">
        <v>0.53269759281599305</v>
      </c>
      <c r="AH215" s="17">
        <v>0.54351199251746696</v>
      </c>
      <c r="AI215" s="17">
        <v>0.60848443869897595</v>
      </c>
      <c r="AJ215" s="17">
        <v>0.58806213209307501</v>
      </c>
      <c r="AK215" s="17">
        <v>0.59117570800382102</v>
      </c>
      <c r="AL215" s="17">
        <v>0.58424976518454197</v>
      </c>
      <c r="AM215" s="17">
        <v>0.55579234620696405</v>
      </c>
      <c r="AN215" s="17">
        <v>0.62650301626191796</v>
      </c>
      <c r="AO215" s="17">
        <v>0.617559711727793</v>
      </c>
      <c r="AP215" s="17">
        <v>0.57017359936564405</v>
      </c>
      <c r="AQ215" s="17">
        <v>0.638630577955557</v>
      </c>
      <c r="AR215" s="17">
        <v>0.65280176718209304</v>
      </c>
      <c r="AS215" s="17">
        <v>0.51790095829879501</v>
      </c>
      <c r="AT215" s="17">
        <v>0.60631284376945005</v>
      </c>
      <c r="AU215" s="17">
        <v>0.55885184167026702</v>
      </c>
      <c r="AV215" s="17"/>
      <c r="AW215" s="17">
        <v>0.59915140795373401</v>
      </c>
      <c r="AX215" s="17">
        <v>0.57441085815177495</v>
      </c>
      <c r="AY215" s="17">
        <v>0.55906884185346395</v>
      </c>
      <c r="AZ215" s="17">
        <v>0.575864273970078</v>
      </c>
      <c r="BA215" s="17">
        <v>0.63811469391359299</v>
      </c>
      <c r="BB215" s="17">
        <v>0.58569812143451605</v>
      </c>
      <c r="BC215" s="17"/>
      <c r="BD215" s="17">
        <v>0.57419163723968702</v>
      </c>
      <c r="BE215" s="17">
        <v>0.56316827375443701</v>
      </c>
      <c r="BF215" s="17">
        <v>0.62970677849934797</v>
      </c>
      <c r="BG215" s="17">
        <v>0.56786098569105203</v>
      </c>
      <c r="BH215" s="17">
        <v>0.55057776848377105</v>
      </c>
      <c r="BI215" s="17"/>
      <c r="BJ215" s="17">
        <v>0.60074461104508803</v>
      </c>
      <c r="BK215" s="17">
        <v>0.52263470615440999</v>
      </c>
      <c r="BL215" s="17"/>
      <c r="BM215" s="17">
        <v>0.58541032721108499</v>
      </c>
      <c r="BN215" s="17">
        <v>0.59497464896545305</v>
      </c>
      <c r="BO215" s="17"/>
      <c r="BP215" s="17">
        <v>0.57986906507178304</v>
      </c>
      <c r="BQ215" s="17">
        <v>0.54541031802006301</v>
      </c>
      <c r="BR215" s="17">
        <v>0.59193118281158796</v>
      </c>
      <c r="BS215" s="17">
        <v>0.59507713213208402</v>
      </c>
      <c r="BT215" s="17"/>
      <c r="BU215" s="17">
        <v>0.61483513296687298</v>
      </c>
      <c r="BV215" s="17">
        <v>0.54951316659945504</v>
      </c>
      <c r="BW215" s="17"/>
      <c r="BX215" s="17">
        <v>0.59579437027868198</v>
      </c>
      <c r="BY215" s="17">
        <v>0.58224964551036495</v>
      </c>
      <c r="BZ215" s="17"/>
      <c r="CA215" s="17">
        <v>0.54777769375923302</v>
      </c>
      <c r="CB215" s="17">
        <v>0.52653864415854101</v>
      </c>
      <c r="CC215" s="17">
        <v>0.65954715704079703</v>
      </c>
      <c r="CD215" s="17">
        <v>0.57473215139133604</v>
      </c>
    </row>
    <row r="216" spans="2:82">
      <c r="B216" t="s">
        <v>165</v>
      </c>
      <c r="C216" s="17">
        <v>0.12450083388812699</v>
      </c>
      <c r="D216" s="17">
        <v>0.13375021037108101</v>
      </c>
      <c r="E216" s="17">
        <v>0.11593557937153599</v>
      </c>
      <c r="F216" s="17"/>
      <c r="G216" s="17">
        <v>0.160716736899808</v>
      </c>
      <c r="H216" s="17">
        <v>0.137457466829147</v>
      </c>
      <c r="I216" s="17">
        <v>9.2617678700165601E-2</v>
      </c>
      <c r="J216" s="17">
        <v>0.13395214219596699</v>
      </c>
      <c r="K216" s="17">
        <v>0.128408270623244</v>
      </c>
      <c r="L216" s="17">
        <v>0.10555597958396901</v>
      </c>
      <c r="M216" s="17"/>
      <c r="N216" s="17">
        <v>0.129740721300765</v>
      </c>
      <c r="O216" s="17">
        <v>0.14666562369302</v>
      </c>
      <c r="P216" s="17">
        <v>0.10596575319809</v>
      </c>
      <c r="Q216" s="17">
        <v>0.111499854911788</v>
      </c>
      <c r="R216" s="17"/>
      <c r="S216" s="17">
        <v>0.11936849184086699</v>
      </c>
      <c r="T216" s="17">
        <v>0.121693097285217</v>
      </c>
      <c r="U216" s="17">
        <v>0.11640520023454499</v>
      </c>
      <c r="V216" s="17">
        <v>0.116093308395294</v>
      </c>
      <c r="W216" s="17">
        <v>0.117658673617505</v>
      </c>
      <c r="X216" s="17">
        <v>0.106641150926859</v>
      </c>
      <c r="Y216" s="17">
        <v>0.12598117774269699</v>
      </c>
      <c r="Z216" s="17">
        <v>0.12861543620323199</v>
      </c>
      <c r="AA216" s="17">
        <v>0.13137033632529799</v>
      </c>
      <c r="AB216" s="17">
        <v>0.15783214407957399</v>
      </c>
      <c r="AC216" s="17">
        <v>0.11664581183084199</v>
      </c>
      <c r="AD216" s="17">
        <v>0.155451592570717</v>
      </c>
      <c r="AE216" s="17"/>
      <c r="AF216" s="17">
        <v>0</v>
      </c>
      <c r="AG216" s="17">
        <v>0.12741926420972499</v>
      </c>
      <c r="AH216" s="17">
        <v>0.17008307486069499</v>
      </c>
      <c r="AI216" s="17">
        <v>7.0273737613150505E-2</v>
      </c>
      <c r="AJ216" s="17">
        <v>0.11231102579255201</v>
      </c>
      <c r="AK216" s="17">
        <v>0.129120168234371</v>
      </c>
      <c r="AL216" s="17">
        <v>0.13029305223467999</v>
      </c>
      <c r="AM216" s="17">
        <v>0.16571824132646801</v>
      </c>
      <c r="AN216" s="17">
        <v>0.12078699174108599</v>
      </c>
      <c r="AO216" s="17">
        <v>0.110213185591704</v>
      </c>
      <c r="AP216" s="17">
        <v>0.131297847781609</v>
      </c>
      <c r="AQ216" s="17">
        <v>0.107968392976554</v>
      </c>
      <c r="AR216" s="17">
        <v>0.13028088392541801</v>
      </c>
      <c r="AS216" s="17">
        <v>0.135733908851593</v>
      </c>
      <c r="AT216" s="17">
        <v>0.137062813624869</v>
      </c>
      <c r="AU216" s="17">
        <v>0.15924991572084801</v>
      </c>
      <c r="AV216" s="17"/>
      <c r="AW216" s="17">
        <v>0.11909599072233</v>
      </c>
      <c r="AX216" s="17">
        <v>0.129350842298524</v>
      </c>
      <c r="AY216" s="17">
        <v>0.134268635024795</v>
      </c>
      <c r="AZ216" s="17">
        <v>0.11522770148894</v>
      </c>
      <c r="BA216" s="17">
        <v>0.117392970385478</v>
      </c>
      <c r="BB216" s="17">
        <v>0.14904421759323799</v>
      </c>
      <c r="BC216" s="17"/>
      <c r="BD216" s="17">
        <v>0.10278826066161</v>
      </c>
      <c r="BE216" s="17">
        <v>0.13107559762712701</v>
      </c>
      <c r="BF216" s="17">
        <v>0.13167485181477001</v>
      </c>
      <c r="BG216" s="17">
        <v>0.14533082778289999</v>
      </c>
      <c r="BH216" s="17">
        <v>0.19894992474179701</v>
      </c>
      <c r="BI216" s="17"/>
      <c r="BJ216" s="17">
        <v>0.120651154058644</v>
      </c>
      <c r="BK216" s="17">
        <v>0.14356105835508201</v>
      </c>
      <c r="BL216" s="17"/>
      <c r="BM216" s="17">
        <v>0.125172089429259</v>
      </c>
      <c r="BN216" s="17">
        <v>0.121818859034918</v>
      </c>
      <c r="BO216" s="17"/>
      <c r="BP216" s="17">
        <v>0.12407688504669</v>
      </c>
      <c r="BQ216" s="17">
        <v>0.15773980022344899</v>
      </c>
      <c r="BR216" s="17">
        <v>0.15932393068146899</v>
      </c>
      <c r="BS216" s="17">
        <v>0.117496484945272</v>
      </c>
      <c r="BT216" s="17"/>
      <c r="BU216" s="17">
        <v>0.121769054592928</v>
      </c>
      <c r="BV216" s="17">
        <v>0.12797827760747099</v>
      </c>
      <c r="BW216" s="17"/>
      <c r="BX216" s="17">
        <v>0.144967923014172</v>
      </c>
      <c r="BY216" s="17">
        <v>0.116382444524168</v>
      </c>
      <c r="BZ216" s="17"/>
      <c r="CA216" s="17">
        <v>8.7820844448045401E-2</v>
      </c>
      <c r="CB216" s="17">
        <v>8.0225757676163703E-2</v>
      </c>
      <c r="CC216" s="17">
        <v>0.14636809600300699</v>
      </c>
      <c r="CD216" s="17">
        <v>0.15329031325221601</v>
      </c>
    </row>
    <row r="217" spans="2:82">
      <c r="B217" t="s">
        <v>166</v>
      </c>
      <c r="C217" s="17">
        <v>3.0097163015904E-2</v>
      </c>
      <c r="D217" s="17">
        <v>3.2355159834096897E-2</v>
      </c>
      <c r="E217" s="17">
        <v>2.6171123313641902E-2</v>
      </c>
      <c r="F217" s="17"/>
      <c r="G217" s="17">
        <v>6.8704252541882296E-2</v>
      </c>
      <c r="H217" s="17">
        <v>4.6917348106698897E-2</v>
      </c>
      <c r="I217" s="17">
        <v>2.85379577008389E-2</v>
      </c>
      <c r="J217" s="17">
        <v>1.6205332842504298E-2</v>
      </c>
      <c r="K217" s="17">
        <v>2.3335288131045101E-2</v>
      </c>
      <c r="L217" s="17">
        <v>7.7829180373307797E-3</v>
      </c>
      <c r="M217" s="17"/>
      <c r="N217" s="17">
        <v>3.1374340153176403E-2</v>
      </c>
      <c r="O217" s="17">
        <v>3.32631615812344E-2</v>
      </c>
      <c r="P217" s="17">
        <v>2.9520512890149501E-2</v>
      </c>
      <c r="Q217" s="17">
        <v>2.5220143903731101E-2</v>
      </c>
      <c r="R217" s="17"/>
      <c r="S217" s="17">
        <v>4.7971953452134501E-2</v>
      </c>
      <c r="T217" s="17">
        <v>2.8656842126046099E-2</v>
      </c>
      <c r="U217" s="17">
        <v>3.7458512521378599E-2</v>
      </c>
      <c r="V217" s="17">
        <v>2.72391492732699E-2</v>
      </c>
      <c r="W217" s="17">
        <v>2.1755734750232399E-2</v>
      </c>
      <c r="X217" s="17">
        <v>2.9513724516563099E-2</v>
      </c>
      <c r="Y217" s="17">
        <v>2.5982458475813E-2</v>
      </c>
      <c r="Z217" s="17">
        <v>3.0010835080588001E-2</v>
      </c>
      <c r="AA217" s="17">
        <v>2.5800157396303199E-2</v>
      </c>
      <c r="AB217" s="17">
        <v>2.1441393608488402E-2</v>
      </c>
      <c r="AC217" s="17">
        <v>1.9578260875113902E-2</v>
      </c>
      <c r="AD217" s="17">
        <v>3.3421096787875103E-2</v>
      </c>
      <c r="AE217" s="17"/>
      <c r="AF217" s="17">
        <v>0</v>
      </c>
      <c r="AG217" s="17">
        <v>3.36579829379191E-2</v>
      </c>
      <c r="AH217" s="17">
        <v>1.6247379797138198E-2</v>
      </c>
      <c r="AI217" s="17">
        <v>3.4752449908853303E-2</v>
      </c>
      <c r="AJ217" s="17">
        <v>1.7859337315992801E-2</v>
      </c>
      <c r="AK217" s="17">
        <v>2.1550749280486999E-2</v>
      </c>
      <c r="AL217" s="17">
        <v>4.5926375490265299E-2</v>
      </c>
      <c r="AM217" s="17">
        <v>1.12663686025074E-2</v>
      </c>
      <c r="AN217" s="17">
        <v>3.48975529254862E-2</v>
      </c>
      <c r="AO217" s="17">
        <v>4.1097512148174302E-2</v>
      </c>
      <c r="AP217" s="17">
        <v>5.1713341106810903E-2</v>
      </c>
      <c r="AQ217" s="17">
        <v>2.4503596167417201E-2</v>
      </c>
      <c r="AR217" s="17">
        <v>1.1982233218129201E-2</v>
      </c>
      <c r="AS217" s="17">
        <v>3.7558374157253202E-2</v>
      </c>
      <c r="AT217" s="17">
        <v>3.3822826278295998E-2</v>
      </c>
      <c r="AU217" s="17">
        <v>4.1197711326615899E-2</v>
      </c>
      <c r="AV217" s="17"/>
      <c r="AW217" s="17">
        <v>4.5334585381586599E-2</v>
      </c>
      <c r="AX217" s="17">
        <v>2.8509300672534502E-2</v>
      </c>
      <c r="AY217" s="17">
        <v>2.97657762806511E-2</v>
      </c>
      <c r="AZ217" s="17">
        <v>2.48967174349485E-2</v>
      </c>
      <c r="BA217" s="17">
        <v>1.85993389645298E-2</v>
      </c>
      <c r="BB217" s="17">
        <v>1.8529232980159599E-2</v>
      </c>
      <c r="BC217" s="17"/>
      <c r="BD217" s="17">
        <v>2.0112008967896399E-2</v>
      </c>
      <c r="BE217" s="17">
        <v>3.8581301525127197E-2</v>
      </c>
      <c r="BF217" s="17">
        <v>3.0334761059690199E-2</v>
      </c>
      <c r="BG217" s="17">
        <v>3.9268990912988397E-2</v>
      </c>
      <c r="BH217" s="17">
        <v>5.8117288638928399E-2</v>
      </c>
      <c r="BI217" s="17"/>
      <c r="BJ217" s="17">
        <v>2.48673360859742E-2</v>
      </c>
      <c r="BK217" s="17">
        <v>5.1141942945612702E-2</v>
      </c>
      <c r="BL217" s="17"/>
      <c r="BM217" s="17">
        <v>2.7607284238600101E-2</v>
      </c>
      <c r="BN217" s="17">
        <v>4.0993191459352298E-2</v>
      </c>
      <c r="BO217" s="17"/>
      <c r="BP217" s="17">
        <v>4.2458857232131601E-2</v>
      </c>
      <c r="BQ217" s="17">
        <v>3.9991542806455199E-2</v>
      </c>
      <c r="BR217" s="17">
        <v>1.9822227903950301E-2</v>
      </c>
      <c r="BS217" s="17">
        <v>2.7168696922860801E-2</v>
      </c>
      <c r="BT217" s="17"/>
      <c r="BU217" s="17">
        <v>2.4692270241541501E-2</v>
      </c>
      <c r="BV217" s="17">
        <v>3.6977371261482601E-2</v>
      </c>
      <c r="BW217" s="17"/>
      <c r="BX217" s="17">
        <v>4.41213686383169E-2</v>
      </c>
      <c r="BY217" s="17">
        <v>2.4534380684629702E-2</v>
      </c>
      <c r="BZ217" s="17"/>
      <c r="CA217" s="17">
        <v>2.4456562361206299E-2</v>
      </c>
      <c r="CB217" s="17">
        <v>2.3222501609202501E-2</v>
      </c>
      <c r="CC217" s="17">
        <v>3.8202461481498001E-2</v>
      </c>
      <c r="CD217" s="17">
        <v>2.95026901452724E-2</v>
      </c>
    </row>
    <row r="218" spans="2:82">
      <c r="B218" t="s">
        <v>124</v>
      </c>
      <c r="C218" s="17">
        <v>4.1893903858745099E-2</v>
      </c>
      <c r="D218" s="17">
        <v>3.1190325266066101E-2</v>
      </c>
      <c r="E218" s="17">
        <v>5.2660047086940401E-2</v>
      </c>
      <c r="F218" s="17"/>
      <c r="G218" s="17">
        <v>4.2816509639219902E-2</v>
      </c>
      <c r="H218" s="17">
        <v>4.3561590889989503E-2</v>
      </c>
      <c r="I218" s="17">
        <v>5.6489577354025301E-2</v>
      </c>
      <c r="J218" s="17">
        <v>5.82306132201664E-2</v>
      </c>
      <c r="K218" s="17">
        <v>3.2059216924266401E-2</v>
      </c>
      <c r="L218" s="17">
        <v>2.13210398358732E-2</v>
      </c>
      <c r="M218" s="17"/>
      <c r="N218" s="17">
        <v>2.6548923433011001E-2</v>
      </c>
      <c r="O218" s="17">
        <v>3.0680529088731701E-2</v>
      </c>
      <c r="P218" s="17">
        <v>4.7958559394238202E-2</v>
      </c>
      <c r="Q218" s="17">
        <v>6.4783313812810703E-2</v>
      </c>
      <c r="R218" s="17"/>
      <c r="S218" s="17">
        <v>4.3377305647990902E-2</v>
      </c>
      <c r="T218" s="17">
        <v>3.1360231524679101E-2</v>
      </c>
      <c r="U218" s="17">
        <v>4.4658913141562402E-2</v>
      </c>
      <c r="V218" s="17">
        <v>4.2741963619596202E-2</v>
      </c>
      <c r="W218" s="17">
        <v>3.2225232603318402E-2</v>
      </c>
      <c r="X218" s="17">
        <v>6.1022471815348298E-2</v>
      </c>
      <c r="Y218" s="17">
        <v>4.1594772717664902E-2</v>
      </c>
      <c r="Z218" s="17">
        <v>6.3302655504175603E-2</v>
      </c>
      <c r="AA218" s="17">
        <v>4.60014725848642E-2</v>
      </c>
      <c r="AB218" s="17">
        <v>2.80819742365516E-2</v>
      </c>
      <c r="AC218" s="17">
        <v>4.5102760033029099E-2</v>
      </c>
      <c r="AD218" s="17">
        <v>2.91432055948961E-2</v>
      </c>
      <c r="AE218" s="17"/>
      <c r="AF218" s="17">
        <v>0.27019628636899701</v>
      </c>
      <c r="AG218" s="17">
        <v>9.2128978417057403E-2</v>
      </c>
      <c r="AH218" s="17">
        <v>4.16294199246608E-2</v>
      </c>
      <c r="AI218" s="17">
        <v>6.9878240201330294E-2</v>
      </c>
      <c r="AJ218" s="17">
        <v>3.3214692972467201E-2</v>
      </c>
      <c r="AK218" s="17">
        <v>3.6733058004822398E-2</v>
      </c>
      <c r="AL218" s="17">
        <v>1.7877651122940999E-2</v>
      </c>
      <c r="AM218" s="17">
        <v>4.9430658088101202E-2</v>
      </c>
      <c r="AN218" s="17">
        <v>3.6081547667546898E-2</v>
      </c>
      <c r="AO218" s="17">
        <v>2.1491315259032799E-2</v>
      </c>
      <c r="AP218" s="17">
        <v>3.3680529323716103E-2</v>
      </c>
      <c r="AQ218" s="17">
        <v>2.5948879592644601E-2</v>
      </c>
      <c r="AR218" s="17">
        <v>1.1794883042921599E-2</v>
      </c>
      <c r="AS218" s="17">
        <v>3.7443923748919201E-2</v>
      </c>
      <c r="AT218" s="17">
        <v>2.25914948404204E-2</v>
      </c>
      <c r="AU218" s="17">
        <v>3.10834197591143E-2</v>
      </c>
      <c r="AV218" s="17"/>
      <c r="AW218" s="17">
        <v>3.4073460129218198E-2</v>
      </c>
      <c r="AX218" s="17">
        <v>4.5453529273029897E-2</v>
      </c>
      <c r="AY218" s="17">
        <v>4.8466984257218702E-2</v>
      </c>
      <c r="AZ218" s="17">
        <v>5.0691868141026698E-2</v>
      </c>
      <c r="BA218" s="17">
        <v>2.5339588090576501E-2</v>
      </c>
      <c r="BB218" s="17">
        <v>3.8329884806065001E-2</v>
      </c>
      <c r="BC218" s="17"/>
      <c r="BD218" s="17">
        <v>5.1108413653168101E-2</v>
      </c>
      <c r="BE218" s="17">
        <v>4.5369092538044199E-2</v>
      </c>
      <c r="BF218" s="17">
        <v>3.2762312122105397E-2</v>
      </c>
      <c r="BG218" s="17">
        <v>3.5969732823745902E-2</v>
      </c>
      <c r="BH218" s="17">
        <v>1.4193009196207401E-2</v>
      </c>
      <c r="BI218" s="17"/>
      <c r="BJ218" s="17">
        <v>4.0247311308062299E-2</v>
      </c>
      <c r="BK218" s="17">
        <v>4.5518187068482603E-2</v>
      </c>
      <c r="BL218" s="17"/>
      <c r="BM218" s="17">
        <v>4.1841539898917902E-2</v>
      </c>
      <c r="BN218" s="17">
        <v>4.1711999787268098E-2</v>
      </c>
      <c r="BO218" s="17"/>
      <c r="BP218" s="17">
        <v>4.4219558478939998E-2</v>
      </c>
      <c r="BQ218" s="17">
        <v>3.6576091030100302E-2</v>
      </c>
      <c r="BR218" s="17">
        <v>3.2512866079027702E-2</v>
      </c>
      <c r="BS218" s="17">
        <v>4.1341637544440001E-2</v>
      </c>
      <c r="BT218" s="17"/>
      <c r="BU218" s="17">
        <v>2.5254931704494402E-2</v>
      </c>
      <c r="BV218" s="17">
        <v>6.3074637352043494E-2</v>
      </c>
      <c r="BW218" s="17"/>
      <c r="BX218" s="17">
        <v>2.5257573340728801E-2</v>
      </c>
      <c r="BY218" s="17">
        <v>4.8492800648661002E-2</v>
      </c>
      <c r="BZ218" s="17"/>
      <c r="CA218" s="17">
        <v>1.27896900149459E-2</v>
      </c>
      <c r="CB218" s="17">
        <v>3.2642746235207E-2</v>
      </c>
      <c r="CC218" s="17">
        <v>1.30382199572941E-2</v>
      </c>
      <c r="CD218" s="17">
        <v>8.9337953765280295E-2</v>
      </c>
    </row>
    <row r="219" spans="2:82">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row>
    <row r="220" spans="2:82">
      <c r="B220" s="6" t="s">
        <v>175</v>
      </c>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row>
    <row r="221" spans="2:82">
      <c r="B221" s="24" t="s">
        <v>15</v>
      </c>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row>
    <row r="222" spans="2:82">
      <c r="B222" t="s">
        <v>163</v>
      </c>
      <c r="C222" s="17">
        <v>0.13367807805988599</v>
      </c>
      <c r="D222" s="17">
        <v>0.130609427587323</v>
      </c>
      <c r="E222" s="17">
        <v>0.13766986734652101</v>
      </c>
      <c r="F222" s="17"/>
      <c r="G222" s="17">
        <v>0.18669485909286301</v>
      </c>
      <c r="H222" s="17">
        <v>0.184791120322228</v>
      </c>
      <c r="I222" s="17">
        <v>0.144953458583963</v>
      </c>
      <c r="J222" s="17">
        <v>0.116321007614976</v>
      </c>
      <c r="K222" s="17">
        <v>0.10274747420590601</v>
      </c>
      <c r="L222" s="17">
        <v>8.23579033333975E-2</v>
      </c>
      <c r="M222" s="17"/>
      <c r="N222" s="17">
        <v>0.12793700504335401</v>
      </c>
      <c r="O222" s="17">
        <v>0.121271520786688</v>
      </c>
      <c r="P222" s="17">
        <v>0.13594911249203601</v>
      </c>
      <c r="Q222" s="17">
        <v>0.15340785206236099</v>
      </c>
      <c r="R222" s="17"/>
      <c r="S222" s="17">
        <v>0.15146402209038201</v>
      </c>
      <c r="T222" s="17">
        <v>0.10319812777562801</v>
      </c>
      <c r="U222" s="17">
        <v>0.103835753095692</v>
      </c>
      <c r="V222" s="17">
        <v>0.12530143366169</v>
      </c>
      <c r="W222" s="17">
        <v>0.17676090399057601</v>
      </c>
      <c r="X222" s="17">
        <v>0.157329644668978</v>
      </c>
      <c r="Y222" s="17">
        <v>0.105807463694659</v>
      </c>
      <c r="Z222" s="17">
        <v>0.15120407419034901</v>
      </c>
      <c r="AA222" s="17">
        <v>0.12767763103764401</v>
      </c>
      <c r="AB222" s="17">
        <v>0.12952803824141601</v>
      </c>
      <c r="AC222" s="17">
        <v>0.17278558336727201</v>
      </c>
      <c r="AD222" s="17">
        <v>0.136203427402741</v>
      </c>
      <c r="AE222" s="17"/>
      <c r="AF222" s="17">
        <v>0.158297729693611</v>
      </c>
      <c r="AG222" s="17">
        <v>0.18940893083260699</v>
      </c>
      <c r="AH222" s="17">
        <v>0.18183361732721801</v>
      </c>
      <c r="AI222" s="17">
        <v>0.136251433212247</v>
      </c>
      <c r="AJ222" s="17">
        <v>0.162689004062186</v>
      </c>
      <c r="AK222" s="17">
        <v>0.13763921264342999</v>
      </c>
      <c r="AL222" s="17">
        <v>0.15070630147240899</v>
      </c>
      <c r="AM222" s="17">
        <v>0.109043625427423</v>
      </c>
      <c r="AN222" s="17">
        <v>8.6478851634746598E-2</v>
      </c>
      <c r="AO222" s="17">
        <v>0.118640438807292</v>
      </c>
      <c r="AP222" s="17">
        <v>0.10537322423003601</v>
      </c>
      <c r="AQ222" s="17">
        <v>0.13821579299435799</v>
      </c>
      <c r="AR222" s="17">
        <v>0.101962540614768</v>
      </c>
      <c r="AS222" s="17">
        <v>0.143289423286245</v>
      </c>
      <c r="AT222" s="17">
        <v>0.11546721407381499</v>
      </c>
      <c r="AU222" s="17">
        <v>0.153848858707056</v>
      </c>
      <c r="AV222" s="17"/>
      <c r="AW222" s="17">
        <v>0.153473549993033</v>
      </c>
      <c r="AX222" s="17">
        <v>0.12714059835522401</v>
      </c>
      <c r="AY222" s="17">
        <v>0.13695670243169999</v>
      </c>
      <c r="AZ222" s="17">
        <v>0.13126902384881201</v>
      </c>
      <c r="BA222" s="17">
        <v>0.10902891096300101</v>
      </c>
      <c r="BB222" s="17">
        <v>0.13544256614656</v>
      </c>
      <c r="BC222" s="17"/>
      <c r="BD222" s="17">
        <v>0.13678911545341399</v>
      </c>
      <c r="BE222" s="17">
        <v>0.14287573583692501</v>
      </c>
      <c r="BF222" s="17">
        <v>0.124034326036675</v>
      </c>
      <c r="BG222" s="17">
        <v>0.14350488763697</v>
      </c>
      <c r="BH222" s="17">
        <v>0.11609578071141601</v>
      </c>
      <c r="BI222" s="17"/>
      <c r="BJ222" s="17">
        <v>0.12763591688106801</v>
      </c>
      <c r="BK222" s="17">
        <v>0.16186695716986799</v>
      </c>
      <c r="BL222" s="17"/>
      <c r="BM222" s="17">
        <v>0.13108044012161199</v>
      </c>
      <c r="BN222" s="17">
        <v>0.14679794174920499</v>
      </c>
      <c r="BO222" s="17"/>
      <c r="BP222" s="17">
        <v>0.151937984636447</v>
      </c>
      <c r="BQ222" s="17">
        <v>0.14044985023533799</v>
      </c>
      <c r="BR222" s="17">
        <v>0.14535800363277601</v>
      </c>
      <c r="BS222" s="17">
        <v>0.12808847635342199</v>
      </c>
      <c r="BT222" s="17"/>
      <c r="BU222" s="17">
        <v>0.126717671443621</v>
      </c>
      <c r="BV222" s="17">
        <v>0.14253839203705901</v>
      </c>
      <c r="BW222" s="17"/>
      <c r="BX222" s="17">
        <v>0.13877493382143499</v>
      </c>
      <c r="BY222" s="17">
        <v>0.13165638072181499</v>
      </c>
      <c r="BZ222" s="17"/>
      <c r="CA222" s="17">
        <v>0.167996703927205</v>
      </c>
      <c r="CB222" s="17">
        <v>0.15089864033130701</v>
      </c>
      <c r="CC222" s="17">
        <v>9.9220909145781494E-2</v>
      </c>
      <c r="CD222" s="17">
        <v>0.14508253298405199</v>
      </c>
    </row>
    <row r="223" spans="2:82">
      <c r="B223" t="s">
        <v>164</v>
      </c>
      <c r="C223" s="17">
        <v>0.663906404520892</v>
      </c>
      <c r="D223" s="17">
        <v>0.63421291993337303</v>
      </c>
      <c r="E223" s="17">
        <v>0.69086568759717504</v>
      </c>
      <c r="F223" s="17"/>
      <c r="G223" s="17">
        <v>0.61978417233607697</v>
      </c>
      <c r="H223" s="17">
        <v>0.60162857936516501</v>
      </c>
      <c r="I223" s="17">
        <v>0.66668168286497198</v>
      </c>
      <c r="J223" s="17">
        <v>0.67252506334832496</v>
      </c>
      <c r="K223" s="17">
        <v>0.70008504192646004</v>
      </c>
      <c r="L223" s="17">
        <v>0.71052245247191104</v>
      </c>
      <c r="M223" s="17"/>
      <c r="N223" s="17">
        <v>0.68586550591605699</v>
      </c>
      <c r="O223" s="17">
        <v>0.69506208316151397</v>
      </c>
      <c r="P223" s="17">
        <v>0.645710969792888</v>
      </c>
      <c r="Q223" s="17">
        <v>0.62485024723717697</v>
      </c>
      <c r="R223" s="17"/>
      <c r="S223" s="17">
        <v>0.63248884353770596</v>
      </c>
      <c r="T223" s="17">
        <v>0.730703498602156</v>
      </c>
      <c r="U223" s="17">
        <v>0.67692615077840401</v>
      </c>
      <c r="V223" s="17">
        <v>0.66002214929937497</v>
      </c>
      <c r="W223" s="17">
        <v>0.62963925359421402</v>
      </c>
      <c r="X223" s="17">
        <v>0.64135726139274296</v>
      </c>
      <c r="Y223" s="17">
        <v>0.68228045261340997</v>
      </c>
      <c r="Z223" s="17">
        <v>0.60405822312090396</v>
      </c>
      <c r="AA223" s="17">
        <v>0.65932963853056303</v>
      </c>
      <c r="AB223" s="17">
        <v>0.67218015989848301</v>
      </c>
      <c r="AC223" s="17">
        <v>0.671306701900939</v>
      </c>
      <c r="AD223" s="17">
        <v>0.65605798299695395</v>
      </c>
      <c r="AE223" s="17"/>
      <c r="AF223" s="17">
        <v>0.62626044969635097</v>
      </c>
      <c r="AG223" s="17">
        <v>0.61720827463552397</v>
      </c>
      <c r="AH223" s="17">
        <v>0.62776168505512198</v>
      </c>
      <c r="AI223" s="17">
        <v>0.62401611698424198</v>
      </c>
      <c r="AJ223" s="17">
        <v>0.62652395459577603</v>
      </c>
      <c r="AK223" s="17">
        <v>0.66201542776505395</v>
      </c>
      <c r="AL223" s="17">
        <v>0.63762123011111904</v>
      </c>
      <c r="AM223" s="17">
        <v>0.66717153610294</v>
      </c>
      <c r="AN223" s="17">
        <v>0.72768760457891302</v>
      </c>
      <c r="AO223" s="17">
        <v>0.74634984520025305</v>
      </c>
      <c r="AP223" s="17">
        <v>0.66458591090090102</v>
      </c>
      <c r="AQ223" s="17">
        <v>0.67408236862641902</v>
      </c>
      <c r="AR223" s="17">
        <v>0.73146865864723298</v>
      </c>
      <c r="AS223" s="17">
        <v>0.72473534331873102</v>
      </c>
      <c r="AT223" s="17">
        <v>0.72417507721920904</v>
      </c>
      <c r="AU223" s="17">
        <v>0.584848012346878</v>
      </c>
      <c r="AV223" s="17"/>
      <c r="AW223" s="17">
        <v>0.63655367793582296</v>
      </c>
      <c r="AX223" s="17">
        <v>0.68861635125770104</v>
      </c>
      <c r="AY223" s="17">
        <v>0.66251329838695305</v>
      </c>
      <c r="AZ223" s="17">
        <v>0.65446738234351198</v>
      </c>
      <c r="BA223" s="17">
        <v>0.68750796927236502</v>
      </c>
      <c r="BB223" s="17">
        <v>0.65386524796109802</v>
      </c>
      <c r="BC223" s="17"/>
      <c r="BD223" s="17">
        <v>0.64322417879363303</v>
      </c>
      <c r="BE223" s="17">
        <v>0.66605727142973303</v>
      </c>
      <c r="BF223" s="17">
        <v>0.69070992777596996</v>
      </c>
      <c r="BG223" s="17">
        <v>0.63293679693165505</v>
      </c>
      <c r="BH223" s="17">
        <v>0.72060780471965502</v>
      </c>
      <c r="BI223" s="17"/>
      <c r="BJ223" s="17">
        <v>0.67974909131432304</v>
      </c>
      <c r="BK223" s="17">
        <v>0.60084007844099896</v>
      </c>
      <c r="BL223" s="17"/>
      <c r="BM223" s="17">
        <v>0.66861310553594899</v>
      </c>
      <c r="BN223" s="17">
        <v>0.64476463981438503</v>
      </c>
      <c r="BO223" s="17"/>
      <c r="BP223" s="17">
        <v>0.64683166781031898</v>
      </c>
      <c r="BQ223" s="17">
        <v>0.64218428749267198</v>
      </c>
      <c r="BR223" s="17">
        <v>0.64405190748001595</v>
      </c>
      <c r="BS223" s="17">
        <v>0.67493576984116199</v>
      </c>
      <c r="BT223" s="17"/>
      <c r="BU223" s="17">
        <v>0.68835985758208695</v>
      </c>
      <c r="BV223" s="17">
        <v>0.63277815528298897</v>
      </c>
      <c r="BW223" s="17"/>
      <c r="BX223" s="17">
        <v>0.65971472928452601</v>
      </c>
      <c r="BY223" s="17">
        <v>0.66556905676452705</v>
      </c>
      <c r="BZ223" s="17"/>
      <c r="CA223" s="17">
        <v>0.64158948911566205</v>
      </c>
      <c r="CB223" s="17">
        <v>0.63397000666722902</v>
      </c>
      <c r="CC223" s="17">
        <v>0.74903723753023299</v>
      </c>
      <c r="CD223" s="17">
        <v>0.60729461287313902</v>
      </c>
    </row>
    <row r="224" spans="2:82">
      <c r="B224" t="s">
        <v>165</v>
      </c>
      <c r="C224" s="17">
        <v>0.136112365394849</v>
      </c>
      <c r="D224" s="17">
        <v>0.17259315358581401</v>
      </c>
      <c r="E224" s="17">
        <v>0.101035897531651</v>
      </c>
      <c r="F224" s="17"/>
      <c r="G224" s="17">
        <v>0.13992398255052299</v>
      </c>
      <c r="H224" s="17">
        <v>0.136996766726217</v>
      </c>
      <c r="I224" s="17">
        <v>0.11681872938733499</v>
      </c>
      <c r="J224" s="17">
        <v>0.128416869295469</v>
      </c>
      <c r="K224" s="17">
        <v>0.14012035701730999</v>
      </c>
      <c r="L224" s="17">
        <v>0.152170989061716</v>
      </c>
      <c r="M224" s="17"/>
      <c r="N224" s="17">
        <v>0.14321163073169499</v>
      </c>
      <c r="O224" s="17">
        <v>0.133075956504977</v>
      </c>
      <c r="P224" s="17">
        <v>0.13162557534118</v>
      </c>
      <c r="Q224" s="17">
        <v>0.13361000788329799</v>
      </c>
      <c r="R224" s="17"/>
      <c r="S224" s="17">
        <v>0.155914222212124</v>
      </c>
      <c r="T224" s="17">
        <v>0.109874414652584</v>
      </c>
      <c r="U224" s="17">
        <v>0.146121624169986</v>
      </c>
      <c r="V224" s="17">
        <v>0.155638844069895</v>
      </c>
      <c r="W224" s="17">
        <v>0.13343007800908499</v>
      </c>
      <c r="X224" s="17">
        <v>0.120714465128652</v>
      </c>
      <c r="Y224" s="17">
        <v>0.135466003789597</v>
      </c>
      <c r="Z224" s="17">
        <v>0.14931908982931799</v>
      </c>
      <c r="AA224" s="17">
        <v>0.142432739837837</v>
      </c>
      <c r="AB224" s="17">
        <v>0.13594869640271201</v>
      </c>
      <c r="AC224" s="17">
        <v>8.7835884426981606E-2</v>
      </c>
      <c r="AD224" s="17">
        <v>0.166466167372711</v>
      </c>
      <c r="AE224" s="17"/>
      <c r="AF224" s="17">
        <v>3.7855382126830803E-2</v>
      </c>
      <c r="AG224" s="17">
        <v>9.90373734656423E-2</v>
      </c>
      <c r="AH224" s="17">
        <v>0.12197138595977899</v>
      </c>
      <c r="AI224" s="17">
        <v>0.14588751071018799</v>
      </c>
      <c r="AJ224" s="17">
        <v>0.13442915965612101</v>
      </c>
      <c r="AK224" s="17">
        <v>0.139901919905217</v>
      </c>
      <c r="AL224" s="17">
        <v>0.15026502285926399</v>
      </c>
      <c r="AM224" s="17">
        <v>0.127566320552085</v>
      </c>
      <c r="AN224" s="17">
        <v>0.138171389114603</v>
      </c>
      <c r="AO224" s="17">
        <v>0.104404165260542</v>
      </c>
      <c r="AP224" s="17">
        <v>0.173185117261902</v>
      </c>
      <c r="AQ224" s="17">
        <v>0.14731297856100101</v>
      </c>
      <c r="AR224" s="17">
        <v>0.122221899049213</v>
      </c>
      <c r="AS224" s="17">
        <v>9.2264703717228905E-2</v>
      </c>
      <c r="AT224" s="17">
        <v>0.12876972474009599</v>
      </c>
      <c r="AU224" s="17">
        <v>0.21823364251914601</v>
      </c>
      <c r="AV224" s="17"/>
      <c r="AW224" s="17">
        <v>0.15799124647353299</v>
      </c>
      <c r="AX224" s="17">
        <v>0.13073849546237601</v>
      </c>
      <c r="AY224" s="17">
        <v>0.112531574115543</v>
      </c>
      <c r="AZ224" s="17">
        <v>0.127495612411054</v>
      </c>
      <c r="BA224" s="17">
        <v>0.145921851883174</v>
      </c>
      <c r="BB224" s="17">
        <v>0.13931150904671699</v>
      </c>
      <c r="BC224" s="17"/>
      <c r="BD224" s="17">
        <v>0.137642544703033</v>
      </c>
      <c r="BE224" s="17">
        <v>0.12630474137153899</v>
      </c>
      <c r="BF224" s="17">
        <v>0.13329656911523299</v>
      </c>
      <c r="BG224" s="17">
        <v>0.157708915960978</v>
      </c>
      <c r="BH224" s="17">
        <v>0.136263672669687</v>
      </c>
      <c r="BI224" s="17"/>
      <c r="BJ224" s="17">
        <v>0.12854220807437</v>
      </c>
      <c r="BK224" s="17">
        <v>0.16891763212344099</v>
      </c>
      <c r="BL224" s="17"/>
      <c r="BM224" s="17">
        <v>0.13265077100955899</v>
      </c>
      <c r="BN224" s="17">
        <v>0.149429660967238</v>
      </c>
      <c r="BO224" s="17"/>
      <c r="BP224" s="17">
        <v>0.129564214461003</v>
      </c>
      <c r="BQ224" s="17">
        <v>0.15304857152459</v>
      </c>
      <c r="BR224" s="17">
        <v>0.16948214539654</v>
      </c>
      <c r="BS224" s="17">
        <v>0.131339326599024</v>
      </c>
      <c r="BT224" s="17"/>
      <c r="BU224" s="17">
        <v>0.139962795357084</v>
      </c>
      <c r="BV224" s="17">
        <v>0.13121092496279299</v>
      </c>
      <c r="BW224" s="17"/>
      <c r="BX224" s="17">
        <v>0.16662526730639701</v>
      </c>
      <c r="BY224" s="17">
        <v>0.124009246245041</v>
      </c>
      <c r="BZ224" s="17"/>
      <c r="CA224" s="17">
        <v>0.142884191472401</v>
      </c>
      <c r="CB224" s="17">
        <v>0.13904672296092699</v>
      </c>
      <c r="CC224" s="17">
        <v>0.13048165670850101</v>
      </c>
      <c r="CD224" s="17">
        <v>0.13755671700543001</v>
      </c>
    </row>
    <row r="225" spans="2:82">
      <c r="B225" t="s">
        <v>166</v>
      </c>
      <c r="C225" s="17">
        <v>1.9091108786250199E-2</v>
      </c>
      <c r="D225" s="17">
        <v>2.5840500857455501E-2</v>
      </c>
      <c r="E225" s="17">
        <v>1.2640845610824099E-2</v>
      </c>
      <c r="F225" s="17"/>
      <c r="G225" s="17">
        <v>1.9319347924190499E-2</v>
      </c>
      <c r="H225" s="17">
        <v>2.6307358809229499E-2</v>
      </c>
      <c r="I225" s="17">
        <v>2.4734115609555799E-2</v>
      </c>
      <c r="J225" s="17">
        <v>2.48814721273975E-2</v>
      </c>
      <c r="K225" s="17">
        <v>8.9862963997189692E-3</v>
      </c>
      <c r="L225" s="17">
        <v>1.0517852107139E-2</v>
      </c>
      <c r="M225" s="17"/>
      <c r="N225" s="17">
        <v>1.7581014047015099E-2</v>
      </c>
      <c r="O225" s="17">
        <v>1.59463690414023E-2</v>
      </c>
      <c r="P225" s="17">
        <v>2.4561272810199299E-2</v>
      </c>
      <c r="Q225" s="17">
        <v>1.8176526717432102E-2</v>
      </c>
      <c r="R225" s="17"/>
      <c r="S225" s="17">
        <v>1.9749474152213599E-2</v>
      </c>
      <c r="T225" s="17">
        <v>2.33028797321446E-2</v>
      </c>
      <c r="U225" s="17">
        <v>1.73013559289346E-2</v>
      </c>
      <c r="V225" s="17">
        <v>9.0851413622554597E-3</v>
      </c>
      <c r="W225" s="17">
        <v>2.3678522627939302E-2</v>
      </c>
      <c r="X225" s="17">
        <v>1.80777084569173E-2</v>
      </c>
      <c r="Y225" s="17">
        <v>1.87785768347506E-2</v>
      </c>
      <c r="Z225" s="17">
        <v>3.2161162519709498E-2</v>
      </c>
      <c r="AA225" s="17">
        <v>1.8084617519516E-2</v>
      </c>
      <c r="AB225" s="17">
        <v>2.0178669601435599E-2</v>
      </c>
      <c r="AC225" s="17">
        <v>1.7286434934525498E-2</v>
      </c>
      <c r="AD225" s="17">
        <v>1.1737469909493099E-2</v>
      </c>
      <c r="AE225" s="17"/>
      <c r="AF225" s="17">
        <v>0</v>
      </c>
      <c r="AG225" s="17">
        <v>1.2362354102094001E-2</v>
      </c>
      <c r="AH225" s="17">
        <v>1.1205904831848299E-2</v>
      </c>
      <c r="AI225" s="17">
        <v>2.55312849368621E-2</v>
      </c>
      <c r="AJ225" s="17">
        <v>2.2675249273241299E-2</v>
      </c>
      <c r="AK225" s="17">
        <v>2.36950918738419E-2</v>
      </c>
      <c r="AL225" s="17">
        <v>1.8031135010956399E-2</v>
      </c>
      <c r="AM225" s="17">
        <v>4.2012826807501097E-2</v>
      </c>
      <c r="AN225" s="17">
        <v>1.3253040002484199E-2</v>
      </c>
      <c r="AO225" s="17">
        <v>9.9293057637160603E-3</v>
      </c>
      <c r="AP225" s="17">
        <v>2.8513622247008E-2</v>
      </c>
      <c r="AQ225" s="17">
        <v>2.1814678367943902E-2</v>
      </c>
      <c r="AR225" s="17">
        <v>1.0938729403629501E-2</v>
      </c>
      <c r="AS225" s="17">
        <v>9.4160326020766294E-3</v>
      </c>
      <c r="AT225" s="17">
        <v>8.9964891264586993E-3</v>
      </c>
      <c r="AU225" s="17">
        <v>1.6175091071070801E-2</v>
      </c>
      <c r="AV225" s="17"/>
      <c r="AW225" s="17">
        <v>1.9875677608451599E-2</v>
      </c>
      <c r="AX225" s="17">
        <v>1.4106157073357699E-2</v>
      </c>
      <c r="AY225" s="17">
        <v>1.8417572632647101E-2</v>
      </c>
      <c r="AZ225" s="17">
        <v>2.3037989691906201E-2</v>
      </c>
      <c r="BA225" s="17">
        <v>1.7253307257156899E-2</v>
      </c>
      <c r="BB225" s="17">
        <v>3.0478759551379599E-2</v>
      </c>
      <c r="BC225" s="17"/>
      <c r="BD225" s="17">
        <v>1.5877777782651599E-2</v>
      </c>
      <c r="BE225" s="17">
        <v>1.7692710695386499E-2</v>
      </c>
      <c r="BF225" s="17">
        <v>1.5898848772124798E-2</v>
      </c>
      <c r="BG225" s="17">
        <v>3.7625853743303801E-2</v>
      </c>
      <c r="BH225" s="17">
        <v>1.2839732703034699E-2</v>
      </c>
      <c r="BI225" s="17"/>
      <c r="BJ225" s="17">
        <v>1.4832509464302901E-2</v>
      </c>
      <c r="BK225" s="17">
        <v>3.6675597553212598E-2</v>
      </c>
      <c r="BL225" s="17"/>
      <c r="BM225" s="17">
        <v>1.6474585696548201E-2</v>
      </c>
      <c r="BN225" s="17">
        <v>3.0339972904950802E-2</v>
      </c>
      <c r="BO225" s="17"/>
      <c r="BP225" s="17">
        <v>4.5885334911613701E-2</v>
      </c>
      <c r="BQ225" s="17">
        <v>1.8871527804278199E-2</v>
      </c>
      <c r="BR225" s="17">
        <v>1.24528771393605E-2</v>
      </c>
      <c r="BS225" s="17">
        <v>1.45429505479124E-2</v>
      </c>
      <c r="BT225" s="17"/>
      <c r="BU225" s="17">
        <v>1.49628550116885E-2</v>
      </c>
      <c r="BV225" s="17">
        <v>2.43462076097287E-2</v>
      </c>
      <c r="BW225" s="17"/>
      <c r="BX225" s="17">
        <v>1.6728026427311599E-2</v>
      </c>
      <c r="BY225" s="17">
        <v>2.00284390812825E-2</v>
      </c>
      <c r="BZ225" s="17"/>
      <c r="CA225" s="17">
        <v>2.25680639087074E-2</v>
      </c>
      <c r="CB225" s="17">
        <v>2.1141425893202899E-2</v>
      </c>
      <c r="CC225" s="17">
        <v>1.18232829145796E-2</v>
      </c>
      <c r="CD225" s="17">
        <v>2.40017716762644E-2</v>
      </c>
    </row>
    <row r="226" spans="2:82">
      <c r="B226" t="s">
        <v>124</v>
      </c>
      <c r="C226" s="17">
        <v>4.7212043238122101E-2</v>
      </c>
      <c r="D226" s="17">
        <v>3.67439980360343E-2</v>
      </c>
      <c r="E226" s="17">
        <v>5.7787701913829301E-2</v>
      </c>
      <c r="F226" s="17"/>
      <c r="G226" s="17">
        <v>3.4277638096345799E-2</v>
      </c>
      <c r="H226" s="17">
        <v>5.0276174777160502E-2</v>
      </c>
      <c r="I226" s="17">
        <v>4.6812013554174102E-2</v>
      </c>
      <c r="J226" s="17">
        <v>5.7855587613831999E-2</v>
      </c>
      <c r="K226" s="17">
        <v>4.8060830450604997E-2</v>
      </c>
      <c r="L226" s="17">
        <v>4.4430803025836699E-2</v>
      </c>
      <c r="M226" s="17"/>
      <c r="N226" s="17">
        <v>2.5404844261878799E-2</v>
      </c>
      <c r="O226" s="17">
        <v>3.4644070505419199E-2</v>
      </c>
      <c r="P226" s="17">
        <v>6.2153069563696997E-2</v>
      </c>
      <c r="Q226" s="17">
        <v>6.9955366099732005E-2</v>
      </c>
      <c r="R226" s="17"/>
      <c r="S226" s="17">
        <v>4.0383438007575101E-2</v>
      </c>
      <c r="T226" s="17">
        <v>3.2921079237487001E-2</v>
      </c>
      <c r="U226" s="17">
        <v>5.5815116026983101E-2</v>
      </c>
      <c r="V226" s="17">
        <v>4.9952431606783698E-2</v>
      </c>
      <c r="W226" s="17">
        <v>3.64912417781856E-2</v>
      </c>
      <c r="X226" s="17">
        <v>6.25209203527098E-2</v>
      </c>
      <c r="Y226" s="17">
        <v>5.7667503067583802E-2</v>
      </c>
      <c r="Z226" s="17">
        <v>6.3257450339718996E-2</v>
      </c>
      <c r="AA226" s="17">
        <v>5.2475373074440099E-2</v>
      </c>
      <c r="AB226" s="17">
        <v>4.2164435855953697E-2</v>
      </c>
      <c r="AC226" s="17">
        <v>5.0785395370281899E-2</v>
      </c>
      <c r="AD226" s="17">
        <v>2.9534952318101399E-2</v>
      </c>
      <c r="AE226" s="17"/>
      <c r="AF226" s="17">
        <v>0.17758643848320699</v>
      </c>
      <c r="AG226" s="17">
        <v>8.1983066964132503E-2</v>
      </c>
      <c r="AH226" s="17">
        <v>5.7227406826033098E-2</v>
      </c>
      <c r="AI226" s="17">
        <v>6.8313654156460193E-2</v>
      </c>
      <c r="AJ226" s="17">
        <v>5.3682632412674597E-2</v>
      </c>
      <c r="AK226" s="17">
        <v>3.6748347812456401E-2</v>
      </c>
      <c r="AL226" s="17">
        <v>4.3376310546251802E-2</v>
      </c>
      <c r="AM226" s="17">
        <v>5.4205691110050698E-2</v>
      </c>
      <c r="AN226" s="17">
        <v>3.4409114669252498E-2</v>
      </c>
      <c r="AO226" s="17">
        <v>2.0676244968196499E-2</v>
      </c>
      <c r="AP226" s="17">
        <v>2.83421253601529E-2</v>
      </c>
      <c r="AQ226" s="17">
        <v>1.8574181450278001E-2</v>
      </c>
      <c r="AR226" s="17">
        <v>3.3408172285156898E-2</v>
      </c>
      <c r="AS226" s="17">
        <v>3.0294497075718501E-2</v>
      </c>
      <c r="AT226" s="17">
        <v>2.25914948404204E-2</v>
      </c>
      <c r="AU226" s="17">
        <v>2.6894395355848401E-2</v>
      </c>
      <c r="AV226" s="17"/>
      <c r="AW226" s="17">
        <v>3.21058479891599E-2</v>
      </c>
      <c r="AX226" s="17">
        <v>3.9398397851340902E-2</v>
      </c>
      <c r="AY226" s="17">
        <v>6.9580852433157495E-2</v>
      </c>
      <c r="AZ226" s="17">
        <v>6.3729991704714897E-2</v>
      </c>
      <c r="BA226" s="17">
        <v>4.0287960624302302E-2</v>
      </c>
      <c r="BB226" s="17">
        <v>4.0901917294246297E-2</v>
      </c>
      <c r="BC226" s="17"/>
      <c r="BD226" s="17">
        <v>6.6466383267268198E-2</v>
      </c>
      <c r="BE226" s="17">
        <v>4.7069540666416498E-2</v>
      </c>
      <c r="BF226" s="17">
        <v>3.6060328299996898E-2</v>
      </c>
      <c r="BG226" s="17">
        <v>2.8223545727093999E-2</v>
      </c>
      <c r="BH226" s="17">
        <v>1.4193009196207401E-2</v>
      </c>
      <c r="BI226" s="17"/>
      <c r="BJ226" s="17">
        <v>4.9240274265934997E-2</v>
      </c>
      <c r="BK226" s="17">
        <v>3.1699734712479097E-2</v>
      </c>
      <c r="BL226" s="17"/>
      <c r="BM226" s="17">
        <v>5.1181097636331697E-2</v>
      </c>
      <c r="BN226" s="17">
        <v>2.86677845642219E-2</v>
      </c>
      <c r="BO226" s="17"/>
      <c r="BP226" s="17">
        <v>2.5780798180617098E-2</v>
      </c>
      <c r="BQ226" s="17">
        <v>4.5445762943121498E-2</v>
      </c>
      <c r="BR226" s="17">
        <v>2.86550663513085E-2</v>
      </c>
      <c r="BS226" s="17">
        <v>5.1093476658478999E-2</v>
      </c>
      <c r="BT226" s="17"/>
      <c r="BU226" s="17">
        <v>2.9996820605519899E-2</v>
      </c>
      <c r="BV226" s="17">
        <v>6.9126320107429598E-2</v>
      </c>
      <c r="BW226" s="17"/>
      <c r="BX226" s="17">
        <v>1.81570431603294E-2</v>
      </c>
      <c r="BY226" s="17">
        <v>5.8736877187334599E-2</v>
      </c>
      <c r="BZ226" s="17"/>
      <c r="CA226" s="17">
        <v>2.4961551576025399E-2</v>
      </c>
      <c r="CB226" s="17">
        <v>5.4943204147334203E-2</v>
      </c>
      <c r="CC226" s="17">
        <v>9.4369137009042495E-3</v>
      </c>
      <c r="CD226" s="17">
        <v>8.6064365461113901E-2</v>
      </c>
    </row>
    <row r="227" spans="2:82">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row>
    <row r="228" spans="2:82">
      <c r="B228" s="6" t="s">
        <v>176</v>
      </c>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row>
    <row r="229" spans="2:82">
      <c r="B229" s="24" t="s">
        <v>15</v>
      </c>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2:82">
      <c r="B230" t="s">
        <v>163</v>
      </c>
      <c r="C230" s="17">
        <v>8.1890445044134896E-2</v>
      </c>
      <c r="D230" s="17">
        <v>9.0493974048540496E-2</v>
      </c>
      <c r="E230" s="17">
        <v>7.3582579658231603E-2</v>
      </c>
      <c r="F230" s="17"/>
      <c r="G230" s="17">
        <v>0.101081968535773</v>
      </c>
      <c r="H230" s="17">
        <v>0.118648860430513</v>
      </c>
      <c r="I230" s="17">
        <v>8.9390487995816503E-2</v>
      </c>
      <c r="J230" s="17">
        <v>6.4662293942014296E-2</v>
      </c>
      <c r="K230" s="17">
        <v>6.7484381714721195E-2</v>
      </c>
      <c r="L230" s="17">
        <v>5.6687541172939102E-2</v>
      </c>
      <c r="M230" s="17"/>
      <c r="N230" s="17">
        <v>9.1823643278151096E-2</v>
      </c>
      <c r="O230" s="17">
        <v>6.7163401073275397E-2</v>
      </c>
      <c r="P230" s="17">
        <v>8.7642646280632994E-2</v>
      </c>
      <c r="Q230" s="17">
        <v>8.3556886097702995E-2</v>
      </c>
      <c r="R230" s="17"/>
      <c r="S230" s="17">
        <v>0.116449502905136</v>
      </c>
      <c r="T230" s="17">
        <v>5.28570583105437E-2</v>
      </c>
      <c r="U230" s="17">
        <v>4.5389703010073397E-2</v>
      </c>
      <c r="V230" s="17">
        <v>7.0762181768881993E-2</v>
      </c>
      <c r="W230" s="17">
        <v>9.4297996046652802E-2</v>
      </c>
      <c r="X230" s="17">
        <v>7.6581316932849697E-2</v>
      </c>
      <c r="Y230" s="17">
        <v>5.5866683014446902E-2</v>
      </c>
      <c r="Z230" s="17">
        <v>5.9305968238923597E-2</v>
      </c>
      <c r="AA230" s="17">
        <v>0.112373626148905</v>
      </c>
      <c r="AB230" s="17">
        <v>8.4126859424365902E-2</v>
      </c>
      <c r="AC230" s="17">
        <v>0.12668656171307099</v>
      </c>
      <c r="AD230" s="17">
        <v>7.0484284742803494E-2</v>
      </c>
      <c r="AE230" s="17"/>
      <c r="AF230" s="17">
        <v>8.9145509690936195E-2</v>
      </c>
      <c r="AG230" s="17">
        <v>8.6045130498667494E-2</v>
      </c>
      <c r="AH230" s="17">
        <v>6.1439806125963503E-2</v>
      </c>
      <c r="AI230" s="17">
        <v>7.8908286884461401E-2</v>
      </c>
      <c r="AJ230" s="17">
        <v>8.9425875793100296E-2</v>
      </c>
      <c r="AK230" s="17">
        <v>0.101415248170605</v>
      </c>
      <c r="AL230" s="17">
        <v>8.6954818936707007E-2</v>
      </c>
      <c r="AM230" s="17">
        <v>7.39333474823307E-2</v>
      </c>
      <c r="AN230" s="17">
        <v>7.4332811305680702E-2</v>
      </c>
      <c r="AO230" s="17">
        <v>9.2702396116018701E-2</v>
      </c>
      <c r="AP230" s="17">
        <v>6.8278825409158098E-2</v>
      </c>
      <c r="AQ230" s="17">
        <v>7.87170598309377E-2</v>
      </c>
      <c r="AR230" s="17">
        <v>6.1886930035120503E-2</v>
      </c>
      <c r="AS230" s="17">
        <v>6.1208740027328998E-2</v>
      </c>
      <c r="AT230" s="17">
        <v>0.144067437633351</v>
      </c>
      <c r="AU230" s="17">
        <v>9.4462517041970007E-2</v>
      </c>
      <c r="AV230" s="17"/>
      <c r="AW230" s="17">
        <v>9.9575032411047801E-2</v>
      </c>
      <c r="AX230" s="17">
        <v>8.5328948131813798E-2</v>
      </c>
      <c r="AY230" s="17">
        <v>8.0747552359620195E-2</v>
      </c>
      <c r="AZ230" s="17">
        <v>6.63182331895531E-2</v>
      </c>
      <c r="BA230" s="17">
        <v>6.0289925037858398E-2</v>
      </c>
      <c r="BB230" s="17">
        <v>9.5408738465545304E-2</v>
      </c>
      <c r="BC230" s="17"/>
      <c r="BD230" s="17">
        <v>8.5386198838351496E-2</v>
      </c>
      <c r="BE230" s="17">
        <v>7.2886683285028397E-2</v>
      </c>
      <c r="BF230" s="17">
        <v>8.4021974427181706E-2</v>
      </c>
      <c r="BG230" s="17">
        <v>0.108784696837435</v>
      </c>
      <c r="BH230" s="17">
        <v>8.8607104486913404E-2</v>
      </c>
      <c r="BI230" s="17"/>
      <c r="BJ230" s="17">
        <v>7.6462472350580402E-2</v>
      </c>
      <c r="BK230" s="17">
        <v>0.107757975901155</v>
      </c>
      <c r="BL230" s="17"/>
      <c r="BM230" s="17">
        <v>8.0152784447620806E-2</v>
      </c>
      <c r="BN230" s="17">
        <v>8.8098780301497107E-2</v>
      </c>
      <c r="BO230" s="17"/>
      <c r="BP230" s="17">
        <v>8.6909557522848194E-2</v>
      </c>
      <c r="BQ230" s="17">
        <v>0.112004474420532</v>
      </c>
      <c r="BR230" s="17">
        <v>0.100455525824069</v>
      </c>
      <c r="BS230" s="17">
        <v>7.3796349948560297E-2</v>
      </c>
      <c r="BT230" s="17"/>
      <c r="BU230" s="17">
        <v>9.1729539716498401E-2</v>
      </c>
      <c r="BV230" s="17">
        <v>6.9365678481710893E-2</v>
      </c>
      <c r="BW230" s="17"/>
      <c r="BX230" s="17">
        <v>0.106190406585633</v>
      </c>
      <c r="BY230" s="17">
        <v>7.2251724652181798E-2</v>
      </c>
      <c r="BZ230" s="17"/>
      <c r="CA230" s="17">
        <v>0.13186279320517899</v>
      </c>
      <c r="CB230" s="17">
        <v>7.3419732987715397E-2</v>
      </c>
      <c r="CC230" s="17">
        <v>8.4035329657670896E-2</v>
      </c>
      <c r="CD230" s="17">
        <v>7.4731916373581994E-2</v>
      </c>
    </row>
    <row r="231" spans="2:82">
      <c r="B231" t="s">
        <v>164</v>
      </c>
      <c r="C231" s="17">
        <v>0.70969456630781602</v>
      </c>
      <c r="D231" s="17">
        <v>0.71079335297747304</v>
      </c>
      <c r="E231" s="17">
        <v>0.70889541454762095</v>
      </c>
      <c r="F231" s="17"/>
      <c r="G231" s="17">
        <v>0.56971035744437803</v>
      </c>
      <c r="H231" s="17">
        <v>0.59030851949916896</v>
      </c>
      <c r="I231" s="17">
        <v>0.695585228104738</v>
      </c>
      <c r="J231" s="17">
        <v>0.74062166622074799</v>
      </c>
      <c r="K231" s="17">
        <v>0.79589834445927099</v>
      </c>
      <c r="L231" s="17">
        <v>0.82879218020364198</v>
      </c>
      <c r="M231" s="17"/>
      <c r="N231" s="17">
        <v>0.75567907179758298</v>
      </c>
      <c r="O231" s="17">
        <v>0.74245345910775995</v>
      </c>
      <c r="P231" s="17">
        <v>0.66255677042030103</v>
      </c>
      <c r="Q231" s="17">
        <v>0.66847376085550803</v>
      </c>
      <c r="R231" s="17"/>
      <c r="S231" s="17">
        <v>0.66891586228432598</v>
      </c>
      <c r="T231" s="17">
        <v>0.79412589910159204</v>
      </c>
      <c r="U231" s="17">
        <v>0.77684067561520298</v>
      </c>
      <c r="V231" s="17">
        <v>0.71839265834888399</v>
      </c>
      <c r="W231" s="17">
        <v>0.71473823171672302</v>
      </c>
      <c r="X231" s="17">
        <v>0.67885481406043002</v>
      </c>
      <c r="Y231" s="17">
        <v>0.70615623820834705</v>
      </c>
      <c r="Z231" s="17">
        <v>0.68260399071978695</v>
      </c>
      <c r="AA231" s="17">
        <v>0.65862596525186401</v>
      </c>
      <c r="AB231" s="17">
        <v>0.709403367523463</v>
      </c>
      <c r="AC231" s="17">
        <v>0.695567288872315</v>
      </c>
      <c r="AD231" s="17">
        <v>0.66699460646187703</v>
      </c>
      <c r="AE231" s="17"/>
      <c r="AF231" s="17">
        <v>0.546781682347807</v>
      </c>
      <c r="AG231" s="17">
        <v>0.63659781560997097</v>
      </c>
      <c r="AH231" s="17">
        <v>0.69497521231014003</v>
      </c>
      <c r="AI231" s="17">
        <v>0.70376686899873298</v>
      </c>
      <c r="AJ231" s="17">
        <v>0.67187868269749396</v>
      </c>
      <c r="AK231" s="17">
        <v>0.72847576953021298</v>
      </c>
      <c r="AL231" s="17">
        <v>0.65265801749813601</v>
      </c>
      <c r="AM231" s="17">
        <v>0.74596054975725901</v>
      </c>
      <c r="AN231" s="17">
        <v>0.71096511806929297</v>
      </c>
      <c r="AO231" s="17">
        <v>0.70306853958774596</v>
      </c>
      <c r="AP231" s="17">
        <v>0.74642865590580099</v>
      </c>
      <c r="AQ231" s="17">
        <v>0.75171338028233803</v>
      </c>
      <c r="AR231" s="17">
        <v>0.79528409359963603</v>
      </c>
      <c r="AS231" s="17">
        <v>0.78274557094765196</v>
      </c>
      <c r="AT231" s="17">
        <v>0.70566335815438297</v>
      </c>
      <c r="AU231" s="17">
        <v>0.70157975723787602</v>
      </c>
      <c r="AV231" s="17"/>
      <c r="AW231" s="17">
        <v>0.64568157713275398</v>
      </c>
      <c r="AX231" s="17">
        <v>0.73123302336118201</v>
      </c>
      <c r="AY231" s="17">
        <v>0.68912316544785801</v>
      </c>
      <c r="AZ231" s="17">
        <v>0.73069654849963295</v>
      </c>
      <c r="BA231" s="17">
        <v>0.77507008002185596</v>
      </c>
      <c r="BB231" s="17">
        <v>0.71126348966157504</v>
      </c>
      <c r="BC231" s="17"/>
      <c r="BD231" s="17">
        <v>0.70164103641660402</v>
      </c>
      <c r="BE231" s="17">
        <v>0.71265641852141504</v>
      </c>
      <c r="BF231" s="17">
        <v>0.73071565471905597</v>
      </c>
      <c r="BG231" s="17">
        <v>0.65045611742273501</v>
      </c>
      <c r="BH231" s="17">
        <v>0.62992896396194098</v>
      </c>
      <c r="BI231" s="17"/>
      <c r="BJ231" s="17">
        <v>0.74037261437370805</v>
      </c>
      <c r="BK231" s="17">
        <v>0.57447702093145903</v>
      </c>
      <c r="BL231" s="17"/>
      <c r="BM231" s="17">
        <v>0.72204030770204797</v>
      </c>
      <c r="BN231" s="17">
        <v>0.65240496687758598</v>
      </c>
      <c r="BO231" s="17"/>
      <c r="BP231" s="17">
        <v>0.63295303662749203</v>
      </c>
      <c r="BQ231" s="17">
        <v>0.64025926717132498</v>
      </c>
      <c r="BR231" s="17">
        <v>0.61880853727277496</v>
      </c>
      <c r="BS231" s="17">
        <v>0.74219427274587202</v>
      </c>
      <c r="BT231" s="17"/>
      <c r="BU231" s="17">
        <v>0.74350209041645299</v>
      </c>
      <c r="BV231" s="17">
        <v>0.66665896581669004</v>
      </c>
      <c r="BW231" s="17"/>
      <c r="BX231" s="17">
        <v>0.682629012130194</v>
      </c>
      <c r="BY231" s="17">
        <v>0.72043027502594903</v>
      </c>
      <c r="BZ231" s="17"/>
      <c r="CA231" s="17">
        <v>0.70407286585400197</v>
      </c>
      <c r="CB231" s="17">
        <v>0.73650848418049997</v>
      </c>
      <c r="CC231" s="17">
        <v>0.77294619561105304</v>
      </c>
      <c r="CD231" s="17">
        <v>0.61748930172440897</v>
      </c>
    </row>
    <row r="232" spans="2:82">
      <c r="B232" t="s">
        <v>165</v>
      </c>
      <c r="C232" s="17">
        <v>9.1252903693951101E-2</v>
      </c>
      <c r="D232" s="17">
        <v>0.100288956905471</v>
      </c>
      <c r="E232" s="17">
        <v>8.1704892256963105E-2</v>
      </c>
      <c r="F232" s="17"/>
      <c r="G232" s="17">
        <v>0.16006623836873299</v>
      </c>
      <c r="H232" s="17">
        <v>0.141497855101853</v>
      </c>
      <c r="I232" s="17">
        <v>9.5202359567694503E-2</v>
      </c>
      <c r="J232" s="17">
        <v>7.6936802343336899E-2</v>
      </c>
      <c r="K232" s="17">
        <v>5.6950844440001702E-2</v>
      </c>
      <c r="L232" s="17">
        <v>3.5893931281364602E-2</v>
      </c>
      <c r="M232" s="17"/>
      <c r="N232" s="17">
        <v>8.7219371299742707E-2</v>
      </c>
      <c r="O232" s="17">
        <v>8.6662281151785203E-2</v>
      </c>
      <c r="P232" s="17">
        <v>9.7528391074556797E-2</v>
      </c>
      <c r="Q232" s="17">
        <v>9.3509159038469306E-2</v>
      </c>
      <c r="R232" s="17"/>
      <c r="S232" s="17">
        <v>0.101868618405763</v>
      </c>
      <c r="T232" s="17">
        <v>7.5336365577482897E-2</v>
      </c>
      <c r="U232" s="17">
        <v>5.6162801802261499E-2</v>
      </c>
      <c r="V232" s="17">
        <v>8.4149060469364698E-2</v>
      </c>
      <c r="W232" s="17">
        <v>9.4304399595450297E-2</v>
      </c>
      <c r="X232" s="17">
        <v>0.11212411661346899</v>
      </c>
      <c r="Y232" s="17">
        <v>0.10824671894396</v>
      </c>
      <c r="Z232" s="17">
        <v>0.120341428139282</v>
      </c>
      <c r="AA232" s="17">
        <v>9.4562079068567201E-2</v>
      </c>
      <c r="AB232" s="17">
        <v>8.4854109497453201E-2</v>
      </c>
      <c r="AC232" s="17">
        <v>8.6340756534809895E-2</v>
      </c>
      <c r="AD232" s="17">
        <v>8.6972691577430997E-2</v>
      </c>
      <c r="AE232" s="17"/>
      <c r="AF232" s="17">
        <v>5.2589729897637598E-2</v>
      </c>
      <c r="AG232" s="17">
        <v>0.106682166709663</v>
      </c>
      <c r="AH232" s="17">
        <v>8.7527245120674405E-2</v>
      </c>
      <c r="AI232" s="17">
        <v>7.4435364827619893E-2</v>
      </c>
      <c r="AJ232" s="17">
        <v>8.6926466028933599E-2</v>
      </c>
      <c r="AK232" s="17">
        <v>8.3525670501991903E-2</v>
      </c>
      <c r="AL232" s="17">
        <v>0.12762132921213901</v>
      </c>
      <c r="AM232" s="17">
        <v>8.4562394284263598E-2</v>
      </c>
      <c r="AN232" s="17">
        <v>0.12444040212450801</v>
      </c>
      <c r="AO232" s="17">
        <v>9.9684641656394596E-2</v>
      </c>
      <c r="AP232" s="17">
        <v>0.10293038312146099</v>
      </c>
      <c r="AQ232" s="17">
        <v>8.5480136471656795E-2</v>
      </c>
      <c r="AR232" s="17">
        <v>4.9495055278228201E-2</v>
      </c>
      <c r="AS232" s="17">
        <v>7.0026070858372105E-2</v>
      </c>
      <c r="AT232" s="17">
        <v>7.17244229240806E-2</v>
      </c>
      <c r="AU232" s="17">
        <v>0.104529210199847</v>
      </c>
      <c r="AV232" s="17"/>
      <c r="AW232" s="17">
        <v>0.110769655776984</v>
      </c>
      <c r="AX232" s="17">
        <v>8.2764010321019502E-2</v>
      </c>
      <c r="AY232" s="17">
        <v>0.11495913696389699</v>
      </c>
      <c r="AZ232" s="17">
        <v>7.0269433456803101E-2</v>
      </c>
      <c r="BA232" s="17">
        <v>7.9445443500976903E-2</v>
      </c>
      <c r="BB232" s="17">
        <v>9.8143279405847494E-2</v>
      </c>
      <c r="BC232" s="17"/>
      <c r="BD232" s="17">
        <v>8.1893943760454405E-2</v>
      </c>
      <c r="BE232" s="17">
        <v>8.2149293239419705E-2</v>
      </c>
      <c r="BF232" s="17">
        <v>8.4650603985468295E-2</v>
      </c>
      <c r="BG232" s="17">
        <v>0.131053421172627</v>
      </c>
      <c r="BH232" s="17">
        <v>0.16924221380621801</v>
      </c>
      <c r="BI232" s="17"/>
      <c r="BJ232" s="17">
        <v>7.5702775749365597E-2</v>
      </c>
      <c r="BK232" s="17">
        <v>0.161728049799614</v>
      </c>
      <c r="BL232" s="17"/>
      <c r="BM232" s="17">
        <v>8.5660818998188198E-2</v>
      </c>
      <c r="BN232" s="17">
        <v>0.119166303664985</v>
      </c>
      <c r="BO232" s="17"/>
      <c r="BP232" s="17">
        <v>0.13742800973327701</v>
      </c>
      <c r="BQ232" s="17">
        <v>0.13590142853790099</v>
      </c>
      <c r="BR232" s="17">
        <v>0.16326984279741999</v>
      </c>
      <c r="BS232" s="17">
        <v>7.4218223099348293E-2</v>
      </c>
      <c r="BT232" s="17"/>
      <c r="BU232" s="17">
        <v>7.9579517112450607E-2</v>
      </c>
      <c r="BV232" s="17">
        <v>0.10611264910700199</v>
      </c>
      <c r="BW232" s="17"/>
      <c r="BX232" s="17">
        <v>0.122204797946097</v>
      </c>
      <c r="BY232" s="17">
        <v>7.8975655691387606E-2</v>
      </c>
      <c r="BZ232" s="17"/>
      <c r="CA232" s="17">
        <v>9.4571414012846897E-2</v>
      </c>
      <c r="CB232" s="17">
        <v>7.1540387026113303E-2</v>
      </c>
      <c r="CC232" s="17">
        <v>7.5838723789988294E-2</v>
      </c>
      <c r="CD232" s="17">
        <v>0.12591783600482501</v>
      </c>
    </row>
    <row r="233" spans="2:82">
      <c r="B233" t="s">
        <v>166</v>
      </c>
      <c r="C233" s="17">
        <v>3.82227644929405E-2</v>
      </c>
      <c r="D233" s="17">
        <v>4.4755651544828898E-2</v>
      </c>
      <c r="E233" s="17">
        <v>3.2126306217981702E-2</v>
      </c>
      <c r="F233" s="17"/>
      <c r="G233" s="17">
        <v>8.4838998374936594E-2</v>
      </c>
      <c r="H233" s="17">
        <v>5.1356112599103901E-2</v>
      </c>
      <c r="I233" s="17">
        <v>4.7615149500269002E-2</v>
      </c>
      <c r="J233" s="17">
        <v>2.1958685509293498E-2</v>
      </c>
      <c r="K233" s="17">
        <v>1.0152871378045601E-2</v>
      </c>
      <c r="L233" s="17">
        <v>2.08552510348275E-2</v>
      </c>
      <c r="M233" s="17"/>
      <c r="N233" s="17">
        <v>2.7394477202689199E-2</v>
      </c>
      <c r="O233" s="17">
        <v>2.7098883245192901E-2</v>
      </c>
      <c r="P233" s="17">
        <v>5.5356736980373702E-2</v>
      </c>
      <c r="Q233" s="17">
        <v>4.6325581715208598E-2</v>
      </c>
      <c r="R233" s="17"/>
      <c r="S233" s="17">
        <v>4.8688559988142102E-2</v>
      </c>
      <c r="T233" s="17">
        <v>2.9191651110515901E-2</v>
      </c>
      <c r="U233" s="17">
        <v>2.9346117286175099E-2</v>
      </c>
      <c r="V233" s="17">
        <v>2.6856340035798999E-2</v>
      </c>
      <c r="W233" s="17">
        <v>2.1914612432888E-2</v>
      </c>
      <c r="X233" s="17">
        <v>4.1948433557345101E-2</v>
      </c>
      <c r="Y233" s="17">
        <v>4.8625364459483802E-2</v>
      </c>
      <c r="Z233" s="17">
        <v>4.3606186914775302E-2</v>
      </c>
      <c r="AA233" s="17">
        <v>4.1128420377488199E-2</v>
      </c>
      <c r="AB233" s="17">
        <v>4.2208979959147602E-2</v>
      </c>
      <c r="AC233" s="17">
        <v>1.92526430045614E-2</v>
      </c>
      <c r="AD233" s="17">
        <v>8.7240693065014197E-2</v>
      </c>
      <c r="AE233" s="17"/>
      <c r="AF233" s="17">
        <v>0</v>
      </c>
      <c r="AG233" s="17">
        <v>5.3815267817841198E-2</v>
      </c>
      <c r="AH233" s="17">
        <v>6.4551552241194396E-2</v>
      </c>
      <c r="AI233" s="17">
        <v>4.5993086220622398E-2</v>
      </c>
      <c r="AJ233" s="17">
        <v>4.95957084405503E-2</v>
      </c>
      <c r="AK233" s="17">
        <v>2.6808839251985399E-2</v>
      </c>
      <c r="AL233" s="17">
        <v>4.3320987200418902E-2</v>
      </c>
      <c r="AM233" s="17">
        <v>2.1460041299854099E-2</v>
      </c>
      <c r="AN233" s="17">
        <v>3.04313985326717E-2</v>
      </c>
      <c r="AO233" s="17">
        <v>2.3406900601210701E-2</v>
      </c>
      <c r="AP233" s="17">
        <v>4.4821753937889702E-2</v>
      </c>
      <c r="AQ233" s="17">
        <v>4.6228191379490101E-2</v>
      </c>
      <c r="AR233" s="17">
        <v>3.8390978270135399E-2</v>
      </c>
      <c r="AS233" s="17">
        <v>3.44163391132324E-2</v>
      </c>
      <c r="AT233" s="17">
        <v>3.2254230589634399E-2</v>
      </c>
      <c r="AU233" s="17">
        <v>4.2016938033927302E-2</v>
      </c>
      <c r="AV233" s="17"/>
      <c r="AW233" s="17">
        <v>6.5134152461448894E-2</v>
      </c>
      <c r="AX233" s="17">
        <v>3.12801267311743E-2</v>
      </c>
      <c r="AY233" s="17">
        <v>3.3034873901762303E-2</v>
      </c>
      <c r="AZ233" s="17">
        <v>3.7639119005553501E-2</v>
      </c>
      <c r="BA233" s="17">
        <v>1.40884769006198E-2</v>
      </c>
      <c r="BB233" s="17">
        <v>2.4235067703005202E-2</v>
      </c>
      <c r="BC233" s="17"/>
      <c r="BD233" s="17">
        <v>2.6638505383611399E-2</v>
      </c>
      <c r="BE233" s="17">
        <v>4.4869238083352803E-2</v>
      </c>
      <c r="BF233" s="17">
        <v>3.0344893800296899E-2</v>
      </c>
      <c r="BG233" s="17">
        <v>6.52288395686524E-2</v>
      </c>
      <c r="BH233" s="17">
        <v>7.9009136965532106E-2</v>
      </c>
      <c r="BI233" s="17"/>
      <c r="BJ233" s="17">
        <v>3.0784269444959399E-2</v>
      </c>
      <c r="BK233" s="17">
        <v>7.1495845775655403E-2</v>
      </c>
      <c r="BL233" s="17"/>
      <c r="BM233" s="17">
        <v>3.3463250102957101E-2</v>
      </c>
      <c r="BN233" s="17">
        <v>6.03693638799747E-2</v>
      </c>
      <c r="BO233" s="17"/>
      <c r="BP233" s="17">
        <v>7.5027102319795494E-2</v>
      </c>
      <c r="BQ233" s="17">
        <v>4.9878608019541797E-2</v>
      </c>
      <c r="BR233" s="17">
        <v>4.8152012092422598E-2</v>
      </c>
      <c r="BS233" s="17">
        <v>2.8737850129304601E-2</v>
      </c>
      <c r="BT233" s="17"/>
      <c r="BU233" s="17">
        <v>2.90817525283062E-2</v>
      </c>
      <c r="BV233" s="17">
        <v>4.9858900216174597E-2</v>
      </c>
      <c r="BW233" s="17"/>
      <c r="BX233" s="17">
        <v>4.0718300525557798E-2</v>
      </c>
      <c r="BY233" s="17">
        <v>3.7232895681610798E-2</v>
      </c>
      <c r="BZ233" s="17"/>
      <c r="CA233" s="17">
        <v>4.2468542192306599E-2</v>
      </c>
      <c r="CB233" s="17">
        <v>3.1512804640257602E-2</v>
      </c>
      <c r="CC233" s="17">
        <v>3.1010263818726399E-2</v>
      </c>
      <c r="CD233" s="17">
        <v>5.1317993733911001E-2</v>
      </c>
    </row>
    <row r="234" spans="2:82">
      <c r="B234" t="s">
        <v>124</v>
      </c>
      <c r="C234" s="17">
        <v>7.8939320461157203E-2</v>
      </c>
      <c r="D234" s="17">
        <v>5.3668064523686297E-2</v>
      </c>
      <c r="E234" s="17">
        <v>0.10369080731920299</v>
      </c>
      <c r="F234" s="17"/>
      <c r="G234" s="17">
        <v>8.4302437276179504E-2</v>
      </c>
      <c r="H234" s="17">
        <v>9.8188652369360904E-2</v>
      </c>
      <c r="I234" s="17">
        <v>7.2206774831482301E-2</v>
      </c>
      <c r="J234" s="17">
        <v>9.5820551984607497E-2</v>
      </c>
      <c r="K234" s="17">
        <v>6.9513558007960594E-2</v>
      </c>
      <c r="L234" s="17">
        <v>5.7771096307226599E-2</v>
      </c>
      <c r="M234" s="17"/>
      <c r="N234" s="17">
        <v>3.78834364218344E-2</v>
      </c>
      <c r="O234" s="17">
        <v>7.6621975421986302E-2</v>
      </c>
      <c r="P234" s="17">
        <v>9.6915455244135904E-2</v>
      </c>
      <c r="Q234" s="17">
        <v>0.108134612293111</v>
      </c>
      <c r="R234" s="17"/>
      <c r="S234" s="17">
        <v>6.4077456416632705E-2</v>
      </c>
      <c r="T234" s="17">
        <v>4.8489025899865097E-2</v>
      </c>
      <c r="U234" s="17">
        <v>9.2260702286287397E-2</v>
      </c>
      <c r="V234" s="17">
        <v>9.9839759377070597E-2</v>
      </c>
      <c r="W234" s="17">
        <v>7.4744760208286104E-2</v>
      </c>
      <c r="X234" s="17">
        <v>9.0491318835905707E-2</v>
      </c>
      <c r="Y234" s="17">
        <v>8.1104995373762104E-2</v>
      </c>
      <c r="Z234" s="17">
        <v>9.4142425987232395E-2</v>
      </c>
      <c r="AA234" s="17">
        <v>9.3309909153174803E-2</v>
      </c>
      <c r="AB234" s="17">
        <v>7.9406683595570293E-2</v>
      </c>
      <c r="AC234" s="17">
        <v>7.2152749875242603E-2</v>
      </c>
      <c r="AD234" s="17">
        <v>8.8307724152873898E-2</v>
      </c>
      <c r="AE234" s="17"/>
      <c r="AF234" s="17">
        <v>0.31148307806361902</v>
      </c>
      <c r="AG234" s="17">
        <v>0.116859619363856</v>
      </c>
      <c r="AH234" s="17">
        <v>9.1506184202028107E-2</v>
      </c>
      <c r="AI234" s="17">
        <v>9.6896393068563E-2</v>
      </c>
      <c r="AJ234" s="17">
        <v>0.102173267039921</v>
      </c>
      <c r="AK234" s="17">
        <v>5.9774472545205098E-2</v>
      </c>
      <c r="AL234" s="17">
        <v>8.9444847152599705E-2</v>
      </c>
      <c r="AM234" s="17">
        <v>7.4083667176292597E-2</v>
      </c>
      <c r="AN234" s="17">
        <v>5.9830269967846302E-2</v>
      </c>
      <c r="AO234" s="17">
        <v>8.1137522038630006E-2</v>
      </c>
      <c r="AP234" s="17">
        <v>3.7540381625690698E-2</v>
      </c>
      <c r="AQ234" s="17">
        <v>3.78612320355773E-2</v>
      </c>
      <c r="AR234" s="17">
        <v>5.4942942816879697E-2</v>
      </c>
      <c r="AS234" s="17">
        <v>5.16032790534144E-2</v>
      </c>
      <c r="AT234" s="17">
        <v>4.6290550698550599E-2</v>
      </c>
      <c r="AU234" s="17">
        <v>5.7411577486379699E-2</v>
      </c>
      <c r="AV234" s="17"/>
      <c r="AW234" s="17">
        <v>7.88395822177652E-2</v>
      </c>
      <c r="AX234" s="17">
        <v>6.9393891454810799E-2</v>
      </c>
      <c r="AY234" s="17">
        <v>8.21352713268622E-2</v>
      </c>
      <c r="AZ234" s="17">
        <v>9.5076665848457198E-2</v>
      </c>
      <c r="BA234" s="17">
        <v>7.1106074538689099E-2</v>
      </c>
      <c r="BB234" s="17">
        <v>7.0949424764026395E-2</v>
      </c>
      <c r="BC234" s="17"/>
      <c r="BD234" s="17">
        <v>0.10444031560097899</v>
      </c>
      <c r="BE234" s="17">
        <v>8.7438366870784004E-2</v>
      </c>
      <c r="BF234" s="17">
        <v>7.0266873067996796E-2</v>
      </c>
      <c r="BG234" s="17">
        <v>4.4476924998550403E-2</v>
      </c>
      <c r="BH234" s="17">
        <v>3.3212580779396199E-2</v>
      </c>
      <c r="BI234" s="17"/>
      <c r="BJ234" s="17">
        <v>7.6677868081386297E-2</v>
      </c>
      <c r="BK234" s="17">
        <v>8.4541107592117096E-2</v>
      </c>
      <c r="BL234" s="17"/>
      <c r="BM234" s="17">
        <v>7.8682838749186301E-2</v>
      </c>
      <c r="BN234" s="17">
        <v>7.9960585275957105E-2</v>
      </c>
      <c r="BO234" s="17"/>
      <c r="BP234" s="17">
        <v>6.7682293796587495E-2</v>
      </c>
      <c r="BQ234" s="17">
        <v>6.1956221850699801E-2</v>
      </c>
      <c r="BR234" s="17">
        <v>6.93140820133131E-2</v>
      </c>
      <c r="BS234" s="17">
        <v>8.1053304076914301E-2</v>
      </c>
      <c r="BT234" s="17"/>
      <c r="BU234" s="17">
        <v>5.6107100226291499E-2</v>
      </c>
      <c r="BV234" s="17">
        <v>0.108003806378422</v>
      </c>
      <c r="BW234" s="17"/>
      <c r="BX234" s="17">
        <v>4.8257482812517898E-2</v>
      </c>
      <c r="BY234" s="17">
        <v>9.11094489488707E-2</v>
      </c>
      <c r="BZ234" s="17"/>
      <c r="CA234" s="17">
        <v>2.7024384735665301E-2</v>
      </c>
      <c r="CB234" s="17">
        <v>8.7018591165413495E-2</v>
      </c>
      <c r="CC234" s="17">
        <v>3.6169487122561503E-2</v>
      </c>
      <c r="CD234" s="17">
        <v>0.130542952163273</v>
      </c>
    </row>
    <row r="235" spans="2:82">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row>
    <row r="236" spans="2:82">
      <c r="B236" s="6" t="s">
        <v>177</v>
      </c>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row>
    <row r="237" spans="2:82">
      <c r="B237" s="24" t="s">
        <v>15</v>
      </c>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row>
    <row r="238" spans="2:82">
      <c r="B238" t="s">
        <v>163</v>
      </c>
      <c r="C238" s="17">
        <v>5.1356162332847302E-2</v>
      </c>
      <c r="D238" s="17">
        <v>5.8275092516604197E-2</v>
      </c>
      <c r="E238" s="17">
        <v>4.4980358184373799E-2</v>
      </c>
      <c r="F238" s="17"/>
      <c r="G238" s="17">
        <v>6.63832909232899E-2</v>
      </c>
      <c r="H238" s="17">
        <v>7.12609090658744E-2</v>
      </c>
      <c r="I238" s="17">
        <v>7.1338691205446406E-2</v>
      </c>
      <c r="J238" s="17">
        <v>5.6829367473910597E-2</v>
      </c>
      <c r="K238" s="17">
        <v>3.33036702742837E-2</v>
      </c>
      <c r="L238" s="17">
        <v>1.6468874199626699E-2</v>
      </c>
      <c r="M238" s="17"/>
      <c r="N238" s="17">
        <v>4.1691716696468699E-2</v>
      </c>
      <c r="O238" s="17">
        <v>4.1722828788351402E-2</v>
      </c>
      <c r="P238" s="17">
        <v>5.9998780607293203E-2</v>
      </c>
      <c r="Q238" s="17">
        <v>6.44633800117793E-2</v>
      </c>
      <c r="R238" s="17"/>
      <c r="S238" s="17">
        <v>4.7414041020067299E-2</v>
      </c>
      <c r="T238" s="17">
        <v>3.0002234553077399E-2</v>
      </c>
      <c r="U238" s="17">
        <v>2.3714382238979599E-2</v>
      </c>
      <c r="V238" s="17">
        <v>5.5648488522331598E-2</v>
      </c>
      <c r="W238" s="17">
        <v>5.6439183972193399E-2</v>
      </c>
      <c r="X238" s="17">
        <v>8.8189501700864106E-2</v>
      </c>
      <c r="Y238" s="17">
        <v>4.0764529633437303E-2</v>
      </c>
      <c r="Z238" s="17">
        <v>6.2447748744244101E-2</v>
      </c>
      <c r="AA238" s="17">
        <v>6.5708716611095605E-2</v>
      </c>
      <c r="AB238" s="17">
        <v>4.9053870063471103E-2</v>
      </c>
      <c r="AC238" s="17">
        <v>5.4548662697737602E-2</v>
      </c>
      <c r="AD238" s="17">
        <v>6.3161825530106394E-2</v>
      </c>
      <c r="AE238" s="17"/>
      <c r="AF238" s="17">
        <v>0.135152087611806</v>
      </c>
      <c r="AG238" s="17">
        <v>0.118067121435511</v>
      </c>
      <c r="AH238" s="17">
        <v>3.9286313990833002E-2</v>
      </c>
      <c r="AI238" s="17">
        <v>4.2348339468467097E-2</v>
      </c>
      <c r="AJ238" s="17">
        <v>5.7091389190218701E-2</v>
      </c>
      <c r="AK238" s="17">
        <v>4.0679879113436901E-2</v>
      </c>
      <c r="AL238" s="17">
        <v>5.2980248944794299E-2</v>
      </c>
      <c r="AM238" s="17">
        <v>7.0444899072491504E-2</v>
      </c>
      <c r="AN238" s="17">
        <v>4.4013362211042503E-2</v>
      </c>
      <c r="AO238" s="17">
        <v>6.1219548781597702E-2</v>
      </c>
      <c r="AP238" s="17">
        <v>4.0146462891883797E-2</v>
      </c>
      <c r="AQ238" s="17">
        <v>3.0124925949682E-2</v>
      </c>
      <c r="AR238" s="17">
        <v>2.65777595320024E-2</v>
      </c>
      <c r="AS238" s="17">
        <v>6.7710834190070304E-2</v>
      </c>
      <c r="AT238" s="17">
        <v>4.3834008982175002E-2</v>
      </c>
      <c r="AU238" s="17">
        <v>6.3144748193038697E-2</v>
      </c>
      <c r="AV238" s="17"/>
      <c r="AW238" s="17">
        <v>6.5668863314836304E-2</v>
      </c>
      <c r="AX238" s="17">
        <v>4.0597026277659501E-2</v>
      </c>
      <c r="AY238" s="17">
        <v>6.6091483607726501E-2</v>
      </c>
      <c r="AZ238" s="17">
        <v>4.7291426004890197E-2</v>
      </c>
      <c r="BA238" s="17">
        <v>3.0295864644431399E-2</v>
      </c>
      <c r="BB238" s="17">
        <v>6.7280597000028197E-2</v>
      </c>
      <c r="BC238" s="17"/>
      <c r="BD238" s="17">
        <v>6.1803628248132E-2</v>
      </c>
      <c r="BE238" s="17">
        <v>4.0779840179909897E-2</v>
      </c>
      <c r="BF238" s="17">
        <v>4.5759243620976803E-2</v>
      </c>
      <c r="BG238" s="17">
        <v>6.3205825686984504E-2</v>
      </c>
      <c r="BH238" s="17">
        <v>6.4477845659808894E-2</v>
      </c>
      <c r="BI238" s="17"/>
      <c r="BJ238" s="17">
        <v>4.7999285333383303E-2</v>
      </c>
      <c r="BK238" s="17">
        <v>6.5641446876492301E-2</v>
      </c>
      <c r="BL238" s="17"/>
      <c r="BM238" s="17">
        <v>5.05574525573095E-2</v>
      </c>
      <c r="BN238" s="17">
        <v>5.2128872355997703E-2</v>
      </c>
      <c r="BO238" s="17"/>
      <c r="BP238" s="17">
        <v>5.9778092987506901E-2</v>
      </c>
      <c r="BQ238" s="17">
        <v>6.3849169581510296E-2</v>
      </c>
      <c r="BR238" s="17">
        <v>5.1472651470249403E-2</v>
      </c>
      <c r="BS238" s="17">
        <v>4.6770206086755597E-2</v>
      </c>
      <c r="BT238" s="17"/>
      <c r="BU238" s="17">
        <v>5.3936390994044701E-2</v>
      </c>
      <c r="BV238" s="17">
        <v>4.8071636394709197E-2</v>
      </c>
      <c r="BW238" s="17"/>
      <c r="BX238" s="17">
        <v>6.8562843681970506E-2</v>
      </c>
      <c r="BY238" s="17">
        <v>4.45310325846211E-2</v>
      </c>
      <c r="BZ238" s="17"/>
      <c r="CA238" s="17">
        <v>0.125414832161027</v>
      </c>
      <c r="CB238" s="17">
        <v>4.8745230958294097E-2</v>
      </c>
      <c r="CC238" s="17">
        <v>3.4868049707605001E-2</v>
      </c>
      <c r="CD238" s="17">
        <v>5.22517607238044E-2</v>
      </c>
    </row>
    <row r="239" spans="2:82">
      <c r="B239" t="s">
        <v>164</v>
      </c>
      <c r="C239" s="17">
        <v>0.22479055654423399</v>
      </c>
      <c r="D239" s="17">
        <v>0.220568797307168</v>
      </c>
      <c r="E239" s="17">
        <v>0.228024211112105</v>
      </c>
      <c r="F239" s="17"/>
      <c r="G239" s="17">
        <v>0.25332809810859802</v>
      </c>
      <c r="H239" s="17">
        <v>0.28455706889987797</v>
      </c>
      <c r="I239" s="17">
        <v>0.253496699345722</v>
      </c>
      <c r="J239" s="17">
        <v>0.236106951166176</v>
      </c>
      <c r="K239" s="17">
        <v>0.20054236223341301</v>
      </c>
      <c r="L239" s="17">
        <v>0.14069799492790799</v>
      </c>
      <c r="M239" s="17"/>
      <c r="N239" s="17">
        <v>0.20475570307187099</v>
      </c>
      <c r="O239" s="17">
        <v>0.20942059840777399</v>
      </c>
      <c r="P239" s="17">
        <v>0.25886285007714599</v>
      </c>
      <c r="Q239" s="17">
        <v>0.232105498993395</v>
      </c>
      <c r="R239" s="17"/>
      <c r="S239" s="17">
        <v>0.25084858365144602</v>
      </c>
      <c r="T239" s="17">
        <v>0.219211214808367</v>
      </c>
      <c r="U239" s="17">
        <v>0.235266031712555</v>
      </c>
      <c r="V239" s="17">
        <v>0.201293409209337</v>
      </c>
      <c r="W239" s="17">
        <v>0.219022390504998</v>
      </c>
      <c r="X239" s="17">
        <v>0.216454888565183</v>
      </c>
      <c r="Y239" s="17">
        <v>0.21218507775402401</v>
      </c>
      <c r="Z239" s="17">
        <v>0.23111313465300901</v>
      </c>
      <c r="AA239" s="17">
        <v>0.2119686649425</v>
      </c>
      <c r="AB239" s="17">
        <v>0.201238072358008</v>
      </c>
      <c r="AC239" s="17">
        <v>0.27797607463104002</v>
      </c>
      <c r="AD239" s="17">
        <v>0.262596380541325</v>
      </c>
      <c r="AE239" s="17"/>
      <c r="AF239" s="17">
        <v>0.25044819321580197</v>
      </c>
      <c r="AG239" s="17">
        <v>0.33737692761902699</v>
      </c>
      <c r="AH239" s="17">
        <v>0.22647256646133901</v>
      </c>
      <c r="AI239" s="17">
        <v>0.23972711430840801</v>
      </c>
      <c r="AJ239" s="17">
        <v>0.24085466122014099</v>
      </c>
      <c r="AK239" s="17">
        <v>0.182517679804204</v>
      </c>
      <c r="AL239" s="17">
        <v>0.233275377846556</v>
      </c>
      <c r="AM239" s="17">
        <v>0.20925806302057701</v>
      </c>
      <c r="AN239" s="17">
        <v>0.271131938077806</v>
      </c>
      <c r="AO239" s="17">
        <v>0.20015646735666201</v>
      </c>
      <c r="AP239" s="17">
        <v>0.19298650421077501</v>
      </c>
      <c r="AQ239" s="17">
        <v>0.23408483974556199</v>
      </c>
      <c r="AR239" s="17">
        <v>0.270109666290969</v>
      </c>
      <c r="AS239" s="17">
        <v>0.12672402585954601</v>
      </c>
      <c r="AT239" s="17">
        <v>0.17254493127970399</v>
      </c>
      <c r="AU239" s="17">
        <v>0.20795022814170699</v>
      </c>
      <c r="AV239" s="17"/>
      <c r="AW239" s="17">
        <v>0.26587226888546001</v>
      </c>
      <c r="AX239" s="17">
        <v>0.226994683184607</v>
      </c>
      <c r="AY239" s="17">
        <v>0.18767817947801099</v>
      </c>
      <c r="AZ239" s="17">
        <v>0.207888640594343</v>
      </c>
      <c r="BA239" s="17">
        <v>0.188575073621853</v>
      </c>
      <c r="BB239" s="17">
        <v>0.26514849279587599</v>
      </c>
      <c r="BC239" s="17"/>
      <c r="BD239" s="17">
        <v>0.22947026304790499</v>
      </c>
      <c r="BE239" s="17">
        <v>0.20087317802712101</v>
      </c>
      <c r="BF239" s="17">
        <v>0.224356806981062</v>
      </c>
      <c r="BG239" s="17">
        <v>0.24878515571040999</v>
      </c>
      <c r="BH239" s="17">
        <v>0.218108005054611</v>
      </c>
      <c r="BI239" s="17"/>
      <c r="BJ239" s="17">
        <v>0.214873258748112</v>
      </c>
      <c r="BK239" s="17">
        <v>0.26805059556799699</v>
      </c>
      <c r="BL239" s="17"/>
      <c r="BM239" s="17">
        <v>0.22384963303066499</v>
      </c>
      <c r="BN239" s="17">
        <v>0.23065530345628599</v>
      </c>
      <c r="BO239" s="17"/>
      <c r="BP239" s="17">
        <v>0.24097304492105701</v>
      </c>
      <c r="BQ239" s="17">
        <v>0.25948606357301701</v>
      </c>
      <c r="BR239" s="17">
        <v>0.24780592234218199</v>
      </c>
      <c r="BS239" s="17">
        <v>0.214960217179929</v>
      </c>
      <c r="BT239" s="17"/>
      <c r="BU239" s="17">
        <v>0.21802755940913399</v>
      </c>
      <c r="BV239" s="17">
        <v>0.23339957629656899</v>
      </c>
      <c r="BW239" s="17"/>
      <c r="BX239" s="17">
        <v>0.24105723390853101</v>
      </c>
      <c r="BY239" s="17">
        <v>0.218338284817268</v>
      </c>
      <c r="BZ239" s="17"/>
      <c r="CA239" s="17">
        <v>0.23422665538981399</v>
      </c>
      <c r="CB239" s="17">
        <v>0.202212517794643</v>
      </c>
      <c r="CC239" s="17">
        <v>0.236198521716184</v>
      </c>
      <c r="CD239" s="17">
        <v>0.23186230755669399</v>
      </c>
    </row>
    <row r="240" spans="2:82">
      <c r="B240" t="s">
        <v>165</v>
      </c>
      <c r="C240" s="17">
        <v>0.61435730224360596</v>
      </c>
      <c r="D240" s="17">
        <v>0.61679647858495201</v>
      </c>
      <c r="E240" s="17">
        <v>0.61166800538060095</v>
      </c>
      <c r="F240" s="17"/>
      <c r="G240" s="17">
        <v>0.58202268512979105</v>
      </c>
      <c r="H240" s="17">
        <v>0.51381947016098695</v>
      </c>
      <c r="I240" s="17">
        <v>0.53488146866547903</v>
      </c>
      <c r="J240" s="17">
        <v>0.59267968417778805</v>
      </c>
      <c r="K240" s="17">
        <v>0.67546866127354699</v>
      </c>
      <c r="L240" s="17">
        <v>0.759366189314016</v>
      </c>
      <c r="M240" s="17"/>
      <c r="N240" s="17">
        <v>0.66413947978293597</v>
      </c>
      <c r="O240" s="17">
        <v>0.65744502942078697</v>
      </c>
      <c r="P240" s="17">
        <v>0.558780518151478</v>
      </c>
      <c r="Q240" s="17">
        <v>0.56542515937520899</v>
      </c>
      <c r="R240" s="17"/>
      <c r="S240" s="17">
        <v>0.561966659393903</v>
      </c>
      <c r="T240" s="17">
        <v>0.66366070914310704</v>
      </c>
      <c r="U240" s="17">
        <v>0.62965726103916697</v>
      </c>
      <c r="V240" s="17">
        <v>0.60944891421817804</v>
      </c>
      <c r="W240" s="17">
        <v>0.64111076231102104</v>
      </c>
      <c r="X240" s="17">
        <v>0.56884228349436705</v>
      </c>
      <c r="Y240" s="17">
        <v>0.64233089052062098</v>
      </c>
      <c r="Z240" s="17">
        <v>0.58808398850205801</v>
      </c>
      <c r="AA240" s="17">
        <v>0.60813994036010299</v>
      </c>
      <c r="AB240" s="17">
        <v>0.67493618651004905</v>
      </c>
      <c r="AC240" s="17">
        <v>0.54717315963354396</v>
      </c>
      <c r="AD240" s="17">
        <v>0.60674265649414105</v>
      </c>
      <c r="AE240" s="17"/>
      <c r="AF240" s="17">
        <v>0.44113129728554401</v>
      </c>
      <c r="AG240" s="17">
        <v>0.387049191979839</v>
      </c>
      <c r="AH240" s="17">
        <v>0.61483615484491205</v>
      </c>
      <c r="AI240" s="17">
        <v>0.59123159409414505</v>
      </c>
      <c r="AJ240" s="17">
        <v>0.59618166970075304</v>
      </c>
      <c r="AK240" s="17">
        <v>0.67671788314381298</v>
      </c>
      <c r="AL240" s="17">
        <v>0.60104365173139296</v>
      </c>
      <c r="AM240" s="17">
        <v>0.61150676156472195</v>
      </c>
      <c r="AN240" s="17">
        <v>0.59936350856096698</v>
      </c>
      <c r="AO240" s="17">
        <v>0.66206804716239298</v>
      </c>
      <c r="AP240" s="17">
        <v>0.65150784679297302</v>
      </c>
      <c r="AQ240" s="17">
        <v>0.64230408632470104</v>
      </c>
      <c r="AR240" s="17">
        <v>0.65024517788499803</v>
      </c>
      <c r="AS240" s="17">
        <v>0.69966365112003204</v>
      </c>
      <c r="AT240" s="17">
        <v>0.68518360344308904</v>
      </c>
      <c r="AU240" s="17">
        <v>0.60194044179222705</v>
      </c>
      <c r="AV240" s="17"/>
      <c r="AW240" s="17">
        <v>0.54584260872629697</v>
      </c>
      <c r="AX240" s="17">
        <v>0.63112566367711997</v>
      </c>
      <c r="AY240" s="17">
        <v>0.62698516626025702</v>
      </c>
      <c r="AZ240" s="17">
        <v>0.62472357561180603</v>
      </c>
      <c r="BA240" s="17">
        <v>0.70889460637338697</v>
      </c>
      <c r="BB240" s="17">
        <v>0.56279506436693605</v>
      </c>
      <c r="BC240" s="17"/>
      <c r="BD240" s="17">
        <v>0.58742802899715596</v>
      </c>
      <c r="BE240" s="17">
        <v>0.65024056135628105</v>
      </c>
      <c r="BF240" s="17">
        <v>0.63454271453838296</v>
      </c>
      <c r="BG240" s="17">
        <v>0.57685233262368396</v>
      </c>
      <c r="BH240" s="17">
        <v>0.60343949408015196</v>
      </c>
      <c r="BI240" s="17"/>
      <c r="BJ240" s="17">
        <v>0.63654522245190104</v>
      </c>
      <c r="BK240" s="17">
        <v>0.52188491421296401</v>
      </c>
      <c r="BL240" s="17"/>
      <c r="BM240" s="17">
        <v>0.62483321947412096</v>
      </c>
      <c r="BN240" s="17">
        <v>0.56527008877190899</v>
      </c>
      <c r="BO240" s="17"/>
      <c r="BP240" s="17">
        <v>0.53685533924276096</v>
      </c>
      <c r="BQ240" s="17">
        <v>0.57417509563382696</v>
      </c>
      <c r="BR240" s="17">
        <v>0.57971866245924797</v>
      </c>
      <c r="BS240" s="17">
        <v>0.63939926262213898</v>
      </c>
      <c r="BT240" s="17"/>
      <c r="BU240" s="17">
        <v>0.64194140451492199</v>
      </c>
      <c r="BV240" s="17">
        <v>0.57924386413911599</v>
      </c>
      <c r="BW240" s="17"/>
      <c r="BX240" s="17">
        <v>0.60839622715001096</v>
      </c>
      <c r="BY240" s="17">
        <v>0.616721797181777</v>
      </c>
      <c r="BZ240" s="17"/>
      <c r="CA240" s="17">
        <v>0.57452092434475799</v>
      </c>
      <c r="CB240" s="17">
        <v>0.60851869161527095</v>
      </c>
      <c r="CC240" s="17">
        <v>0.68465886473951498</v>
      </c>
      <c r="CD240" s="17">
        <v>0.554984125385516</v>
      </c>
    </row>
    <row r="241" spans="2:82">
      <c r="B241" t="s">
        <v>166</v>
      </c>
      <c r="C241" s="17">
        <v>6.5027192287327201E-2</v>
      </c>
      <c r="D241" s="17">
        <v>6.8973890978645397E-2</v>
      </c>
      <c r="E241" s="17">
        <v>6.1656153292449098E-2</v>
      </c>
      <c r="F241" s="17"/>
      <c r="G241" s="17">
        <v>6.7851841145754002E-2</v>
      </c>
      <c r="H241" s="17">
        <v>8.5676990877127407E-2</v>
      </c>
      <c r="I241" s="17">
        <v>8.1227442592483906E-2</v>
      </c>
      <c r="J241" s="17">
        <v>6.4791275278823501E-2</v>
      </c>
      <c r="K241" s="17">
        <v>4.4371822357205902E-2</v>
      </c>
      <c r="L241" s="17">
        <v>4.7127492756488497E-2</v>
      </c>
      <c r="M241" s="17"/>
      <c r="N241" s="17">
        <v>6.3466138785407397E-2</v>
      </c>
      <c r="O241" s="17">
        <v>5.9251508980679102E-2</v>
      </c>
      <c r="P241" s="17">
        <v>6.9468002490016306E-2</v>
      </c>
      <c r="Q241" s="17">
        <v>7.0510824224598298E-2</v>
      </c>
      <c r="R241" s="17"/>
      <c r="S241" s="17">
        <v>9.5937149473992706E-2</v>
      </c>
      <c r="T241" s="17">
        <v>4.86276719666459E-2</v>
      </c>
      <c r="U241" s="17">
        <v>7.2517560665842307E-2</v>
      </c>
      <c r="V241" s="17">
        <v>5.9276349346830098E-2</v>
      </c>
      <c r="W241" s="17">
        <v>5.1298659742811302E-2</v>
      </c>
      <c r="X241" s="17">
        <v>7.9170107509361695E-2</v>
      </c>
      <c r="Y241" s="17">
        <v>6.07487174496249E-2</v>
      </c>
      <c r="Z241" s="17">
        <v>7.6383318364774203E-2</v>
      </c>
      <c r="AA241" s="17">
        <v>6.74046754735496E-2</v>
      </c>
      <c r="AB241" s="17">
        <v>3.6830389265585503E-2</v>
      </c>
      <c r="AC241" s="17">
        <v>6.6644773932295204E-2</v>
      </c>
      <c r="AD241" s="17">
        <v>4.8160764390005099E-2</v>
      </c>
      <c r="AE241" s="17"/>
      <c r="AF241" s="17">
        <v>0</v>
      </c>
      <c r="AG241" s="17">
        <v>7.9197854907300094E-2</v>
      </c>
      <c r="AH241" s="17">
        <v>5.6707562070789301E-2</v>
      </c>
      <c r="AI241" s="17">
        <v>6.8543471263239703E-2</v>
      </c>
      <c r="AJ241" s="17">
        <v>5.6567301769611902E-2</v>
      </c>
      <c r="AK241" s="17">
        <v>6.2548290219924599E-2</v>
      </c>
      <c r="AL241" s="17">
        <v>7.6858966827318298E-2</v>
      </c>
      <c r="AM241" s="17">
        <v>4.8412866373171E-2</v>
      </c>
      <c r="AN241" s="17">
        <v>6.22864257375969E-2</v>
      </c>
      <c r="AO241" s="17">
        <v>6.4633241013892603E-2</v>
      </c>
      <c r="AP241" s="17">
        <v>8.2525895749585798E-2</v>
      </c>
      <c r="AQ241" s="17">
        <v>7.0635587682944007E-2</v>
      </c>
      <c r="AR241" s="17">
        <v>4.0120946626249702E-2</v>
      </c>
      <c r="AS241" s="17">
        <v>2.8869332906464699E-2</v>
      </c>
      <c r="AT241" s="17">
        <v>6.5412345620419393E-2</v>
      </c>
      <c r="AU241" s="17">
        <v>0.100117298563284</v>
      </c>
      <c r="AV241" s="17"/>
      <c r="AW241" s="17">
        <v>8.2348996899232099E-2</v>
      </c>
      <c r="AX241" s="17">
        <v>6.2015556673656901E-2</v>
      </c>
      <c r="AY241" s="17">
        <v>6.4238184492232994E-2</v>
      </c>
      <c r="AZ241" s="17">
        <v>6.4517142166457001E-2</v>
      </c>
      <c r="BA241" s="17">
        <v>4.2608166399894599E-2</v>
      </c>
      <c r="BB241" s="17">
        <v>5.7658696066141199E-2</v>
      </c>
      <c r="BC241" s="17"/>
      <c r="BD241" s="17">
        <v>5.51635445565078E-2</v>
      </c>
      <c r="BE241" s="17">
        <v>6.9177422507365402E-2</v>
      </c>
      <c r="BF241" s="17">
        <v>6.1119842271722603E-2</v>
      </c>
      <c r="BG241" s="17">
        <v>8.6003695799936303E-2</v>
      </c>
      <c r="BH241" s="17">
        <v>8.0634771713456205E-2</v>
      </c>
      <c r="BI241" s="17"/>
      <c r="BJ241" s="17">
        <v>5.5760223402408597E-2</v>
      </c>
      <c r="BK241" s="17">
        <v>0.10860318193634801</v>
      </c>
      <c r="BL241" s="17"/>
      <c r="BM241" s="17">
        <v>5.54450847432712E-2</v>
      </c>
      <c r="BN241" s="17">
        <v>0.114298043732982</v>
      </c>
      <c r="BO241" s="17"/>
      <c r="BP241" s="17">
        <v>0.120348502318826</v>
      </c>
      <c r="BQ241" s="17">
        <v>7.2345908560130096E-2</v>
      </c>
      <c r="BR241" s="17">
        <v>7.7418789761382598E-2</v>
      </c>
      <c r="BS241" s="17">
        <v>5.2947809842149599E-2</v>
      </c>
      <c r="BT241" s="17"/>
      <c r="BU241" s="17">
        <v>6.0198679740896197E-2</v>
      </c>
      <c r="BV241" s="17">
        <v>7.1173691990968693E-2</v>
      </c>
      <c r="BW241" s="17"/>
      <c r="BX241" s="17">
        <v>6.8901004534333996E-2</v>
      </c>
      <c r="BY241" s="17">
        <v>6.3490622238191199E-2</v>
      </c>
      <c r="BZ241" s="17"/>
      <c r="CA241" s="17">
        <v>4.82695907556129E-2</v>
      </c>
      <c r="CB241" s="17">
        <v>8.3613705029955396E-2</v>
      </c>
      <c r="CC241" s="17">
        <v>3.6722820895816403E-2</v>
      </c>
      <c r="CD241" s="17">
        <v>8.1828856773596498E-2</v>
      </c>
    </row>
    <row r="242" spans="2:82">
      <c r="B242" t="s">
        <v>124</v>
      </c>
      <c r="C242" s="17">
        <v>4.44687865919852E-2</v>
      </c>
      <c r="D242" s="17">
        <v>3.5385740612630098E-2</v>
      </c>
      <c r="E242" s="17">
        <v>5.3671272030471902E-2</v>
      </c>
      <c r="F242" s="17"/>
      <c r="G242" s="17">
        <v>3.0414084692566502E-2</v>
      </c>
      <c r="H242" s="17">
        <v>4.4685560996133002E-2</v>
      </c>
      <c r="I242" s="17">
        <v>5.9055698190868401E-2</v>
      </c>
      <c r="J242" s="17">
        <v>4.9592721903301502E-2</v>
      </c>
      <c r="K242" s="17">
        <v>4.6313483861550001E-2</v>
      </c>
      <c r="L242" s="17">
        <v>3.6339448801960599E-2</v>
      </c>
      <c r="M242" s="17"/>
      <c r="N242" s="17">
        <v>2.5946961663316798E-2</v>
      </c>
      <c r="O242" s="17">
        <v>3.2160034402408499E-2</v>
      </c>
      <c r="P242" s="17">
        <v>5.2889848674066403E-2</v>
      </c>
      <c r="Q242" s="17">
        <v>6.7495137395017599E-2</v>
      </c>
      <c r="R242" s="17"/>
      <c r="S242" s="17">
        <v>4.3833566460591201E-2</v>
      </c>
      <c r="T242" s="17">
        <v>3.8498169528801703E-2</v>
      </c>
      <c r="U242" s="17">
        <v>3.8844764343456802E-2</v>
      </c>
      <c r="V242" s="17">
        <v>7.43328387033238E-2</v>
      </c>
      <c r="W242" s="17">
        <v>3.2129003468976E-2</v>
      </c>
      <c r="X242" s="17">
        <v>4.73432187302242E-2</v>
      </c>
      <c r="Y242" s="17">
        <v>4.39707846422926E-2</v>
      </c>
      <c r="Z242" s="17">
        <v>4.19718097359148E-2</v>
      </c>
      <c r="AA242" s="17">
        <v>4.6778002612752001E-2</v>
      </c>
      <c r="AB242" s="17">
        <v>3.7941481802886402E-2</v>
      </c>
      <c r="AC242" s="17">
        <v>5.3657329105383102E-2</v>
      </c>
      <c r="AD242" s="17">
        <v>1.9338373044422499E-2</v>
      </c>
      <c r="AE242" s="17"/>
      <c r="AF242" s="17">
        <v>0.17326842188684699</v>
      </c>
      <c r="AG242" s="17">
        <v>7.8308904058322498E-2</v>
      </c>
      <c r="AH242" s="17">
        <v>6.2697402632127197E-2</v>
      </c>
      <c r="AI242" s="17">
        <v>5.8149480865740399E-2</v>
      </c>
      <c r="AJ242" s="17">
        <v>4.9304978119275603E-2</v>
      </c>
      <c r="AK242" s="17">
        <v>3.7536267718621397E-2</v>
      </c>
      <c r="AL242" s="17">
        <v>3.5841754649938599E-2</v>
      </c>
      <c r="AM242" s="17">
        <v>6.0377409969038703E-2</v>
      </c>
      <c r="AN242" s="17">
        <v>2.32047654125879E-2</v>
      </c>
      <c r="AO242" s="17">
        <v>1.1922695685455001E-2</v>
      </c>
      <c r="AP242" s="17">
        <v>3.2833290354782302E-2</v>
      </c>
      <c r="AQ242" s="17">
        <v>2.2850560297111099E-2</v>
      </c>
      <c r="AR242" s="17">
        <v>1.29464496657813E-2</v>
      </c>
      <c r="AS242" s="17">
        <v>7.7032155923886195E-2</v>
      </c>
      <c r="AT242" s="17">
        <v>3.3025110674612897E-2</v>
      </c>
      <c r="AU242" s="17">
        <v>2.6847283309742401E-2</v>
      </c>
      <c r="AV242" s="17"/>
      <c r="AW242" s="17">
        <v>4.0267262174174298E-2</v>
      </c>
      <c r="AX242" s="17">
        <v>3.9267070186956701E-2</v>
      </c>
      <c r="AY242" s="17">
        <v>5.5006986161772298E-2</v>
      </c>
      <c r="AZ242" s="17">
        <v>5.5579215622503397E-2</v>
      </c>
      <c r="BA242" s="17">
        <v>2.9626288960434299E-2</v>
      </c>
      <c r="BB242" s="17">
        <v>4.7117149771018399E-2</v>
      </c>
      <c r="BC242" s="17"/>
      <c r="BD242" s="17">
        <v>6.6134535150298907E-2</v>
      </c>
      <c r="BE242" s="17">
        <v>3.8928997929322702E-2</v>
      </c>
      <c r="BF242" s="17">
        <v>3.4221392587855497E-2</v>
      </c>
      <c r="BG242" s="17">
        <v>2.5152990178985701E-2</v>
      </c>
      <c r="BH242" s="17">
        <v>3.3339883491971999E-2</v>
      </c>
      <c r="BI242" s="17"/>
      <c r="BJ242" s="17">
        <v>4.4822010064195499E-2</v>
      </c>
      <c r="BK242" s="17">
        <v>3.5819861406199097E-2</v>
      </c>
      <c r="BL242" s="17"/>
      <c r="BM242" s="17">
        <v>4.53146101946331E-2</v>
      </c>
      <c r="BN242" s="17">
        <v>3.7647691682825002E-2</v>
      </c>
      <c r="BO242" s="17"/>
      <c r="BP242" s="17">
        <v>4.2045020529849098E-2</v>
      </c>
      <c r="BQ242" s="17">
        <v>3.01437626515152E-2</v>
      </c>
      <c r="BR242" s="17">
        <v>4.3583973966937799E-2</v>
      </c>
      <c r="BS242" s="17">
        <v>4.59225042690262E-2</v>
      </c>
      <c r="BT242" s="17"/>
      <c r="BU242" s="17">
        <v>2.5895965341003701E-2</v>
      </c>
      <c r="BV242" s="17">
        <v>6.81112311786366E-2</v>
      </c>
      <c r="BW242" s="17"/>
      <c r="BX242" s="17">
        <v>1.3082690725154099E-2</v>
      </c>
      <c r="BY242" s="17">
        <v>5.69182631781429E-2</v>
      </c>
      <c r="BZ242" s="17"/>
      <c r="CA242" s="17">
        <v>1.7567997348788299E-2</v>
      </c>
      <c r="CB242" s="17">
        <v>5.6909854601837402E-2</v>
      </c>
      <c r="CC242" s="17">
        <v>7.5517429408798898E-3</v>
      </c>
      <c r="CD242" s="17">
        <v>7.9072949560389197E-2</v>
      </c>
    </row>
    <row r="243" spans="2:82">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row>
    <row r="244" spans="2:82">
      <c r="B244" s="6" t="s">
        <v>178</v>
      </c>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row>
    <row r="245" spans="2:82">
      <c r="B245" s="24" t="s">
        <v>15</v>
      </c>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row>
    <row r="246" spans="2:82">
      <c r="B246" t="s">
        <v>163</v>
      </c>
      <c r="C246" s="17">
        <v>8.6241421956700995E-2</v>
      </c>
      <c r="D246" s="17">
        <v>0.100597314805634</v>
      </c>
      <c r="E246" s="17">
        <v>7.2403855799796898E-2</v>
      </c>
      <c r="F246" s="17"/>
      <c r="G246" s="17">
        <v>0.124632574208399</v>
      </c>
      <c r="H246" s="17">
        <v>0.13416403138229999</v>
      </c>
      <c r="I246" s="17">
        <v>8.8920859284046305E-2</v>
      </c>
      <c r="J246" s="17">
        <v>6.0327692113437199E-2</v>
      </c>
      <c r="K246" s="17">
        <v>7.6171208841076102E-2</v>
      </c>
      <c r="L246" s="17">
        <v>4.7244936236151197E-2</v>
      </c>
      <c r="M246" s="17"/>
      <c r="N246" s="17">
        <v>8.0980611034960695E-2</v>
      </c>
      <c r="O246" s="17">
        <v>7.0963451913461498E-2</v>
      </c>
      <c r="P246" s="17">
        <v>0.107565303969025</v>
      </c>
      <c r="Q246" s="17">
        <v>8.9801592385527401E-2</v>
      </c>
      <c r="R246" s="17"/>
      <c r="S246" s="17">
        <v>0.11102753160837001</v>
      </c>
      <c r="T246" s="17">
        <v>4.99331071762436E-2</v>
      </c>
      <c r="U246" s="17">
        <v>6.1060646430879897E-2</v>
      </c>
      <c r="V246" s="17">
        <v>8.3086127362339293E-2</v>
      </c>
      <c r="W246" s="17">
        <v>8.9406207031493601E-2</v>
      </c>
      <c r="X246" s="17">
        <v>8.2272203476482397E-2</v>
      </c>
      <c r="Y246" s="17">
        <v>5.7553944866950299E-2</v>
      </c>
      <c r="Z246" s="17">
        <v>8.4371307891358494E-2</v>
      </c>
      <c r="AA246" s="17">
        <v>0.107777760135275</v>
      </c>
      <c r="AB246" s="17">
        <v>0.114239641386317</v>
      </c>
      <c r="AC246" s="17">
        <v>9.81412787264936E-2</v>
      </c>
      <c r="AD246" s="17">
        <v>0.105237586361401</v>
      </c>
      <c r="AE246" s="17"/>
      <c r="AF246" s="17">
        <v>3.7855382126830803E-2</v>
      </c>
      <c r="AG246" s="17">
        <v>0.131926732564423</v>
      </c>
      <c r="AH246" s="17">
        <v>7.7572489227054703E-2</v>
      </c>
      <c r="AI246" s="17">
        <v>8.2424830971294202E-2</v>
      </c>
      <c r="AJ246" s="17">
        <v>7.0036898657190594E-2</v>
      </c>
      <c r="AK246" s="17">
        <v>7.9149144901806204E-2</v>
      </c>
      <c r="AL246" s="17">
        <v>9.6350837899776207E-2</v>
      </c>
      <c r="AM246" s="17">
        <v>0.10610194280557</v>
      </c>
      <c r="AN246" s="17">
        <v>7.0275854665159995E-2</v>
      </c>
      <c r="AO246" s="17">
        <v>8.3439879107358506E-2</v>
      </c>
      <c r="AP246" s="17">
        <v>7.3546225995317696E-2</v>
      </c>
      <c r="AQ246" s="17">
        <v>9.7784177403579697E-2</v>
      </c>
      <c r="AR246" s="17">
        <v>7.7633970109605696E-2</v>
      </c>
      <c r="AS246" s="17">
        <v>0.10334098166849701</v>
      </c>
      <c r="AT246" s="17">
        <v>0.15156692175231001</v>
      </c>
      <c r="AU246" s="17">
        <v>8.3692985939699593E-2</v>
      </c>
      <c r="AV246" s="17"/>
      <c r="AW246" s="17">
        <v>0.123223536219162</v>
      </c>
      <c r="AX246" s="17">
        <v>8.20465226995616E-2</v>
      </c>
      <c r="AY246" s="17">
        <v>7.3980864973346799E-2</v>
      </c>
      <c r="AZ246" s="17">
        <v>7.4521387430641101E-2</v>
      </c>
      <c r="BA246" s="17">
        <v>5.5604485455741398E-2</v>
      </c>
      <c r="BB246" s="17">
        <v>8.7351455665301697E-2</v>
      </c>
      <c r="BC246" s="17"/>
      <c r="BD246" s="17">
        <v>7.4404143269043405E-2</v>
      </c>
      <c r="BE246" s="17">
        <v>8.1650475625761207E-2</v>
      </c>
      <c r="BF246" s="17">
        <v>7.8885163742949196E-2</v>
      </c>
      <c r="BG246" s="17">
        <v>0.13232752463956701</v>
      </c>
      <c r="BH246" s="17">
        <v>0.109556307659903</v>
      </c>
      <c r="BI246" s="17"/>
      <c r="BJ246" s="17">
        <v>7.9011970727399003E-2</v>
      </c>
      <c r="BK246" s="17">
        <v>0.11574110247156599</v>
      </c>
      <c r="BL246" s="17"/>
      <c r="BM246" s="17">
        <v>8.1384319064453495E-2</v>
      </c>
      <c r="BN246" s="17">
        <v>0.104109117356641</v>
      </c>
      <c r="BO246" s="17"/>
      <c r="BP246" s="17">
        <v>0.116118525932649</v>
      </c>
      <c r="BQ246" s="17">
        <v>9.4685311344601106E-2</v>
      </c>
      <c r="BR246" s="17">
        <v>0.10839785530298</v>
      </c>
      <c r="BS246" s="17">
        <v>7.69571015205847E-2</v>
      </c>
      <c r="BT246" s="17"/>
      <c r="BU246" s="17">
        <v>9.1648530681958704E-2</v>
      </c>
      <c r="BV246" s="17">
        <v>7.93583928959357E-2</v>
      </c>
      <c r="BW246" s="17"/>
      <c r="BX246" s="17">
        <v>0.10201391751695101</v>
      </c>
      <c r="BY246" s="17">
        <v>7.9985170302600897E-2</v>
      </c>
      <c r="BZ246" s="17"/>
      <c r="CA246" s="17">
        <v>0.16049716968786601</v>
      </c>
      <c r="CB246" s="17">
        <v>7.8637503602350597E-2</v>
      </c>
      <c r="CC246" s="17">
        <v>8.5155358562632705E-2</v>
      </c>
      <c r="CD246" s="17">
        <v>7.5383148737257502E-2</v>
      </c>
    </row>
    <row r="247" spans="2:82">
      <c r="B247" t="s">
        <v>164</v>
      </c>
      <c r="C247" s="17">
        <v>0.56858280200232403</v>
      </c>
      <c r="D247" s="17">
        <v>0.54028336384828601</v>
      </c>
      <c r="E247" s="17">
        <v>0.59488562393761901</v>
      </c>
      <c r="F247" s="17"/>
      <c r="G247" s="17">
        <v>0.55223353320258906</v>
      </c>
      <c r="H247" s="17">
        <v>0.52956522987582499</v>
      </c>
      <c r="I247" s="17">
        <v>0.59175470482835602</v>
      </c>
      <c r="J247" s="17">
        <v>0.59767680780536703</v>
      </c>
      <c r="K247" s="17">
        <v>0.57976595629018501</v>
      </c>
      <c r="L247" s="17">
        <v>0.56121499718484003</v>
      </c>
      <c r="M247" s="17"/>
      <c r="N247" s="17">
        <v>0.59010143716674401</v>
      </c>
      <c r="O247" s="17">
        <v>0.61174830206693198</v>
      </c>
      <c r="P247" s="17">
        <v>0.52698820773824795</v>
      </c>
      <c r="Q247" s="17">
        <v>0.53749153656966597</v>
      </c>
      <c r="R247" s="17"/>
      <c r="S247" s="17">
        <v>0.52428145592045405</v>
      </c>
      <c r="T247" s="17">
        <v>0.62197669841366399</v>
      </c>
      <c r="U247" s="17">
        <v>0.57316077177684399</v>
      </c>
      <c r="V247" s="17">
        <v>0.57707753241347004</v>
      </c>
      <c r="W247" s="17">
        <v>0.55222296195814502</v>
      </c>
      <c r="X247" s="17">
        <v>0.56953883786793202</v>
      </c>
      <c r="Y247" s="17">
        <v>0.58797970389486498</v>
      </c>
      <c r="Z247" s="17">
        <v>0.53989914855471899</v>
      </c>
      <c r="AA247" s="17">
        <v>0.56582788394588301</v>
      </c>
      <c r="AB247" s="17">
        <v>0.57256707285524</v>
      </c>
      <c r="AC247" s="17">
        <v>0.567149323148188</v>
      </c>
      <c r="AD247" s="17">
        <v>0.52863758689521201</v>
      </c>
      <c r="AE247" s="17"/>
      <c r="AF247" s="17">
        <v>0.50150616013326699</v>
      </c>
      <c r="AG247" s="17">
        <v>0.53093364355348105</v>
      </c>
      <c r="AH247" s="17">
        <v>0.56870891655686795</v>
      </c>
      <c r="AI247" s="17">
        <v>0.56169735487957495</v>
      </c>
      <c r="AJ247" s="17">
        <v>0.56321217135796198</v>
      </c>
      <c r="AK247" s="17">
        <v>0.58548001887425205</v>
      </c>
      <c r="AL247" s="17">
        <v>0.528277766122484</v>
      </c>
      <c r="AM247" s="17">
        <v>0.559863486369785</v>
      </c>
      <c r="AN247" s="17">
        <v>0.57333241397073997</v>
      </c>
      <c r="AO247" s="17">
        <v>0.58442545693734904</v>
      </c>
      <c r="AP247" s="17">
        <v>0.62557413300037101</v>
      </c>
      <c r="AQ247" s="17">
        <v>0.55826447577888005</v>
      </c>
      <c r="AR247" s="17">
        <v>0.58642896757831497</v>
      </c>
      <c r="AS247" s="17">
        <v>0.58683070881889499</v>
      </c>
      <c r="AT247" s="17">
        <v>0.55146375960708105</v>
      </c>
      <c r="AU247" s="17">
        <v>0.54957144616299602</v>
      </c>
      <c r="AV247" s="17"/>
      <c r="AW247" s="17">
        <v>0.56540384899238805</v>
      </c>
      <c r="AX247" s="17">
        <v>0.57163217703718205</v>
      </c>
      <c r="AY247" s="17">
        <v>0.56399167617188195</v>
      </c>
      <c r="AZ247" s="17">
        <v>0.56355156329567702</v>
      </c>
      <c r="BA247" s="17">
        <v>0.58894033538568502</v>
      </c>
      <c r="BB247" s="17">
        <v>0.56053864165529499</v>
      </c>
      <c r="BC247" s="17"/>
      <c r="BD247" s="17">
        <v>0.54022761640186601</v>
      </c>
      <c r="BE247" s="17">
        <v>0.56862011766501297</v>
      </c>
      <c r="BF247" s="17">
        <v>0.60683329376436301</v>
      </c>
      <c r="BG247" s="17">
        <v>0.54517973152942001</v>
      </c>
      <c r="BH247" s="17">
        <v>0.54078922058857504</v>
      </c>
      <c r="BI247" s="17"/>
      <c r="BJ247" s="17">
        <v>0.57878137766545301</v>
      </c>
      <c r="BK247" s="17">
        <v>0.53448597059154801</v>
      </c>
      <c r="BL247" s="17"/>
      <c r="BM247" s="17">
        <v>0.57395221563441101</v>
      </c>
      <c r="BN247" s="17">
        <v>0.545468542107445</v>
      </c>
      <c r="BO247" s="17"/>
      <c r="BP247" s="17">
        <v>0.53594494255249603</v>
      </c>
      <c r="BQ247" s="17">
        <v>0.56602930905417503</v>
      </c>
      <c r="BR247" s="17">
        <v>0.56935524702295504</v>
      </c>
      <c r="BS247" s="17">
        <v>0.57436661381330401</v>
      </c>
      <c r="BT247" s="17"/>
      <c r="BU247" s="17">
        <v>0.58460938828398101</v>
      </c>
      <c r="BV247" s="17">
        <v>0.54818161076934102</v>
      </c>
      <c r="BW247" s="17"/>
      <c r="BX247" s="17">
        <v>0.60590463954857099</v>
      </c>
      <c r="BY247" s="17">
        <v>0.55377887912335799</v>
      </c>
      <c r="BZ247" s="17"/>
      <c r="CA247" s="17">
        <v>0.55193575941735795</v>
      </c>
      <c r="CB247" s="17">
        <v>0.50102308230515102</v>
      </c>
      <c r="CC247" s="17">
        <v>0.66391410996872202</v>
      </c>
      <c r="CD247" s="17">
        <v>0.53582162713733505</v>
      </c>
    </row>
    <row r="248" spans="2:82">
      <c r="B248" t="s">
        <v>165</v>
      </c>
      <c r="C248" s="17">
        <v>0.22574954292923899</v>
      </c>
      <c r="D248" s="17">
        <v>0.246084178984429</v>
      </c>
      <c r="E248" s="17">
        <v>0.20615342046464799</v>
      </c>
      <c r="F248" s="17"/>
      <c r="G248" s="17">
        <v>0.22228239864445301</v>
      </c>
      <c r="H248" s="17">
        <v>0.21728302378542999</v>
      </c>
      <c r="I248" s="17">
        <v>0.18511164283676401</v>
      </c>
      <c r="J248" s="17">
        <v>0.20530317871418399</v>
      </c>
      <c r="K248" s="17">
        <v>0.23491529650152199</v>
      </c>
      <c r="L248" s="17">
        <v>0.27860487770078401</v>
      </c>
      <c r="M248" s="17"/>
      <c r="N248" s="17">
        <v>0.24559844477217299</v>
      </c>
      <c r="O248" s="17">
        <v>0.220679906682692</v>
      </c>
      <c r="P248" s="17">
        <v>0.21475580625846599</v>
      </c>
      <c r="Q248" s="17">
        <v>0.21817166411714001</v>
      </c>
      <c r="R248" s="17"/>
      <c r="S248" s="17">
        <v>0.254115185650443</v>
      </c>
      <c r="T248" s="17">
        <v>0.22463889955327401</v>
      </c>
      <c r="U248" s="17">
        <v>0.22969769693591699</v>
      </c>
      <c r="V248" s="17">
        <v>0.20061397943037401</v>
      </c>
      <c r="W248" s="17">
        <v>0.25858877395222302</v>
      </c>
      <c r="X248" s="17">
        <v>0.21123156190082401</v>
      </c>
      <c r="Y248" s="17">
        <v>0.23997412000143201</v>
      </c>
      <c r="Z248" s="17">
        <v>0.24245034538834201</v>
      </c>
      <c r="AA248" s="17">
        <v>0.21938585896109999</v>
      </c>
      <c r="AB248" s="17">
        <v>0.20681184511505901</v>
      </c>
      <c r="AC248" s="17">
        <v>0.21309998832641799</v>
      </c>
      <c r="AD248" s="17">
        <v>0.17102692358896199</v>
      </c>
      <c r="AE248" s="17"/>
      <c r="AF248" s="17">
        <v>0.103668591782138</v>
      </c>
      <c r="AG248" s="17">
        <v>0.173686885208237</v>
      </c>
      <c r="AH248" s="17">
        <v>0.21701050642789399</v>
      </c>
      <c r="AI248" s="17">
        <v>0.23353053031583301</v>
      </c>
      <c r="AJ248" s="17">
        <v>0.20660826149915201</v>
      </c>
      <c r="AK248" s="17">
        <v>0.23790682100183999</v>
      </c>
      <c r="AL248" s="17">
        <v>0.26510237241345203</v>
      </c>
      <c r="AM248" s="17">
        <v>0.22200547808968901</v>
      </c>
      <c r="AN248" s="17">
        <v>0.26527043887100199</v>
      </c>
      <c r="AO248" s="17">
        <v>0.22701437640300501</v>
      </c>
      <c r="AP248" s="17">
        <v>0.19624583545348501</v>
      </c>
      <c r="AQ248" s="17">
        <v>0.24636442986406301</v>
      </c>
      <c r="AR248" s="17">
        <v>0.26567699638134301</v>
      </c>
      <c r="AS248" s="17">
        <v>0.22806754146206201</v>
      </c>
      <c r="AT248" s="17">
        <v>0.21583047542071199</v>
      </c>
      <c r="AU248" s="17">
        <v>0.25633533297765698</v>
      </c>
      <c r="AV248" s="17"/>
      <c r="AW248" s="17">
        <v>0.20348793246448801</v>
      </c>
      <c r="AX248" s="17">
        <v>0.22761596910718099</v>
      </c>
      <c r="AY248" s="17">
        <v>0.22526977076791599</v>
      </c>
      <c r="AZ248" s="17">
        <v>0.229323798586029</v>
      </c>
      <c r="BA248" s="17">
        <v>0.263802016132406</v>
      </c>
      <c r="BB248" s="17">
        <v>0.22244328796326501</v>
      </c>
      <c r="BC248" s="17"/>
      <c r="BD248" s="17">
        <v>0.21765863215839801</v>
      </c>
      <c r="BE248" s="17">
        <v>0.24053075329670001</v>
      </c>
      <c r="BF248" s="17">
        <v>0.21010624795167901</v>
      </c>
      <c r="BG248" s="17">
        <v>0.25531101019094499</v>
      </c>
      <c r="BH248" s="17">
        <v>0.267137587704042</v>
      </c>
      <c r="BI248" s="17"/>
      <c r="BJ248" s="17">
        <v>0.22287272497139901</v>
      </c>
      <c r="BK248" s="17">
        <v>0.23332359428555</v>
      </c>
      <c r="BL248" s="17"/>
      <c r="BM248" s="17">
        <v>0.224389199810029</v>
      </c>
      <c r="BN248" s="17">
        <v>0.234684499917416</v>
      </c>
      <c r="BO248" s="17"/>
      <c r="BP248" s="17">
        <v>0.22179576267763801</v>
      </c>
      <c r="BQ248" s="17">
        <v>0.23158423246410301</v>
      </c>
      <c r="BR248" s="17">
        <v>0.26261721486609801</v>
      </c>
      <c r="BS248" s="17">
        <v>0.22584163491100301</v>
      </c>
      <c r="BT248" s="17"/>
      <c r="BU248" s="17">
        <v>0.238255682723957</v>
      </c>
      <c r="BV248" s="17">
        <v>0.209829736611503</v>
      </c>
      <c r="BW248" s="17"/>
      <c r="BX248" s="17">
        <v>0.22086675657698099</v>
      </c>
      <c r="BY248" s="17">
        <v>0.22768632839709599</v>
      </c>
      <c r="BZ248" s="17"/>
      <c r="CA248" s="17">
        <v>0.217442024095338</v>
      </c>
      <c r="CB248" s="17">
        <v>0.24225972538871399</v>
      </c>
      <c r="CC248" s="17">
        <v>0.20962135700031601</v>
      </c>
      <c r="CD248" s="17">
        <v>0.229294048246688</v>
      </c>
    </row>
    <row r="249" spans="2:82">
      <c r="B249" t="s">
        <v>166</v>
      </c>
      <c r="C249" s="17">
        <v>4.9915850852319303E-2</v>
      </c>
      <c r="D249" s="17">
        <v>6.2851385975428498E-2</v>
      </c>
      <c r="E249" s="17">
        <v>3.7652761870582897E-2</v>
      </c>
      <c r="F249" s="17"/>
      <c r="G249" s="17">
        <v>6.2101941281597399E-2</v>
      </c>
      <c r="H249" s="17">
        <v>5.8451698777797198E-2</v>
      </c>
      <c r="I249" s="17">
        <v>4.9897673150662201E-2</v>
      </c>
      <c r="J249" s="17">
        <v>4.9148224334454198E-2</v>
      </c>
      <c r="K249" s="17">
        <v>3.2662857707651503E-2</v>
      </c>
      <c r="L249" s="17">
        <v>4.7050135876636E-2</v>
      </c>
      <c r="M249" s="17"/>
      <c r="N249" s="17">
        <v>4.7602021574464401E-2</v>
      </c>
      <c r="O249" s="17">
        <v>3.7945795699210298E-2</v>
      </c>
      <c r="P249" s="17">
        <v>6.04947173366948E-2</v>
      </c>
      <c r="Q249" s="17">
        <v>5.5776482047377299E-2</v>
      </c>
      <c r="R249" s="17"/>
      <c r="S249" s="17">
        <v>5.8854151841469297E-2</v>
      </c>
      <c r="T249" s="17">
        <v>4.19011813743453E-2</v>
      </c>
      <c r="U249" s="17">
        <v>3.8404941611563999E-2</v>
      </c>
      <c r="V249" s="17">
        <v>5.61835041648793E-2</v>
      </c>
      <c r="W249" s="17">
        <v>3.8774149229010201E-2</v>
      </c>
      <c r="X249" s="17">
        <v>5.0186736177827401E-2</v>
      </c>
      <c r="Y249" s="17">
        <v>4.4900493464213098E-2</v>
      </c>
      <c r="Z249" s="17">
        <v>6.8138517407434498E-2</v>
      </c>
      <c r="AA249" s="17">
        <v>4.8798480466244298E-2</v>
      </c>
      <c r="AB249" s="17">
        <v>5.0422769688807503E-2</v>
      </c>
      <c r="AC249" s="17">
        <v>4.0925647506920702E-2</v>
      </c>
      <c r="AD249" s="17">
        <v>8.6644496075545793E-2</v>
      </c>
      <c r="AE249" s="17"/>
      <c r="AF249" s="17">
        <v>4.5486787894145002E-2</v>
      </c>
      <c r="AG249" s="17">
        <v>4.75578105678841E-2</v>
      </c>
      <c r="AH249" s="17">
        <v>4.9186294002856998E-2</v>
      </c>
      <c r="AI249" s="17">
        <v>4.23680389377609E-2</v>
      </c>
      <c r="AJ249" s="17">
        <v>6.9274236638936601E-2</v>
      </c>
      <c r="AK249" s="17">
        <v>4.6981462060672802E-2</v>
      </c>
      <c r="AL249" s="17">
        <v>5.0699724741585503E-2</v>
      </c>
      <c r="AM249" s="17">
        <v>3.9085716359126797E-2</v>
      </c>
      <c r="AN249" s="17">
        <v>5.4991230851597697E-2</v>
      </c>
      <c r="AO249" s="17">
        <v>4.3143591616961699E-2</v>
      </c>
      <c r="AP249" s="17">
        <v>4.4678995946112098E-2</v>
      </c>
      <c r="AQ249" s="17">
        <v>5.78331002030558E-2</v>
      </c>
      <c r="AR249" s="17">
        <v>3.8401171203951402E-2</v>
      </c>
      <c r="AS249" s="17">
        <v>4.0045662344369098E-2</v>
      </c>
      <c r="AT249" s="17">
        <v>3.8013030048004798E-2</v>
      </c>
      <c r="AU249" s="17">
        <v>7.3115349433249002E-2</v>
      </c>
      <c r="AV249" s="17"/>
      <c r="AW249" s="17">
        <v>5.4419428048200803E-2</v>
      </c>
      <c r="AX249" s="17">
        <v>5.9268020780020803E-2</v>
      </c>
      <c r="AY249" s="17">
        <v>5.3847154464392803E-2</v>
      </c>
      <c r="AZ249" s="17">
        <v>4.17764085000671E-2</v>
      </c>
      <c r="BA249" s="17">
        <v>3.6371326133161998E-2</v>
      </c>
      <c r="BB249" s="17">
        <v>3.4980617362597499E-2</v>
      </c>
      <c r="BC249" s="17"/>
      <c r="BD249" s="17">
        <v>4.9714469143194301E-2</v>
      </c>
      <c r="BE249" s="17">
        <v>5.0321860506464103E-2</v>
      </c>
      <c r="BF249" s="17">
        <v>4.9760429121873798E-2</v>
      </c>
      <c r="BG249" s="17">
        <v>4.1578573728142998E-2</v>
      </c>
      <c r="BH249" s="17">
        <v>5.5097883505107297E-2</v>
      </c>
      <c r="BI249" s="17"/>
      <c r="BJ249" s="17">
        <v>4.88071829279546E-2</v>
      </c>
      <c r="BK249" s="17">
        <v>5.4208296225949297E-2</v>
      </c>
      <c r="BL249" s="17"/>
      <c r="BM249" s="17">
        <v>4.9014967897104099E-2</v>
      </c>
      <c r="BN249" s="17">
        <v>5.3173994858606001E-2</v>
      </c>
      <c r="BO249" s="17"/>
      <c r="BP249" s="17">
        <v>5.96832469631055E-2</v>
      </c>
      <c r="BQ249" s="17">
        <v>5.1469435515785901E-2</v>
      </c>
      <c r="BR249" s="17">
        <v>3.7319305851850199E-2</v>
      </c>
      <c r="BS249" s="17">
        <v>4.8470741975665997E-2</v>
      </c>
      <c r="BT249" s="17"/>
      <c r="BU249" s="17">
        <v>3.6999540091154103E-2</v>
      </c>
      <c r="BV249" s="17">
        <v>6.6357788095358194E-2</v>
      </c>
      <c r="BW249" s="17"/>
      <c r="BX249" s="17">
        <v>4.07275015034834E-2</v>
      </c>
      <c r="BY249" s="17">
        <v>5.35604628030735E-2</v>
      </c>
      <c r="BZ249" s="17"/>
      <c r="CA249" s="17">
        <v>4.3823765722041497E-2</v>
      </c>
      <c r="CB249" s="17">
        <v>7.8547787752125606E-2</v>
      </c>
      <c r="CC249" s="17">
        <v>2.0139105575038799E-2</v>
      </c>
      <c r="CD249" s="17">
        <v>5.5833635490076403E-2</v>
      </c>
    </row>
    <row r="250" spans="2:82">
      <c r="B250" t="s">
        <v>124</v>
      </c>
      <c r="C250" s="17">
        <v>6.9510382259416803E-2</v>
      </c>
      <c r="D250" s="17">
        <v>5.0183756386223098E-2</v>
      </c>
      <c r="E250" s="17">
        <v>8.8904337927353499E-2</v>
      </c>
      <c r="F250" s="17"/>
      <c r="G250" s="17">
        <v>3.8749552662960998E-2</v>
      </c>
      <c r="H250" s="17">
        <v>6.0536016178647102E-2</v>
      </c>
      <c r="I250" s="17">
        <v>8.4315119900171001E-2</v>
      </c>
      <c r="J250" s="17">
        <v>8.7544097032557694E-2</v>
      </c>
      <c r="K250" s="17">
        <v>7.6484680659565804E-2</v>
      </c>
      <c r="L250" s="17">
        <v>6.58850530015887E-2</v>
      </c>
      <c r="M250" s="17"/>
      <c r="N250" s="17">
        <v>3.5717485451658197E-2</v>
      </c>
      <c r="O250" s="17">
        <v>5.8662543637703998E-2</v>
      </c>
      <c r="P250" s="17">
        <v>9.0195964697566702E-2</v>
      </c>
      <c r="Q250" s="17">
        <v>9.8758724880289805E-2</v>
      </c>
      <c r="R250" s="17"/>
      <c r="S250" s="17">
        <v>5.17216749792637E-2</v>
      </c>
      <c r="T250" s="17">
        <v>6.1550113482473197E-2</v>
      </c>
      <c r="U250" s="17">
        <v>9.7675943244795296E-2</v>
      </c>
      <c r="V250" s="17">
        <v>8.3038856628937299E-2</v>
      </c>
      <c r="W250" s="17">
        <v>6.1007907829127697E-2</v>
      </c>
      <c r="X250" s="17">
        <v>8.6770660576933806E-2</v>
      </c>
      <c r="Y250" s="17">
        <v>6.9591737772539505E-2</v>
      </c>
      <c r="Z250" s="17">
        <v>6.5140680758146302E-2</v>
      </c>
      <c r="AA250" s="17">
        <v>5.8210016491498498E-2</v>
      </c>
      <c r="AB250" s="17">
        <v>5.5958670954576697E-2</v>
      </c>
      <c r="AC250" s="17">
        <v>8.0683762291980404E-2</v>
      </c>
      <c r="AD250" s="17">
        <v>0.108453407078879</v>
      </c>
      <c r="AE250" s="17"/>
      <c r="AF250" s="17">
        <v>0.31148307806361902</v>
      </c>
      <c r="AG250" s="17">
        <v>0.115894928105975</v>
      </c>
      <c r="AH250" s="17">
        <v>8.7521793785325902E-2</v>
      </c>
      <c r="AI250" s="17">
        <v>7.9979244895536497E-2</v>
      </c>
      <c r="AJ250" s="17">
        <v>9.0868431846758496E-2</v>
      </c>
      <c r="AK250" s="17">
        <v>5.0482553161429002E-2</v>
      </c>
      <c r="AL250" s="17">
        <v>5.9569298822701698E-2</v>
      </c>
      <c r="AM250" s="17">
        <v>7.2943376375829705E-2</v>
      </c>
      <c r="AN250" s="17">
        <v>3.6130061641500399E-2</v>
      </c>
      <c r="AO250" s="17">
        <v>6.1976695935326398E-2</v>
      </c>
      <c r="AP250" s="17">
        <v>5.99548096047142E-2</v>
      </c>
      <c r="AQ250" s="17">
        <v>3.9753816750420702E-2</v>
      </c>
      <c r="AR250" s="17">
        <v>3.18588947267852E-2</v>
      </c>
      <c r="AS250" s="17">
        <v>4.17151057061773E-2</v>
      </c>
      <c r="AT250" s="17">
        <v>4.3125813171892499E-2</v>
      </c>
      <c r="AU250" s="17">
        <v>3.7284885486398002E-2</v>
      </c>
      <c r="AV250" s="17"/>
      <c r="AW250" s="17">
        <v>5.34652542757603E-2</v>
      </c>
      <c r="AX250" s="17">
        <v>5.9437310376055E-2</v>
      </c>
      <c r="AY250" s="17">
        <v>8.2910533622462798E-2</v>
      </c>
      <c r="AZ250" s="17">
        <v>9.0826842187585702E-2</v>
      </c>
      <c r="BA250" s="17">
        <v>5.5281836893005601E-2</v>
      </c>
      <c r="BB250" s="17">
        <v>9.4685997353540205E-2</v>
      </c>
      <c r="BC250" s="17"/>
      <c r="BD250" s="17">
        <v>0.117995139027498</v>
      </c>
      <c r="BE250" s="17">
        <v>5.8876792906060897E-2</v>
      </c>
      <c r="BF250" s="17">
        <v>5.4414865419134602E-2</v>
      </c>
      <c r="BG250" s="17">
        <v>2.5603159911925299E-2</v>
      </c>
      <c r="BH250" s="17">
        <v>2.7419000542373201E-2</v>
      </c>
      <c r="BI250" s="17"/>
      <c r="BJ250" s="17">
        <v>7.0526743707794506E-2</v>
      </c>
      <c r="BK250" s="17">
        <v>6.2241036425387003E-2</v>
      </c>
      <c r="BL250" s="17"/>
      <c r="BM250" s="17">
        <v>7.1259297594003096E-2</v>
      </c>
      <c r="BN250" s="17">
        <v>6.2563845759891407E-2</v>
      </c>
      <c r="BO250" s="17"/>
      <c r="BP250" s="17">
        <v>6.6457521874110595E-2</v>
      </c>
      <c r="BQ250" s="17">
        <v>5.62317116213348E-2</v>
      </c>
      <c r="BR250" s="17">
        <v>2.23103769561167E-2</v>
      </c>
      <c r="BS250" s="17">
        <v>7.4363907779442795E-2</v>
      </c>
      <c r="BT250" s="17"/>
      <c r="BU250" s="17">
        <v>4.8486858218948402E-2</v>
      </c>
      <c r="BV250" s="17">
        <v>9.6272471627861095E-2</v>
      </c>
      <c r="BW250" s="17"/>
      <c r="BX250" s="17">
        <v>3.04871848540136E-2</v>
      </c>
      <c r="BY250" s="17">
        <v>8.4989159373871304E-2</v>
      </c>
      <c r="BZ250" s="17"/>
      <c r="CA250" s="17">
        <v>2.6301281077395999E-2</v>
      </c>
      <c r="CB250" s="17">
        <v>9.9531900951658106E-2</v>
      </c>
      <c r="CC250" s="17">
        <v>2.1170068893289901E-2</v>
      </c>
      <c r="CD250" s="17">
        <v>0.103667540388643</v>
      </c>
    </row>
    <row r="251" spans="2:82">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row>
    <row r="252" spans="2:82">
      <c r="B252" s="6" t="s">
        <v>179</v>
      </c>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row>
    <row r="253" spans="2:82">
      <c r="B253" s="24" t="s">
        <v>15</v>
      </c>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row>
    <row r="254" spans="2:82">
      <c r="B254" t="s">
        <v>163</v>
      </c>
      <c r="C254" s="17">
        <v>8.8000951092236004E-2</v>
      </c>
      <c r="D254" s="17">
        <v>9.5131090071992705E-2</v>
      </c>
      <c r="E254" s="17">
        <v>8.1691490284346899E-2</v>
      </c>
      <c r="F254" s="17"/>
      <c r="G254" s="17">
        <v>9.3420037742475703E-2</v>
      </c>
      <c r="H254" s="17">
        <v>0.12679857168716299</v>
      </c>
      <c r="I254" s="17">
        <v>8.5824692616966194E-2</v>
      </c>
      <c r="J254" s="17">
        <v>8.5562268612555004E-2</v>
      </c>
      <c r="K254" s="17">
        <v>8.6201693533544704E-2</v>
      </c>
      <c r="L254" s="17">
        <v>5.7730474477222703E-2</v>
      </c>
      <c r="M254" s="17"/>
      <c r="N254" s="17">
        <v>7.8659055891187796E-2</v>
      </c>
      <c r="O254" s="17">
        <v>8.1143767209994694E-2</v>
      </c>
      <c r="P254" s="17">
        <v>9.0124152337603902E-2</v>
      </c>
      <c r="Q254" s="17">
        <v>0.103929644263452</v>
      </c>
      <c r="R254" s="17"/>
      <c r="S254" s="17">
        <v>8.0068964543946394E-2</v>
      </c>
      <c r="T254" s="17">
        <v>8.1045968275462593E-2</v>
      </c>
      <c r="U254" s="17">
        <v>3.6350715260824298E-2</v>
      </c>
      <c r="V254" s="17">
        <v>8.2502388238706995E-2</v>
      </c>
      <c r="W254" s="17">
        <v>0.12888363594202101</v>
      </c>
      <c r="X254" s="17">
        <v>7.9120629622708397E-2</v>
      </c>
      <c r="Y254" s="17">
        <v>5.6781445037664198E-2</v>
      </c>
      <c r="Z254" s="17">
        <v>0.140016708045233</v>
      </c>
      <c r="AA254" s="17">
        <v>8.9018855874901007E-2</v>
      </c>
      <c r="AB254" s="17">
        <v>0.125727056143938</v>
      </c>
      <c r="AC254" s="17">
        <v>9.5204061016983393E-2</v>
      </c>
      <c r="AD254" s="17">
        <v>0.12561947760006101</v>
      </c>
      <c r="AE254" s="17"/>
      <c r="AF254" s="17">
        <v>3.9751782852106503E-2</v>
      </c>
      <c r="AG254" s="17">
        <v>0.14707906067257601</v>
      </c>
      <c r="AH254" s="17">
        <v>0.109253951455973</v>
      </c>
      <c r="AI254" s="17">
        <v>7.8623553367160606E-2</v>
      </c>
      <c r="AJ254" s="17">
        <v>8.1488466151464198E-2</v>
      </c>
      <c r="AK254" s="17">
        <v>9.41200672565283E-2</v>
      </c>
      <c r="AL254" s="17">
        <v>9.5677246164508095E-2</v>
      </c>
      <c r="AM254" s="17">
        <v>7.8745529300184997E-2</v>
      </c>
      <c r="AN254" s="17">
        <v>8.2739378460406299E-2</v>
      </c>
      <c r="AO254" s="17">
        <v>0.103424741297772</v>
      </c>
      <c r="AP254" s="17">
        <v>8.0608939090422896E-2</v>
      </c>
      <c r="AQ254" s="17">
        <v>7.95615272955182E-2</v>
      </c>
      <c r="AR254" s="17">
        <v>7.1347854852660403E-2</v>
      </c>
      <c r="AS254" s="17">
        <v>8.6046988758843507E-2</v>
      </c>
      <c r="AT254" s="17">
        <v>6.4023717421482995E-2</v>
      </c>
      <c r="AU254" s="17">
        <v>8.0916611359415497E-2</v>
      </c>
      <c r="AV254" s="17"/>
      <c r="AW254" s="17">
        <v>0.112046966118251</v>
      </c>
      <c r="AX254" s="17">
        <v>9.5306979274481701E-2</v>
      </c>
      <c r="AY254" s="17">
        <v>8.3841426690046503E-2</v>
      </c>
      <c r="AZ254" s="17">
        <v>5.33605251403486E-2</v>
      </c>
      <c r="BA254" s="17">
        <v>7.9890212083343196E-2</v>
      </c>
      <c r="BB254" s="17">
        <v>0.10617137362844301</v>
      </c>
      <c r="BC254" s="17"/>
      <c r="BD254" s="17">
        <v>0.11126270414708</v>
      </c>
      <c r="BE254" s="17">
        <v>9.8897817239841299E-2</v>
      </c>
      <c r="BF254" s="17">
        <v>7.1961079259954597E-2</v>
      </c>
      <c r="BG254" s="17">
        <v>9.7800645816512793E-2</v>
      </c>
      <c r="BH254" s="17">
        <v>9.2852796958674697E-2</v>
      </c>
      <c r="BI254" s="17"/>
      <c r="BJ254" s="17">
        <v>8.5729759618232801E-2</v>
      </c>
      <c r="BK254" s="17">
        <v>0.100055427144153</v>
      </c>
      <c r="BL254" s="17"/>
      <c r="BM254" s="17">
        <v>8.8519732648252594E-2</v>
      </c>
      <c r="BN254" s="17">
        <v>8.4479524451292198E-2</v>
      </c>
      <c r="BO254" s="17"/>
      <c r="BP254" s="17">
        <v>7.3531074935122606E-2</v>
      </c>
      <c r="BQ254" s="17">
        <v>9.7608987785683901E-2</v>
      </c>
      <c r="BR254" s="17">
        <v>8.5644912935472106E-2</v>
      </c>
      <c r="BS254" s="17">
        <v>8.8154069579609501E-2</v>
      </c>
      <c r="BT254" s="17"/>
      <c r="BU254" s="17">
        <v>8.8379458769246702E-2</v>
      </c>
      <c r="BV254" s="17">
        <v>8.7519126244065701E-2</v>
      </c>
      <c r="BW254" s="17"/>
      <c r="BX254" s="17">
        <v>8.5147639691272398E-2</v>
      </c>
      <c r="BY254" s="17">
        <v>8.9132733574199804E-2</v>
      </c>
      <c r="BZ254" s="17"/>
      <c r="CA254" s="17">
        <v>0.16167637216431299</v>
      </c>
      <c r="CB254" s="17">
        <v>9.7631145235546196E-2</v>
      </c>
      <c r="CC254" s="17">
        <v>6.9734599692458002E-2</v>
      </c>
      <c r="CD254" s="17">
        <v>7.9103667858769294E-2</v>
      </c>
    </row>
    <row r="255" spans="2:82">
      <c r="B255" t="s">
        <v>164</v>
      </c>
      <c r="C255" s="17">
        <v>0.54083991193695902</v>
      </c>
      <c r="D255" s="17">
        <v>0.52442821341985402</v>
      </c>
      <c r="E255" s="17">
        <v>0.55485299741826399</v>
      </c>
      <c r="F255" s="17"/>
      <c r="G255" s="17">
        <v>0.48323664174043801</v>
      </c>
      <c r="H255" s="17">
        <v>0.51075716830483997</v>
      </c>
      <c r="I255" s="17">
        <v>0.553769555411323</v>
      </c>
      <c r="J255" s="17">
        <v>0.55766226527792095</v>
      </c>
      <c r="K255" s="17">
        <v>0.56869264132794595</v>
      </c>
      <c r="L255" s="17">
        <v>0.56080897446264</v>
      </c>
      <c r="M255" s="17"/>
      <c r="N255" s="17">
        <v>0.56760336132629596</v>
      </c>
      <c r="O255" s="17">
        <v>0.55750253635176295</v>
      </c>
      <c r="P255" s="17">
        <v>0.50420972455839297</v>
      </c>
      <c r="Q255" s="17">
        <v>0.52446878021993104</v>
      </c>
      <c r="R255" s="17"/>
      <c r="S255" s="17">
        <v>0.52237469386934599</v>
      </c>
      <c r="T255" s="17">
        <v>0.59921926062543396</v>
      </c>
      <c r="U255" s="17">
        <v>0.59551180402437798</v>
      </c>
      <c r="V255" s="17">
        <v>0.52188143547264798</v>
      </c>
      <c r="W255" s="17">
        <v>0.53852473270120405</v>
      </c>
      <c r="X255" s="17">
        <v>0.51781622763202195</v>
      </c>
      <c r="Y255" s="17">
        <v>0.58028809444476204</v>
      </c>
      <c r="Z255" s="17">
        <v>0.51889133389558295</v>
      </c>
      <c r="AA255" s="17">
        <v>0.53681124716208395</v>
      </c>
      <c r="AB255" s="17">
        <v>0.48629470323574903</v>
      </c>
      <c r="AC255" s="17">
        <v>0.56091120435317199</v>
      </c>
      <c r="AD255" s="17">
        <v>0.42863076282268597</v>
      </c>
      <c r="AE255" s="17"/>
      <c r="AF255" s="17">
        <v>0.60145343328549905</v>
      </c>
      <c r="AG255" s="17">
        <v>0.441223334682317</v>
      </c>
      <c r="AH255" s="17">
        <v>0.54029589346414897</v>
      </c>
      <c r="AI255" s="17">
        <v>0.54185452245654397</v>
      </c>
      <c r="AJ255" s="17">
        <v>0.53991060866888596</v>
      </c>
      <c r="AK255" s="17">
        <v>0.549145274957618</v>
      </c>
      <c r="AL255" s="17">
        <v>0.51420825709597795</v>
      </c>
      <c r="AM255" s="17">
        <v>0.51684143035570995</v>
      </c>
      <c r="AN255" s="17">
        <v>0.58181601083603496</v>
      </c>
      <c r="AO255" s="17">
        <v>0.59828904883308698</v>
      </c>
      <c r="AP255" s="17">
        <v>0.52808626260665004</v>
      </c>
      <c r="AQ255" s="17">
        <v>0.56339955370205597</v>
      </c>
      <c r="AR255" s="17">
        <v>0.54736318594829703</v>
      </c>
      <c r="AS255" s="17">
        <v>0.54773036379361995</v>
      </c>
      <c r="AT255" s="17">
        <v>0.61562803774802899</v>
      </c>
      <c r="AU255" s="17">
        <v>0.49184246712852397</v>
      </c>
      <c r="AV255" s="17"/>
      <c r="AW255" s="17">
        <v>0.51777837324837706</v>
      </c>
      <c r="AX255" s="17">
        <v>0.53487429772199302</v>
      </c>
      <c r="AY255" s="17">
        <v>0.54547431050119199</v>
      </c>
      <c r="AZ255" s="17">
        <v>0.53165403302287195</v>
      </c>
      <c r="BA255" s="17">
        <v>0.59648416023032402</v>
      </c>
      <c r="BB255" s="17">
        <v>0.579487890687998</v>
      </c>
      <c r="BC255" s="17"/>
      <c r="BD255" s="17">
        <v>0.516575196073774</v>
      </c>
      <c r="BE255" s="17">
        <v>0.52864913610201003</v>
      </c>
      <c r="BF255" s="17">
        <v>0.54912188983875598</v>
      </c>
      <c r="BG255" s="17">
        <v>0.53709747136137498</v>
      </c>
      <c r="BH255" s="17">
        <v>0.57184742971054703</v>
      </c>
      <c r="BI255" s="17"/>
      <c r="BJ255" s="17">
        <v>0.557295402149664</v>
      </c>
      <c r="BK255" s="17">
        <v>0.46422937527175301</v>
      </c>
      <c r="BL255" s="17"/>
      <c r="BM255" s="17">
        <v>0.548701286991505</v>
      </c>
      <c r="BN255" s="17">
        <v>0.50517998348563997</v>
      </c>
      <c r="BO255" s="17"/>
      <c r="BP255" s="17">
        <v>0.51322946031679395</v>
      </c>
      <c r="BQ255" s="17">
        <v>0.50695760691020797</v>
      </c>
      <c r="BR255" s="17">
        <v>0.54365914883848598</v>
      </c>
      <c r="BS255" s="17">
        <v>0.55499303846940096</v>
      </c>
      <c r="BT255" s="17"/>
      <c r="BU255" s="17">
        <v>0.56109785924434497</v>
      </c>
      <c r="BV255" s="17">
        <v>0.51505237055151398</v>
      </c>
      <c r="BW255" s="17"/>
      <c r="BX255" s="17">
        <v>0.55711712371507105</v>
      </c>
      <c r="BY255" s="17">
        <v>0.53438346167378104</v>
      </c>
      <c r="BZ255" s="17"/>
      <c r="CA255" s="17">
        <v>0.57655439867411096</v>
      </c>
      <c r="CB255" s="17">
        <v>0.50306101972709105</v>
      </c>
      <c r="CC255" s="17">
        <v>0.62848835815919502</v>
      </c>
      <c r="CD255" s="17">
        <v>0.47396402242296798</v>
      </c>
    </row>
    <row r="256" spans="2:82">
      <c r="B256" t="s">
        <v>165</v>
      </c>
      <c r="C256" s="17">
        <v>0.25008153571404201</v>
      </c>
      <c r="D256" s="17">
        <v>0.270989094091035</v>
      </c>
      <c r="E256" s="17">
        <v>0.23012169218492001</v>
      </c>
      <c r="F256" s="17"/>
      <c r="G256" s="17">
        <v>0.30726696339197801</v>
      </c>
      <c r="H256" s="17">
        <v>0.24236043434336599</v>
      </c>
      <c r="I256" s="17">
        <v>0.223361304831318</v>
      </c>
      <c r="J256" s="17">
        <v>0.21749758066730801</v>
      </c>
      <c r="K256" s="17">
        <v>0.22491240615182401</v>
      </c>
      <c r="L256" s="17">
        <v>0.28347679685830801</v>
      </c>
      <c r="M256" s="17"/>
      <c r="N256" s="17">
        <v>0.25648805956190701</v>
      </c>
      <c r="O256" s="17">
        <v>0.266036679940441</v>
      </c>
      <c r="P256" s="17">
        <v>0.26008741480002001</v>
      </c>
      <c r="Q256" s="17">
        <v>0.218496295465338</v>
      </c>
      <c r="R256" s="17"/>
      <c r="S256" s="17">
        <v>0.26408219793624998</v>
      </c>
      <c r="T256" s="17">
        <v>0.230337918622392</v>
      </c>
      <c r="U256" s="17">
        <v>0.237794335843272</v>
      </c>
      <c r="V256" s="17">
        <v>0.25352870218677598</v>
      </c>
      <c r="W256" s="17">
        <v>0.23659855304702801</v>
      </c>
      <c r="X256" s="17">
        <v>0.250014489405533</v>
      </c>
      <c r="Y256" s="17">
        <v>0.23660636969215601</v>
      </c>
      <c r="Z256" s="17">
        <v>0.225802987926988</v>
      </c>
      <c r="AA256" s="17">
        <v>0.26194074348399399</v>
      </c>
      <c r="AB256" s="17">
        <v>0.28002483236055198</v>
      </c>
      <c r="AC256" s="17">
        <v>0.229156984749394</v>
      </c>
      <c r="AD256" s="17">
        <v>0.29424838857333402</v>
      </c>
      <c r="AE256" s="17"/>
      <c r="AF256" s="17">
        <v>0.128350280345504</v>
      </c>
      <c r="AG256" s="17">
        <v>0.206877392615998</v>
      </c>
      <c r="AH256" s="17">
        <v>0.23608871775724299</v>
      </c>
      <c r="AI256" s="17">
        <v>0.26279211497928501</v>
      </c>
      <c r="AJ256" s="17">
        <v>0.231071735471993</v>
      </c>
      <c r="AK256" s="17">
        <v>0.25105202333006699</v>
      </c>
      <c r="AL256" s="17">
        <v>0.27835590080912798</v>
      </c>
      <c r="AM256" s="17">
        <v>0.275471154359618</v>
      </c>
      <c r="AN256" s="17">
        <v>0.24572642792377999</v>
      </c>
      <c r="AO256" s="17">
        <v>0.24061248061163401</v>
      </c>
      <c r="AP256" s="17">
        <v>0.26500998757164601</v>
      </c>
      <c r="AQ256" s="17">
        <v>0.25230998506809099</v>
      </c>
      <c r="AR256" s="17">
        <v>0.286482464662137</v>
      </c>
      <c r="AS256" s="17">
        <v>0.23421655565062699</v>
      </c>
      <c r="AT256" s="17">
        <v>0.25712331076849199</v>
      </c>
      <c r="AU256" s="17">
        <v>0.30552344219533401</v>
      </c>
      <c r="AV256" s="17"/>
      <c r="AW256" s="17">
        <v>0.242626491386527</v>
      </c>
      <c r="AX256" s="17">
        <v>0.27433241925971802</v>
      </c>
      <c r="AY256" s="17">
        <v>0.239604304778329</v>
      </c>
      <c r="AZ256" s="17">
        <v>0.26875952489074001</v>
      </c>
      <c r="BA256" s="17">
        <v>0.19984621307633299</v>
      </c>
      <c r="BB256" s="17">
        <v>0.22318866370118001</v>
      </c>
      <c r="BC256" s="17"/>
      <c r="BD256" s="17">
        <v>0.22974824189689</v>
      </c>
      <c r="BE256" s="17">
        <v>0.25640689919499798</v>
      </c>
      <c r="BF256" s="17">
        <v>0.26942889642234102</v>
      </c>
      <c r="BG256" s="17">
        <v>0.25679034946435803</v>
      </c>
      <c r="BH256" s="17">
        <v>0.21654394260981999</v>
      </c>
      <c r="BI256" s="17"/>
      <c r="BJ256" s="17">
        <v>0.240924922931015</v>
      </c>
      <c r="BK256" s="17">
        <v>0.29425770755259401</v>
      </c>
      <c r="BL256" s="17"/>
      <c r="BM256" s="17">
        <v>0.244453760001341</v>
      </c>
      <c r="BN256" s="17">
        <v>0.27702585723324902</v>
      </c>
      <c r="BO256" s="17"/>
      <c r="BP256" s="17">
        <v>0.27888791030012</v>
      </c>
      <c r="BQ256" s="17">
        <v>0.29253254279517299</v>
      </c>
      <c r="BR256" s="17">
        <v>0.26282379047090898</v>
      </c>
      <c r="BS256" s="17">
        <v>0.23728227688046</v>
      </c>
      <c r="BT256" s="17"/>
      <c r="BU256" s="17">
        <v>0.253377789589111</v>
      </c>
      <c r="BV256" s="17">
        <v>0.245885538857575</v>
      </c>
      <c r="BW256" s="17"/>
      <c r="BX256" s="17">
        <v>0.26986110493162901</v>
      </c>
      <c r="BY256" s="17">
        <v>0.242235855101091</v>
      </c>
      <c r="BZ256" s="17"/>
      <c r="CA256" s="17">
        <v>0.201552723827188</v>
      </c>
      <c r="CB256" s="17">
        <v>0.24000589756365601</v>
      </c>
      <c r="CC256" s="17">
        <v>0.25323433087689001</v>
      </c>
      <c r="CD256" s="17">
        <v>0.26906054379587802</v>
      </c>
    </row>
    <row r="257" spans="2:82">
      <c r="B257" t="s">
        <v>166</v>
      </c>
      <c r="C257" s="17">
        <v>4.5288662460744103E-2</v>
      </c>
      <c r="D257" s="17">
        <v>5.6846386412034801E-2</v>
      </c>
      <c r="E257" s="17">
        <v>3.4336890048447102E-2</v>
      </c>
      <c r="F257" s="17"/>
      <c r="G257" s="17">
        <v>4.3641862138040499E-2</v>
      </c>
      <c r="H257" s="17">
        <v>4.5232927208299398E-2</v>
      </c>
      <c r="I257" s="17">
        <v>5.3150850463229003E-2</v>
      </c>
      <c r="J257" s="17">
        <v>4.0961313943654001E-2</v>
      </c>
      <c r="K257" s="17">
        <v>4.9200498810272997E-2</v>
      </c>
      <c r="L257" s="17">
        <v>4.0907339722163302E-2</v>
      </c>
      <c r="M257" s="17"/>
      <c r="N257" s="17">
        <v>4.38353956139328E-2</v>
      </c>
      <c r="O257" s="17">
        <v>3.2460686661260701E-2</v>
      </c>
      <c r="P257" s="17">
        <v>5.7483330790196699E-2</v>
      </c>
      <c r="Q257" s="17">
        <v>4.9653360140099197E-2</v>
      </c>
      <c r="R257" s="17"/>
      <c r="S257" s="17">
        <v>6.40712951240094E-2</v>
      </c>
      <c r="T257" s="17">
        <v>3.96916436779692E-2</v>
      </c>
      <c r="U257" s="17">
        <v>4.4372132443821898E-2</v>
      </c>
      <c r="V257" s="17">
        <v>4.7143082556050597E-2</v>
      </c>
      <c r="W257" s="17">
        <v>4.8889763447161803E-2</v>
      </c>
      <c r="X257" s="17">
        <v>4.6586047634562498E-2</v>
      </c>
      <c r="Y257" s="17">
        <v>5.8218531817505997E-2</v>
      </c>
      <c r="Z257" s="17">
        <v>3.7096865471897097E-2</v>
      </c>
      <c r="AA257" s="17">
        <v>3.1327832262138602E-2</v>
      </c>
      <c r="AB257" s="17">
        <v>3.9193686443621201E-2</v>
      </c>
      <c r="AC257" s="17">
        <v>3.76676983764885E-2</v>
      </c>
      <c r="AD257" s="17">
        <v>2.50964240435298E-2</v>
      </c>
      <c r="AE257" s="17"/>
      <c r="AF257" s="17">
        <v>0</v>
      </c>
      <c r="AG257" s="17">
        <v>8.1397831816224606E-2</v>
      </c>
      <c r="AH257" s="17">
        <v>4.6383876325343097E-2</v>
      </c>
      <c r="AI257" s="17">
        <v>3.6330082146758799E-2</v>
      </c>
      <c r="AJ257" s="17">
        <v>5.9299512014551498E-2</v>
      </c>
      <c r="AK257" s="17">
        <v>5.4053995940946099E-2</v>
      </c>
      <c r="AL257" s="17">
        <v>3.7608313846397401E-2</v>
      </c>
      <c r="AM257" s="17">
        <v>4.8051206422127499E-2</v>
      </c>
      <c r="AN257" s="17">
        <v>3.2595318631729098E-2</v>
      </c>
      <c r="AO257" s="17">
        <v>1.3290654516086201E-2</v>
      </c>
      <c r="AP257" s="17">
        <v>6.3092484196830098E-2</v>
      </c>
      <c r="AQ257" s="17">
        <v>4.7146010835450801E-2</v>
      </c>
      <c r="AR257" s="17">
        <v>2.34120431259538E-2</v>
      </c>
      <c r="AS257" s="17">
        <v>3.5482882328735199E-2</v>
      </c>
      <c r="AT257" s="17">
        <v>3.0687936636908799E-2</v>
      </c>
      <c r="AU257" s="17">
        <v>6.3080950259572499E-2</v>
      </c>
      <c r="AV257" s="17"/>
      <c r="AW257" s="17">
        <v>6.3953838376169997E-2</v>
      </c>
      <c r="AX257" s="17">
        <v>3.1175188570867499E-2</v>
      </c>
      <c r="AY257" s="17">
        <v>5.2756674406904E-2</v>
      </c>
      <c r="AZ257" s="17">
        <v>4.4545912575695901E-2</v>
      </c>
      <c r="BA257" s="17">
        <v>4.8943657631582302E-2</v>
      </c>
      <c r="BB257" s="17">
        <v>1.63923476528611E-2</v>
      </c>
      <c r="BC257" s="17"/>
      <c r="BD257" s="17">
        <v>4.9620531384162003E-2</v>
      </c>
      <c r="BE257" s="17">
        <v>3.1890252779606498E-2</v>
      </c>
      <c r="BF257" s="17">
        <v>4.55964766494973E-2</v>
      </c>
      <c r="BG257" s="17">
        <v>5.9219852887688502E-2</v>
      </c>
      <c r="BH257" s="17">
        <v>7.5443467797883301E-2</v>
      </c>
      <c r="BI257" s="17"/>
      <c r="BJ257" s="17">
        <v>4.0081837359875902E-2</v>
      </c>
      <c r="BK257" s="17">
        <v>7.0091958019272593E-2</v>
      </c>
      <c r="BL257" s="17"/>
      <c r="BM257" s="17">
        <v>4.1978157194955103E-2</v>
      </c>
      <c r="BN257" s="17">
        <v>6.1166020387462203E-2</v>
      </c>
      <c r="BO257" s="17"/>
      <c r="BP257" s="17">
        <v>6.2886270715535805E-2</v>
      </c>
      <c r="BQ257" s="17">
        <v>4.1812512815880699E-2</v>
      </c>
      <c r="BR257" s="17">
        <v>5.5437330660910403E-2</v>
      </c>
      <c r="BS257" s="17">
        <v>4.06709045014194E-2</v>
      </c>
      <c r="BT257" s="17"/>
      <c r="BU257" s="17">
        <v>3.9268898364223197E-2</v>
      </c>
      <c r="BV257" s="17">
        <v>5.2951576842649797E-2</v>
      </c>
      <c r="BW257" s="17"/>
      <c r="BX257" s="17">
        <v>4.7089818967091801E-2</v>
      </c>
      <c r="BY257" s="17">
        <v>4.4574223307530497E-2</v>
      </c>
      <c r="BZ257" s="17"/>
      <c r="CA257" s="17">
        <v>4.0030482272714801E-2</v>
      </c>
      <c r="CB257" s="17">
        <v>6.5327943630711802E-2</v>
      </c>
      <c r="CC257" s="17">
        <v>2.1382898744022001E-2</v>
      </c>
      <c r="CD257" s="17">
        <v>5.2976438447646497E-2</v>
      </c>
    </row>
    <row r="258" spans="2:82">
      <c r="B258" t="s">
        <v>124</v>
      </c>
      <c r="C258" s="17">
        <v>7.5788938796018196E-2</v>
      </c>
      <c r="D258" s="17">
        <v>5.2605216005082799E-2</v>
      </c>
      <c r="E258" s="17">
        <v>9.8996930064022104E-2</v>
      </c>
      <c r="F258" s="17"/>
      <c r="G258" s="17">
        <v>7.2434494987067499E-2</v>
      </c>
      <c r="H258" s="17">
        <v>7.4850898456331499E-2</v>
      </c>
      <c r="I258" s="17">
        <v>8.3893596677164006E-2</v>
      </c>
      <c r="J258" s="17">
        <v>9.8316571498561905E-2</v>
      </c>
      <c r="K258" s="17">
        <v>7.0992760176413094E-2</v>
      </c>
      <c r="L258" s="17">
        <v>5.7076414479666999E-2</v>
      </c>
      <c r="M258" s="17"/>
      <c r="N258" s="17">
        <v>5.3414127606675597E-2</v>
      </c>
      <c r="O258" s="17">
        <v>6.28563298365407E-2</v>
      </c>
      <c r="P258" s="17">
        <v>8.8095377513786099E-2</v>
      </c>
      <c r="Q258" s="17">
        <v>0.10345191991118</v>
      </c>
      <c r="R258" s="17"/>
      <c r="S258" s="17">
        <v>6.9402848526448804E-2</v>
      </c>
      <c r="T258" s="17">
        <v>4.97052087987419E-2</v>
      </c>
      <c r="U258" s="17">
        <v>8.5971012427703802E-2</v>
      </c>
      <c r="V258" s="17">
        <v>9.4944391545818005E-2</v>
      </c>
      <c r="W258" s="17">
        <v>4.7103314862585399E-2</v>
      </c>
      <c r="X258" s="17">
        <v>0.106462605705174</v>
      </c>
      <c r="Y258" s="17">
        <v>6.8105559007912098E-2</v>
      </c>
      <c r="Z258" s="17">
        <v>7.8192104660298703E-2</v>
      </c>
      <c r="AA258" s="17">
        <v>8.0901321216882302E-2</v>
      </c>
      <c r="AB258" s="17">
        <v>6.8759721816140304E-2</v>
      </c>
      <c r="AC258" s="17">
        <v>7.7060051503962404E-2</v>
      </c>
      <c r="AD258" s="17">
        <v>0.12640494696038901</v>
      </c>
      <c r="AE258" s="17"/>
      <c r="AF258" s="17">
        <v>0.23044450351689</v>
      </c>
      <c r="AG258" s="17">
        <v>0.123422380212884</v>
      </c>
      <c r="AH258" s="17">
        <v>6.7977560997291797E-2</v>
      </c>
      <c r="AI258" s="17">
        <v>8.0399727050250905E-2</v>
      </c>
      <c r="AJ258" s="17">
        <v>8.8229677693105302E-2</v>
      </c>
      <c r="AK258" s="17">
        <v>5.1628638514840897E-2</v>
      </c>
      <c r="AL258" s="17">
        <v>7.4150282083988397E-2</v>
      </c>
      <c r="AM258" s="17">
        <v>8.0890679562359694E-2</v>
      </c>
      <c r="AN258" s="17">
        <v>5.7122864148049998E-2</v>
      </c>
      <c r="AO258" s="17">
        <v>4.4383074741420898E-2</v>
      </c>
      <c r="AP258" s="17">
        <v>6.3202326534451306E-2</v>
      </c>
      <c r="AQ258" s="17">
        <v>5.7582923098884201E-2</v>
      </c>
      <c r="AR258" s="17">
        <v>7.1394451410951604E-2</v>
      </c>
      <c r="AS258" s="17">
        <v>9.6523209468174401E-2</v>
      </c>
      <c r="AT258" s="17">
        <v>3.2536997425087102E-2</v>
      </c>
      <c r="AU258" s="17">
        <v>5.8636529057154101E-2</v>
      </c>
      <c r="AV258" s="17"/>
      <c r="AW258" s="17">
        <v>6.3594330870675203E-2</v>
      </c>
      <c r="AX258" s="17">
        <v>6.4311115172939304E-2</v>
      </c>
      <c r="AY258" s="17">
        <v>7.8323283623527903E-2</v>
      </c>
      <c r="AZ258" s="17">
        <v>0.101680004370344</v>
      </c>
      <c r="BA258" s="17">
        <v>7.4835756978416795E-2</v>
      </c>
      <c r="BB258" s="17">
        <v>7.4759724329518495E-2</v>
      </c>
      <c r="BC258" s="17"/>
      <c r="BD258" s="17">
        <v>9.2793326498094103E-2</v>
      </c>
      <c r="BE258" s="17">
        <v>8.4155894683544202E-2</v>
      </c>
      <c r="BF258" s="17">
        <v>6.3891657829451595E-2</v>
      </c>
      <c r="BG258" s="17">
        <v>4.9091680470065603E-2</v>
      </c>
      <c r="BH258" s="17">
        <v>4.33123629230752E-2</v>
      </c>
      <c r="BI258" s="17"/>
      <c r="BJ258" s="17">
        <v>7.5968077941212603E-2</v>
      </c>
      <c r="BK258" s="17">
        <v>7.1365532012227104E-2</v>
      </c>
      <c r="BL258" s="17"/>
      <c r="BM258" s="17">
        <v>7.6347063163946197E-2</v>
      </c>
      <c r="BN258" s="17">
        <v>7.2148614442356707E-2</v>
      </c>
      <c r="BO258" s="17"/>
      <c r="BP258" s="17">
        <v>7.1465283732427901E-2</v>
      </c>
      <c r="BQ258" s="17">
        <v>6.1088349693054399E-2</v>
      </c>
      <c r="BR258" s="17">
        <v>5.2434817094221903E-2</v>
      </c>
      <c r="BS258" s="17">
        <v>7.8899710569110895E-2</v>
      </c>
      <c r="BT258" s="17"/>
      <c r="BU258" s="17">
        <v>5.7875994033074099E-2</v>
      </c>
      <c r="BV258" s="17">
        <v>9.8591387504195702E-2</v>
      </c>
      <c r="BW258" s="17"/>
      <c r="BX258" s="17">
        <v>4.0784312694935397E-2</v>
      </c>
      <c r="BY258" s="17">
        <v>8.9673726343397694E-2</v>
      </c>
      <c r="BZ258" s="17"/>
      <c r="CA258" s="17">
        <v>2.01860230616734E-2</v>
      </c>
      <c r="CB258" s="17">
        <v>9.3973993842994999E-2</v>
      </c>
      <c r="CC258" s="17">
        <v>2.7159812527435399E-2</v>
      </c>
      <c r="CD258" s="17">
        <v>0.124895327474739</v>
      </c>
    </row>
    <row r="259" spans="2:82">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row>
    <row r="260" spans="2:82">
      <c r="B260" s="6" t="s">
        <v>180</v>
      </c>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row>
    <row r="261" spans="2:82">
      <c r="B261" s="24" t="s">
        <v>15</v>
      </c>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row>
    <row r="262" spans="2:82">
      <c r="B262" t="s">
        <v>163</v>
      </c>
      <c r="C262" s="17">
        <v>5.0213861401025399E-2</v>
      </c>
      <c r="D262" s="17">
        <v>6.32669774317971E-2</v>
      </c>
      <c r="E262" s="17">
        <v>3.7838145388277199E-2</v>
      </c>
      <c r="F262" s="17"/>
      <c r="G262" s="17">
        <v>8.4225295706371398E-2</v>
      </c>
      <c r="H262" s="17">
        <v>9.0461689868430895E-2</v>
      </c>
      <c r="I262" s="17">
        <v>5.7897534245123103E-2</v>
      </c>
      <c r="J262" s="17">
        <v>3.75890355614934E-2</v>
      </c>
      <c r="K262" s="17">
        <v>2.4316799958919898E-2</v>
      </c>
      <c r="L262" s="17">
        <v>1.61132904939408E-2</v>
      </c>
      <c r="M262" s="17"/>
      <c r="N262" s="17">
        <v>5.2395113298914199E-2</v>
      </c>
      <c r="O262" s="17">
        <v>4.9100313916767502E-2</v>
      </c>
      <c r="P262" s="17">
        <v>5.4260861985847703E-2</v>
      </c>
      <c r="Q262" s="17">
        <v>4.6771500385024999E-2</v>
      </c>
      <c r="R262" s="17"/>
      <c r="S262" s="17">
        <v>6.6782833539140302E-2</v>
      </c>
      <c r="T262" s="17">
        <v>4.6592885479378697E-2</v>
      </c>
      <c r="U262" s="17">
        <v>3.25977124276636E-2</v>
      </c>
      <c r="V262" s="17">
        <v>4.2042396700598401E-2</v>
      </c>
      <c r="W262" s="17">
        <v>4.3526575722421502E-2</v>
      </c>
      <c r="X262" s="17">
        <v>6.1761069343261803E-2</v>
      </c>
      <c r="Y262" s="17">
        <v>2.90681063208666E-2</v>
      </c>
      <c r="Z262" s="17">
        <v>4.6665431689747697E-2</v>
      </c>
      <c r="AA262" s="17">
        <v>6.5828869278883095E-2</v>
      </c>
      <c r="AB262" s="17">
        <v>5.27330056495234E-2</v>
      </c>
      <c r="AC262" s="17">
        <v>5.5940761925519E-2</v>
      </c>
      <c r="AD262" s="17">
        <v>2.77955404089795E-2</v>
      </c>
      <c r="AE262" s="17"/>
      <c r="AF262" s="17">
        <v>8.9665299717661295E-2</v>
      </c>
      <c r="AG262" s="17">
        <v>7.8047365454988402E-2</v>
      </c>
      <c r="AH262" s="17">
        <v>3.3647579772642801E-2</v>
      </c>
      <c r="AI262" s="17">
        <v>6.0280447839375098E-2</v>
      </c>
      <c r="AJ262" s="17">
        <v>4.7838069944361399E-2</v>
      </c>
      <c r="AK262" s="17">
        <v>4.4761153312245498E-2</v>
      </c>
      <c r="AL262" s="17">
        <v>4.9049584834794803E-2</v>
      </c>
      <c r="AM262" s="17">
        <v>5.6226914185743E-2</v>
      </c>
      <c r="AN262" s="17">
        <v>4.5342272482769903E-2</v>
      </c>
      <c r="AO262" s="17">
        <v>5.8163209213694202E-2</v>
      </c>
      <c r="AP262" s="17">
        <v>5.8121341899228497E-2</v>
      </c>
      <c r="AQ262" s="17">
        <v>3.5550658885481298E-2</v>
      </c>
      <c r="AR262" s="17">
        <v>3.3643295378522002E-2</v>
      </c>
      <c r="AS262" s="17">
        <v>6.5770201818533602E-2</v>
      </c>
      <c r="AT262" s="17">
        <v>8.0230595092723095E-2</v>
      </c>
      <c r="AU262" s="17">
        <v>7.3795651261635398E-2</v>
      </c>
      <c r="AV262" s="17"/>
      <c r="AW262" s="17">
        <v>7.5977240309583804E-2</v>
      </c>
      <c r="AX262" s="17">
        <v>4.1976953017498597E-2</v>
      </c>
      <c r="AY262" s="17">
        <v>5.1561227055663197E-2</v>
      </c>
      <c r="AZ262" s="17">
        <v>4.5391019150925499E-2</v>
      </c>
      <c r="BA262" s="17">
        <v>2.8689432546014301E-2</v>
      </c>
      <c r="BB262" s="17">
        <v>4.2288052466365397E-2</v>
      </c>
      <c r="BC262" s="17"/>
      <c r="BD262" s="17">
        <v>4.4940803330576401E-2</v>
      </c>
      <c r="BE262" s="17">
        <v>3.23729177410313E-2</v>
      </c>
      <c r="BF262" s="17">
        <v>4.7521674767230203E-2</v>
      </c>
      <c r="BG262" s="17">
        <v>9.6081657777258203E-2</v>
      </c>
      <c r="BH262" s="17">
        <v>0.116936130451724</v>
      </c>
      <c r="BI262" s="17"/>
      <c r="BJ262" s="17">
        <v>4.34302775774843E-2</v>
      </c>
      <c r="BK262" s="17">
        <v>7.5175109601214998E-2</v>
      </c>
      <c r="BL262" s="17"/>
      <c r="BM262" s="17">
        <v>4.6343303646931198E-2</v>
      </c>
      <c r="BN262" s="17">
        <v>6.3958580766488096E-2</v>
      </c>
      <c r="BO262" s="17"/>
      <c r="BP262" s="17">
        <v>8.7905902776241496E-2</v>
      </c>
      <c r="BQ262" s="17">
        <v>6.9796386731229093E-2</v>
      </c>
      <c r="BR262" s="17">
        <v>4.3253029954599398E-2</v>
      </c>
      <c r="BS262" s="17">
        <v>4.0201873535166403E-2</v>
      </c>
      <c r="BT262" s="17"/>
      <c r="BU262" s="17">
        <v>5.46145626711695E-2</v>
      </c>
      <c r="BV262" s="17">
        <v>4.4611948018248901E-2</v>
      </c>
      <c r="BW262" s="17"/>
      <c r="BX262" s="17">
        <v>6.6944713350725396E-2</v>
      </c>
      <c r="BY262" s="17">
        <v>4.3577472138148499E-2</v>
      </c>
      <c r="BZ262" s="17"/>
      <c r="CA262" s="17">
        <v>0.11104123904452599</v>
      </c>
      <c r="CB262" s="17">
        <v>3.6330761968702399E-2</v>
      </c>
      <c r="CC262" s="17">
        <v>4.7681993947476103E-2</v>
      </c>
      <c r="CD262" s="17">
        <v>5.04582571006977E-2</v>
      </c>
    </row>
    <row r="263" spans="2:82">
      <c r="B263" t="s">
        <v>164</v>
      </c>
      <c r="C263" s="17">
        <v>0.52744398949462101</v>
      </c>
      <c r="D263" s="17">
        <v>0.51486131253214396</v>
      </c>
      <c r="E263" s="17">
        <v>0.53770514956108795</v>
      </c>
      <c r="F263" s="17"/>
      <c r="G263" s="17">
        <v>0.47241692666192098</v>
      </c>
      <c r="H263" s="17">
        <v>0.49461639689006098</v>
      </c>
      <c r="I263" s="17">
        <v>0.54769659880039101</v>
      </c>
      <c r="J263" s="17">
        <v>0.56669387497884305</v>
      </c>
      <c r="K263" s="17">
        <v>0.54107618931499502</v>
      </c>
      <c r="L263" s="17">
        <v>0.53326281809491605</v>
      </c>
      <c r="M263" s="17"/>
      <c r="N263" s="17">
        <v>0.55656703285771203</v>
      </c>
      <c r="O263" s="17">
        <v>0.54710325134342697</v>
      </c>
      <c r="P263" s="17">
        <v>0.50594533643374096</v>
      </c>
      <c r="Q263" s="17">
        <v>0.494365122776109</v>
      </c>
      <c r="R263" s="17"/>
      <c r="S263" s="17">
        <v>0.52344127996381895</v>
      </c>
      <c r="T263" s="17">
        <v>0.55600935408379004</v>
      </c>
      <c r="U263" s="17">
        <v>0.60225330073677896</v>
      </c>
      <c r="V263" s="17">
        <v>0.501201607448301</v>
      </c>
      <c r="W263" s="17">
        <v>0.55972918773181002</v>
      </c>
      <c r="X263" s="17">
        <v>0.44760728275258999</v>
      </c>
      <c r="Y263" s="17">
        <v>0.51477289229873802</v>
      </c>
      <c r="Z263" s="17">
        <v>0.454020479192416</v>
      </c>
      <c r="AA263" s="17">
        <v>0.53409631447392203</v>
      </c>
      <c r="AB263" s="17">
        <v>0.54274213139869398</v>
      </c>
      <c r="AC263" s="17">
        <v>0.533879576555783</v>
      </c>
      <c r="AD263" s="17">
        <v>0.51645399054724705</v>
      </c>
      <c r="AE263" s="17"/>
      <c r="AF263" s="17">
        <v>0.44308481157740598</v>
      </c>
      <c r="AG263" s="17">
        <v>0.49293573467741703</v>
      </c>
      <c r="AH263" s="17">
        <v>0.51522712889353595</v>
      </c>
      <c r="AI263" s="17">
        <v>0.56085335051645602</v>
      </c>
      <c r="AJ263" s="17">
        <v>0.48992072018208499</v>
      </c>
      <c r="AK263" s="17">
        <v>0.54406924278370405</v>
      </c>
      <c r="AL263" s="17">
        <v>0.507334470449741</v>
      </c>
      <c r="AM263" s="17">
        <v>0.53437078327969401</v>
      </c>
      <c r="AN263" s="17">
        <v>0.56366419374524501</v>
      </c>
      <c r="AO263" s="17">
        <v>0.59402106610723404</v>
      </c>
      <c r="AP263" s="17">
        <v>0.49288601608661597</v>
      </c>
      <c r="AQ263" s="17">
        <v>0.61737119052318101</v>
      </c>
      <c r="AR263" s="17">
        <v>0.44129262001352199</v>
      </c>
      <c r="AS263" s="17">
        <v>0.50288936072310997</v>
      </c>
      <c r="AT263" s="17">
        <v>0.53001486571437895</v>
      </c>
      <c r="AU263" s="17">
        <v>0.51198549867466603</v>
      </c>
      <c r="AV263" s="17"/>
      <c r="AW263" s="17">
        <v>0.52804596890807298</v>
      </c>
      <c r="AX263" s="17">
        <v>0.53995742914673495</v>
      </c>
      <c r="AY263" s="17">
        <v>0.50895718999960804</v>
      </c>
      <c r="AZ263" s="17">
        <v>0.51617036573524899</v>
      </c>
      <c r="BA263" s="17">
        <v>0.54896751692587598</v>
      </c>
      <c r="BB263" s="17">
        <v>0.51058127824492805</v>
      </c>
      <c r="BC263" s="17"/>
      <c r="BD263" s="17">
        <v>0.471790533031681</v>
      </c>
      <c r="BE263" s="17">
        <v>0.52857163166212595</v>
      </c>
      <c r="BF263" s="17">
        <v>0.58603678855302699</v>
      </c>
      <c r="BG263" s="17">
        <v>0.53991043436918895</v>
      </c>
      <c r="BH263" s="17">
        <v>0.48674736704626698</v>
      </c>
      <c r="BI263" s="17"/>
      <c r="BJ263" s="17">
        <v>0.54024310780808105</v>
      </c>
      <c r="BK263" s="17">
        <v>0.47496964166974298</v>
      </c>
      <c r="BL263" s="17"/>
      <c r="BM263" s="17">
        <v>0.53040471328916305</v>
      </c>
      <c r="BN263" s="17">
        <v>0.51789991596284601</v>
      </c>
      <c r="BO263" s="17"/>
      <c r="BP263" s="17">
        <v>0.50808706138682302</v>
      </c>
      <c r="BQ263" s="17">
        <v>0.53253680650804203</v>
      </c>
      <c r="BR263" s="17">
        <v>0.51675102092571501</v>
      </c>
      <c r="BS263" s="17">
        <v>0.53508477558352097</v>
      </c>
      <c r="BT263" s="17"/>
      <c r="BU263" s="17">
        <v>0.56483525854289096</v>
      </c>
      <c r="BV263" s="17">
        <v>0.479846427737461</v>
      </c>
      <c r="BW263" s="17"/>
      <c r="BX263" s="17">
        <v>0.56712400650213202</v>
      </c>
      <c r="BY263" s="17">
        <v>0.51170468108336398</v>
      </c>
      <c r="BZ263" s="17"/>
      <c r="CA263" s="17">
        <v>0.54184182697143601</v>
      </c>
      <c r="CB263" s="17">
        <v>0.45292323040753302</v>
      </c>
      <c r="CC263" s="17">
        <v>0.63947670134393297</v>
      </c>
      <c r="CD263" s="17">
        <v>0.47539319908605299</v>
      </c>
    </row>
    <row r="264" spans="2:82">
      <c r="B264" t="s">
        <v>165</v>
      </c>
      <c r="C264" s="17">
        <v>0.22738292550888101</v>
      </c>
      <c r="D264" s="17">
        <v>0.26063556697066498</v>
      </c>
      <c r="E264" s="17">
        <v>0.195652208180291</v>
      </c>
      <c r="F264" s="17"/>
      <c r="G264" s="17">
        <v>0.28262138749511501</v>
      </c>
      <c r="H264" s="17">
        <v>0.23425124475197401</v>
      </c>
      <c r="I264" s="17">
        <v>0.188053476039863</v>
      </c>
      <c r="J264" s="17">
        <v>0.17427330352221801</v>
      </c>
      <c r="K264" s="17">
        <v>0.24030211511326299</v>
      </c>
      <c r="L264" s="17">
        <v>0.251623222257506</v>
      </c>
      <c r="M264" s="17"/>
      <c r="N264" s="17">
        <v>0.26097870067552198</v>
      </c>
      <c r="O264" s="17">
        <v>0.230953218781944</v>
      </c>
      <c r="P264" s="17">
        <v>0.23069863200789401</v>
      </c>
      <c r="Q264" s="17">
        <v>0.18478957991230599</v>
      </c>
      <c r="R264" s="17"/>
      <c r="S264" s="17">
        <v>0.24031539202437499</v>
      </c>
      <c r="T264" s="17">
        <v>0.221135436247518</v>
      </c>
      <c r="U264" s="17">
        <v>0.16089511857071701</v>
      </c>
      <c r="V264" s="17">
        <v>0.262493523133076</v>
      </c>
      <c r="W264" s="17">
        <v>0.202900868614835</v>
      </c>
      <c r="X264" s="17">
        <v>0.256279472688207</v>
      </c>
      <c r="Y264" s="17">
        <v>0.245134304175362</v>
      </c>
      <c r="Z264" s="17">
        <v>0.26766311736145798</v>
      </c>
      <c r="AA264" s="17">
        <v>0.21582843212547401</v>
      </c>
      <c r="AB264" s="17">
        <v>0.21806041637729701</v>
      </c>
      <c r="AC264" s="17">
        <v>0.19697101542262499</v>
      </c>
      <c r="AD264" s="17">
        <v>0.25647832629255801</v>
      </c>
      <c r="AE264" s="17"/>
      <c r="AF264" s="17">
        <v>0.15576681064131301</v>
      </c>
      <c r="AG264" s="17">
        <v>0.16334993285365701</v>
      </c>
      <c r="AH264" s="17">
        <v>0.190152434249451</v>
      </c>
      <c r="AI264" s="17">
        <v>0.163060088901501</v>
      </c>
      <c r="AJ264" s="17">
        <v>0.26330282096176799</v>
      </c>
      <c r="AK264" s="17">
        <v>0.26622719268795197</v>
      </c>
      <c r="AL264" s="17">
        <v>0.22481631539897701</v>
      </c>
      <c r="AM264" s="17">
        <v>0.199913352381663</v>
      </c>
      <c r="AN264" s="17">
        <v>0.25145135746797997</v>
      </c>
      <c r="AO264" s="17">
        <v>0.20926897810252601</v>
      </c>
      <c r="AP264" s="17">
        <v>0.23877096587825</v>
      </c>
      <c r="AQ264" s="17">
        <v>0.20943864645014099</v>
      </c>
      <c r="AR264" s="17">
        <v>0.341249148999899</v>
      </c>
      <c r="AS264" s="17">
        <v>0.23747420143513601</v>
      </c>
      <c r="AT264" s="17">
        <v>0.25758210085674899</v>
      </c>
      <c r="AU264" s="17">
        <v>0.29124512218470699</v>
      </c>
      <c r="AV264" s="17"/>
      <c r="AW264" s="17">
        <v>0.22479450258617201</v>
      </c>
      <c r="AX264" s="17">
        <v>0.24827097069276099</v>
      </c>
      <c r="AY264" s="17">
        <v>0.210016350727874</v>
      </c>
      <c r="AZ264" s="17">
        <v>0.21166558672720401</v>
      </c>
      <c r="BA264" s="17">
        <v>0.22110849289380299</v>
      </c>
      <c r="BB264" s="17">
        <v>0.24828975603975001</v>
      </c>
      <c r="BC264" s="17"/>
      <c r="BD264" s="17">
        <v>0.212283706809621</v>
      </c>
      <c r="BE264" s="17">
        <v>0.23006170879523299</v>
      </c>
      <c r="BF264" s="17">
        <v>0.22894037996153299</v>
      </c>
      <c r="BG264" s="17">
        <v>0.25914193782734801</v>
      </c>
      <c r="BH264" s="17">
        <v>0.28511166399945898</v>
      </c>
      <c r="BI264" s="17"/>
      <c r="BJ264" s="17">
        <v>0.2181760351142</v>
      </c>
      <c r="BK264" s="17">
        <v>0.27154072574673999</v>
      </c>
      <c r="BL264" s="17"/>
      <c r="BM264" s="17">
        <v>0.22414995867249199</v>
      </c>
      <c r="BN264" s="17">
        <v>0.24540266616607301</v>
      </c>
      <c r="BO264" s="17"/>
      <c r="BP264" s="17">
        <v>0.25300901084011701</v>
      </c>
      <c r="BQ264" s="17">
        <v>0.22762359346015901</v>
      </c>
      <c r="BR264" s="17">
        <v>0.312654675284812</v>
      </c>
      <c r="BS264" s="17">
        <v>0.21842797966855601</v>
      </c>
      <c r="BT264" s="17"/>
      <c r="BU264" s="17">
        <v>0.23251292734496101</v>
      </c>
      <c r="BV264" s="17">
        <v>0.22085264222558501</v>
      </c>
      <c r="BW264" s="17"/>
      <c r="BX264" s="17">
        <v>0.25420715899739399</v>
      </c>
      <c r="BY264" s="17">
        <v>0.21674293803883099</v>
      </c>
      <c r="BZ264" s="17"/>
      <c r="CA264" s="17">
        <v>0.24347754710832301</v>
      </c>
      <c r="CB264" s="17">
        <v>0.23089613433362899</v>
      </c>
      <c r="CC264" s="17">
        <v>0.23459008416020499</v>
      </c>
      <c r="CD264" s="17">
        <v>0.212073762067854</v>
      </c>
    </row>
    <row r="265" spans="2:82">
      <c r="B265" t="s">
        <v>166</v>
      </c>
      <c r="C265" s="17">
        <v>4.9781451716346597E-2</v>
      </c>
      <c r="D265" s="17">
        <v>6.1134571648111001E-2</v>
      </c>
      <c r="E265" s="17">
        <v>3.9062947416290399E-2</v>
      </c>
      <c r="F265" s="17"/>
      <c r="G265" s="17">
        <v>5.3812587799358699E-2</v>
      </c>
      <c r="H265" s="17">
        <v>5.1016127060389202E-2</v>
      </c>
      <c r="I265" s="17">
        <v>5.7930934063597998E-2</v>
      </c>
      <c r="J265" s="17">
        <v>5.0779557927375797E-2</v>
      </c>
      <c r="K265" s="17">
        <v>4.1601429590782599E-2</v>
      </c>
      <c r="L265" s="17">
        <v>4.41116851143738E-2</v>
      </c>
      <c r="M265" s="17"/>
      <c r="N265" s="17">
        <v>3.6323820268341203E-2</v>
      </c>
      <c r="O265" s="17">
        <v>4.5253899160386003E-2</v>
      </c>
      <c r="P265" s="17">
        <v>5.39319227205423E-2</v>
      </c>
      <c r="Q265" s="17">
        <v>6.3859821207700604E-2</v>
      </c>
      <c r="R265" s="17"/>
      <c r="S265" s="17">
        <v>4.8777303913689299E-2</v>
      </c>
      <c r="T265" s="17">
        <v>3.8921677334021201E-2</v>
      </c>
      <c r="U265" s="17">
        <v>5.8214036357327401E-2</v>
      </c>
      <c r="V265" s="17">
        <v>3.5161108935896898E-2</v>
      </c>
      <c r="W265" s="17">
        <v>3.5429200242129297E-2</v>
      </c>
      <c r="X265" s="17">
        <v>4.95791671280865E-2</v>
      </c>
      <c r="Y265" s="17">
        <v>4.0917895978029299E-2</v>
      </c>
      <c r="Z265" s="17">
        <v>6.9579295467635499E-2</v>
      </c>
      <c r="AA265" s="17">
        <v>5.2415052814120698E-2</v>
      </c>
      <c r="AB265" s="17">
        <v>6.09737862085123E-2</v>
      </c>
      <c r="AC265" s="17">
        <v>5.9178537690029898E-2</v>
      </c>
      <c r="AD265" s="17">
        <v>9.5332214912267801E-2</v>
      </c>
      <c r="AE265" s="17"/>
      <c r="AF265" s="17">
        <v>0</v>
      </c>
      <c r="AG265" s="17">
        <v>8.1739340703983004E-2</v>
      </c>
      <c r="AH265" s="17">
        <v>7.3970064306685498E-2</v>
      </c>
      <c r="AI265" s="17">
        <v>6.00701965445136E-2</v>
      </c>
      <c r="AJ265" s="17">
        <v>4.9804064055676597E-2</v>
      </c>
      <c r="AK265" s="17">
        <v>3.6244277091935402E-2</v>
      </c>
      <c r="AL265" s="17">
        <v>4.4737771170395499E-2</v>
      </c>
      <c r="AM265" s="17">
        <v>3.44958406163655E-2</v>
      </c>
      <c r="AN265" s="17">
        <v>3.9330803098047998E-2</v>
      </c>
      <c r="AO265" s="17">
        <v>1.9615050559272901E-2</v>
      </c>
      <c r="AP265" s="17">
        <v>7.3140120053215699E-2</v>
      </c>
      <c r="AQ265" s="17">
        <v>5.6788832333312403E-2</v>
      </c>
      <c r="AR265" s="17">
        <v>5.6715754424620103E-2</v>
      </c>
      <c r="AS265" s="17">
        <v>6.6160232722404205E-2</v>
      </c>
      <c r="AT265" s="17">
        <v>5.3174742792198797E-2</v>
      </c>
      <c r="AU265" s="17">
        <v>5.6007702766866702E-2</v>
      </c>
      <c r="AV265" s="17"/>
      <c r="AW265" s="17">
        <v>5.61504992117247E-2</v>
      </c>
      <c r="AX265" s="17">
        <v>4.7229543375287897E-2</v>
      </c>
      <c r="AY265" s="17">
        <v>6.4918907523808994E-2</v>
      </c>
      <c r="AZ265" s="17">
        <v>4.4123973689921998E-2</v>
      </c>
      <c r="BA265" s="17">
        <v>4.0738680496376203E-2</v>
      </c>
      <c r="BB265" s="17">
        <v>4.0574761255221498E-2</v>
      </c>
      <c r="BC265" s="17"/>
      <c r="BD265" s="17">
        <v>5.3188626140215099E-2</v>
      </c>
      <c r="BE265" s="17">
        <v>6.4614270588408004E-2</v>
      </c>
      <c r="BF265" s="17">
        <v>3.6081995928971197E-2</v>
      </c>
      <c r="BG265" s="17">
        <v>4.4680350458969301E-2</v>
      </c>
      <c r="BH265" s="17">
        <v>4.5815834615484101E-2</v>
      </c>
      <c r="BI265" s="17"/>
      <c r="BJ265" s="17">
        <v>4.8973845679761797E-2</v>
      </c>
      <c r="BK265" s="17">
        <v>5.3993333177272201E-2</v>
      </c>
      <c r="BL265" s="17"/>
      <c r="BM265" s="17">
        <v>5.0544871458558398E-2</v>
      </c>
      <c r="BN265" s="17">
        <v>4.4195902208586997E-2</v>
      </c>
      <c r="BO265" s="17"/>
      <c r="BP265" s="17">
        <v>4.22810729831435E-2</v>
      </c>
      <c r="BQ265" s="17">
        <v>4.9121152171077202E-2</v>
      </c>
      <c r="BR265" s="17">
        <v>6.2772519416967001E-2</v>
      </c>
      <c r="BS265" s="17">
        <v>4.8732956943061102E-2</v>
      </c>
      <c r="BT265" s="17"/>
      <c r="BU265" s="17">
        <v>3.8308720685068902E-2</v>
      </c>
      <c r="BV265" s="17">
        <v>6.4385770790930094E-2</v>
      </c>
      <c r="BW265" s="17"/>
      <c r="BX265" s="17">
        <v>3.7248928253488599E-2</v>
      </c>
      <c r="BY265" s="17">
        <v>5.4752549685278998E-2</v>
      </c>
      <c r="BZ265" s="17"/>
      <c r="CA265" s="17">
        <v>4.2333259917775E-2</v>
      </c>
      <c r="CB265" s="17">
        <v>7.7478880661911095E-2</v>
      </c>
      <c r="CC265" s="17">
        <v>2.1149696732071399E-2</v>
      </c>
      <c r="CD265" s="17">
        <v>5.57257047448734E-2</v>
      </c>
    </row>
    <row r="266" spans="2:82">
      <c r="B266" t="s">
        <v>124</v>
      </c>
      <c r="C266" s="17">
        <v>0.14517777187912501</v>
      </c>
      <c r="D266" s="17">
        <v>0.100101571417283</v>
      </c>
      <c r="E266" s="17">
        <v>0.189741549454053</v>
      </c>
      <c r="F266" s="17"/>
      <c r="G266" s="17">
        <v>0.106923802337235</v>
      </c>
      <c r="H266" s="17">
        <v>0.12965454142914401</v>
      </c>
      <c r="I266" s="17">
        <v>0.14842145685102601</v>
      </c>
      <c r="J266" s="17">
        <v>0.17066422801007</v>
      </c>
      <c r="K266" s="17">
        <v>0.15270346602203899</v>
      </c>
      <c r="L266" s="17">
        <v>0.15488898403926399</v>
      </c>
      <c r="M266" s="17"/>
      <c r="N266" s="17">
        <v>9.3735332899510096E-2</v>
      </c>
      <c r="O266" s="17">
        <v>0.12758931679747601</v>
      </c>
      <c r="P266" s="17">
        <v>0.155163246851975</v>
      </c>
      <c r="Q266" s="17">
        <v>0.21021397571886</v>
      </c>
      <c r="R266" s="17"/>
      <c r="S266" s="17">
        <v>0.120683190558977</v>
      </c>
      <c r="T266" s="17">
        <v>0.13734064685529099</v>
      </c>
      <c r="U266" s="17">
        <v>0.14603983190751299</v>
      </c>
      <c r="V266" s="17">
        <v>0.159101363782128</v>
      </c>
      <c r="W266" s="17">
        <v>0.15841416768880401</v>
      </c>
      <c r="X266" s="17">
        <v>0.18477300808785499</v>
      </c>
      <c r="Y266" s="17">
        <v>0.170106801227004</v>
      </c>
      <c r="Z266" s="17">
        <v>0.162071676288743</v>
      </c>
      <c r="AA266" s="17">
        <v>0.1318313313076</v>
      </c>
      <c r="AB266" s="17">
        <v>0.12549066036597301</v>
      </c>
      <c r="AC266" s="17">
        <v>0.154030108406044</v>
      </c>
      <c r="AD266" s="17">
        <v>0.103939927838948</v>
      </c>
      <c r="AE266" s="17"/>
      <c r="AF266" s="17">
        <v>0.31148307806361902</v>
      </c>
      <c r="AG266" s="17">
        <v>0.18392762630995499</v>
      </c>
      <c r="AH266" s="17">
        <v>0.187002792777684</v>
      </c>
      <c r="AI266" s="17">
        <v>0.15573591619815499</v>
      </c>
      <c r="AJ266" s="17">
        <v>0.149134324856109</v>
      </c>
      <c r="AK266" s="17">
        <v>0.108698134124163</v>
      </c>
      <c r="AL266" s="17">
        <v>0.17406185814609099</v>
      </c>
      <c r="AM266" s="17">
        <v>0.17499310953653499</v>
      </c>
      <c r="AN266" s="17">
        <v>0.10021137320595699</v>
      </c>
      <c r="AO266" s="17">
        <v>0.11893169601727301</v>
      </c>
      <c r="AP266" s="17">
        <v>0.13708155608268999</v>
      </c>
      <c r="AQ266" s="17">
        <v>8.08506718078848E-2</v>
      </c>
      <c r="AR266" s="17">
        <v>0.12709918118343699</v>
      </c>
      <c r="AS266" s="17">
        <v>0.127706003300816</v>
      </c>
      <c r="AT266" s="17">
        <v>7.8997695543950003E-2</v>
      </c>
      <c r="AU266" s="17">
        <v>6.6966025112125405E-2</v>
      </c>
      <c r="AV266" s="17"/>
      <c r="AW266" s="17">
        <v>0.11503178898444701</v>
      </c>
      <c r="AX266" s="17">
        <v>0.122565103767717</v>
      </c>
      <c r="AY266" s="17">
        <v>0.164546324693046</v>
      </c>
      <c r="AZ266" s="17">
        <v>0.18264905469670001</v>
      </c>
      <c r="BA266" s="17">
        <v>0.16049587713793001</v>
      </c>
      <c r="BB266" s="17">
        <v>0.158266151993735</v>
      </c>
      <c r="BC266" s="17"/>
      <c r="BD266" s="17">
        <v>0.21779633068790699</v>
      </c>
      <c r="BE266" s="17">
        <v>0.14437947121320199</v>
      </c>
      <c r="BF266" s="17">
        <v>0.101419160789239</v>
      </c>
      <c r="BG266" s="17">
        <v>6.0185619567235303E-2</v>
      </c>
      <c r="BH266" s="17">
        <v>6.5389003887066102E-2</v>
      </c>
      <c r="BI266" s="17"/>
      <c r="BJ266" s="17">
        <v>0.149176733820472</v>
      </c>
      <c r="BK266" s="17">
        <v>0.124321189805029</v>
      </c>
      <c r="BL266" s="17"/>
      <c r="BM266" s="17">
        <v>0.14855715293285501</v>
      </c>
      <c r="BN266" s="17">
        <v>0.12854293489600499</v>
      </c>
      <c r="BO266" s="17"/>
      <c r="BP266" s="17">
        <v>0.108716952013675</v>
      </c>
      <c r="BQ266" s="17">
        <v>0.120922061129493</v>
      </c>
      <c r="BR266" s="17">
        <v>6.4568754417907104E-2</v>
      </c>
      <c r="BS266" s="17">
        <v>0.15755241426969599</v>
      </c>
      <c r="BT266" s="17"/>
      <c r="BU266" s="17">
        <v>0.10972853075591001</v>
      </c>
      <c r="BV266" s="17">
        <v>0.19030321122777499</v>
      </c>
      <c r="BW266" s="17"/>
      <c r="BX266" s="17">
        <v>7.4475192896260201E-2</v>
      </c>
      <c r="BY266" s="17">
        <v>0.173222359054377</v>
      </c>
      <c r="BZ266" s="17"/>
      <c r="CA266" s="17">
        <v>6.1306126957940001E-2</v>
      </c>
      <c r="CB266" s="17">
        <v>0.202370992628225</v>
      </c>
      <c r="CC266" s="17">
        <v>5.7101523816314698E-2</v>
      </c>
      <c r="CD266" s="17">
        <v>0.20634907700052199</v>
      </c>
    </row>
    <row r="267" spans="2:82">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row>
    <row r="268" spans="2:82">
      <c r="B268" s="6" t="s">
        <v>181</v>
      </c>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row>
    <row r="269" spans="2:82">
      <c r="B269" s="24" t="s">
        <v>15</v>
      </c>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row>
    <row r="270" spans="2:82">
      <c r="B270" t="s">
        <v>182</v>
      </c>
      <c r="C270" s="17">
        <v>0.15836697169629299</v>
      </c>
      <c r="D270" s="17">
        <v>0.157486715296216</v>
      </c>
      <c r="E270" s="17">
        <v>0.15583673752486599</v>
      </c>
      <c r="F270" s="17"/>
      <c r="G270" s="17">
        <v>0.17654042949428</v>
      </c>
      <c r="H270" s="17">
        <v>0.14907138838626099</v>
      </c>
      <c r="I270" s="17">
        <v>0.164296062925157</v>
      </c>
      <c r="J270" s="17">
        <v>0.14765163560386299</v>
      </c>
      <c r="K270" s="17">
        <v>0.15914421618800301</v>
      </c>
      <c r="L270" s="17">
        <v>0.15719582075600499</v>
      </c>
      <c r="M270" s="17"/>
      <c r="N270" s="17">
        <v>0.15682090833492701</v>
      </c>
      <c r="O270" s="17">
        <v>0.15369078352462101</v>
      </c>
      <c r="P270" s="17">
        <v>0.162059070832312</v>
      </c>
      <c r="Q270" s="17">
        <v>0.162044891693019</v>
      </c>
      <c r="R270" s="17"/>
      <c r="S270" s="17">
        <v>0.149939500014205</v>
      </c>
      <c r="T270" s="17">
        <v>0.141838015281569</v>
      </c>
      <c r="U270" s="17">
        <v>0.13819132387413999</v>
      </c>
      <c r="V270" s="17">
        <v>0.15517183894082001</v>
      </c>
      <c r="W270" s="17">
        <v>0.16064497050827201</v>
      </c>
      <c r="X270" s="17">
        <v>0.177687189024096</v>
      </c>
      <c r="Y270" s="17">
        <v>0.167440819370548</v>
      </c>
      <c r="Z270" s="17">
        <v>0.16590627735256799</v>
      </c>
      <c r="AA270" s="17">
        <v>0.15512293777289901</v>
      </c>
      <c r="AB270" s="17">
        <v>0.17583948939635799</v>
      </c>
      <c r="AC270" s="17">
        <v>0.131021610107206</v>
      </c>
      <c r="AD270" s="17">
        <v>0.24022537050581799</v>
      </c>
      <c r="AE270" s="17"/>
      <c r="AF270" s="17">
        <v>0.13822766120817101</v>
      </c>
      <c r="AG270" s="17">
        <v>0.180010419027643</v>
      </c>
      <c r="AH270" s="17">
        <v>0.187540033193341</v>
      </c>
      <c r="AI270" s="17">
        <v>0.16412744568500101</v>
      </c>
      <c r="AJ270" s="17">
        <v>0.156581162671732</v>
      </c>
      <c r="AK270" s="17">
        <v>0.177393870926358</v>
      </c>
      <c r="AL270" s="17">
        <v>0.138178563553121</v>
      </c>
      <c r="AM270" s="17">
        <v>0.105966588398911</v>
      </c>
      <c r="AN270" s="17">
        <v>0.139145748388042</v>
      </c>
      <c r="AO270" s="17">
        <v>0.179633322330158</v>
      </c>
      <c r="AP270" s="17">
        <v>0.174932266300316</v>
      </c>
      <c r="AQ270" s="17">
        <v>0.19795655014268199</v>
      </c>
      <c r="AR270" s="17">
        <v>0.16242427001430701</v>
      </c>
      <c r="AS270" s="17">
        <v>0.16171662869619299</v>
      </c>
      <c r="AT270" s="17">
        <v>9.71390169658366E-2</v>
      </c>
      <c r="AU270" s="17">
        <v>0.151492554777581</v>
      </c>
      <c r="AV270" s="17"/>
      <c r="AW270" s="17">
        <v>0.15000255486128899</v>
      </c>
      <c r="AX270" s="17">
        <v>0.16769209918229899</v>
      </c>
      <c r="AY270" s="17">
        <v>0.17637233480171099</v>
      </c>
      <c r="AZ270" s="17">
        <v>0.14665917526901401</v>
      </c>
      <c r="BA270" s="17">
        <v>0.15191159156683501</v>
      </c>
      <c r="BB270" s="17">
        <v>0.15931512406463</v>
      </c>
      <c r="BC270" s="17"/>
      <c r="BD270" s="17">
        <v>0.14425157781259201</v>
      </c>
      <c r="BE270" s="17">
        <v>0.16944618361281799</v>
      </c>
      <c r="BF270" s="17">
        <v>0.16406342132893201</v>
      </c>
      <c r="BG270" s="17">
        <v>0.149390871035774</v>
      </c>
      <c r="BH270" s="17">
        <v>0.14358638664537099</v>
      </c>
      <c r="BI270" s="17"/>
      <c r="BJ270" s="17">
        <v>0.158445504811211</v>
      </c>
      <c r="BK270" s="17">
        <v>0.16117486728991101</v>
      </c>
      <c r="BL270" s="17"/>
      <c r="BM270" s="17">
        <v>0.157609810844484</v>
      </c>
      <c r="BN270" s="17">
        <v>0.16162699007439901</v>
      </c>
      <c r="BO270" s="17"/>
      <c r="BP270" s="17">
        <v>0.152572893221054</v>
      </c>
      <c r="BQ270" s="17">
        <v>0.183516131616977</v>
      </c>
      <c r="BR270" s="17">
        <v>0.161742377827337</v>
      </c>
      <c r="BS270" s="17">
        <v>0.153227036508087</v>
      </c>
      <c r="BT270" s="17"/>
      <c r="BU270" s="17">
        <v>0.15925225334700799</v>
      </c>
      <c r="BV270" s="17">
        <v>0.157240044231274</v>
      </c>
      <c r="BW270" s="17"/>
      <c r="BX270" s="17">
        <v>0.15882837326959701</v>
      </c>
      <c r="BY270" s="17">
        <v>0.15818395409168201</v>
      </c>
      <c r="BZ270" s="17"/>
      <c r="CA270" s="17">
        <v>0.19728675062883599</v>
      </c>
      <c r="CB270" s="17">
        <v>0.18672423634319099</v>
      </c>
      <c r="CC270" s="17">
        <v>0.17020925450062099</v>
      </c>
      <c r="CD270" s="17">
        <v>0.108191130076476</v>
      </c>
    </row>
    <row r="271" spans="2:82">
      <c r="B271" t="s">
        <v>183</v>
      </c>
      <c r="C271" s="17">
        <v>0.21395383036881299</v>
      </c>
      <c r="D271" s="17">
        <v>0.20932062522230599</v>
      </c>
      <c r="E271" s="17">
        <v>0.21916986346485401</v>
      </c>
      <c r="F271" s="17"/>
      <c r="G271" s="17">
        <v>0.22674332309806899</v>
      </c>
      <c r="H271" s="17">
        <v>0.185139745549803</v>
      </c>
      <c r="I271" s="17">
        <v>0.21946341579343001</v>
      </c>
      <c r="J271" s="17">
        <v>0.23255883337813499</v>
      </c>
      <c r="K271" s="17">
        <v>0.21753871754200099</v>
      </c>
      <c r="L271" s="17">
        <v>0.20690790736812201</v>
      </c>
      <c r="M271" s="17"/>
      <c r="N271" s="17">
        <v>0.221490270906854</v>
      </c>
      <c r="O271" s="17">
        <v>0.21749639206834101</v>
      </c>
      <c r="P271" s="17">
        <v>0.21811245934948401</v>
      </c>
      <c r="Q271" s="17">
        <v>0.197511741946129</v>
      </c>
      <c r="R271" s="17"/>
      <c r="S271" s="17">
        <v>0.18043521894916001</v>
      </c>
      <c r="T271" s="17">
        <v>0.22817288841555</v>
      </c>
      <c r="U271" s="17">
        <v>0.19690681050360001</v>
      </c>
      <c r="V271" s="17">
        <v>0.25233856903301299</v>
      </c>
      <c r="W271" s="17">
        <v>0.229688610479133</v>
      </c>
      <c r="X271" s="17">
        <v>0.196739290395054</v>
      </c>
      <c r="Y271" s="17">
        <v>0.19051439921692201</v>
      </c>
      <c r="Z271" s="17">
        <v>0.21212828056866301</v>
      </c>
      <c r="AA271" s="17">
        <v>0.225186889876129</v>
      </c>
      <c r="AB271" s="17">
        <v>0.20642633067547</v>
      </c>
      <c r="AC271" s="17">
        <v>0.24269005066266999</v>
      </c>
      <c r="AD271" s="17">
        <v>0.25244092197969598</v>
      </c>
      <c r="AE271" s="17"/>
      <c r="AF271" s="17">
        <v>0.315255348209108</v>
      </c>
      <c r="AG271" s="17">
        <v>0.21743301200468801</v>
      </c>
      <c r="AH271" s="17">
        <v>0.15396509506904499</v>
      </c>
      <c r="AI271" s="17">
        <v>0.19770518223294301</v>
      </c>
      <c r="AJ271" s="17">
        <v>0.19214187003764099</v>
      </c>
      <c r="AK271" s="17">
        <v>0.23130752218259701</v>
      </c>
      <c r="AL271" s="17">
        <v>0.20373959304720701</v>
      </c>
      <c r="AM271" s="17">
        <v>0.22058077216696501</v>
      </c>
      <c r="AN271" s="17">
        <v>0.222379787656067</v>
      </c>
      <c r="AO271" s="17">
        <v>0.19947589641083899</v>
      </c>
      <c r="AP271" s="17">
        <v>0.271271920078135</v>
      </c>
      <c r="AQ271" s="17">
        <v>0.23305143520277199</v>
      </c>
      <c r="AR271" s="17">
        <v>0.19747275982972101</v>
      </c>
      <c r="AS271" s="17">
        <v>0.276603434132634</v>
      </c>
      <c r="AT271" s="17">
        <v>0.207664877503387</v>
      </c>
      <c r="AU271" s="17">
        <v>0.19568541572741799</v>
      </c>
      <c r="AV271" s="17"/>
      <c r="AW271" s="17">
        <v>0.17495329994726799</v>
      </c>
      <c r="AX271" s="17">
        <v>0.223783193712009</v>
      </c>
      <c r="AY271" s="17">
        <v>0.24537656603253499</v>
      </c>
      <c r="AZ271" s="17">
        <v>0.21658490497435201</v>
      </c>
      <c r="BA271" s="17">
        <v>0.24004218082249501</v>
      </c>
      <c r="BB271" s="17">
        <v>0.19541932893642</v>
      </c>
      <c r="BC271" s="17"/>
      <c r="BD271" s="17">
        <v>0.19913682557583101</v>
      </c>
      <c r="BE271" s="17">
        <v>0.23720858458931801</v>
      </c>
      <c r="BF271" s="17">
        <v>0.22302014750326099</v>
      </c>
      <c r="BG271" s="17">
        <v>0.175802093041518</v>
      </c>
      <c r="BH271" s="17">
        <v>0.13280590724733199</v>
      </c>
      <c r="BI271" s="17"/>
      <c r="BJ271" s="17">
        <v>0.226402935346706</v>
      </c>
      <c r="BK271" s="17">
        <v>0.16150597283429699</v>
      </c>
      <c r="BL271" s="17"/>
      <c r="BM271" s="17">
        <v>0.221069376915282</v>
      </c>
      <c r="BN271" s="17">
        <v>0.18172141362869301</v>
      </c>
      <c r="BO271" s="17"/>
      <c r="BP271" s="17">
        <v>0.157009279759589</v>
      </c>
      <c r="BQ271" s="17">
        <v>0.19481301720473801</v>
      </c>
      <c r="BR271" s="17">
        <v>0.230756303067188</v>
      </c>
      <c r="BS271" s="17">
        <v>0.22682829264646301</v>
      </c>
      <c r="BT271" s="17"/>
      <c r="BU271" s="17">
        <v>0.22625724636268299</v>
      </c>
      <c r="BV271" s="17">
        <v>0.19829208318830799</v>
      </c>
      <c r="BW271" s="17"/>
      <c r="BX271" s="17">
        <v>0.21318108891281801</v>
      </c>
      <c r="BY271" s="17">
        <v>0.21426034273990899</v>
      </c>
      <c r="BZ271" s="17"/>
      <c r="CA271" s="17">
        <v>0.206650753143646</v>
      </c>
      <c r="CB271" s="17">
        <v>0.22717778515450501</v>
      </c>
      <c r="CC271" s="17">
        <v>0.23891921721862</v>
      </c>
      <c r="CD271" s="17">
        <v>0.176340234478956</v>
      </c>
    </row>
    <row r="272" spans="2:82">
      <c r="B272" t="s">
        <v>184</v>
      </c>
      <c r="C272" s="17">
        <v>0.24951455892818</v>
      </c>
      <c r="D272" s="17">
        <v>0.24411539337184399</v>
      </c>
      <c r="E272" s="17">
        <v>0.25573124612388498</v>
      </c>
      <c r="F272" s="17"/>
      <c r="G272" s="17">
        <v>0.23172231970255799</v>
      </c>
      <c r="H272" s="17">
        <v>0.26182889481771199</v>
      </c>
      <c r="I272" s="17">
        <v>0.256065992610224</v>
      </c>
      <c r="J272" s="17">
        <v>0.27372732043457598</v>
      </c>
      <c r="K272" s="17">
        <v>0.227086116467693</v>
      </c>
      <c r="L272" s="17">
        <v>0.241327302088681</v>
      </c>
      <c r="M272" s="17"/>
      <c r="N272" s="17">
        <v>0.241699985736263</v>
      </c>
      <c r="O272" s="17">
        <v>0.25246583713451298</v>
      </c>
      <c r="P272" s="17">
        <v>0.23676901807324699</v>
      </c>
      <c r="Q272" s="17">
        <v>0.26801182652658601</v>
      </c>
      <c r="R272" s="17"/>
      <c r="S272" s="17">
        <v>0.22627413085828799</v>
      </c>
      <c r="T272" s="17">
        <v>0.223653639600773</v>
      </c>
      <c r="U272" s="17">
        <v>0.27558537601166699</v>
      </c>
      <c r="V272" s="17">
        <v>0.23619482418141599</v>
      </c>
      <c r="W272" s="17">
        <v>0.22802090859115001</v>
      </c>
      <c r="X272" s="17">
        <v>0.27669837982279999</v>
      </c>
      <c r="Y272" s="17">
        <v>0.28386779120460398</v>
      </c>
      <c r="Z272" s="17">
        <v>0.24874729324813599</v>
      </c>
      <c r="AA272" s="17">
        <v>0.25281551836861699</v>
      </c>
      <c r="AB272" s="17">
        <v>0.27957862908526998</v>
      </c>
      <c r="AC272" s="17">
        <v>0.25103452062479997</v>
      </c>
      <c r="AD272" s="17">
        <v>0.21364236585354801</v>
      </c>
      <c r="AE272" s="17"/>
      <c r="AF272" s="17">
        <v>0.17358723051810199</v>
      </c>
      <c r="AG272" s="17">
        <v>0.20570312227145901</v>
      </c>
      <c r="AH272" s="17">
        <v>0.289887234296691</v>
      </c>
      <c r="AI272" s="17">
        <v>0.26578761458511302</v>
      </c>
      <c r="AJ272" s="17">
        <v>0.27776090884805499</v>
      </c>
      <c r="AK272" s="17">
        <v>0.232802982137399</v>
      </c>
      <c r="AL272" s="17">
        <v>0.256461453796893</v>
      </c>
      <c r="AM272" s="17">
        <v>0.27940855809363702</v>
      </c>
      <c r="AN272" s="17">
        <v>0.26669837804353302</v>
      </c>
      <c r="AO272" s="17">
        <v>0.23030878743028901</v>
      </c>
      <c r="AP272" s="17">
        <v>0.20412363805811301</v>
      </c>
      <c r="AQ272" s="17">
        <v>0.248004642593909</v>
      </c>
      <c r="AR272" s="17">
        <v>0.24964841519238901</v>
      </c>
      <c r="AS272" s="17">
        <v>0.269500933193279</v>
      </c>
      <c r="AT272" s="17">
        <v>0.21282853609498001</v>
      </c>
      <c r="AU272" s="17">
        <v>0.209603657612941</v>
      </c>
      <c r="AV272" s="17"/>
      <c r="AW272" s="17">
        <v>0.25489131051443098</v>
      </c>
      <c r="AX272" s="17">
        <v>0.23335806075998899</v>
      </c>
      <c r="AY272" s="17">
        <v>0.22208415371184301</v>
      </c>
      <c r="AZ272" s="17">
        <v>0.270915407455812</v>
      </c>
      <c r="BA272" s="17">
        <v>0.25299400176126602</v>
      </c>
      <c r="BB272" s="17">
        <v>0.28434995501192301</v>
      </c>
      <c r="BC272" s="17"/>
      <c r="BD272" s="17">
        <v>0.26094394236454199</v>
      </c>
      <c r="BE272" s="17">
        <v>0.24281303602926799</v>
      </c>
      <c r="BF272" s="17">
        <v>0.24494371104687299</v>
      </c>
      <c r="BG272" s="17">
        <v>0.26888913738350601</v>
      </c>
      <c r="BH272" s="17">
        <v>0.25352341957438701</v>
      </c>
      <c r="BI272" s="17"/>
      <c r="BJ272" s="17">
        <v>0.25870390779656699</v>
      </c>
      <c r="BK272" s="17">
        <v>0.206675466676632</v>
      </c>
      <c r="BL272" s="17"/>
      <c r="BM272" s="17">
        <v>0.249258378289302</v>
      </c>
      <c r="BN272" s="17">
        <v>0.25127854464817601</v>
      </c>
      <c r="BO272" s="17"/>
      <c r="BP272" s="17">
        <v>0.23818997364748101</v>
      </c>
      <c r="BQ272" s="17">
        <v>0.21904134410916001</v>
      </c>
      <c r="BR272" s="17">
        <v>0.22427357622492999</v>
      </c>
      <c r="BS272" s="17">
        <v>0.256942341933586</v>
      </c>
      <c r="BT272" s="17"/>
      <c r="BU272" s="17">
        <v>0.24422489239672299</v>
      </c>
      <c r="BV272" s="17">
        <v>0.256248088862155</v>
      </c>
      <c r="BW272" s="17"/>
      <c r="BX272" s="17">
        <v>0.22889625320783499</v>
      </c>
      <c r="BY272" s="17">
        <v>0.25769292922949999</v>
      </c>
      <c r="BZ272" s="17"/>
      <c r="CA272" s="17">
        <v>0.245425372177733</v>
      </c>
      <c r="CB272" s="17">
        <v>0.24214323288155901</v>
      </c>
      <c r="CC272" s="17">
        <v>0.24394767256269501</v>
      </c>
      <c r="CD272" s="17">
        <v>0.26365497954072797</v>
      </c>
    </row>
    <row r="273" spans="2:82">
      <c r="B273" t="s">
        <v>185</v>
      </c>
      <c r="C273" s="17">
        <v>0.20357532024111999</v>
      </c>
      <c r="D273" s="17">
        <v>0.19577314518757499</v>
      </c>
      <c r="E273" s="17">
        <v>0.212710495365181</v>
      </c>
      <c r="F273" s="17"/>
      <c r="G273" s="17">
        <v>0.150216713626421</v>
      </c>
      <c r="H273" s="17">
        <v>0.16404773073297299</v>
      </c>
      <c r="I273" s="17">
        <v>0.146422642827303</v>
      </c>
      <c r="J273" s="17">
        <v>0.22449204619101101</v>
      </c>
      <c r="K273" s="17">
        <v>0.25507622229237698</v>
      </c>
      <c r="L273" s="17">
        <v>0.26644458543057198</v>
      </c>
      <c r="M273" s="17"/>
      <c r="N273" s="17">
        <v>0.201591400036502</v>
      </c>
      <c r="O273" s="17">
        <v>0.22580180757777801</v>
      </c>
      <c r="P273" s="17">
        <v>0.19583182636692401</v>
      </c>
      <c r="Q273" s="17">
        <v>0.18436749820809201</v>
      </c>
      <c r="R273" s="17"/>
      <c r="S273" s="17">
        <v>0.18944289517829099</v>
      </c>
      <c r="T273" s="17">
        <v>0.22271479782303299</v>
      </c>
      <c r="U273" s="17">
        <v>0.246787458337383</v>
      </c>
      <c r="V273" s="17">
        <v>0.195468206978402</v>
      </c>
      <c r="W273" s="17">
        <v>0.22036205857311</v>
      </c>
      <c r="X273" s="17">
        <v>0.200701014103109</v>
      </c>
      <c r="Y273" s="17">
        <v>0.21748451205286401</v>
      </c>
      <c r="Z273" s="17">
        <v>0.167564709894759</v>
      </c>
      <c r="AA273" s="17">
        <v>0.198240715817321</v>
      </c>
      <c r="AB273" s="17">
        <v>0.18802471313358399</v>
      </c>
      <c r="AC273" s="17">
        <v>0.17911331297214</v>
      </c>
      <c r="AD273" s="17">
        <v>0.18304220619766201</v>
      </c>
      <c r="AE273" s="17"/>
      <c r="AF273" s="17">
        <v>0.22575846154083101</v>
      </c>
      <c r="AG273" s="17">
        <v>0.188996876876246</v>
      </c>
      <c r="AH273" s="17">
        <v>0.17672825622068999</v>
      </c>
      <c r="AI273" s="17">
        <v>0.207026347801921</v>
      </c>
      <c r="AJ273" s="17">
        <v>0.165080992441484</v>
      </c>
      <c r="AK273" s="17">
        <v>0.21232894350059101</v>
      </c>
      <c r="AL273" s="17">
        <v>0.205419670204046</v>
      </c>
      <c r="AM273" s="17">
        <v>0.20943222067979</v>
      </c>
      <c r="AN273" s="17">
        <v>0.242042255648066</v>
      </c>
      <c r="AO273" s="17">
        <v>0.25512016324718001</v>
      </c>
      <c r="AP273" s="17">
        <v>0.17365621199321099</v>
      </c>
      <c r="AQ273" s="17">
        <v>0.12997126235373199</v>
      </c>
      <c r="AR273" s="17">
        <v>0.223015190843419</v>
      </c>
      <c r="AS273" s="17">
        <v>0.113994901839144</v>
      </c>
      <c r="AT273" s="17">
        <v>0.23335639706019901</v>
      </c>
      <c r="AU273" s="17">
        <v>0.242927046787207</v>
      </c>
      <c r="AV273" s="17"/>
      <c r="AW273" s="17">
        <v>0.17200573182333301</v>
      </c>
      <c r="AX273" s="17">
        <v>0.20683996790558301</v>
      </c>
      <c r="AY273" s="17">
        <v>0.21468778028302599</v>
      </c>
      <c r="AZ273" s="17">
        <v>0.21358719897458001</v>
      </c>
      <c r="BA273" s="17">
        <v>0.23761673354082499</v>
      </c>
      <c r="BB273" s="17">
        <v>0.185135720830122</v>
      </c>
      <c r="BC273" s="17"/>
      <c r="BD273" s="17">
        <v>0.22403542675280699</v>
      </c>
      <c r="BE273" s="17">
        <v>0.192355701462224</v>
      </c>
      <c r="BF273" s="17">
        <v>0.196038898663631</v>
      </c>
      <c r="BG273" s="17">
        <v>0.18667130890053099</v>
      </c>
      <c r="BH273" s="17">
        <v>0.18716327639137201</v>
      </c>
      <c r="BI273" s="17"/>
      <c r="BJ273" s="17">
        <v>0.20806093273542201</v>
      </c>
      <c r="BK273" s="17">
        <v>0.18030106517237399</v>
      </c>
      <c r="BL273" s="17"/>
      <c r="BM273" s="17">
        <v>0.21265884098348301</v>
      </c>
      <c r="BN273" s="17">
        <v>0.16353726555866799</v>
      </c>
      <c r="BO273" s="17"/>
      <c r="BP273" s="17">
        <v>0.14402716880848901</v>
      </c>
      <c r="BQ273" s="17">
        <v>0.199492790336288</v>
      </c>
      <c r="BR273" s="17">
        <v>0.17680267537101599</v>
      </c>
      <c r="BS273" s="17">
        <v>0.216689330263166</v>
      </c>
      <c r="BT273" s="17"/>
      <c r="BU273" s="17">
        <v>0.19094877908342001</v>
      </c>
      <c r="BV273" s="17">
        <v>0.219648392587424</v>
      </c>
      <c r="BW273" s="17"/>
      <c r="BX273" s="17">
        <v>0.17464522888203901</v>
      </c>
      <c r="BY273" s="17">
        <v>0.21505060842409199</v>
      </c>
      <c r="BZ273" s="17"/>
      <c r="CA273" s="17">
        <v>0.147307335341855</v>
      </c>
      <c r="CB273" s="17">
        <v>0.21232899538171901</v>
      </c>
      <c r="CC273" s="17">
        <v>0.17864726023674801</v>
      </c>
      <c r="CD273" s="17">
        <v>0.236531904208516</v>
      </c>
    </row>
    <row r="274" spans="2:82">
      <c r="B274" t="s">
        <v>186</v>
      </c>
      <c r="C274" s="17">
        <v>0.12168594341064499</v>
      </c>
      <c r="D274" s="17">
        <v>0.13497230451362599</v>
      </c>
      <c r="E274" s="17">
        <v>0.108556776972171</v>
      </c>
      <c r="F274" s="17"/>
      <c r="G274" s="17">
        <v>0.16626878363425701</v>
      </c>
      <c r="H274" s="17">
        <v>0.16754393327181599</v>
      </c>
      <c r="I274" s="17">
        <v>0.15246053878932</v>
      </c>
      <c r="J274" s="17">
        <v>9.4032845858351505E-2</v>
      </c>
      <c r="K274" s="17">
        <v>8.4661948378911597E-2</v>
      </c>
      <c r="L274" s="17">
        <v>7.67999181336676E-2</v>
      </c>
      <c r="M274" s="17"/>
      <c r="N274" s="17">
        <v>0.118901985119046</v>
      </c>
      <c r="O274" s="17">
        <v>0.106133900078827</v>
      </c>
      <c r="P274" s="17">
        <v>0.13662924272874499</v>
      </c>
      <c r="Q274" s="17">
        <v>0.13089704897735599</v>
      </c>
      <c r="R274" s="17"/>
      <c r="S274" s="17">
        <v>0.202147929154047</v>
      </c>
      <c r="T274" s="17">
        <v>0.126021284907712</v>
      </c>
      <c r="U274" s="17">
        <v>0.102955889158089</v>
      </c>
      <c r="V274" s="17">
        <v>0.10351484830005001</v>
      </c>
      <c r="W274" s="17">
        <v>0.102291729508729</v>
      </c>
      <c r="X274" s="17">
        <v>9.5404243654441695E-2</v>
      </c>
      <c r="Y274" s="17">
        <v>9.3456272879786598E-2</v>
      </c>
      <c r="Z274" s="17">
        <v>0.14021714713373301</v>
      </c>
      <c r="AA274" s="17">
        <v>0.115280955513789</v>
      </c>
      <c r="AB274" s="17">
        <v>0.105512706170575</v>
      </c>
      <c r="AC274" s="17">
        <v>0.13100741715074299</v>
      </c>
      <c r="AD274" s="17">
        <v>6.3016341321903202E-2</v>
      </c>
      <c r="AE274" s="17"/>
      <c r="AF274" s="17">
        <v>0.14717129852378799</v>
      </c>
      <c r="AG274" s="17">
        <v>0.119469181613758</v>
      </c>
      <c r="AH274" s="17">
        <v>0.11847858013891201</v>
      </c>
      <c r="AI274" s="17">
        <v>0.115462841470467</v>
      </c>
      <c r="AJ274" s="17">
        <v>0.16054956067486501</v>
      </c>
      <c r="AK274" s="17">
        <v>9.7477831145296401E-2</v>
      </c>
      <c r="AL274" s="17">
        <v>0.140219134567417</v>
      </c>
      <c r="AM274" s="17">
        <v>0.128670397066077</v>
      </c>
      <c r="AN274" s="17">
        <v>9.5361999293888097E-2</v>
      </c>
      <c r="AO274" s="17">
        <v>0.103531960846588</v>
      </c>
      <c r="AP274" s="17">
        <v>0.127928107068673</v>
      </c>
      <c r="AQ274" s="17">
        <v>0.156563196753783</v>
      </c>
      <c r="AR274" s="17">
        <v>0.124302003871346</v>
      </c>
      <c r="AS274" s="17">
        <v>0.115890964703335</v>
      </c>
      <c r="AT274" s="17">
        <v>0.18696809203905301</v>
      </c>
      <c r="AU274" s="17">
        <v>0.10190678072519301</v>
      </c>
      <c r="AV274" s="17"/>
      <c r="AW274" s="17">
        <v>0.175962317759257</v>
      </c>
      <c r="AX274" s="17">
        <v>0.116135950355531</v>
      </c>
      <c r="AY274" s="17">
        <v>8.9832403877322997E-2</v>
      </c>
      <c r="AZ274" s="17">
        <v>0.113620162909727</v>
      </c>
      <c r="BA274" s="17">
        <v>7.7767437020485497E-2</v>
      </c>
      <c r="BB274" s="17">
        <v>0.117049725727119</v>
      </c>
      <c r="BC274" s="17"/>
      <c r="BD274" s="17">
        <v>0.123783608632784</v>
      </c>
      <c r="BE274" s="17">
        <v>0.11961143341984801</v>
      </c>
      <c r="BF274" s="17">
        <v>0.116861802598964</v>
      </c>
      <c r="BG274" s="17">
        <v>0.148899502631897</v>
      </c>
      <c r="BH274" s="17">
        <v>0.14723163189196101</v>
      </c>
      <c r="BI274" s="17"/>
      <c r="BJ274" s="17">
        <v>0.101945990787164</v>
      </c>
      <c r="BK274" s="17">
        <v>0.20677440455580001</v>
      </c>
      <c r="BL274" s="17"/>
      <c r="BM274" s="17">
        <v>0.112536080689741</v>
      </c>
      <c r="BN274" s="17">
        <v>0.16007152356486401</v>
      </c>
      <c r="BO274" s="17"/>
      <c r="BP274" s="17">
        <v>0.19980760596181599</v>
      </c>
      <c r="BQ274" s="17">
        <v>0.155205029822166</v>
      </c>
      <c r="BR274" s="17">
        <v>0.17061098035361999</v>
      </c>
      <c r="BS274" s="17">
        <v>9.9962198661857099E-2</v>
      </c>
      <c r="BT274" s="17"/>
      <c r="BU274" s="17">
        <v>0.120269849760419</v>
      </c>
      <c r="BV274" s="17">
        <v>0.123488572919783</v>
      </c>
      <c r="BW274" s="17"/>
      <c r="BX274" s="17">
        <v>0.16147730374994601</v>
      </c>
      <c r="BY274" s="17">
        <v>0.105902470022385</v>
      </c>
      <c r="BZ274" s="17"/>
      <c r="CA274" s="17">
        <v>0.12954715952427301</v>
      </c>
      <c r="CB274" s="17">
        <v>8.6025148234457505E-2</v>
      </c>
      <c r="CC274" s="17">
        <v>0.110535328026842</v>
      </c>
      <c r="CD274" s="17">
        <v>0.16596816917893001</v>
      </c>
    </row>
    <row r="275" spans="2:82">
      <c r="B275" t="s">
        <v>187</v>
      </c>
      <c r="C275" s="17">
        <v>4.50790388857965E-2</v>
      </c>
      <c r="D275" s="17">
        <v>4.7076879305892202E-2</v>
      </c>
      <c r="E275" s="17">
        <v>4.3463084906771997E-2</v>
      </c>
      <c r="F275" s="17"/>
      <c r="G275" s="17">
        <v>4.5312541245774697E-2</v>
      </c>
      <c r="H275" s="17">
        <v>6.9486312002382297E-2</v>
      </c>
      <c r="I275" s="17">
        <v>5.8340211754397603E-2</v>
      </c>
      <c r="J275" s="17">
        <v>2.2703269098119198E-2</v>
      </c>
      <c r="K275" s="17">
        <v>4.36765138211389E-2</v>
      </c>
      <c r="L275" s="17">
        <v>3.3328296741920498E-2</v>
      </c>
      <c r="M275" s="17"/>
      <c r="N275" s="17">
        <v>5.04238856903024E-2</v>
      </c>
      <c r="O275" s="17">
        <v>3.6152226799651001E-2</v>
      </c>
      <c r="P275" s="17">
        <v>4.9439300073448697E-2</v>
      </c>
      <c r="Q275" s="17">
        <v>4.59317179569999E-2</v>
      </c>
      <c r="R275" s="17"/>
      <c r="S275" s="17">
        <v>4.8018512414505797E-2</v>
      </c>
      <c r="T275" s="17">
        <v>5.2651669180691897E-2</v>
      </c>
      <c r="U275" s="17">
        <v>3.3531002134536303E-2</v>
      </c>
      <c r="V275" s="17">
        <v>4.2505461578558598E-2</v>
      </c>
      <c r="W275" s="17">
        <v>5.5952169272302399E-2</v>
      </c>
      <c r="X275" s="17">
        <v>4.1829557425850303E-2</v>
      </c>
      <c r="Y275" s="17">
        <v>3.7557137882930497E-2</v>
      </c>
      <c r="Z275" s="17">
        <v>6.0120318069777003E-2</v>
      </c>
      <c r="AA275" s="17">
        <v>5.1451246281201998E-2</v>
      </c>
      <c r="AB275" s="17">
        <v>3.2734286731078498E-2</v>
      </c>
      <c r="AC275" s="17">
        <v>3.75673480959203E-2</v>
      </c>
      <c r="AD275" s="17">
        <v>4.7632794141372503E-2</v>
      </c>
      <c r="AE275" s="17"/>
      <c r="AF275" s="17">
        <v>0</v>
      </c>
      <c r="AG275" s="17">
        <v>7.5193780167849902E-2</v>
      </c>
      <c r="AH275" s="17">
        <v>5.8561936382971899E-2</v>
      </c>
      <c r="AI275" s="17">
        <v>4.2002893288118598E-2</v>
      </c>
      <c r="AJ275" s="17">
        <v>4.2475351754282201E-2</v>
      </c>
      <c r="AK275" s="17">
        <v>3.9521747010605297E-2</v>
      </c>
      <c r="AL275" s="17">
        <v>4.75223697367907E-2</v>
      </c>
      <c r="AM275" s="17">
        <v>5.3003807471498902E-2</v>
      </c>
      <c r="AN275" s="17">
        <v>3.07148252131757E-2</v>
      </c>
      <c r="AO275" s="17">
        <v>2.8200139555370901E-2</v>
      </c>
      <c r="AP275" s="17">
        <v>4.1189202634045997E-2</v>
      </c>
      <c r="AQ275" s="17">
        <v>2.1528177942375E-2</v>
      </c>
      <c r="AR275" s="17">
        <v>3.7811452167415299E-2</v>
      </c>
      <c r="AS275" s="17">
        <v>5.0012443106987998E-2</v>
      </c>
      <c r="AT275" s="17">
        <v>6.2043080336544203E-2</v>
      </c>
      <c r="AU275" s="17">
        <v>9.3845842777420405E-2</v>
      </c>
      <c r="AV275" s="17"/>
      <c r="AW275" s="17">
        <v>6.4278511074051303E-2</v>
      </c>
      <c r="AX275" s="17">
        <v>4.4309386287816901E-2</v>
      </c>
      <c r="AY275" s="17">
        <v>4.4020952426058302E-2</v>
      </c>
      <c r="AZ275" s="17">
        <v>2.8754761427455599E-2</v>
      </c>
      <c r="BA275" s="17">
        <v>3.5504749955508202E-2</v>
      </c>
      <c r="BB275" s="17">
        <v>5.11665674559472E-2</v>
      </c>
      <c r="BC275" s="17"/>
      <c r="BD275" s="17">
        <v>4.4865401780321702E-2</v>
      </c>
      <c r="BE275" s="17">
        <v>3.3993539494153499E-2</v>
      </c>
      <c r="BF275" s="17">
        <v>4.9455272216465201E-2</v>
      </c>
      <c r="BG275" s="17">
        <v>6.2631170571650005E-2</v>
      </c>
      <c r="BH275" s="17">
        <v>0.10179591285791501</v>
      </c>
      <c r="BI275" s="17"/>
      <c r="BJ275" s="17">
        <v>3.8096754112719101E-2</v>
      </c>
      <c r="BK275" s="17">
        <v>7.7768903023547095E-2</v>
      </c>
      <c r="BL275" s="17"/>
      <c r="BM275" s="17">
        <v>3.8656411908903898E-2</v>
      </c>
      <c r="BN275" s="17">
        <v>7.5665905075470399E-2</v>
      </c>
      <c r="BO275" s="17"/>
      <c r="BP275" s="17">
        <v>0.101755141644657</v>
      </c>
      <c r="BQ275" s="17">
        <v>4.0594998294604299E-2</v>
      </c>
      <c r="BR275" s="17">
        <v>3.5814087155908197E-2</v>
      </c>
      <c r="BS275" s="17">
        <v>3.7577471965151703E-2</v>
      </c>
      <c r="BT275" s="17"/>
      <c r="BU275" s="17">
        <v>5.21082098364243E-2</v>
      </c>
      <c r="BV275" s="17">
        <v>3.6131190713213003E-2</v>
      </c>
      <c r="BW275" s="17"/>
      <c r="BX275" s="17">
        <v>5.9253223467554302E-2</v>
      </c>
      <c r="BY275" s="17">
        <v>3.945676653223E-2</v>
      </c>
      <c r="BZ275" s="17"/>
      <c r="CA275" s="17">
        <v>6.9728229436030506E-2</v>
      </c>
      <c r="CB275" s="17">
        <v>3.1707650965625597E-2</v>
      </c>
      <c r="CC275" s="17">
        <v>5.2346786198128603E-2</v>
      </c>
      <c r="CD275" s="17">
        <v>4.3750929158135901E-2</v>
      </c>
    </row>
    <row r="276" spans="2:82">
      <c r="B276" t="s">
        <v>188</v>
      </c>
      <c r="C276" s="17">
        <v>7.8243364691513596E-3</v>
      </c>
      <c r="D276" s="17">
        <v>1.1254937102541E-2</v>
      </c>
      <c r="E276" s="17">
        <v>4.5317956422711901E-3</v>
      </c>
      <c r="F276" s="17"/>
      <c r="G276" s="17">
        <v>3.1958891986398502E-3</v>
      </c>
      <c r="H276" s="17">
        <v>2.88199523905252E-3</v>
      </c>
      <c r="I276" s="17">
        <v>2.95113530016831E-3</v>
      </c>
      <c r="J276" s="17">
        <v>4.8340494359439198E-3</v>
      </c>
      <c r="K276" s="17">
        <v>1.2816265309874999E-2</v>
      </c>
      <c r="L276" s="17">
        <v>1.7996169481032401E-2</v>
      </c>
      <c r="M276" s="17"/>
      <c r="N276" s="17">
        <v>9.0715641761047808E-3</v>
      </c>
      <c r="O276" s="17">
        <v>8.2590528162698306E-3</v>
      </c>
      <c r="P276" s="17">
        <v>1.1590825758400901E-3</v>
      </c>
      <c r="Q276" s="17">
        <v>1.1235274691818E-2</v>
      </c>
      <c r="R276" s="17"/>
      <c r="S276" s="17">
        <v>3.74181343150305E-3</v>
      </c>
      <c r="T276" s="17">
        <v>4.9477047906706199E-3</v>
      </c>
      <c r="U276" s="17">
        <v>6.0421399805852503E-3</v>
      </c>
      <c r="V276" s="17">
        <v>1.4806250987740801E-2</v>
      </c>
      <c r="W276" s="17">
        <v>3.0395530673033898E-3</v>
      </c>
      <c r="X276" s="17">
        <v>1.09403255746491E-2</v>
      </c>
      <c r="Y276" s="17">
        <v>9.6790673923452201E-3</v>
      </c>
      <c r="Z276" s="17">
        <v>5.3159737323633001E-3</v>
      </c>
      <c r="AA276" s="17">
        <v>1.9017363700439E-3</v>
      </c>
      <c r="AB276" s="17">
        <v>1.18838448076649E-2</v>
      </c>
      <c r="AC276" s="17">
        <v>2.7565740386520099E-2</v>
      </c>
      <c r="AD276" s="17">
        <v>0</v>
      </c>
      <c r="AE276" s="17"/>
      <c r="AF276" s="17">
        <v>0</v>
      </c>
      <c r="AG276" s="17">
        <v>1.31936080383564E-2</v>
      </c>
      <c r="AH276" s="17">
        <v>1.4838864698349099E-2</v>
      </c>
      <c r="AI276" s="17">
        <v>7.8876749364360892E-3</v>
      </c>
      <c r="AJ276" s="17">
        <v>5.4101535719399503E-3</v>
      </c>
      <c r="AK276" s="17">
        <v>9.1671030971523203E-3</v>
      </c>
      <c r="AL276" s="17">
        <v>8.4592150945260892E-3</v>
      </c>
      <c r="AM276" s="17">
        <v>2.93765612312024E-3</v>
      </c>
      <c r="AN276" s="17">
        <v>3.6570057572270298E-3</v>
      </c>
      <c r="AO276" s="17">
        <v>3.7297301795752701E-3</v>
      </c>
      <c r="AP276" s="17">
        <v>6.8986538675048E-3</v>
      </c>
      <c r="AQ276" s="17">
        <v>1.29247350107475E-2</v>
      </c>
      <c r="AR276" s="17">
        <v>5.3259080814025304E-3</v>
      </c>
      <c r="AS276" s="17">
        <v>1.2280694328426401E-2</v>
      </c>
      <c r="AT276" s="17">
        <v>0</v>
      </c>
      <c r="AU276" s="17">
        <v>4.5387015922400001E-3</v>
      </c>
      <c r="AV276" s="17"/>
      <c r="AW276" s="17">
        <v>7.9062740203711193E-3</v>
      </c>
      <c r="AX276" s="17">
        <v>7.8813417967726809E-3</v>
      </c>
      <c r="AY276" s="17">
        <v>7.6258088675039797E-3</v>
      </c>
      <c r="AZ276" s="17">
        <v>9.8783889890604291E-3</v>
      </c>
      <c r="BA276" s="17">
        <v>4.1633053325850896E-3</v>
      </c>
      <c r="BB276" s="17">
        <v>7.5635779738393999E-3</v>
      </c>
      <c r="BC276" s="17"/>
      <c r="BD276" s="17">
        <v>2.9832170811227099E-3</v>
      </c>
      <c r="BE276" s="17">
        <v>4.5715213923711601E-3</v>
      </c>
      <c r="BF276" s="17">
        <v>5.6167466418735002E-3</v>
      </c>
      <c r="BG276" s="17">
        <v>7.7159164351243001E-3</v>
      </c>
      <c r="BH276" s="17">
        <v>3.3893465391660597E-2</v>
      </c>
      <c r="BI276" s="17"/>
      <c r="BJ276" s="17">
        <v>8.3439744102127098E-3</v>
      </c>
      <c r="BK276" s="17">
        <v>5.7993204474395899E-3</v>
      </c>
      <c r="BL276" s="17"/>
      <c r="BM276" s="17">
        <v>8.2111003688050306E-3</v>
      </c>
      <c r="BN276" s="17">
        <v>6.0983574497293401E-3</v>
      </c>
      <c r="BO276" s="17"/>
      <c r="BP276" s="17">
        <v>6.6379369569153999E-3</v>
      </c>
      <c r="BQ276" s="17">
        <v>7.3366886160666101E-3</v>
      </c>
      <c r="BR276" s="17">
        <v>0</v>
      </c>
      <c r="BS276" s="17">
        <v>8.7733280216886495E-3</v>
      </c>
      <c r="BT276" s="17"/>
      <c r="BU276" s="17">
        <v>6.9387692133217596E-3</v>
      </c>
      <c r="BV276" s="17">
        <v>8.9516274978418894E-3</v>
      </c>
      <c r="BW276" s="17"/>
      <c r="BX276" s="17">
        <v>3.71852851021021E-3</v>
      </c>
      <c r="BY276" s="17">
        <v>9.4529289602014108E-3</v>
      </c>
      <c r="BZ276" s="17"/>
      <c r="CA276" s="17">
        <v>4.0543997476259301E-3</v>
      </c>
      <c r="CB276" s="17">
        <v>1.38929510389426E-2</v>
      </c>
      <c r="CC276" s="17">
        <v>5.3944812563470803E-3</v>
      </c>
      <c r="CD276" s="17">
        <v>5.5626533582580099E-3</v>
      </c>
    </row>
    <row r="277" spans="2:82">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row>
    <row r="278" spans="2:82">
      <c r="B278" s="6" t="s">
        <v>189</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row>
    <row r="279" spans="2:82">
      <c r="B279" s="24" t="s">
        <v>15</v>
      </c>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row>
    <row r="280" spans="2:82">
      <c r="B280" t="s">
        <v>182</v>
      </c>
      <c r="C280" s="17">
        <v>0.188416968617237</v>
      </c>
      <c r="D280" s="17">
        <v>0.18497142125141799</v>
      </c>
      <c r="E280" s="17">
        <v>0.18919133302219801</v>
      </c>
      <c r="F280" s="17"/>
      <c r="G280" s="17">
        <v>0.17428242302048799</v>
      </c>
      <c r="H280" s="17">
        <v>0.19451127747282801</v>
      </c>
      <c r="I280" s="17">
        <v>0.175408214229826</v>
      </c>
      <c r="J280" s="17">
        <v>0.17998280134942399</v>
      </c>
      <c r="K280" s="17">
        <v>0.19805090128412101</v>
      </c>
      <c r="L280" s="17">
        <v>0.203873068030161</v>
      </c>
      <c r="M280" s="17"/>
      <c r="N280" s="17">
        <v>0.20027929129382099</v>
      </c>
      <c r="O280" s="17">
        <v>0.20008365921674101</v>
      </c>
      <c r="P280" s="17">
        <v>0.155027802267269</v>
      </c>
      <c r="Q280" s="17">
        <v>0.18967234760235599</v>
      </c>
      <c r="R280" s="17"/>
      <c r="S280" s="17">
        <v>0.210660407107264</v>
      </c>
      <c r="T280" s="17">
        <v>0.21994684450874799</v>
      </c>
      <c r="U280" s="17">
        <v>0.17557713510999501</v>
      </c>
      <c r="V280" s="17">
        <v>0.17977666830452099</v>
      </c>
      <c r="W280" s="17">
        <v>0.20115296964722501</v>
      </c>
      <c r="X280" s="17">
        <v>0.16360480445202399</v>
      </c>
      <c r="Y280" s="17">
        <v>0.20594165617577301</v>
      </c>
      <c r="Z280" s="17">
        <v>0.12835242462768501</v>
      </c>
      <c r="AA280" s="17">
        <v>0.18003770370997099</v>
      </c>
      <c r="AB280" s="17">
        <v>0.18826222682718899</v>
      </c>
      <c r="AC280" s="17">
        <v>0.138339640066799</v>
      </c>
      <c r="AD280" s="17">
        <v>0.20088660956682</v>
      </c>
      <c r="AE280" s="17"/>
      <c r="AF280" s="17">
        <v>0.25590316230486099</v>
      </c>
      <c r="AG280" s="17">
        <v>0.20379675172435699</v>
      </c>
      <c r="AH280" s="17">
        <v>0.20052231617542099</v>
      </c>
      <c r="AI280" s="17">
        <v>0.17410656603514699</v>
      </c>
      <c r="AJ280" s="17">
        <v>0.20920425084178201</v>
      </c>
      <c r="AK280" s="17">
        <v>0.18488275644518101</v>
      </c>
      <c r="AL280" s="17">
        <v>0.146530900806043</v>
      </c>
      <c r="AM280" s="17">
        <v>0.16146971849434399</v>
      </c>
      <c r="AN280" s="17">
        <v>0.20594550850238999</v>
      </c>
      <c r="AO280" s="17">
        <v>0.22280669710384499</v>
      </c>
      <c r="AP280" s="17">
        <v>0.214084523809454</v>
      </c>
      <c r="AQ280" s="17">
        <v>0.186054758708082</v>
      </c>
      <c r="AR280" s="17">
        <v>0.184411683553134</v>
      </c>
      <c r="AS280" s="17">
        <v>0.188413029596428</v>
      </c>
      <c r="AT280" s="17">
        <v>0.190950431982677</v>
      </c>
      <c r="AU280" s="17">
        <v>0.20338931863138299</v>
      </c>
      <c r="AV280" s="17"/>
      <c r="AW280" s="17">
        <v>0.21192764085027799</v>
      </c>
      <c r="AX280" s="17">
        <v>0.18518144693210101</v>
      </c>
      <c r="AY280" s="17">
        <v>0.18886468675058701</v>
      </c>
      <c r="AZ280" s="17">
        <v>0.17072843371105301</v>
      </c>
      <c r="BA280" s="17">
        <v>0.18698657472716401</v>
      </c>
      <c r="BB280" s="17">
        <v>0.17590341138747601</v>
      </c>
      <c r="BC280" s="17"/>
      <c r="BD280" s="17">
        <v>0.155595279335107</v>
      </c>
      <c r="BE280" s="17">
        <v>0.179956045255939</v>
      </c>
      <c r="BF280" s="17">
        <v>0.218372147509413</v>
      </c>
      <c r="BG280" s="17">
        <v>0.20345463827083601</v>
      </c>
      <c r="BH280" s="17">
        <v>0.322672474945425</v>
      </c>
      <c r="BI280" s="17"/>
      <c r="BJ280" s="17">
        <v>0.183814288732808</v>
      </c>
      <c r="BK280" s="17">
        <v>0.21184504068601701</v>
      </c>
      <c r="BL280" s="17"/>
      <c r="BM280" s="17">
        <v>0.18120327077694001</v>
      </c>
      <c r="BN280" s="17">
        <v>0.22774480556232099</v>
      </c>
      <c r="BO280" s="17"/>
      <c r="BP280" s="17">
        <v>0.23485577640277</v>
      </c>
      <c r="BQ280" s="17">
        <v>0.183724708219038</v>
      </c>
      <c r="BR280" s="17">
        <v>0.19043942509445799</v>
      </c>
      <c r="BS280" s="17">
        <v>0.18157478213658901</v>
      </c>
      <c r="BT280" s="17"/>
      <c r="BU280" s="17">
        <v>0.20366531424767501</v>
      </c>
      <c r="BV280" s="17">
        <v>0.16900644601897</v>
      </c>
      <c r="BW280" s="17"/>
      <c r="BX280" s="17">
        <v>0.238788560206042</v>
      </c>
      <c r="BY280" s="17">
        <v>0.16843678526620501</v>
      </c>
      <c r="BZ280" s="17"/>
      <c r="CA280" s="17">
        <v>0.226365147059055</v>
      </c>
      <c r="CB280" s="17">
        <v>9.84532538007096E-2</v>
      </c>
      <c r="CC280" s="17">
        <v>0.301814756705239</v>
      </c>
      <c r="CD280" s="17">
        <v>0.14365063138277301</v>
      </c>
    </row>
    <row r="281" spans="2:82">
      <c r="B281" t="s">
        <v>183</v>
      </c>
      <c r="C281" s="17">
        <v>0.247917771843912</v>
      </c>
      <c r="D281" s="17">
        <v>0.24432339015114901</v>
      </c>
      <c r="E281" s="17">
        <v>0.25135460024417799</v>
      </c>
      <c r="F281" s="17"/>
      <c r="G281" s="17">
        <v>0.28284757574462199</v>
      </c>
      <c r="H281" s="17">
        <v>0.21590705230423199</v>
      </c>
      <c r="I281" s="17">
        <v>0.25492960194446201</v>
      </c>
      <c r="J281" s="17">
        <v>0.22835872761444601</v>
      </c>
      <c r="K281" s="17">
        <v>0.25688683578468702</v>
      </c>
      <c r="L281" s="17">
        <v>0.25492279838971899</v>
      </c>
      <c r="M281" s="17"/>
      <c r="N281" s="17">
        <v>0.27710291238211698</v>
      </c>
      <c r="O281" s="17">
        <v>0.25308122021069701</v>
      </c>
      <c r="P281" s="17">
        <v>0.23982794874347499</v>
      </c>
      <c r="Q281" s="17">
        <v>0.22165260413913701</v>
      </c>
      <c r="R281" s="17"/>
      <c r="S281" s="17">
        <v>0.221104136713827</v>
      </c>
      <c r="T281" s="17">
        <v>0.256154898015996</v>
      </c>
      <c r="U281" s="17">
        <v>0.25315147009355299</v>
      </c>
      <c r="V281" s="17">
        <v>0.22965764283843201</v>
      </c>
      <c r="W281" s="17">
        <v>0.22226101572368601</v>
      </c>
      <c r="X281" s="17">
        <v>0.23467464079212</v>
      </c>
      <c r="Y281" s="17">
        <v>0.224859762846216</v>
      </c>
      <c r="Z281" s="17">
        <v>0.26914935556560099</v>
      </c>
      <c r="AA281" s="17">
        <v>0.27545095567379901</v>
      </c>
      <c r="AB281" s="17">
        <v>0.25597494262563297</v>
      </c>
      <c r="AC281" s="17">
        <v>0.25893173584345702</v>
      </c>
      <c r="AD281" s="17">
        <v>0.36746084721635303</v>
      </c>
      <c r="AE281" s="17"/>
      <c r="AF281" s="17">
        <v>0.15910205122622401</v>
      </c>
      <c r="AG281" s="17">
        <v>0.214838138480095</v>
      </c>
      <c r="AH281" s="17">
        <v>0.19360294246148699</v>
      </c>
      <c r="AI281" s="17">
        <v>0.23375780635325799</v>
      </c>
      <c r="AJ281" s="17">
        <v>0.20868300678132601</v>
      </c>
      <c r="AK281" s="17">
        <v>0.227212235719158</v>
      </c>
      <c r="AL281" s="17">
        <v>0.2655844812282</v>
      </c>
      <c r="AM281" s="17">
        <v>0.27883403220980901</v>
      </c>
      <c r="AN281" s="17">
        <v>0.243305466075393</v>
      </c>
      <c r="AO281" s="17">
        <v>0.255776096250936</v>
      </c>
      <c r="AP281" s="17">
        <v>0.29466081968525398</v>
      </c>
      <c r="AQ281" s="17">
        <v>0.27118992899394001</v>
      </c>
      <c r="AR281" s="17">
        <v>0.28150573913011701</v>
      </c>
      <c r="AS281" s="17">
        <v>0.22437862286292101</v>
      </c>
      <c r="AT281" s="17">
        <v>0.29826689967974601</v>
      </c>
      <c r="AU281" s="17">
        <v>0.29558966969994499</v>
      </c>
      <c r="AV281" s="17"/>
      <c r="AW281" s="17">
        <v>0.23544488458813601</v>
      </c>
      <c r="AX281" s="17">
        <v>0.25950082294798898</v>
      </c>
      <c r="AY281" s="17">
        <v>0.26747399811240802</v>
      </c>
      <c r="AZ281" s="17">
        <v>0.24065922031737499</v>
      </c>
      <c r="BA281" s="17">
        <v>0.25535119140388102</v>
      </c>
      <c r="BB281" s="17">
        <v>0.21342778740110399</v>
      </c>
      <c r="BC281" s="17"/>
      <c r="BD281" s="17">
        <v>0.210247377272548</v>
      </c>
      <c r="BE281" s="17">
        <v>0.25404066958832699</v>
      </c>
      <c r="BF281" s="17">
        <v>0.28034310426426901</v>
      </c>
      <c r="BG281" s="17">
        <v>0.26429238079893602</v>
      </c>
      <c r="BH281" s="17">
        <v>0.22972675522373301</v>
      </c>
      <c r="BI281" s="17"/>
      <c r="BJ281" s="17">
        <v>0.25324064636153398</v>
      </c>
      <c r="BK281" s="17">
        <v>0.22470649834081299</v>
      </c>
      <c r="BL281" s="17"/>
      <c r="BM281" s="17">
        <v>0.25188798317691302</v>
      </c>
      <c r="BN281" s="17">
        <v>0.23174829752573201</v>
      </c>
      <c r="BO281" s="17"/>
      <c r="BP281" s="17">
        <v>0.22690966486886499</v>
      </c>
      <c r="BQ281" s="17">
        <v>0.25067098694578399</v>
      </c>
      <c r="BR281" s="17">
        <v>0.26461428972634998</v>
      </c>
      <c r="BS281" s="17">
        <v>0.25255494658147698</v>
      </c>
      <c r="BT281" s="17"/>
      <c r="BU281" s="17">
        <v>0.27566440788423002</v>
      </c>
      <c r="BV281" s="17">
        <v>0.21259743487493701</v>
      </c>
      <c r="BW281" s="17"/>
      <c r="BX281" s="17">
        <v>0.30111491183588202</v>
      </c>
      <c r="BY281" s="17">
        <v>0.22681681836468401</v>
      </c>
      <c r="BZ281" s="17"/>
      <c r="CA281" s="17">
        <v>0.26966346965702498</v>
      </c>
      <c r="CB281" s="17">
        <v>0.18080848916234599</v>
      </c>
      <c r="CC281" s="17">
        <v>0.33043030248835797</v>
      </c>
      <c r="CD281" s="17">
        <v>0.21846190911344501</v>
      </c>
    </row>
    <row r="282" spans="2:82">
      <c r="B282" t="s">
        <v>184</v>
      </c>
      <c r="C282" s="17">
        <v>0.21308399249563401</v>
      </c>
      <c r="D282" s="17">
        <v>0.201146380385962</v>
      </c>
      <c r="E282" s="17">
        <v>0.22587165753371899</v>
      </c>
      <c r="F282" s="17"/>
      <c r="G282" s="17">
        <v>0.228542116497961</v>
      </c>
      <c r="H282" s="17">
        <v>0.21616646094411199</v>
      </c>
      <c r="I282" s="17">
        <v>0.17638007782809101</v>
      </c>
      <c r="J282" s="17">
        <v>0.24177207520424199</v>
      </c>
      <c r="K282" s="17">
        <v>0.203114446838914</v>
      </c>
      <c r="L282" s="17">
        <v>0.21360864282153799</v>
      </c>
      <c r="M282" s="17"/>
      <c r="N282" s="17">
        <v>0.21942777862825699</v>
      </c>
      <c r="O282" s="17">
        <v>0.22762346759450799</v>
      </c>
      <c r="P282" s="17">
        <v>0.21117727913964801</v>
      </c>
      <c r="Q282" s="17">
        <v>0.19186346298750601</v>
      </c>
      <c r="R282" s="17"/>
      <c r="S282" s="17">
        <v>0.174316019045645</v>
      </c>
      <c r="T282" s="17">
        <v>0.22107428437697399</v>
      </c>
      <c r="U282" s="17">
        <v>0.23604872411303399</v>
      </c>
      <c r="V282" s="17">
        <v>0.230564384705888</v>
      </c>
      <c r="W282" s="17">
        <v>0.22851760381446101</v>
      </c>
      <c r="X282" s="17">
        <v>0.23896808615222001</v>
      </c>
      <c r="Y282" s="17">
        <v>0.227970981547823</v>
      </c>
      <c r="Z282" s="17">
        <v>0.18203818579752401</v>
      </c>
      <c r="AA282" s="17">
        <v>0.191999568586044</v>
      </c>
      <c r="AB282" s="17">
        <v>0.228552702274225</v>
      </c>
      <c r="AC282" s="17">
        <v>0.26650688033344899</v>
      </c>
      <c r="AD282" s="17">
        <v>7.5605720326995002E-2</v>
      </c>
      <c r="AE282" s="17"/>
      <c r="AF282" s="17">
        <v>0.14424833180413901</v>
      </c>
      <c r="AG282" s="17">
        <v>0.16237512657246</v>
      </c>
      <c r="AH282" s="17">
        <v>0.204002655502246</v>
      </c>
      <c r="AI282" s="17">
        <v>0.21919179167341399</v>
      </c>
      <c r="AJ282" s="17">
        <v>0.21858722896694999</v>
      </c>
      <c r="AK282" s="17">
        <v>0.18994166568828399</v>
      </c>
      <c r="AL282" s="17">
        <v>0.23678605844519801</v>
      </c>
      <c r="AM282" s="17">
        <v>0.201179965384849</v>
      </c>
      <c r="AN282" s="17">
        <v>0.23378628703139701</v>
      </c>
      <c r="AO282" s="17">
        <v>0.180102568376487</v>
      </c>
      <c r="AP282" s="17">
        <v>0.21625610764786601</v>
      </c>
      <c r="AQ282" s="17">
        <v>0.263595395756204</v>
      </c>
      <c r="AR282" s="17">
        <v>0.23375525301272901</v>
      </c>
      <c r="AS282" s="17">
        <v>0.24636277760427899</v>
      </c>
      <c r="AT282" s="17">
        <v>0.17366212255607999</v>
      </c>
      <c r="AU282" s="17">
        <v>0.17677070156421801</v>
      </c>
      <c r="AV282" s="17"/>
      <c r="AW282" s="17">
        <v>0.18307800427190599</v>
      </c>
      <c r="AX282" s="17">
        <v>0.21271054798663699</v>
      </c>
      <c r="AY282" s="17">
        <v>0.197774302835282</v>
      </c>
      <c r="AZ282" s="17">
        <v>0.24361089562067401</v>
      </c>
      <c r="BA282" s="17">
        <v>0.21621090124061201</v>
      </c>
      <c r="BB282" s="17">
        <v>0.25607546011524102</v>
      </c>
      <c r="BC282" s="17"/>
      <c r="BD282" s="17">
        <v>0.211028279026132</v>
      </c>
      <c r="BE282" s="17">
        <v>0.228570618785358</v>
      </c>
      <c r="BF282" s="17">
        <v>0.20842515812131501</v>
      </c>
      <c r="BG282" s="17">
        <v>0.19676729731173401</v>
      </c>
      <c r="BH282" s="17">
        <v>0.131558928315409</v>
      </c>
      <c r="BI282" s="17"/>
      <c r="BJ282" s="17">
        <v>0.21756600876559101</v>
      </c>
      <c r="BK282" s="17">
        <v>0.19127190751621301</v>
      </c>
      <c r="BL282" s="17"/>
      <c r="BM282" s="17">
        <v>0.21422804403167001</v>
      </c>
      <c r="BN282" s="17">
        <v>0.203446039416396</v>
      </c>
      <c r="BO282" s="17"/>
      <c r="BP282" s="17">
        <v>0.19592611672059099</v>
      </c>
      <c r="BQ282" s="17">
        <v>0.196659140400922</v>
      </c>
      <c r="BR282" s="17">
        <v>0.22845860826938599</v>
      </c>
      <c r="BS282" s="17">
        <v>0.21577436201719899</v>
      </c>
      <c r="BT282" s="17"/>
      <c r="BU282" s="17">
        <v>0.20452617782225399</v>
      </c>
      <c r="BV282" s="17">
        <v>0.22397774183312399</v>
      </c>
      <c r="BW282" s="17"/>
      <c r="BX282" s="17">
        <v>0.168201133467308</v>
      </c>
      <c r="BY282" s="17">
        <v>0.230887038308142</v>
      </c>
      <c r="BZ282" s="17"/>
      <c r="CA282" s="17">
        <v>0.17577352438713201</v>
      </c>
      <c r="CB282" s="17">
        <v>0.19045239582206899</v>
      </c>
      <c r="CC282" s="17">
        <v>0.19687852639091899</v>
      </c>
      <c r="CD282" s="17">
        <v>0.26199987007214198</v>
      </c>
    </row>
    <row r="283" spans="2:82">
      <c r="B283" t="s">
        <v>185</v>
      </c>
      <c r="C283" s="17">
        <v>0.12107260728379</v>
      </c>
      <c r="D283" s="17">
        <v>0.117669004324034</v>
      </c>
      <c r="E283" s="17">
        <v>0.124797508465782</v>
      </c>
      <c r="F283" s="17"/>
      <c r="G283" s="17">
        <v>9.1479535680343393E-2</v>
      </c>
      <c r="H283" s="17">
        <v>0.124316885567868</v>
      </c>
      <c r="I283" s="17">
        <v>0.11615616326084</v>
      </c>
      <c r="J283" s="17">
        <v>0.131476833878474</v>
      </c>
      <c r="K283" s="17">
        <v>0.12896777014191699</v>
      </c>
      <c r="L283" s="17">
        <v>0.128390900683021</v>
      </c>
      <c r="M283" s="17"/>
      <c r="N283" s="17">
        <v>0.102082322170173</v>
      </c>
      <c r="O283" s="17">
        <v>0.11643384918848899</v>
      </c>
      <c r="P283" s="17">
        <v>0.12536910136336801</v>
      </c>
      <c r="Q283" s="17">
        <v>0.140000236483656</v>
      </c>
      <c r="R283" s="17"/>
      <c r="S283" s="17">
        <v>0.124841866742308</v>
      </c>
      <c r="T283" s="17">
        <v>0.112230861892228</v>
      </c>
      <c r="U283" s="17">
        <v>0.11864034073665999</v>
      </c>
      <c r="V283" s="17">
        <v>0.128239568630132</v>
      </c>
      <c r="W283" s="17">
        <v>0.11123116616388699</v>
      </c>
      <c r="X283" s="17">
        <v>0.118100808318712</v>
      </c>
      <c r="Y283" s="17">
        <v>0.13357556295201301</v>
      </c>
      <c r="Z283" s="17">
        <v>0.16012216667375401</v>
      </c>
      <c r="AA283" s="17">
        <v>0.106125167050304</v>
      </c>
      <c r="AB283" s="17">
        <v>0.13433207235660699</v>
      </c>
      <c r="AC283" s="17">
        <v>9.7950842534263102E-2</v>
      </c>
      <c r="AD283" s="17">
        <v>0.126816791178649</v>
      </c>
      <c r="AE283" s="17"/>
      <c r="AF283" s="17">
        <v>9.9525225494564801E-2</v>
      </c>
      <c r="AG283" s="17">
        <v>0.120985387238806</v>
      </c>
      <c r="AH283" s="17">
        <v>0.15505308022773301</v>
      </c>
      <c r="AI283" s="17">
        <v>0.117770396421999</v>
      </c>
      <c r="AJ283" s="17">
        <v>0.120337341847221</v>
      </c>
      <c r="AK283" s="17">
        <v>0.139282704651878</v>
      </c>
      <c r="AL283" s="17">
        <v>0.122672857578441</v>
      </c>
      <c r="AM283" s="17">
        <v>0.141256706976324</v>
      </c>
      <c r="AN283" s="17">
        <v>0.10429800722398801</v>
      </c>
      <c r="AO283" s="17">
        <v>0.113257355247201</v>
      </c>
      <c r="AP283" s="17">
        <v>8.7816070319697598E-2</v>
      </c>
      <c r="AQ283" s="17">
        <v>0.107999429546774</v>
      </c>
      <c r="AR283" s="17">
        <v>9.6723716834673207E-2</v>
      </c>
      <c r="AS283" s="17">
        <v>0.14316838257804301</v>
      </c>
      <c r="AT283" s="17">
        <v>0.12836797211201201</v>
      </c>
      <c r="AU283" s="17">
        <v>7.9196652664343406E-2</v>
      </c>
      <c r="AV283" s="17"/>
      <c r="AW283" s="17">
        <v>0.11145404340159901</v>
      </c>
      <c r="AX283" s="17">
        <v>0.119054687407521</v>
      </c>
      <c r="AY283" s="17">
        <v>0.110422455187384</v>
      </c>
      <c r="AZ283" s="17">
        <v>0.129107032101654</v>
      </c>
      <c r="BA283" s="17">
        <v>0.14922696333890001</v>
      </c>
      <c r="BB283" s="17">
        <v>0.106085086441884</v>
      </c>
      <c r="BC283" s="17"/>
      <c r="BD283" s="17">
        <v>0.15987215712962899</v>
      </c>
      <c r="BE283" s="17">
        <v>0.111171539512744</v>
      </c>
      <c r="BF283" s="17">
        <v>0.10563003913488</v>
      </c>
      <c r="BG283" s="17">
        <v>0.10288414031939799</v>
      </c>
      <c r="BH283" s="17">
        <v>9.1803392323148297E-2</v>
      </c>
      <c r="BI283" s="17"/>
      <c r="BJ283" s="17">
        <v>0.121417281928654</v>
      </c>
      <c r="BK283" s="17">
        <v>0.116726925548528</v>
      </c>
      <c r="BL283" s="17"/>
      <c r="BM283" s="17">
        <v>0.124095685911491</v>
      </c>
      <c r="BN283" s="17">
        <v>0.10511709875198</v>
      </c>
      <c r="BO283" s="17"/>
      <c r="BP283" s="17">
        <v>0.10480798398791601</v>
      </c>
      <c r="BQ283" s="17">
        <v>0.11813617298320001</v>
      </c>
      <c r="BR283" s="17">
        <v>8.6760564777950799E-2</v>
      </c>
      <c r="BS283" s="17">
        <v>0.125534426189985</v>
      </c>
      <c r="BT283" s="17"/>
      <c r="BU283" s="17">
        <v>0.109986271083393</v>
      </c>
      <c r="BV283" s="17">
        <v>0.13518506148473799</v>
      </c>
      <c r="BW283" s="17"/>
      <c r="BX283" s="17">
        <v>9.38348011288207E-2</v>
      </c>
      <c r="BY283" s="17">
        <v>0.13187664074572</v>
      </c>
      <c r="BZ283" s="17"/>
      <c r="CA283" s="17">
        <v>9.3916211029154997E-2</v>
      </c>
      <c r="CB283" s="17">
        <v>0.149292656861091</v>
      </c>
      <c r="CC283" s="17">
        <v>6.1487805797781799E-2</v>
      </c>
      <c r="CD283" s="17">
        <v>0.164839900394192</v>
      </c>
    </row>
    <row r="284" spans="2:82">
      <c r="B284" t="s">
        <v>186</v>
      </c>
      <c r="C284" s="17">
        <v>0.13501723307965499</v>
      </c>
      <c r="D284" s="17">
        <v>0.151154961406294</v>
      </c>
      <c r="E284" s="17">
        <v>0.11968856112451599</v>
      </c>
      <c r="F284" s="17"/>
      <c r="G284" s="17">
        <v>0.15835691123999701</v>
      </c>
      <c r="H284" s="17">
        <v>0.16568194147967</v>
      </c>
      <c r="I284" s="17">
        <v>0.163819217460942</v>
      </c>
      <c r="J284" s="17">
        <v>0.12490828870738301</v>
      </c>
      <c r="K284" s="17">
        <v>0.102847351117208</v>
      </c>
      <c r="L284" s="17">
        <v>0.100754284118691</v>
      </c>
      <c r="M284" s="17"/>
      <c r="N284" s="17">
        <v>0.10898697245462299</v>
      </c>
      <c r="O284" s="17">
        <v>0.121905420782205</v>
      </c>
      <c r="P284" s="17">
        <v>0.16564669781803201</v>
      </c>
      <c r="Q284" s="17">
        <v>0.151430442035037</v>
      </c>
      <c r="R284" s="17"/>
      <c r="S284" s="17">
        <v>0.159525361010876</v>
      </c>
      <c r="T284" s="17">
        <v>0.106627794090186</v>
      </c>
      <c r="U284" s="17">
        <v>0.132769452936149</v>
      </c>
      <c r="V284" s="17">
        <v>0.13504259646210501</v>
      </c>
      <c r="W284" s="17">
        <v>0.16012932938670901</v>
      </c>
      <c r="X284" s="17">
        <v>0.14666887355507799</v>
      </c>
      <c r="Y284" s="17">
        <v>0.125359657005299</v>
      </c>
      <c r="Z284" s="17">
        <v>0.13442128800818701</v>
      </c>
      <c r="AA284" s="17">
        <v>0.13996162452534799</v>
      </c>
      <c r="AB284" s="17">
        <v>0.112569076593069</v>
      </c>
      <c r="AC284" s="17">
        <v>0.14416788626828</v>
      </c>
      <c r="AD284" s="17">
        <v>0.11653646160144</v>
      </c>
      <c r="AE284" s="17"/>
      <c r="AF284" s="17">
        <v>0.22920495891179299</v>
      </c>
      <c r="AG284" s="17">
        <v>0.186897634724387</v>
      </c>
      <c r="AH284" s="17">
        <v>0.128535438437204</v>
      </c>
      <c r="AI284" s="17">
        <v>0.173258766838504</v>
      </c>
      <c r="AJ284" s="17">
        <v>0.14121551001185401</v>
      </c>
      <c r="AK284" s="17">
        <v>0.15281288247074801</v>
      </c>
      <c r="AL284" s="17">
        <v>0.13741923122331401</v>
      </c>
      <c r="AM284" s="17">
        <v>0.149426834168818</v>
      </c>
      <c r="AN284" s="17">
        <v>0.127867509903764</v>
      </c>
      <c r="AO284" s="17">
        <v>0.12807064449713501</v>
      </c>
      <c r="AP284" s="17">
        <v>0.128291172520026</v>
      </c>
      <c r="AQ284" s="17">
        <v>8.9218259359932203E-2</v>
      </c>
      <c r="AR284" s="17">
        <v>9.8241437245457794E-2</v>
      </c>
      <c r="AS284" s="17">
        <v>6.7108555593219196E-2</v>
      </c>
      <c r="AT284" s="17">
        <v>0.154269532555075</v>
      </c>
      <c r="AU284" s="17">
        <v>0.120597632268652</v>
      </c>
      <c r="AV284" s="17"/>
      <c r="AW284" s="17">
        <v>0.15702838980693001</v>
      </c>
      <c r="AX284" s="17">
        <v>0.120777734383131</v>
      </c>
      <c r="AY284" s="17">
        <v>0.120972932060408</v>
      </c>
      <c r="AZ284" s="17">
        <v>0.131302040667684</v>
      </c>
      <c r="BA284" s="17">
        <v>0.131725718642308</v>
      </c>
      <c r="BB284" s="17">
        <v>0.165739474303506</v>
      </c>
      <c r="BC284" s="17"/>
      <c r="BD284" s="17">
        <v>0.17056023543316901</v>
      </c>
      <c r="BE284" s="17">
        <v>0.140037080835719</v>
      </c>
      <c r="BF284" s="17">
        <v>0.103378516480198</v>
      </c>
      <c r="BG284" s="17">
        <v>0.14663797059439901</v>
      </c>
      <c r="BH284" s="17">
        <v>0.134956477342346</v>
      </c>
      <c r="BI284" s="17"/>
      <c r="BJ284" s="17">
        <v>0.130937411892212</v>
      </c>
      <c r="BK284" s="17">
        <v>0.15224232562013301</v>
      </c>
      <c r="BL284" s="17"/>
      <c r="BM284" s="17">
        <v>0.13273251233626401</v>
      </c>
      <c r="BN284" s="17">
        <v>0.14489574290535601</v>
      </c>
      <c r="BO284" s="17"/>
      <c r="BP284" s="17">
        <v>0.14698635712373601</v>
      </c>
      <c r="BQ284" s="17">
        <v>0.152356781155121</v>
      </c>
      <c r="BR284" s="17">
        <v>0.168170088759552</v>
      </c>
      <c r="BS284" s="17">
        <v>0.127801302297987</v>
      </c>
      <c r="BT284" s="17"/>
      <c r="BU284" s="17">
        <v>0.12101082837226</v>
      </c>
      <c r="BV284" s="17">
        <v>0.15284681549354401</v>
      </c>
      <c r="BW284" s="17"/>
      <c r="BX284" s="17">
        <v>0.124097293615037</v>
      </c>
      <c r="BY284" s="17">
        <v>0.13934869027215899</v>
      </c>
      <c r="BZ284" s="17"/>
      <c r="CA284" s="17">
        <v>0.130857160167095</v>
      </c>
      <c r="CB284" s="17">
        <v>0.192816879163204</v>
      </c>
      <c r="CC284" s="17">
        <v>7.2149217156481399E-2</v>
      </c>
      <c r="CD284" s="17">
        <v>0.14779923975819301</v>
      </c>
    </row>
    <row r="285" spans="2:82">
      <c r="B285" t="s">
        <v>187</v>
      </c>
      <c r="C285" s="17">
        <v>6.9491674816133595E-2</v>
      </c>
      <c r="D285" s="17">
        <v>7.2494310580735702E-2</v>
      </c>
      <c r="E285" s="17">
        <v>6.7075941394048405E-2</v>
      </c>
      <c r="F285" s="17"/>
      <c r="G285" s="17">
        <v>5.4271701002778797E-2</v>
      </c>
      <c r="H285" s="17">
        <v>7.5925196543053505E-2</v>
      </c>
      <c r="I285" s="17">
        <v>0.101648378290415</v>
      </c>
      <c r="J285" s="17">
        <v>6.3073618985194105E-2</v>
      </c>
      <c r="K285" s="17">
        <v>6.8830691875023706E-2</v>
      </c>
      <c r="L285" s="17">
        <v>5.3788845555694902E-2</v>
      </c>
      <c r="M285" s="17"/>
      <c r="N285" s="17">
        <v>7.1051810117088193E-2</v>
      </c>
      <c r="O285" s="17">
        <v>5.7033488020331202E-2</v>
      </c>
      <c r="P285" s="17">
        <v>7.96156321030662E-2</v>
      </c>
      <c r="Q285" s="17">
        <v>7.3670474271445394E-2</v>
      </c>
      <c r="R285" s="17"/>
      <c r="S285" s="17">
        <v>8.7885298687835803E-2</v>
      </c>
      <c r="T285" s="17">
        <v>5.6445801891123401E-2</v>
      </c>
      <c r="U285" s="17">
        <v>4.9640083836173098E-2</v>
      </c>
      <c r="V285" s="17">
        <v>7.0163029061513504E-2</v>
      </c>
      <c r="W285" s="17">
        <v>5.2181163590823899E-2</v>
      </c>
      <c r="X285" s="17">
        <v>8.4704381281492894E-2</v>
      </c>
      <c r="Y285" s="17">
        <v>6.3620305865517202E-2</v>
      </c>
      <c r="Z285" s="17">
        <v>0.104039431900558</v>
      </c>
      <c r="AA285" s="17">
        <v>7.5901426701803804E-2</v>
      </c>
      <c r="AB285" s="17">
        <v>6.1466465194477501E-2</v>
      </c>
      <c r="AC285" s="17">
        <v>4.8334271107472099E-2</v>
      </c>
      <c r="AD285" s="17">
        <v>9.1280614726803405E-2</v>
      </c>
      <c r="AE285" s="17"/>
      <c r="AF285" s="17">
        <v>0.112016270258418</v>
      </c>
      <c r="AG285" s="17">
        <v>6.9909514366411102E-2</v>
      </c>
      <c r="AH285" s="17">
        <v>8.1727374858613394E-2</v>
      </c>
      <c r="AI285" s="17">
        <v>6.1403412750372199E-2</v>
      </c>
      <c r="AJ285" s="17">
        <v>8.3932530988994794E-2</v>
      </c>
      <c r="AK285" s="17">
        <v>6.8864474086974201E-2</v>
      </c>
      <c r="AL285" s="17">
        <v>6.8292787034778799E-2</v>
      </c>
      <c r="AM285" s="17">
        <v>5.8251546534739997E-2</v>
      </c>
      <c r="AN285" s="17">
        <v>7.3878606707715094E-2</v>
      </c>
      <c r="AO285" s="17">
        <v>8.6274715889846004E-2</v>
      </c>
      <c r="AP285" s="17">
        <v>4.6156012909402799E-2</v>
      </c>
      <c r="AQ285" s="17">
        <v>5.7494513724221402E-2</v>
      </c>
      <c r="AR285" s="17">
        <v>7.5986808451292007E-2</v>
      </c>
      <c r="AS285" s="17">
        <v>7.9801078672439296E-2</v>
      </c>
      <c r="AT285" s="17">
        <v>5.4483041114408902E-2</v>
      </c>
      <c r="AU285" s="17">
        <v>8.8621203339674895E-2</v>
      </c>
      <c r="AV285" s="17"/>
      <c r="AW285" s="17">
        <v>8.6348495022717395E-2</v>
      </c>
      <c r="AX285" s="17">
        <v>7.2496891635572297E-2</v>
      </c>
      <c r="AY285" s="17">
        <v>8.7785670273178601E-2</v>
      </c>
      <c r="AZ285" s="17">
        <v>5.2500688825417897E-2</v>
      </c>
      <c r="BA285" s="17">
        <v>4.2324123093836999E-2</v>
      </c>
      <c r="BB285" s="17">
        <v>6.0800576191932201E-2</v>
      </c>
      <c r="BC285" s="17"/>
      <c r="BD285" s="17">
        <v>6.5452009004743905E-2</v>
      </c>
      <c r="BE285" s="17">
        <v>6.3668739412703707E-2</v>
      </c>
      <c r="BF285" s="17">
        <v>6.5645355331149097E-2</v>
      </c>
      <c r="BG285" s="17">
        <v>6.6455362128474998E-2</v>
      </c>
      <c r="BH285" s="17">
        <v>7.1584056449935402E-2</v>
      </c>
      <c r="BI285" s="17"/>
      <c r="BJ285" s="17">
        <v>6.4298666301777593E-2</v>
      </c>
      <c r="BK285" s="17">
        <v>9.38621543386991E-2</v>
      </c>
      <c r="BL285" s="17"/>
      <c r="BM285" s="17">
        <v>6.8069393591687899E-2</v>
      </c>
      <c r="BN285" s="17">
        <v>7.52565908216144E-2</v>
      </c>
      <c r="BO285" s="17"/>
      <c r="BP285" s="17">
        <v>7.8037825364796101E-2</v>
      </c>
      <c r="BQ285" s="17">
        <v>8.1865476425662706E-2</v>
      </c>
      <c r="BR285" s="17">
        <v>6.1557023372302802E-2</v>
      </c>
      <c r="BS285" s="17">
        <v>6.6193464046429201E-2</v>
      </c>
      <c r="BT285" s="17"/>
      <c r="BU285" s="17">
        <v>6.6026433164776105E-2</v>
      </c>
      <c r="BV285" s="17">
        <v>7.3902786225351902E-2</v>
      </c>
      <c r="BW285" s="17"/>
      <c r="BX285" s="17">
        <v>6.6060719647588903E-2</v>
      </c>
      <c r="BY285" s="17">
        <v>7.0852583041871101E-2</v>
      </c>
      <c r="BZ285" s="17"/>
      <c r="CA285" s="17">
        <v>8.7991054366744495E-2</v>
      </c>
      <c r="CB285" s="17">
        <v>0.12290949870701</v>
      </c>
      <c r="CC285" s="17">
        <v>3.3323756754231403E-2</v>
      </c>
      <c r="CD285" s="17">
        <v>5.1961846982507699E-2</v>
      </c>
    </row>
    <row r="286" spans="2:82">
      <c r="B286" t="s">
        <v>188</v>
      </c>
      <c r="C286" s="17">
        <v>2.4999751863639001E-2</v>
      </c>
      <c r="D286" s="17">
        <v>2.8240531900406301E-2</v>
      </c>
      <c r="E286" s="17">
        <v>2.2020398215559199E-2</v>
      </c>
      <c r="F286" s="17"/>
      <c r="G286" s="17">
        <v>1.02197368138086E-2</v>
      </c>
      <c r="H286" s="17">
        <v>7.49118568823493E-3</v>
      </c>
      <c r="I286" s="17">
        <v>1.1658346985425E-2</v>
      </c>
      <c r="J286" s="17">
        <v>3.0427654260837E-2</v>
      </c>
      <c r="K286" s="17">
        <v>4.1302002958128102E-2</v>
      </c>
      <c r="L286" s="17">
        <v>4.4661460401175898E-2</v>
      </c>
      <c r="M286" s="17"/>
      <c r="N286" s="17">
        <v>2.1068912953919699E-2</v>
      </c>
      <c r="O286" s="17">
        <v>2.3838894987029201E-2</v>
      </c>
      <c r="P286" s="17">
        <v>2.3335538565142699E-2</v>
      </c>
      <c r="Q286" s="17">
        <v>3.1710432480862499E-2</v>
      </c>
      <c r="R286" s="17"/>
      <c r="S286" s="17">
        <v>2.1666910692244499E-2</v>
      </c>
      <c r="T286" s="17">
        <v>2.7519515224744599E-2</v>
      </c>
      <c r="U286" s="17">
        <v>3.4172793174436097E-2</v>
      </c>
      <c r="V286" s="17">
        <v>2.6556109997408001E-2</v>
      </c>
      <c r="W286" s="17">
        <v>2.4526751673208402E-2</v>
      </c>
      <c r="X286" s="17">
        <v>1.32784054483535E-2</v>
      </c>
      <c r="Y286" s="17">
        <v>1.86720736073589E-2</v>
      </c>
      <c r="Z286" s="17">
        <v>2.1877147426691002E-2</v>
      </c>
      <c r="AA286" s="17">
        <v>3.0523553752729402E-2</v>
      </c>
      <c r="AB286" s="17">
        <v>1.8842514128799202E-2</v>
      </c>
      <c r="AC286" s="17">
        <v>4.5768743846280401E-2</v>
      </c>
      <c r="AD286" s="17">
        <v>2.14129553829395E-2</v>
      </c>
      <c r="AE286" s="17"/>
      <c r="AF286" s="17">
        <v>0</v>
      </c>
      <c r="AG286" s="17">
        <v>4.1197446893483501E-2</v>
      </c>
      <c r="AH286" s="17">
        <v>3.6556192337296102E-2</v>
      </c>
      <c r="AI286" s="17">
        <v>2.0511259927306999E-2</v>
      </c>
      <c r="AJ286" s="17">
        <v>1.80401305618711E-2</v>
      </c>
      <c r="AK286" s="17">
        <v>3.7003280937774899E-2</v>
      </c>
      <c r="AL286" s="17">
        <v>2.2713683684024499E-2</v>
      </c>
      <c r="AM286" s="17">
        <v>9.5811962311154898E-3</v>
      </c>
      <c r="AN286" s="17">
        <v>1.09186145553522E-2</v>
      </c>
      <c r="AO286" s="17">
        <v>1.3711922634550899E-2</v>
      </c>
      <c r="AP286" s="17">
        <v>1.2735293108300599E-2</v>
      </c>
      <c r="AQ286" s="17">
        <v>2.4447713910845902E-2</v>
      </c>
      <c r="AR286" s="17">
        <v>2.9375361772597801E-2</v>
      </c>
      <c r="AS286" s="17">
        <v>5.0767553092669601E-2</v>
      </c>
      <c r="AT286" s="17">
        <v>0</v>
      </c>
      <c r="AU286" s="17">
        <v>3.5834821831783402E-2</v>
      </c>
      <c r="AV286" s="17"/>
      <c r="AW286" s="17">
        <v>1.47185420584334E-2</v>
      </c>
      <c r="AX286" s="17">
        <v>3.0277868707048902E-2</v>
      </c>
      <c r="AY286" s="17">
        <v>2.6705954780753199E-2</v>
      </c>
      <c r="AZ286" s="17">
        <v>3.2091688756141101E-2</v>
      </c>
      <c r="BA286" s="17">
        <v>1.8174527553299399E-2</v>
      </c>
      <c r="BB286" s="17">
        <v>2.19682041588572E-2</v>
      </c>
      <c r="BC286" s="17"/>
      <c r="BD286" s="17">
        <v>2.7244662798670299E-2</v>
      </c>
      <c r="BE286" s="17">
        <v>2.2555306609209399E-2</v>
      </c>
      <c r="BF286" s="17">
        <v>1.8205679158776002E-2</v>
      </c>
      <c r="BG286" s="17">
        <v>1.9508210576221201E-2</v>
      </c>
      <c r="BH286" s="17">
        <v>1.76979154000022E-2</v>
      </c>
      <c r="BI286" s="17"/>
      <c r="BJ286" s="17">
        <v>2.8725696017425299E-2</v>
      </c>
      <c r="BK286" s="17">
        <v>9.3451479495966806E-3</v>
      </c>
      <c r="BL286" s="17"/>
      <c r="BM286" s="17">
        <v>2.7783110175034102E-2</v>
      </c>
      <c r="BN286" s="17">
        <v>1.17914250166002E-2</v>
      </c>
      <c r="BO286" s="17"/>
      <c r="BP286" s="17">
        <v>1.2476275531325499E-2</v>
      </c>
      <c r="BQ286" s="17">
        <v>1.6586733870272201E-2</v>
      </c>
      <c r="BR286" s="17">
        <v>0</v>
      </c>
      <c r="BS286" s="17">
        <v>3.05667167303325E-2</v>
      </c>
      <c r="BT286" s="17"/>
      <c r="BU286" s="17">
        <v>1.9120567425411301E-2</v>
      </c>
      <c r="BV286" s="17">
        <v>3.2483714069335597E-2</v>
      </c>
      <c r="BW286" s="17"/>
      <c r="BX286" s="17">
        <v>7.90258009932116E-3</v>
      </c>
      <c r="BY286" s="17">
        <v>3.1781444001218101E-2</v>
      </c>
      <c r="BZ286" s="17"/>
      <c r="CA286" s="17">
        <v>1.5433433333793101E-2</v>
      </c>
      <c r="CB286" s="17">
        <v>6.5266826483569296E-2</v>
      </c>
      <c r="CC286" s="17">
        <v>3.9156347069889703E-3</v>
      </c>
      <c r="CD286" s="17">
        <v>1.12866022967479E-2</v>
      </c>
    </row>
    <row r="287" spans="2:82">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row>
    <row r="288" spans="2:82">
      <c r="B288" s="6" t="s">
        <v>190</v>
      </c>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row>
    <row r="289" spans="2:82">
      <c r="B289" s="24" t="s">
        <v>15</v>
      </c>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row>
    <row r="290" spans="2:82">
      <c r="B290" t="s">
        <v>182</v>
      </c>
      <c r="C290" s="17">
        <v>0.10252325987137099</v>
      </c>
      <c r="D290" s="17">
        <v>9.9084757096394804E-2</v>
      </c>
      <c r="E290" s="17">
        <v>0.106031844629146</v>
      </c>
      <c r="F290" s="17"/>
      <c r="G290" s="17">
        <v>7.3245254167418894E-2</v>
      </c>
      <c r="H290" s="17">
        <v>9.1457280558017703E-2</v>
      </c>
      <c r="I290" s="17">
        <v>0.118840632092005</v>
      </c>
      <c r="J290" s="17">
        <v>0.119227369043492</v>
      </c>
      <c r="K290" s="17">
        <v>9.6823253152353406E-2</v>
      </c>
      <c r="L290" s="17">
        <v>0.107958194811691</v>
      </c>
      <c r="M290" s="17"/>
      <c r="N290" s="17">
        <v>9.0582236584668394E-2</v>
      </c>
      <c r="O290" s="17">
        <v>7.9425737712603001E-2</v>
      </c>
      <c r="P290" s="17">
        <v>0.11448439148775</v>
      </c>
      <c r="Q290" s="17">
        <v>0.12872944151303001</v>
      </c>
      <c r="R290" s="17"/>
      <c r="S290" s="17">
        <v>8.61713765097534E-2</v>
      </c>
      <c r="T290" s="17">
        <v>9.1646326134950801E-2</v>
      </c>
      <c r="U290" s="17">
        <v>8.8381314277443501E-2</v>
      </c>
      <c r="V290" s="17">
        <v>9.3467678032546506E-2</v>
      </c>
      <c r="W290" s="17">
        <v>0.112161054618931</v>
      </c>
      <c r="X290" s="17">
        <v>0.117968170642314</v>
      </c>
      <c r="Y290" s="17">
        <v>9.0262593090939203E-2</v>
      </c>
      <c r="Z290" s="17">
        <v>0.118109872163304</v>
      </c>
      <c r="AA290" s="17">
        <v>0.114349302954579</v>
      </c>
      <c r="AB290" s="17">
        <v>0.11791631625013101</v>
      </c>
      <c r="AC290" s="17">
        <v>0.127583856982009</v>
      </c>
      <c r="AD290" s="17">
        <v>0.10261911924825599</v>
      </c>
      <c r="AE290" s="17"/>
      <c r="AF290" s="17">
        <v>0</v>
      </c>
      <c r="AG290" s="17">
        <v>0.18360928675508101</v>
      </c>
      <c r="AH290" s="17">
        <v>0.115820877742909</v>
      </c>
      <c r="AI290" s="17">
        <v>0.13324731894176001</v>
      </c>
      <c r="AJ290" s="17">
        <v>0.109089021047189</v>
      </c>
      <c r="AK290" s="17">
        <v>9.9579267470305002E-2</v>
      </c>
      <c r="AL290" s="17">
        <v>0.100289602506087</v>
      </c>
      <c r="AM290" s="17">
        <v>8.4533267084064501E-2</v>
      </c>
      <c r="AN290" s="17">
        <v>8.3557771423228802E-2</v>
      </c>
      <c r="AO290" s="17">
        <v>7.9547539726471606E-2</v>
      </c>
      <c r="AP290" s="17">
        <v>0.107130260227271</v>
      </c>
      <c r="AQ290" s="17">
        <v>9.3535044341840803E-2</v>
      </c>
      <c r="AR290" s="17">
        <v>7.8730356060792595E-2</v>
      </c>
      <c r="AS290" s="17">
        <v>0.13121107954671299</v>
      </c>
      <c r="AT290" s="17">
        <v>9.3977287353692193E-2</v>
      </c>
      <c r="AU290" s="17">
        <v>6.98743775016437E-2</v>
      </c>
      <c r="AV290" s="17"/>
      <c r="AW290" s="17">
        <v>0.104292040090676</v>
      </c>
      <c r="AX290" s="17">
        <v>9.5215407745971994E-2</v>
      </c>
      <c r="AY290" s="17">
        <v>0.126877832686244</v>
      </c>
      <c r="AZ290" s="17">
        <v>0.100643435949933</v>
      </c>
      <c r="BA290" s="17">
        <v>9.1064507649718004E-2</v>
      </c>
      <c r="BB290" s="17">
        <v>0.101195889610835</v>
      </c>
      <c r="BC290" s="17"/>
      <c r="BD290" s="17">
        <v>0.10970572782185301</v>
      </c>
      <c r="BE290" s="17">
        <v>0.108344548848176</v>
      </c>
      <c r="BF290" s="17">
        <v>9.1105749290030597E-2</v>
      </c>
      <c r="BG290" s="17">
        <v>8.8839355529286901E-2</v>
      </c>
      <c r="BH290" s="17">
        <v>5.8766996779349302E-2</v>
      </c>
      <c r="BI290" s="17"/>
      <c r="BJ290" s="17">
        <v>0.101817135294285</v>
      </c>
      <c r="BK290" s="17">
        <v>0.10689587094280199</v>
      </c>
      <c r="BL290" s="17"/>
      <c r="BM290" s="17">
        <v>9.9805996365507604E-2</v>
      </c>
      <c r="BN290" s="17">
        <v>0.116890620778644</v>
      </c>
      <c r="BO290" s="17"/>
      <c r="BP290" s="17">
        <v>0.10683248256493499</v>
      </c>
      <c r="BQ290" s="17">
        <v>9.4693574681803006E-2</v>
      </c>
      <c r="BR290" s="17">
        <v>5.0317613848232197E-2</v>
      </c>
      <c r="BS290" s="17">
        <v>0.104747444864368</v>
      </c>
      <c r="BT290" s="17"/>
      <c r="BU290" s="17">
        <v>0.10293493490406901</v>
      </c>
      <c r="BV290" s="17">
        <v>0.10199921433102301</v>
      </c>
      <c r="BW290" s="17"/>
      <c r="BX290" s="17">
        <v>8.4101069133727502E-2</v>
      </c>
      <c r="BY290" s="17">
        <v>0.10983052845384</v>
      </c>
      <c r="BZ290" s="17"/>
      <c r="CA290" s="17">
        <v>0.16406932715008099</v>
      </c>
      <c r="CB290" s="17">
        <v>0.17185369926755001</v>
      </c>
      <c r="CC290" s="17">
        <v>5.01706023020232E-2</v>
      </c>
      <c r="CD290" s="17">
        <v>7.5790707588937106E-2</v>
      </c>
    </row>
    <row r="291" spans="2:82">
      <c r="B291" t="s">
        <v>183</v>
      </c>
      <c r="C291" s="17">
        <v>0.157535777824482</v>
      </c>
      <c r="D291" s="17">
        <v>0.154221137402687</v>
      </c>
      <c r="E291" s="17">
        <v>0.16148789286930401</v>
      </c>
      <c r="F291" s="17"/>
      <c r="G291" s="17">
        <v>0.19904396243660499</v>
      </c>
      <c r="H291" s="17">
        <v>0.15611751927859199</v>
      </c>
      <c r="I291" s="17">
        <v>0.18170685466490699</v>
      </c>
      <c r="J291" s="17">
        <v>0.14490590386819699</v>
      </c>
      <c r="K291" s="17">
        <v>0.146575283202969</v>
      </c>
      <c r="L291" s="17">
        <v>0.12894429219018799</v>
      </c>
      <c r="M291" s="17"/>
      <c r="N291" s="17">
        <v>0.13599800562935399</v>
      </c>
      <c r="O291" s="17">
        <v>0.142041326173942</v>
      </c>
      <c r="P291" s="17">
        <v>0.186528094341536</v>
      </c>
      <c r="Q291" s="17">
        <v>0.17207680389254501</v>
      </c>
      <c r="R291" s="17"/>
      <c r="S291" s="17">
        <v>0.14363246925563</v>
      </c>
      <c r="T291" s="17">
        <v>0.13754245780781599</v>
      </c>
      <c r="U291" s="17">
        <v>0.11082891047428101</v>
      </c>
      <c r="V291" s="17">
        <v>0.19460683077246901</v>
      </c>
      <c r="W291" s="17">
        <v>0.16578458756081799</v>
      </c>
      <c r="X291" s="17">
        <v>0.18588591725339801</v>
      </c>
      <c r="Y291" s="17">
        <v>0.16319876363667901</v>
      </c>
      <c r="Z291" s="17">
        <v>0.18053488897360701</v>
      </c>
      <c r="AA291" s="17">
        <v>0.16649282684401401</v>
      </c>
      <c r="AB291" s="17">
        <v>0.17721427383105501</v>
      </c>
      <c r="AC291" s="17">
        <v>0.12878631495002099</v>
      </c>
      <c r="AD291" s="17">
        <v>0.12836145508206601</v>
      </c>
      <c r="AE291" s="17"/>
      <c r="AF291" s="17">
        <v>0.29478569639519198</v>
      </c>
      <c r="AG291" s="17">
        <v>0.17335590987904101</v>
      </c>
      <c r="AH291" s="17">
        <v>0.15911758623029801</v>
      </c>
      <c r="AI291" s="17">
        <v>0.165119701351536</v>
      </c>
      <c r="AJ291" s="17">
        <v>0.12506546527919801</v>
      </c>
      <c r="AK291" s="17">
        <v>0.15679510571403699</v>
      </c>
      <c r="AL291" s="17">
        <v>0.17814579388690799</v>
      </c>
      <c r="AM291" s="17">
        <v>0.14637529627899401</v>
      </c>
      <c r="AN291" s="17">
        <v>0.14337079076889001</v>
      </c>
      <c r="AO291" s="17">
        <v>0.15239710719146801</v>
      </c>
      <c r="AP291" s="17">
        <v>0.16656915991032101</v>
      </c>
      <c r="AQ291" s="17">
        <v>0.150487591550068</v>
      </c>
      <c r="AR291" s="17">
        <v>0.214620482401679</v>
      </c>
      <c r="AS291" s="17">
        <v>0.201646566785526</v>
      </c>
      <c r="AT291" s="17">
        <v>0.16903180901869999</v>
      </c>
      <c r="AU291" s="17">
        <v>0.113433323754662</v>
      </c>
      <c r="AV291" s="17"/>
      <c r="AW291" s="17">
        <v>0.15708398143458799</v>
      </c>
      <c r="AX291" s="17">
        <v>0.15455198663984801</v>
      </c>
      <c r="AY291" s="17">
        <v>0.15922084092306801</v>
      </c>
      <c r="AZ291" s="17">
        <v>0.17790594709233801</v>
      </c>
      <c r="BA291" s="17">
        <v>0.13239609002893599</v>
      </c>
      <c r="BB291" s="17">
        <v>0.14755304682446299</v>
      </c>
      <c r="BC291" s="17"/>
      <c r="BD291" s="17">
        <v>0.18713322208942801</v>
      </c>
      <c r="BE291" s="17">
        <v>0.169539732642528</v>
      </c>
      <c r="BF291" s="17">
        <v>0.147258619317164</v>
      </c>
      <c r="BG291" s="17">
        <v>0.11688324557320399</v>
      </c>
      <c r="BH291" s="17">
        <v>6.7798381418902903E-2</v>
      </c>
      <c r="BI291" s="17"/>
      <c r="BJ291" s="17">
        <v>0.159242181605006</v>
      </c>
      <c r="BK291" s="17">
        <v>0.148059718245246</v>
      </c>
      <c r="BL291" s="17"/>
      <c r="BM291" s="17">
        <v>0.161423565055234</v>
      </c>
      <c r="BN291" s="17">
        <v>0.13722653089729001</v>
      </c>
      <c r="BO291" s="17"/>
      <c r="BP291" s="17">
        <v>0.13420127387488601</v>
      </c>
      <c r="BQ291" s="17">
        <v>0.136811044907028</v>
      </c>
      <c r="BR291" s="17">
        <v>0.150570059068869</v>
      </c>
      <c r="BS291" s="17">
        <v>0.16600144339367401</v>
      </c>
      <c r="BT291" s="17"/>
      <c r="BU291" s="17">
        <v>0.16094898416456099</v>
      </c>
      <c r="BV291" s="17">
        <v>0.153190905246018</v>
      </c>
      <c r="BW291" s="17"/>
      <c r="BX291" s="17">
        <v>0.153734891940185</v>
      </c>
      <c r="BY291" s="17">
        <v>0.15904342120975701</v>
      </c>
      <c r="BZ291" s="17"/>
      <c r="CA291" s="17">
        <v>0.16517275427606901</v>
      </c>
      <c r="CB291" s="17">
        <v>0.20341201016966801</v>
      </c>
      <c r="CC291" s="17">
        <v>0.109785816987599</v>
      </c>
      <c r="CD291" s="17">
        <v>0.16252568245677099</v>
      </c>
    </row>
    <row r="292" spans="2:82">
      <c r="B292" t="s">
        <v>184</v>
      </c>
      <c r="C292" s="17">
        <v>0.23204725782667801</v>
      </c>
      <c r="D292" s="17">
        <v>0.21785522415155301</v>
      </c>
      <c r="E292" s="17">
        <v>0.24478637377924101</v>
      </c>
      <c r="F292" s="17"/>
      <c r="G292" s="17">
        <v>0.26471349280449202</v>
      </c>
      <c r="H292" s="17">
        <v>0.24942545121142001</v>
      </c>
      <c r="I292" s="17">
        <v>0.233496250766628</v>
      </c>
      <c r="J292" s="17">
        <v>0.243238020201511</v>
      </c>
      <c r="K292" s="17">
        <v>0.203798606408577</v>
      </c>
      <c r="L292" s="17">
        <v>0.20479473655403199</v>
      </c>
      <c r="M292" s="17"/>
      <c r="N292" s="17">
        <v>0.21958658281117399</v>
      </c>
      <c r="O292" s="17">
        <v>0.238885078150366</v>
      </c>
      <c r="P292" s="17">
        <v>0.23146217107082301</v>
      </c>
      <c r="Q292" s="17">
        <v>0.24205015006434399</v>
      </c>
      <c r="R292" s="17"/>
      <c r="S292" s="17">
        <v>0.213602211366233</v>
      </c>
      <c r="T292" s="17">
        <v>0.21561277415394101</v>
      </c>
      <c r="U292" s="17">
        <v>0.25340125331340402</v>
      </c>
      <c r="V292" s="17">
        <v>0.209339432037152</v>
      </c>
      <c r="W292" s="17">
        <v>0.22822831114497599</v>
      </c>
      <c r="X292" s="17">
        <v>0.21212954364327999</v>
      </c>
      <c r="Y292" s="17">
        <v>0.281240495749499</v>
      </c>
      <c r="Z292" s="17">
        <v>0.21671766491820299</v>
      </c>
      <c r="AA292" s="17">
        <v>0.227030360305261</v>
      </c>
      <c r="AB292" s="17">
        <v>0.23653951597050399</v>
      </c>
      <c r="AC292" s="17">
        <v>0.28968923840213301</v>
      </c>
      <c r="AD292" s="17">
        <v>0.267283363247665</v>
      </c>
      <c r="AE292" s="17"/>
      <c r="AF292" s="17">
        <v>0.32424330645298899</v>
      </c>
      <c r="AG292" s="17">
        <v>0.23473955093228699</v>
      </c>
      <c r="AH292" s="17">
        <v>0.19371064885536601</v>
      </c>
      <c r="AI292" s="17">
        <v>0.22018884268081201</v>
      </c>
      <c r="AJ292" s="17">
        <v>0.26114323066480399</v>
      </c>
      <c r="AK292" s="17">
        <v>0.24645998676134601</v>
      </c>
      <c r="AL292" s="17">
        <v>0.23380418539599801</v>
      </c>
      <c r="AM292" s="17">
        <v>0.25327823121455501</v>
      </c>
      <c r="AN292" s="17">
        <v>0.23345253813873501</v>
      </c>
      <c r="AO292" s="17">
        <v>0.25434521838018298</v>
      </c>
      <c r="AP292" s="17">
        <v>0.235504254012947</v>
      </c>
      <c r="AQ292" s="17">
        <v>0.243403869644405</v>
      </c>
      <c r="AR292" s="17">
        <v>0.18986381857123399</v>
      </c>
      <c r="AS292" s="17">
        <v>0.18153740961829401</v>
      </c>
      <c r="AT292" s="17">
        <v>0.203803365511707</v>
      </c>
      <c r="AU292" s="17">
        <v>0.196282243440668</v>
      </c>
      <c r="AV292" s="17"/>
      <c r="AW292" s="17">
        <v>0.21847853664918901</v>
      </c>
      <c r="AX292" s="17">
        <v>0.22264841214627501</v>
      </c>
      <c r="AY292" s="17">
        <v>0.236764464839476</v>
      </c>
      <c r="AZ292" s="17">
        <v>0.23580586715274501</v>
      </c>
      <c r="BA292" s="17">
        <v>0.26072923293905997</v>
      </c>
      <c r="BB292" s="17">
        <v>0.252608926278032</v>
      </c>
      <c r="BC292" s="17"/>
      <c r="BD292" s="17">
        <v>0.25568584135758698</v>
      </c>
      <c r="BE292" s="17">
        <v>0.24511007928724601</v>
      </c>
      <c r="BF292" s="17">
        <v>0.21568167721780299</v>
      </c>
      <c r="BG292" s="17">
        <v>0.214090131862018</v>
      </c>
      <c r="BH292" s="17">
        <v>0.23018936015099301</v>
      </c>
      <c r="BI292" s="17"/>
      <c r="BJ292" s="17">
        <v>0.240576384320218</v>
      </c>
      <c r="BK292" s="17">
        <v>0.19767595494687501</v>
      </c>
      <c r="BL292" s="17"/>
      <c r="BM292" s="17">
        <v>0.236760155653361</v>
      </c>
      <c r="BN292" s="17">
        <v>0.20917044716409999</v>
      </c>
      <c r="BO292" s="17"/>
      <c r="BP292" s="17">
        <v>0.20837796607879699</v>
      </c>
      <c r="BQ292" s="17">
        <v>0.216511882590052</v>
      </c>
      <c r="BR292" s="17">
        <v>0.22043153653258499</v>
      </c>
      <c r="BS292" s="17">
        <v>0.242499595504897</v>
      </c>
      <c r="BT292" s="17"/>
      <c r="BU292" s="17">
        <v>0.224744346466133</v>
      </c>
      <c r="BV292" s="17">
        <v>0.24134356638582</v>
      </c>
      <c r="BW292" s="17"/>
      <c r="BX292" s="17">
        <v>0.21247341419779001</v>
      </c>
      <c r="BY292" s="17">
        <v>0.23981133619414599</v>
      </c>
      <c r="BZ292" s="17"/>
      <c r="CA292" s="17">
        <v>0.197960832436928</v>
      </c>
      <c r="CB292" s="17">
        <v>0.23631660214773101</v>
      </c>
      <c r="CC292" s="17">
        <v>0.229842381906949</v>
      </c>
      <c r="CD292" s="17">
        <v>0.23917974944644399</v>
      </c>
    </row>
    <row r="293" spans="2:82">
      <c r="B293" t="s">
        <v>185</v>
      </c>
      <c r="C293" s="17">
        <v>0.20977277691799201</v>
      </c>
      <c r="D293" s="17">
        <v>0.200988979168537</v>
      </c>
      <c r="E293" s="17">
        <v>0.218898730658103</v>
      </c>
      <c r="F293" s="17"/>
      <c r="G293" s="17">
        <v>0.193929241659721</v>
      </c>
      <c r="H293" s="17">
        <v>0.16272625599769899</v>
      </c>
      <c r="I293" s="17">
        <v>0.167595921931459</v>
      </c>
      <c r="J293" s="17">
        <v>0.20911726281384599</v>
      </c>
      <c r="K293" s="17">
        <v>0.262643017761437</v>
      </c>
      <c r="L293" s="17">
        <v>0.25819036475096102</v>
      </c>
      <c r="M293" s="17"/>
      <c r="N293" s="17">
        <v>0.235892403992603</v>
      </c>
      <c r="O293" s="17">
        <v>0.24003337770240801</v>
      </c>
      <c r="P293" s="17">
        <v>0.16790197878529101</v>
      </c>
      <c r="Q293" s="17">
        <v>0.18459059403309599</v>
      </c>
      <c r="R293" s="17"/>
      <c r="S293" s="17">
        <v>0.21063076901551001</v>
      </c>
      <c r="T293" s="17">
        <v>0.21528068219799801</v>
      </c>
      <c r="U293" s="17">
        <v>0.292247513105796</v>
      </c>
      <c r="V293" s="17">
        <v>0.201086111941781</v>
      </c>
      <c r="W293" s="17">
        <v>0.22092550665713301</v>
      </c>
      <c r="X293" s="17">
        <v>0.189239667095535</v>
      </c>
      <c r="Y293" s="17">
        <v>0.200854213472622</v>
      </c>
      <c r="Z293" s="17">
        <v>0.20483915942504499</v>
      </c>
      <c r="AA293" s="17">
        <v>0.21146606567102499</v>
      </c>
      <c r="AB293" s="17">
        <v>0.19193965884217201</v>
      </c>
      <c r="AC293" s="17">
        <v>0.154012541949892</v>
      </c>
      <c r="AD293" s="17">
        <v>0.194189073739468</v>
      </c>
      <c r="AE293" s="17"/>
      <c r="AF293" s="17">
        <v>0.22500294784177099</v>
      </c>
      <c r="AG293" s="17">
        <v>0.14168713973303801</v>
      </c>
      <c r="AH293" s="17">
        <v>0.25194149800301702</v>
      </c>
      <c r="AI293" s="17">
        <v>0.22432951520873101</v>
      </c>
      <c r="AJ293" s="17">
        <v>0.186647990051169</v>
      </c>
      <c r="AK293" s="17">
        <v>0.22985621243026</v>
      </c>
      <c r="AL293" s="17">
        <v>0.20939858329081501</v>
      </c>
      <c r="AM293" s="17">
        <v>0.213267336575447</v>
      </c>
      <c r="AN293" s="17">
        <v>0.234264881171523</v>
      </c>
      <c r="AO293" s="17">
        <v>0.208604869499079</v>
      </c>
      <c r="AP293" s="17">
        <v>0.185182596512767</v>
      </c>
      <c r="AQ293" s="17">
        <v>0.16823835401402701</v>
      </c>
      <c r="AR293" s="17">
        <v>0.185855585445314</v>
      </c>
      <c r="AS293" s="17">
        <v>0.16145794944844599</v>
      </c>
      <c r="AT293" s="17">
        <v>0.243751106850747</v>
      </c>
      <c r="AU293" s="17">
        <v>0.18377804280759</v>
      </c>
      <c r="AV293" s="17"/>
      <c r="AW293" s="17">
        <v>0.18307814226852401</v>
      </c>
      <c r="AX293" s="17">
        <v>0.23227691595906899</v>
      </c>
      <c r="AY293" s="17">
        <v>0.18956130316491901</v>
      </c>
      <c r="AZ293" s="17">
        <v>0.20866304524565199</v>
      </c>
      <c r="BA293" s="17">
        <v>0.24289379328292399</v>
      </c>
      <c r="BB293" s="17">
        <v>0.19763127408772799</v>
      </c>
      <c r="BC293" s="17"/>
      <c r="BD293" s="17">
        <v>0.18393324009810899</v>
      </c>
      <c r="BE293" s="17">
        <v>0.204435648942348</v>
      </c>
      <c r="BF293" s="17">
        <v>0.23368572429811399</v>
      </c>
      <c r="BG293" s="17">
        <v>0.211156189623908</v>
      </c>
      <c r="BH293" s="17">
        <v>0.30447211193582902</v>
      </c>
      <c r="BI293" s="17"/>
      <c r="BJ293" s="17">
        <v>0.215792497391676</v>
      </c>
      <c r="BK293" s="17">
        <v>0.17768094799990999</v>
      </c>
      <c r="BL293" s="17"/>
      <c r="BM293" s="17">
        <v>0.21773980640288901</v>
      </c>
      <c r="BN293" s="17">
        <v>0.17125048384677399</v>
      </c>
      <c r="BO293" s="17"/>
      <c r="BP293" s="17">
        <v>0.159618961298751</v>
      </c>
      <c r="BQ293" s="17">
        <v>0.20649009242858701</v>
      </c>
      <c r="BR293" s="17">
        <v>0.18788913796679399</v>
      </c>
      <c r="BS293" s="17">
        <v>0.21945470402837999</v>
      </c>
      <c r="BT293" s="17"/>
      <c r="BU293" s="17">
        <v>0.19917868855173301</v>
      </c>
      <c r="BV293" s="17">
        <v>0.22325861968580199</v>
      </c>
      <c r="BW293" s="17"/>
      <c r="BX293" s="17">
        <v>0.187874988926159</v>
      </c>
      <c r="BY293" s="17">
        <v>0.21845866126785399</v>
      </c>
      <c r="BZ293" s="17"/>
      <c r="CA293" s="17">
        <v>0.100083418062969</v>
      </c>
      <c r="CB293" s="17">
        <v>0.18084934977447201</v>
      </c>
      <c r="CC293" s="17">
        <v>0.24195718545439299</v>
      </c>
      <c r="CD293" s="17">
        <v>0.23172911076466399</v>
      </c>
    </row>
    <row r="294" spans="2:82">
      <c r="B294" t="s">
        <v>186</v>
      </c>
      <c r="C294" s="17">
        <v>0.19144422880477799</v>
      </c>
      <c r="D294" s="17">
        <v>0.21272301682768999</v>
      </c>
      <c r="E294" s="17">
        <v>0.171027658343929</v>
      </c>
      <c r="F294" s="17"/>
      <c r="G294" s="17">
        <v>0.18845353564376499</v>
      </c>
      <c r="H294" s="17">
        <v>0.22069490549482099</v>
      </c>
      <c r="I294" s="17">
        <v>0.18400028452813</v>
      </c>
      <c r="J294" s="17">
        <v>0.199745376207595</v>
      </c>
      <c r="K294" s="17">
        <v>0.167924885140947</v>
      </c>
      <c r="L294" s="17">
        <v>0.18468555646219201</v>
      </c>
      <c r="M294" s="17"/>
      <c r="N294" s="17">
        <v>0.199218198021098</v>
      </c>
      <c r="O294" s="17">
        <v>0.20411853694238899</v>
      </c>
      <c r="P294" s="17">
        <v>0.19043924955938499</v>
      </c>
      <c r="Q294" s="17">
        <v>0.172974567825705</v>
      </c>
      <c r="R294" s="17"/>
      <c r="S294" s="17">
        <v>0.21928202301163999</v>
      </c>
      <c r="T294" s="17">
        <v>0.24027275582277299</v>
      </c>
      <c r="U294" s="17">
        <v>0.16884940224405201</v>
      </c>
      <c r="V294" s="17">
        <v>0.17840857162938201</v>
      </c>
      <c r="W294" s="17">
        <v>0.16939451981213099</v>
      </c>
      <c r="X294" s="17">
        <v>0.18539353303372</v>
      </c>
      <c r="Y294" s="17">
        <v>0.168470465931819</v>
      </c>
      <c r="Z294" s="17">
        <v>0.15314523583273601</v>
      </c>
      <c r="AA294" s="17">
        <v>0.17314181501880399</v>
      </c>
      <c r="AB294" s="17">
        <v>0.17898604510150301</v>
      </c>
      <c r="AC294" s="17">
        <v>0.221025897741945</v>
      </c>
      <c r="AD294" s="17">
        <v>0.18643749333738099</v>
      </c>
      <c r="AE294" s="17"/>
      <c r="AF294" s="17">
        <v>0.116216266457941</v>
      </c>
      <c r="AG294" s="17">
        <v>0.15416290068834099</v>
      </c>
      <c r="AH294" s="17">
        <v>0.152554906661757</v>
      </c>
      <c r="AI294" s="17">
        <v>0.175654034501881</v>
      </c>
      <c r="AJ294" s="17">
        <v>0.202980461573776</v>
      </c>
      <c r="AK294" s="17">
        <v>0.16488837179691801</v>
      </c>
      <c r="AL294" s="17">
        <v>0.176380295373399</v>
      </c>
      <c r="AM294" s="17">
        <v>0.18878244458544999</v>
      </c>
      <c r="AN294" s="17">
        <v>0.20085537747274401</v>
      </c>
      <c r="AO294" s="17">
        <v>0.21061852734504999</v>
      </c>
      <c r="AP294" s="17">
        <v>0.210987163728032</v>
      </c>
      <c r="AQ294" s="17">
        <v>0.24600436622796701</v>
      </c>
      <c r="AR294" s="17">
        <v>0.229249934505107</v>
      </c>
      <c r="AS294" s="17">
        <v>0.20513928083177599</v>
      </c>
      <c r="AT294" s="17">
        <v>0.20149650017927401</v>
      </c>
      <c r="AU294" s="17">
        <v>0.24716975830919999</v>
      </c>
      <c r="AV294" s="17"/>
      <c r="AW294" s="17">
        <v>0.21524677146038201</v>
      </c>
      <c r="AX294" s="17">
        <v>0.191760484410778</v>
      </c>
      <c r="AY294" s="17">
        <v>0.17642614170964599</v>
      </c>
      <c r="AZ294" s="17">
        <v>0.18322005454280799</v>
      </c>
      <c r="BA294" s="17">
        <v>0.186420668792563</v>
      </c>
      <c r="BB294" s="17">
        <v>0.169210442436346</v>
      </c>
      <c r="BC294" s="17"/>
      <c r="BD294" s="17">
        <v>0.165410232962659</v>
      </c>
      <c r="BE294" s="17">
        <v>0.189142290562061</v>
      </c>
      <c r="BF294" s="17">
        <v>0.19849224728883899</v>
      </c>
      <c r="BG294" s="17">
        <v>0.25098618058167399</v>
      </c>
      <c r="BH294" s="17">
        <v>0.13150395545004201</v>
      </c>
      <c r="BI294" s="17"/>
      <c r="BJ294" s="17">
        <v>0.18661439308033601</v>
      </c>
      <c r="BK294" s="17">
        <v>0.21437384263409301</v>
      </c>
      <c r="BL294" s="17"/>
      <c r="BM294" s="17">
        <v>0.18215260221412299</v>
      </c>
      <c r="BN294" s="17">
        <v>0.23591499958971501</v>
      </c>
      <c r="BO294" s="17"/>
      <c r="BP294" s="17">
        <v>0.24201208575562799</v>
      </c>
      <c r="BQ294" s="17">
        <v>0.21882171188734301</v>
      </c>
      <c r="BR294" s="17">
        <v>0.28336187944834601</v>
      </c>
      <c r="BS294" s="17">
        <v>0.170621654674211</v>
      </c>
      <c r="BT294" s="17"/>
      <c r="BU294" s="17">
        <v>0.19787166897449801</v>
      </c>
      <c r="BV294" s="17">
        <v>0.18326235939500299</v>
      </c>
      <c r="BW294" s="17"/>
      <c r="BX294" s="17">
        <v>0.222338023643327</v>
      </c>
      <c r="BY294" s="17">
        <v>0.179190026270893</v>
      </c>
      <c r="BZ294" s="17"/>
      <c r="CA294" s="17">
        <v>0.213637833910438</v>
      </c>
      <c r="CB294" s="17">
        <v>0.137923246263847</v>
      </c>
      <c r="CC294" s="17">
        <v>0.22746160769448601</v>
      </c>
      <c r="CD294" s="17">
        <v>0.19862955000647001</v>
      </c>
    </row>
    <row r="295" spans="2:82">
      <c r="B295" t="s">
        <v>187</v>
      </c>
      <c r="C295" s="17">
        <v>8.9684736420793304E-2</v>
      </c>
      <c r="D295" s="17">
        <v>9.5223062713969103E-2</v>
      </c>
      <c r="E295" s="17">
        <v>8.4036601473369096E-2</v>
      </c>
      <c r="F295" s="17"/>
      <c r="G295" s="17">
        <v>7.4111512041999797E-2</v>
      </c>
      <c r="H295" s="17">
        <v>0.110770805460083</v>
      </c>
      <c r="I295" s="17">
        <v>9.8135636538405693E-2</v>
      </c>
      <c r="J295" s="17">
        <v>7.0135578354935293E-2</v>
      </c>
      <c r="K295" s="17">
        <v>9.7147584607463797E-2</v>
      </c>
      <c r="L295" s="17">
        <v>8.6849370515002397E-2</v>
      </c>
      <c r="M295" s="17"/>
      <c r="N295" s="17">
        <v>0.102708849217422</v>
      </c>
      <c r="O295" s="17">
        <v>8.0914178625517003E-2</v>
      </c>
      <c r="P295" s="17">
        <v>8.9046334944600805E-2</v>
      </c>
      <c r="Q295" s="17">
        <v>8.3098006480876396E-2</v>
      </c>
      <c r="R295" s="17"/>
      <c r="S295" s="17">
        <v>0.108123417385339</v>
      </c>
      <c r="T295" s="17">
        <v>7.53042483919803E-2</v>
      </c>
      <c r="U295" s="17">
        <v>8.2478462949423195E-2</v>
      </c>
      <c r="V295" s="17">
        <v>9.8746240578056907E-2</v>
      </c>
      <c r="W295" s="17">
        <v>8.1294741110228497E-2</v>
      </c>
      <c r="X295" s="17">
        <v>0.106831400588336</v>
      </c>
      <c r="Y295" s="17">
        <v>7.3490466641161101E-2</v>
      </c>
      <c r="Z295" s="17">
        <v>0.121337204954741</v>
      </c>
      <c r="AA295" s="17">
        <v>9.5715125381292898E-2</v>
      </c>
      <c r="AB295" s="17">
        <v>7.4317326735810998E-2</v>
      </c>
      <c r="AC295" s="17">
        <v>6.2350251985339701E-2</v>
      </c>
      <c r="AD295" s="17">
        <v>9.6640308596582403E-2</v>
      </c>
      <c r="AE295" s="17"/>
      <c r="AF295" s="17">
        <v>3.9751782852106503E-2</v>
      </c>
      <c r="AG295" s="17">
        <v>9.3356119080120606E-2</v>
      </c>
      <c r="AH295" s="17">
        <v>0.101554789991953</v>
      </c>
      <c r="AI295" s="17">
        <v>6.2158709614580802E-2</v>
      </c>
      <c r="AJ295" s="17">
        <v>0.10224072092182</v>
      </c>
      <c r="AK295" s="17">
        <v>7.9315502862164503E-2</v>
      </c>
      <c r="AL295" s="17">
        <v>9.4385430073557E-2</v>
      </c>
      <c r="AM295" s="17">
        <v>0.102370511332908</v>
      </c>
      <c r="AN295" s="17">
        <v>9.03316757663956E-2</v>
      </c>
      <c r="AO295" s="17">
        <v>5.9236196116615299E-2</v>
      </c>
      <c r="AP295" s="17">
        <v>8.1350513780925199E-2</v>
      </c>
      <c r="AQ295" s="17">
        <v>8.1314589024325701E-2</v>
      </c>
      <c r="AR295" s="17">
        <v>9.1177985515094498E-2</v>
      </c>
      <c r="AS295" s="17">
        <v>0.109137053178777</v>
      </c>
      <c r="AT295" s="17">
        <v>8.7939931085878706E-2</v>
      </c>
      <c r="AU295" s="17">
        <v>0.16031218457549101</v>
      </c>
      <c r="AV295" s="17"/>
      <c r="AW295" s="17">
        <v>0.112165441244643</v>
      </c>
      <c r="AX295" s="17">
        <v>8.2104924972114302E-2</v>
      </c>
      <c r="AY295" s="17">
        <v>9.9726622353204897E-2</v>
      </c>
      <c r="AZ295" s="17">
        <v>7.8463897840098606E-2</v>
      </c>
      <c r="BA295" s="17">
        <v>6.13201746212306E-2</v>
      </c>
      <c r="BB295" s="17">
        <v>0.103736607605537</v>
      </c>
      <c r="BC295" s="17"/>
      <c r="BD295" s="17">
        <v>7.8416565713178496E-2</v>
      </c>
      <c r="BE295" s="17">
        <v>6.9475015496214501E-2</v>
      </c>
      <c r="BF295" s="17">
        <v>9.58897142499891E-2</v>
      </c>
      <c r="BG295" s="17">
        <v>9.9968086540987003E-2</v>
      </c>
      <c r="BH295" s="17">
        <v>0.19197168557982899</v>
      </c>
      <c r="BI295" s="17"/>
      <c r="BJ295" s="17">
        <v>7.91984068573858E-2</v>
      </c>
      <c r="BK295" s="17">
        <v>0.136665990147634</v>
      </c>
      <c r="BL295" s="17"/>
      <c r="BM295" s="17">
        <v>8.64403749594405E-2</v>
      </c>
      <c r="BN295" s="17">
        <v>0.105593069057972</v>
      </c>
      <c r="BO295" s="17"/>
      <c r="BP295" s="17">
        <v>0.12071769378344301</v>
      </c>
      <c r="BQ295" s="17">
        <v>0.11128663952160001</v>
      </c>
      <c r="BR295" s="17">
        <v>0.101503091410008</v>
      </c>
      <c r="BS295" s="17">
        <v>8.0533236545627093E-2</v>
      </c>
      <c r="BT295" s="17"/>
      <c r="BU295" s="17">
        <v>9.68387279717801E-2</v>
      </c>
      <c r="BV295" s="17">
        <v>8.0577996710549202E-2</v>
      </c>
      <c r="BW295" s="17"/>
      <c r="BX295" s="17">
        <v>0.118524964435114</v>
      </c>
      <c r="BY295" s="17">
        <v>7.8245093053643106E-2</v>
      </c>
      <c r="BZ295" s="17"/>
      <c r="CA295" s="17">
        <v>0.136459857717599</v>
      </c>
      <c r="CB295" s="17">
        <v>5.7842597607811498E-2</v>
      </c>
      <c r="CC295" s="17">
        <v>0.118072381793242</v>
      </c>
      <c r="CD295" s="17">
        <v>7.7748087931130402E-2</v>
      </c>
    </row>
    <row r="296" spans="2:82">
      <c r="B296" t="s">
        <v>188</v>
      </c>
      <c r="C296" s="17">
        <v>1.69919623339049E-2</v>
      </c>
      <c r="D296" s="17">
        <v>1.9903822639169001E-2</v>
      </c>
      <c r="E296" s="17">
        <v>1.3730898246908201E-2</v>
      </c>
      <c r="F296" s="17"/>
      <c r="G296" s="17">
        <v>6.5030012459977001E-3</v>
      </c>
      <c r="H296" s="17">
        <v>8.8077819993665294E-3</v>
      </c>
      <c r="I296" s="17">
        <v>1.6224419478464001E-2</v>
      </c>
      <c r="J296" s="17">
        <v>1.36304895104244E-2</v>
      </c>
      <c r="K296" s="17">
        <v>2.5087369726253601E-2</v>
      </c>
      <c r="L296" s="17">
        <v>2.8577484715933601E-2</v>
      </c>
      <c r="M296" s="17"/>
      <c r="N296" s="17">
        <v>1.6013723743681301E-2</v>
      </c>
      <c r="O296" s="17">
        <v>1.4581764692774E-2</v>
      </c>
      <c r="P296" s="17">
        <v>2.0137779810614601E-2</v>
      </c>
      <c r="Q296" s="17">
        <v>1.64804361904036E-2</v>
      </c>
      <c r="R296" s="17"/>
      <c r="S296" s="17">
        <v>1.85577334558947E-2</v>
      </c>
      <c r="T296" s="17">
        <v>2.4340755490540499E-2</v>
      </c>
      <c r="U296" s="17">
        <v>3.81314363559946E-3</v>
      </c>
      <c r="V296" s="17">
        <v>2.4345135008612299E-2</v>
      </c>
      <c r="W296" s="17">
        <v>2.22112790957824E-2</v>
      </c>
      <c r="X296" s="17">
        <v>2.55176774341655E-3</v>
      </c>
      <c r="Y296" s="17">
        <v>2.2483001477280301E-2</v>
      </c>
      <c r="Z296" s="17">
        <v>5.3159737323633001E-3</v>
      </c>
      <c r="AA296" s="17">
        <v>1.18045038250238E-2</v>
      </c>
      <c r="AB296" s="17">
        <v>2.3086863268824601E-2</v>
      </c>
      <c r="AC296" s="17">
        <v>1.65518979886605E-2</v>
      </c>
      <c r="AD296" s="17">
        <v>2.44691867485816E-2</v>
      </c>
      <c r="AE296" s="17"/>
      <c r="AF296" s="17">
        <v>0</v>
      </c>
      <c r="AG296" s="17">
        <v>1.9089092932091298E-2</v>
      </c>
      <c r="AH296" s="17">
        <v>2.5299692514699899E-2</v>
      </c>
      <c r="AI296" s="17">
        <v>1.9301877700699299E-2</v>
      </c>
      <c r="AJ296" s="17">
        <v>1.28331104620445E-2</v>
      </c>
      <c r="AK296" s="17">
        <v>2.31055529649692E-2</v>
      </c>
      <c r="AL296" s="17">
        <v>7.5961094732344197E-3</v>
      </c>
      <c r="AM296" s="17">
        <v>1.1392912928580801E-2</v>
      </c>
      <c r="AN296" s="17">
        <v>1.41669652584829E-2</v>
      </c>
      <c r="AO296" s="17">
        <v>3.5250541741131798E-2</v>
      </c>
      <c r="AP296" s="17">
        <v>1.32760518277366E-2</v>
      </c>
      <c r="AQ296" s="17">
        <v>1.7016185197366598E-2</v>
      </c>
      <c r="AR296" s="17">
        <v>1.0501837500779401E-2</v>
      </c>
      <c r="AS296" s="17">
        <v>9.8706605904685905E-3</v>
      </c>
      <c r="AT296" s="17">
        <v>0</v>
      </c>
      <c r="AU296" s="17">
        <v>2.9150069610745701E-2</v>
      </c>
      <c r="AV296" s="17"/>
      <c r="AW296" s="17">
        <v>9.6550868519980505E-3</v>
      </c>
      <c r="AX296" s="17">
        <v>2.1441868125942301E-2</v>
      </c>
      <c r="AY296" s="17">
        <v>1.14227943234422E-2</v>
      </c>
      <c r="AZ296" s="17">
        <v>1.5297752176425599E-2</v>
      </c>
      <c r="BA296" s="17">
        <v>2.5175532685567999E-2</v>
      </c>
      <c r="BB296" s="17">
        <v>2.8063813157059199E-2</v>
      </c>
      <c r="BC296" s="17"/>
      <c r="BD296" s="17">
        <v>1.9715169957184999E-2</v>
      </c>
      <c r="BE296" s="17">
        <v>1.3952684221426899E-2</v>
      </c>
      <c r="BF296" s="17">
        <v>1.7886268338060202E-2</v>
      </c>
      <c r="BG296" s="17">
        <v>1.80768102889227E-2</v>
      </c>
      <c r="BH296" s="17">
        <v>1.5297508685054801E-2</v>
      </c>
      <c r="BI296" s="17"/>
      <c r="BJ296" s="17">
        <v>1.6759001451092399E-2</v>
      </c>
      <c r="BK296" s="17">
        <v>1.8647675083440399E-2</v>
      </c>
      <c r="BL296" s="17"/>
      <c r="BM296" s="17">
        <v>1.56774993494441E-2</v>
      </c>
      <c r="BN296" s="17">
        <v>2.3953848665504599E-2</v>
      </c>
      <c r="BO296" s="17"/>
      <c r="BP296" s="17">
        <v>2.8239536643560201E-2</v>
      </c>
      <c r="BQ296" s="17">
        <v>1.5385053983587299E-2</v>
      </c>
      <c r="BR296" s="17">
        <v>5.9266817251659703E-3</v>
      </c>
      <c r="BS296" s="17">
        <v>1.61419209888439E-2</v>
      </c>
      <c r="BT296" s="17"/>
      <c r="BU296" s="17">
        <v>1.7482648967226799E-2</v>
      </c>
      <c r="BV296" s="17">
        <v>1.6367338245784201E-2</v>
      </c>
      <c r="BW296" s="17"/>
      <c r="BX296" s="17">
        <v>2.09526477236977E-2</v>
      </c>
      <c r="BY296" s="17">
        <v>1.5420933549867099E-2</v>
      </c>
      <c r="BZ296" s="17"/>
      <c r="CA296" s="17">
        <v>2.26159764459157E-2</v>
      </c>
      <c r="CB296" s="17">
        <v>1.18024947689205E-2</v>
      </c>
      <c r="CC296" s="17">
        <v>2.2710023861307899E-2</v>
      </c>
      <c r="CD296" s="17">
        <v>1.43971118055829E-2</v>
      </c>
    </row>
    <row r="297" spans="2:82">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row>
    <row r="298" spans="2:82">
      <c r="B298" s="6" t="s">
        <v>191</v>
      </c>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row>
    <row r="299" spans="2:82">
      <c r="B299" s="24" t="s">
        <v>15</v>
      </c>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row>
    <row r="300" spans="2:82">
      <c r="B300" t="s">
        <v>192</v>
      </c>
      <c r="C300" s="17">
        <v>0.15085580446140801</v>
      </c>
      <c r="D300" s="17">
        <v>0.14865188299127599</v>
      </c>
      <c r="E300" s="17">
        <v>0.15121162868997001</v>
      </c>
      <c r="F300" s="17"/>
      <c r="G300" s="17">
        <v>0.29297422081251401</v>
      </c>
      <c r="H300" s="17">
        <v>0.19809097366050801</v>
      </c>
      <c r="I300" s="17">
        <v>0.140790100284617</v>
      </c>
      <c r="J300" s="17">
        <v>0.118533777172937</v>
      </c>
      <c r="K300" s="17">
        <v>9.7162174937739695E-2</v>
      </c>
      <c r="L300" s="17">
        <v>8.8229050812524606E-2</v>
      </c>
      <c r="M300" s="17"/>
      <c r="N300" s="17">
        <v>0.18590816247571501</v>
      </c>
      <c r="O300" s="17">
        <v>0.16038132285930901</v>
      </c>
      <c r="P300" s="17">
        <v>0.13987686271354299</v>
      </c>
      <c r="Q300" s="17">
        <v>0.110511730404626</v>
      </c>
      <c r="R300" s="17"/>
      <c r="S300" s="17">
        <v>0.222540297990966</v>
      </c>
      <c r="T300" s="17">
        <v>0.131380982692655</v>
      </c>
      <c r="U300" s="17">
        <v>0.146398215264542</v>
      </c>
      <c r="V300" s="17">
        <v>0.10500813495306401</v>
      </c>
      <c r="W300" s="17">
        <v>0.137094846814377</v>
      </c>
      <c r="X300" s="17">
        <v>0.116801348691924</v>
      </c>
      <c r="Y300" s="17">
        <v>0.152941076205379</v>
      </c>
      <c r="Z300" s="17">
        <v>9.8502395407053495E-2</v>
      </c>
      <c r="AA300" s="17">
        <v>0.16779560744805599</v>
      </c>
      <c r="AB300" s="17">
        <v>0.17359795790678401</v>
      </c>
      <c r="AC300" s="17">
        <v>0.14158981884580901</v>
      </c>
      <c r="AD300" s="17">
        <v>0.13376957024657299</v>
      </c>
      <c r="AE300" s="17"/>
      <c r="AF300" s="17">
        <v>0.26661847143846001</v>
      </c>
      <c r="AG300" s="17">
        <v>9.2073341766595096E-2</v>
      </c>
      <c r="AH300" s="17">
        <v>0.14248358141779399</v>
      </c>
      <c r="AI300" s="17">
        <v>0.115511074384313</v>
      </c>
      <c r="AJ300" s="17">
        <v>0.108977137985162</v>
      </c>
      <c r="AK300" s="17">
        <v>0.12343295738256201</v>
      </c>
      <c r="AL300" s="17">
        <v>0.15848954965224499</v>
      </c>
      <c r="AM300" s="17">
        <v>0.15660171199794301</v>
      </c>
      <c r="AN300" s="17">
        <v>0.18399333010756599</v>
      </c>
      <c r="AO300" s="17">
        <v>0.13415499692711999</v>
      </c>
      <c r="AP300" s="17">
        <v>0.18687852596643401</v>
      </c>
      <c r="AQ300" s="17">
        <v>0.20674378062269599</v>
      </c>
      <c r="AR300" s="17">
        <v>0.15983695138826701</v>
      </c>
      <c r="AS300" s="17">
        <v>0.195365234299471</v>
      </c>
      <c r="AT300" s="17">
        <v>0.149166901496528</v>
      </c>
      <c r="AU300" s="17">
        <v>0.18618271858972699</v>
      </c>
      <c r="AV300" s="17"/>
      <c r="AW300" s="17">
        <v>0.217948718887753</v>
      </c>
      <c r="AX300" s="17">
        <v>0.14336822881003999</v>
      </c>
      <c r="AY300" s="17">
        <v>0.15799495888225701</v>
      </c>
      <c r="AZ300" s="17">
        <v>0.11662344155444</v>
      </c>
      <c r="BA300" s="17">
        <v>0.101153542714392</v>
      </c>
      <c r="BB300" s="17">
        <v>0.12139336772913301</v>
      </c>
      <c r="BC300" s="17"/>
      <c r="BD300" s="17">
        <v>6.7008305108089194E-2</v>
      </c>
      <c r="BE300" s="17">
        <v>0.16220866555736099</v>
      </c>
      <c r="BF300" s="17">
        <v>0.209180099691848</v>
      </c>
      <c r="BG300" s="17">
        <v>0.20324210657970801</v>
      </c>
      <c r="BH300" s="17">
        <v>0.26210514128360701</v>
      </c>
      <c r="BI300" s="17"/>
      <c r="BJ300" s="17">
        <v>0.131801896836831</v>
      </c>
      <c r="BK300" s="17">
        <v>0.23324740100490099</v>
      </c>
      <c r="BL300" s="17"/>
      <c r="BM300" s="17">
        <v>0.14117752532865299</v>
      </c>
      <c r="BN300" s="17">
        <v>0.19857245452164701</v>
      </c>
      <c r="BO300" s="17"/>
      <c r="BP300" s="17">
        <v>0.21229193518919601</v>
      </c>
      <c r="BQ300" s="17">
        <v>0.22944145711680899</v>
      </c>
      <c r="BR300" s="17">
        <v>0.20485369689205701</v>
      </c>
      <c r="BS300" s="17">
        <v>0.123351755596062</v>
      </c>
      <c r="BT300" s="17"/>
      <c r="BU300" s="17">
        <v>0.16139939959366401</v>
      </c>
      <c r="BV300" s="17">
        <v>0.13743423752282199</v>
      </c>
      <c r="BW300" s="17"/>
      <c r="BX300" s="17">
        <v>0.26288719840045899</v>
      </c>
      <c r="BY300" s="17">
        <v>0.106417903625427</v>
      </c>
      <c r="BZ300" s="17"/>
      <c r="CA300" s="17">
        <v>0</v>
      </c>
      <c r="CB300" s="17">
        <v>0</v>
      </c>
      <c r="CC300" s="17">
        <v>0.30686253271071301</v>
      </c>
      <c r="CD300" s="17">
        <v>0.168301941478811</v>
      </c>
    </row>
    <row r="301" spans="2:82">
      <c r="B301" t="s">
        <v>193</v>
      </c>
      <c r="C301" s="17">
        <v>0.40326854735580397</v>
      </c>
      <c r="D301" s="17">
        <v>0.40324899762265698</v>
      </c>
      <c r="E301" s="17">
        <v>0.40477312551765099</v>
      </c>
      <c r="F301" s="17"/>
      <c r="G301" s="17">
        <v>0.39668163302131099</v>
      </c>
      <c r="H301" s="17">
        <v>0.42261114089222901</v>
      </c>
      <c r="I301" s="17">
        <v>0.44112090665734299</v>
      </c>
      <c r="J301" s="17">
        <v>0.37398627131387002</v>
      </c>
      <c r="K301" s="17">
        <v>0.37544155986869798</v>
      </c>
      <c r="L301" s="17">
        <v>0.403440438199266</v>
      </c>
      <c r="M301" s="17"/>
      <c r="N301" s="17">
        <v>0.43593413711762002</v>
      </c>
      <c r="O301" s="17">
        <v>0.41352471782259498</v>
      </c>
      <c r="P301" s="17">
        <v>0.367702643538867</v>
      </c>
      <c r="Q301" s="17">
        <v>0.39041925739873701</v>
      </c>
      <c r="R301" s="17"/>
      <c r="S301" s="17">
        <v>0.428551498502249</v>
      </c>
      <c r="T301" s="17">
        <v>0.45226468042551199</v>
      </c>
      <c r="U301" s="17">
        <v>0.38243060626477099</v>
      </c>
      <c r="V301" s="17">
        <v>0.37118527860825501</v>
      </c>
      <c r="W301" s="17">
        <v>0.38529920376155202</v>
      </c>
      <c r="X301" s="17">
        <v>0.42161742642204297</v>
      </c>
      <c r="Y301" s="17">
        <v>0.39654074767326802</v>
      </c>
      <c r="Z301" s="17">
        <v>0.39289021840270599</v>
      </c>
      <c r="AA301" s="17">
        <v>0.39357486465449998</v>
      </c>
      <c r="AB301" s="17">
        <v>0.39989202908008697</v>
      </c>
      <c r="AC301" s="17">
        <v>0.353831242585531</v>
      </c>
      <c r="AD301" s="17">
        <v>0.371524648028495</v>
      </c>
      <c r="AE301" s="17"/>
      <c r="AF301" s="17">
        <v>0.24875945247620701</v>
      </c>
      <c r="AG301" s="17">
        <v>0.43322539171660701</v>
      </c>
      <c r="AH301" s="17">
        <v>0.37085364571241503</v>
      </c>
      <c r="AI301" s="17">
        <v>0.37721227728243201</v>
      </c>
      <c r="AJ301" s="17">
        <v>0.434361559266566</v>
      </c>
      <c r="AK301" s="17">
        <v>0.42765501220356</v>
      </c>
      <c r="AL301" s="17">
        <v>0.38822235806908501</v>
      </c>
      <c r="AM301" s="17">
        <v>0.39016000135829099</v>
      </c>
      <c r="AN301" s="17">
        <v>0.38519808055323801</v>
      </c>
      <c r="AO301" s="17">
        <v>0.40924078646852502</v>
      </c>
      <c r="AP301" s="17">
        <v>0.40219210239766501</v>
      </c>
      <c r="AQ301" s="17">
        <v>0.43257370891491198</v>
      </c>
      <c r="AR301" s="17">
        <v>0.429119899397156</v>
      </c>
      <c r="AS301" s="17">
        <v>0.39439620010502002</v>
      </c>
      <c r="AT301" s="17">
        <v>0.47969332698019401</v>
      </c>
      <c r="AU301" s="17">
        <v>0.475033362881359</v>
      </c>
      <c r="AV301" s="17"/>
      <c r="AW301" s="17">
        <v>0.44631028926761701</v>
      </c>
      <c r="AX301" s="17">
        <v>0.409455804111028</v>
      </c>
      <c r="AY301" s="17">
        <v>0.379151098560983</v>
      </c>
      <c r="AZ301" s="17">
        <v>0.378717641214947</v>
      </c>
      <c r="BA301" s="17">
        <v>0.38306173618255102</v>
      </c>
      <c r="BB301" s="17">
        <v>0.38613772176649602</v>
      </c>
      <c r="BC301" s="17"/>
      <c r="BD301" s="17">
        <v>0.39530895656735199</v>
      </c>
      <c r="BE301" s="17">
        <v>0.37458204902558501</v>
      </c>
      <c r="BF301" s="17">
        <v>0.44133155030972199</v>
      </c>
      <c r="BG301" s="17">
        <v>0.47913637078246701</v>
      </c>
      <c r="BH301" s="17">
        <v>0.53286028406203301</v>
      </c>
      <c r="BI301" s="17"/>
      <c r="BJ301" s="17">
        <v>0.38991417526331201</v>
      </c>
      <c r="BK301" s="17">
        <v>0.46854460829934602</v>
      </c>
      <c r="BL301" s="17"/>
      <c r="BM301" s="17">
        <v>0.39546762356940701</v>
      </c>
      <c r="BN301" s="17">
        <v>0.441450070244302</v>
      </c>
      <c r="BO301" s="17"/>
      <c r="BP301" s="17">
        <v>0.45623780160552901</v>
      </c>
      <c r="BQ301" s="17">
        <v>0.43258008014779697</v>
      </c>
      <c r="BR301" s="17">
        <v>0.47095168316913799</v>
      </c>
      <c r="BS301" s="17">
        <v>0.38910576407681902</v>
      </c>
      <c r="BT301" s="17"/>
      <c r="BU301" s="17">
        <v>0.43705594322319102</v>
      </c>
      <c r="BV301" s="17">
        <v>0.36025856929553901</v>
      </c>
      <c r="BW301" s="17"/>
      <c r="BX301" s="17">
        <v>0.47336594545545702</v>
      </c>
      <c r="BY301" s="17">
        <v>0.37546400868062502</v>
      </c>
      <c r="BZ301" s="17"/>
      <c r="CA301" s="17">
        <v>0</v>
      </c>
      <c r="CB301" s="17">
        <v>0</v>
      </c>
      <c r="CC301" s="17">
        <v>0.61573977069960295</v>
      </c>
      <c r="CD301" s="17">
        <v>0.66925948689650405</v>
      </c>
    </row>
    <row r="302" spans="2:82">
      <c r="B302" t="s">
        <v>194</v>
      </c>
      <c r="C302" s="17">
        <v>0.37143112267822698</v>
      </c>
      <c r="D302" s="17">
        <v>0.39307432950990301</v>
      </c>
      <c r="E302" s="17">
        <v>0.35049281811201899</v>
      </c>
      <c r="F302" s="17"/>
      <c r="G302" s="17">
        <v>0.21249423045363999</v>
      </c>
      <c r="H302" s="17">
        <v>0.28860292100003898</v>
      </c>
      <c r="I302" s="17">
        <v>0.33873706636804402</v>
      </c>
      <c r="J302" s="17">
        <v>0.439507012104151</v>
      </c>
      <c r="K302" s="17">
        <v>0.45789560263533202</v>
      </c>
      <c r="L302" s="17">
        <v>0.45814493726476901</v>
      </c>
      <c r="M302" s="17"/>
      <c r="N302" s="17">
        <v>0.32326927866879701</v>
      </c>
      <c r="O302" s="17">
        <v>0.34925383697405898</v>
      </c>
      <c r="P302" s="17">
        <v>0.424089054781287</v>
      </c>
      <c r="Q302" s="17">
        <v>0.40283071845410001</v>
      </c>
      <c r="R302" s="17"/>
      <c r="S302" s="17">
        <v>0.26850443147525399</v>
      </c>
      <c r="T302" s="17">
        <v>0.347952740519829</v>
      </c>
      <c r="U302" s="17">
        <v>0.36852248788693198</v>
      </c>
      <c r="V302" s="17">
        <v>0.46067611260684599</v>
      </c>
      <c r="W302" s="17">
        <v>0.39525883896603697</v>
      </c>
      <c r="X302" s="17">
        <v>0.38012434375715198</v>
      </c>
      <c r="Y302" s="17">
        <v>0.36577154179517501</v>
      </c>
      <c r="Z302" s="17">
        <v>0.45345264447908201</v>
      </c>
      <c r="AA302" s="17">
        <v>0.38564270204840301</v>
      </c>
      <c r="AB302" s="17">
        <v>0.36253626196676703</v>
      </c>
      <c r="AC302" s="17">
        <v>0.429116070738705</v>
      </c>
      <c r="AD302" s="17">
        <v>0.39599188802235902</v>
      </c>
      <c r="AE302" s="17"/>
      <c r="AF302" s="17">
        <v>0.259003152631472</v>
      </c>
      <c r="AG302" s="17">
        <v>0.37151649147303001</v>
      </c>
      <c r="AH302" s="17">
        <v>0.37904621451114301</v>
      </c>
      <c r="AI302" s="17">
        <v>0.44084538535295598</v>
      </c>
      <c r="AJ302" s="17">
        <v>0.38198680796902301</v>
      </c>
      <c r="AK302" s="17">
        <v>0.37173541159842199</v>
      </c>
      <c r="AL302" s="17">
        <v>0.40598268931810699</v>
      </c>
      <c r="AM302" s="17">
        <v>0.358872986298233</v>
      </c>
      <c r="AN302" s="17">
        <v>0.33343735374136801</v>
      </c>
      <c r="AO302" s="17">
        <v>0.379634968408531</v>
      </c>
      <c r="AP302" s="17">
        <v>0.35967287344263499</v>
      </c>
      <c r="AQ302" s="17">
        <v>0.32244152143756499</v>
      </c>
      <c r="AR302" s="17">
        <v>0.37558617935850702</v>
      </c>
      <c r="AS302" s="17">
        <v>0.39175951657762498</v>
      </c>
      <c r="AT302" s="17">
        <v>0.32492971237926499</v>
      </c>
      <c r="AU302" s="17">
        <v>0.292892290929398</v>
      </c>
      <c r="AV302" s="17"/>
      <c r="AW302" s="17">
        <v>0.25100315995391098</v>
      </c>
      <c r="AX302" s="17">
        <v>0.37777264260856303</v>
      </c>
      <c r="AY302" s="17">
        <v>0.40333219317846403</v>
      </c>
      <c r="AZ302" s="17">
        <v>0.41139661466396799</v>
      </c>
      <c r="BA302" s="17">
        <v>0.45501709977921601</v>
      </c>
      <c r="BB302" s="17">
        <v>0.44617030885079301</v>
      </c>
      <c r="BC302" s="17"/>
      <c r="BD302" s="17">
        <v>0.47970300363360202</v>
      </c>
      <c r="BE302" s="17">
        <v>0.38618867633538001</v>
      </c>
      <c r="BF302" s="17">
        <v>0.26536019657673698</v>
      </c>
      <c r="BG302" s="17">
        <v>0.24186266980697299</v>
      </c>
      <c r="BH302" s="17">
        <v>0.13122830857572801</v>
      </c>
      <c r="BI302" s="17"/>
      <c r="BJ302" s="17">
        <v>0.40963246305088302</v>
      </c>
      <c r="BK302" s="17">
        <v>0.205315885535019</v>
      </c>
      <c r="BL302" s="17"/>
      <c r="BM302" s="17">
        <v>0.397464253988279</v>
      </c>
      <c r="BN302" s="17">
        <v>0.24468824539797401</v>
      </c>
      <c r="BO302" s="17"/>
      <c r="BP302" s="17">
        <v>0.20071992175603201</v>
      </c>
      <c r="BQ302" s="17">
        <v>0.26866994361233099</v>
      </c>
      <c r="BR302" s="17">
        <v>0.26399201821947299</v>
      </c>
      <c r="BS302" s="17">
        <v>0.422712292910841</v>
      </c>
      <c r="BT302" s="17"/>
      <c r="BU302" s="17">
        <v>0.34761053131702502</v>
      </c>
      <c r="BV302" s="17">
        <v>0.40175376476195002</v>
      </c>
      <c r="BW302" s="17"/>
      <c r="BX302" s="17">
        <v>0.20691183504623101</v>
      </c>
      <c r="BY302" s="17">
        <v>0.43668865034385801</v>
      </c>
      <c r="BZ302" s="17"/>
      <c r="CA302" s="17">
        <v>1</v>
      </c>
      <c r="CB302" s="17">
        <v>1</v>
      </c>
      <c r="CC302" s="17">
        <v>0</v>
      </c>
      <c r="CD302" s="17">
        <v>0</v>
      </c>
    </row>
    <row r="303" spans="2:82">
      <c r="B303" t="s">
        <v>195</v>
      </c>
      <c r="C303" s="17">
        <v>7.4444525504560294E-2</v>
      </c>
      <c r="D303" s="17">
        <v>5.5024789876163799E-2</v>
      </c>
      <c r="E303" s="17">
        <v>9.3522427680361106E-2</v>
      </c>
      <c r="F303" s="17"/>
      <c r="G303" s="17">
        <v>9.7849915712535707E-2</v>
      </c>
      <c r="H303" s="17">
        <v>9.0694964447223997E-2</v>
      </c>
      <c r="I303" s="17">
        <v>7.9351926689995897E-2</v>
      </c>
      <c r="J303" s="17">
        <v>6.7972939409041894E-2</v>
      </c>
      <c r="K303" s="17">
        <v>6.9500662558229898E-2</v>
      </c>
      <c r="L303" s="17">
        <v>5.0185573723440402E-2</v>
      </c>
      <c r="M303" s="17"/>
      <c r="N303" s="17">
        <v>5.4888421737867801E-2</v>
      </c>
      <c r="O303" s="17">
        <v>7.6840122344036504E-2</v>
      </c>
      <c r="P303" s="17">
        <v>6.8331438966303504E-2</v>
      </c>
      <c r="Q303" s="17">
        <v>9.6238293742537298E-2</v>
      </c>
      <c r="R303" s="17"/>
      <c r="S303" s="17">
        <v>8.0403772031530901E-2</v>
      </c>
      <c r="T303" s="17">
        <v>6.8401596362003506E-2</v>
      </c>
      <c r="U303" s="17">
        <v>0.102648690583754</v>
      </c>
      <c r="V303" s="17">
        <v>6.3130473831834899E-2</v>
      </c>
      <c r="W303" s="17">
        <v>8.23471104580345E-2</v>
      </c>
      <c r="X303" s="17">
        <v>8.1456881128881206E-2</v>
      </c>
      <c r="Y303" s="17">
        <v>8.4746634326177198E-2</v>
      </c>
      <c r="Z303" s="17">
        <v>5.5154741711158903E-2</v>
      </c>
      <c r="AA303" s="17">
        <v>5.2986825849041699E-2</v>
      </c>
      <c r="AB303" s="17">
        <v>6.3973751046361493E-2</v>
      </c>
      <c r="AC303" s="17">
        <v>7.5462867829955899E-2</v>
      </c>
      <c r="AD303" s="17">
        <v>9.8713893702574093E-2</v>
      </c>
      <c r="AE303" s="17"/>
      <c r="AF303" s="17">
        <v>0.225618923453861</v>
      </c>
      <c r="AG303" s="17">
        <v>0.103184775043768</v>
      </c>
      <c r="AH303" s="17">
        <v>0.107616558358648</v>
      </c>
      <c r="AI303" s="17">
        <v>6.6431262980299194E-2</v>
      </c>
      <c r="AJ303" s="17">
        <v>7.4674494779248604E-2</v>
      </c>
      <c r="AK303" s="17">
        <v>7.7176618815455095E-2</v>
      </c>
      <c r="AL303" s="17">
        <v>4.73054029605635E-2</v>
      </c>
      <c r="AM303" s="17">
        <v>9.4365300345532796E-2</v>
      </c>
      <c r="AN303" s="17">
        <v>9.7371235597828398E-2</v>
      </c>
      <c r="AO303" s="17">
        <v>7.6969248195824305E-2</v>
      </c>
      <c r="AP303" s="17">
        <v>5.1256498193266199E-2</v>
      </c>
      <c r="AQ303" s="17">
        <v>3.8240989024825998E-2</v>
      </c>
      <c r="AR303" s="17">
        <v>3.5456969856070601E-2</v>
      </c>
      <c r="AS303" s="17">
        <v>1.8479049017884001E-2</v>
      </c>
      <c r="AT303" s="17">
        <v>4.6210059144013799E-2</v>
      </c>
      <c r="AU303" s="17">
        <v>4.5891627599515698E-2</v>
      </c>
      <c r="AV303" s="17"/>
      <c r="AW303" s="17">
        <v>8.4737831890719303E-2</v>
      </c>
      <c r="AX303" s="17">
        <v>6.9403324470369496E-2</v>
      </c>
      <c r="AY303" s="17">
        <v>5.9521749378296102E-2</v>
      </c>
      <c r="AZ303" s="17">
        <v>9.3262302566645902E-2</v>
      </c>
      <c r="BA303" s="17">
        <v>6.0767621323840899E-2</v>
      </c>
      <c r="BB303" s="17">
        <v>4.6298601653579102E-2</v>
      </c>
      <c r="BC303" s="17"/>
      <c r="BD303" s="17">
        <v>5.7979734690956297E-2</v>
      </c>
      <c r="BE303" s="17">
        <v>7.7020609081673103E-2</v>
      </c>
      <c r="BF303" s="17">
        <v>8.4128153421691998E-2</v>
      </c>
      <c r="BG303" s="17">
        <v>7.5758852830851806E-2</v>
      </c>
      <c r="BH303" s="17">
        <v>7.3806266078631999E-2</v>
      </c>
      <c r="BI303" s="17"/>
      <c r="BJ303" s="17">
        <v>6.8651464848973803E-2</v>
      </c>
      <c r="BK303" s="17">
        <v>9.2892105160733901E-2</v>
      </c>
      <c r="BL303" s="17"/>
      <c r="BM303" s="17">
        <v>6.5890597113661506E-2</v>
      </c>
      <c r="BN303" s="17">
        <v>0.11528922983607801</v>
      </c>
      <c r="BO303" s="17"/>
      <c r="BP303" s="17">
        <v>0.130750341449244</v>
      </c>
      <c r="BQ303" s="17">
        <v>6.9308519123062698E-2</v>
      </c>
      <c r="BR303" s="17">
        <v>6.0202601719331901E-2</v>
      </c>
      <c r="BS303" s="17">
        <v>6.4830187416278204E-2</v>
      </c>
      <c r="BT303" s="17"/>
      <c r="BU303" s="17">
        <v>5.3934125866119002E-2</v>
      </c>
      <c r="BV303" s="17">
        <v>0.10055342841968901</v>
      </c>
      <c r="BW303" s="17"/>
      <c r="BX303" s="17">
        <v>5.6835021097851803E-2</v>
      </c>
      <c r="BY303" s="17">
        <v>8.1429437350090006E-2</v>
      </c>
      <c r="BZ303" s="17"/>
      <c r="CA303" s="17">
        <v>0</v>
      </c>
      <c r="CB303" s="17">
        <v>0</v>
      </c>
      <c r="CC303" s="17">
        <v>7.73976965896844E-2</v>
      </c>
      <c r="CD303" s="17">
        <v>0.162438571624684</v>
      </c>
    </row>
    <row r="304" spans="2:82">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row>
    <row r="305" spans="2:82">
      <c r="B305" s="6" t="s">
        <v>196</v>
      </c>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row>
    <row r="306" spans="2:82">
      <c r="B306" s="24" t="s">
        <v>15</v>
      </c>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row>
    <row r="307" spans="2:82">
      <c r="B307" t="s">
        <v>197</v>
      </c>
      <c r="C307" s="17">
        <v>0.131885856845779</v>
      </c>
      <c r="D307" s="17">
        <v>0.129181821164781</v>
      </c>
      <c r="E307" s="17">
        <v>0.132650468948424</v>
      </c>
      <c r="F307" s="17"/>
      <c r="G307" s="17">
        <v>0.238295172842655</v>
      </c>
      <c r="H307" s="17">
        <v>0.17922651985330701</v>
      </c>
      <c r="I307" s="17">
        <v>0.112442558517049</v>
      </c>
      <c r="J307" s="17">
        <v>0.11032484835576201</v>
      </c>
      <c r="K307" s="17">
        <v>8.5427760151948806E-2</v>
      </c>
      <c r="L307" s="17">
        <v>8.7001001579203305E-2</v>
      </c>
      <c r="M307" s="17"/>
      <c r="N307" s="17">
        <v>0.164128848887833</v>
      </c>
      <c r="O307" s="17">
        <v>0.13968959738714501</v>
      </c>
      <c r="P307" s="17">
        <v>0.1140675072574</v>
      </c>
      <c r="Q307" s="17">
        <v>0.100726851689536</v>
      </c>
      <c r="R307" s="17"/>
      <c r="S307" s="17">
        <v>0.18666235496254499</v>
      </c>
      <c r="T307" s="17">
        <v>0.12771907623900999</v>
      </c>
      <c r="U307" s="17">
        <v>0.123107375780001</v>
      </c>
      <c r="V307" s="17">
        <v>9.9259367177456495E-2</v>
      </c>
      <c r="W307" s="17">
        <v>9.2043509060845699E-2</v>
      </c>
      <c r="X307" s="17">
        <v>0.12653837286155201</v>
      </c>
      <c r="Y307" s="17">
        <v>0.130268772723271</v>
      </c>
      <c r="Z307" s="17">
        <v>8.3333969050878198E-2</v>
      </c>
      <c r="AA307" s="17">
        <v>0.12882921868882799</v>
      </c>
      <c r="AB307" s="17">
        <v>0.15891328479342001</v>
      </c>
      <c r="AC307" s="17">
        <v>0.12973427568847801</v>
      </c>
      <c r="AD307" s="17">
        <v>0.12737816086208001</v>
      </c>
      <c r="AE307" s="17"/>
      <c r="AF307" s="17">
        <v>0.18090753109320401</v>
      </c>
      <c r="AG307" s="17">
        <v>0.13385099015933</v>
      </c>
      <c r="AH307" s="17">
        <v>0.147945295409871</v>
      </c>
      <c r="AI307" s="17">
        <v>0.100022263022346</v>
      </c>
      <c r="AJ307" s="17">
        <v>9.5212091796159803E-2</v>
      </c>
      <c r="AK307" s="17">
        <v>8.5032199923155902E-2</v>
      </c>
      <c r="AL307" s="17">
        <v>0.14721824107193901</v>
      </c>
      <c r="AM307" s="17">
        <v>0.134648466150315</v>
      </c>
      <c r="AN307" s="17">
        <v>0.12988118398863099</v>
      </c>
      <c r="AO307" s="17">
        <v>0.133083227250226</v>
      </c>
      <c r="AP307" s="17">
        <v>0.17022823137012799</v>
      </c>
      <c r="AQ307" s="17">
        <v>0.144144995980616</v>
      </c>
      <c r="AR307" s="17">
        <v>0.121806699397272</v>
      </c>
      <c r="AS307" s="17">
        <v>0.158742558064249</v>
      </c>
      <c r="AT307" s="17">
        <v>0.14550568441679901</v>
      </c>
      <c r="AU307" s="17">
        <v>0.20239641533064401</v>
      </c>
      <c r="AV307" s="17"/>
      <c r="AW307" s="17">
        <v>0.17882067075417901</v>
      </c>
      <c r="AX307" s="17">
        <v>0.135114230759172</v>
      </c>
      <c r="AY307" s="17">
        <v>0.13303396066686801</v>
      </c>
      <c r="AZ307" s="17">
        <v>9.9055298906987804E-2</v>
      </c>
      <c r="BA307" s="17">
        <v>8.5327415307275306E-2</v>
      </c>
      <c r="BB307" s="17">
        <v>0.13458156382999301</v>
      </c>
      <c r="BC307" s="17"/>
      <c r="BD307" s="17">
        <v>7.0786643000393501E-2</v>
      </c>
      <c r="BE307" s="17">
        <v>0.13278195761978001</v>
      </c>
      <c r="BF307" s="17">
        <v>0.17255871950188401</v>
      </c>
      <c r="BG307" s="17">
        <v>0.20214598353718999</v>
      </c>
      <c r="BH307" s="17">
        <v>0.21949185350120801</v>
      </c>
      <c r="BI307" s="17"/>
      <c r="BJ307" s="17">
        <v>0.11161818683967401</v>
      </c>
      <c r="BK307" s="17">
        <v>0.22028345498635801</v>
      </c>
      <c r="BL307" s="17"/>
      <c r="BM307" s="17">
        <v>0.121703512606333</v>
      </c>
      <c r="BN307" s="17">
        <v>0.180001500368734</v>
      </c>
      <c r="BO307" s="17"/>
      <c r="BP307" s="17">
        <v>0.20004365857860201</v>
      </c>
      <c r="BQ307" s="17">
        <v>0.18938756511709701</v>
      </c>
      <c r="BR307" s="17">
        <v>0.16108791875126199</v>
      </c>
      <c r="BS307" s="17">
        <v>0.108388604662997</v>
      </c>
      <c r="BT307" s="17"/>
      <c r="BU307" s="17">
        <v>0.141933672751103</v>
      </c>
      <c r="BV307" s="17">
        <v>0.119095396659449</v>
      </c>
      <c r="BW307" s="17"/>
      <c r="BX307" s="17">
        <v>0.23187351276932999</v>
      </c>
      <c r="BY307" s="17">
        <v>9.2225174401979096E-2</v>
      </c>
      <c r="BZ307" s="17"/>
      <c r="CA307" s="17">
        <v>6.11197816287746E-2</v>
      </c>
      <c r="CB307" s="17">
        <v>1.7061932838873299E-2</v>
      </c>
      <c r="CC307" s="17">
        <v>0.24704940147396701</v>
      </c>
      <c r="CD307" s="17">
        <v>0.13752253262653899</v>
      </c>
    </row>
    <row r="308" spans="2:82">
      <c r="B308" t="s">
        <v>198</v>
      </c>
      <c r="C308" s="17">
        <v>0.36390032260585597</v>
      </c>
      <c r="D308" s="17">
        <v>0.366825301416421</v>
      </c>
      <c r="E308" s="17">
        <v>0.36227861322314397</v>
      </c>
      <c r="F308" s="17"/>
      <c r="G308" s="17">
        <v>0.41584199643219899</v>
      </c>
      <c r="H308" s="17">
        <v>0.408996005580468</v>
      </c>
      <c r="I308" s="17">
        <v>0.39593680133404602</v>
      </c>
      <c r="J308" s="17">
        <v>0.29812089720346202</v>
      </c>
      <c r="K308" s="17">
        <v>0.33079556576420599</v>
      </c>
      <c r="L308" s="17">
        <v>0.34206761585881801</v>
      </c>
      <c r="M308" s="17"/>
      <c r="N308" s="17">
        <v>0.41362404015924997</v>
      </c>
      <c r="O308" s="17">
        <v>0.37099049192246297</v>
      </c>
      <c r="P308" s="17">
        <v>0.33497009827808499</v>
      </c>
      <c r="Q308" s="17">
        <v>0.33015840610795899</v>
      </c>
      <c r="R308" s="17"/>
      <c r="S308" s="17">
        <v>0.40679265770898498</v>
      </c>
      <c r="T308" s="17">
        <v>0.38237877475009402</v>
      </c>
      <c r="U308" s="17">
        <v>0.34308769862288202</v>
      </c>
      <c r="V308" s="17">
        <v>0.34358132621216902</v>
      </c>
      <c r="W308" s="17">
        <v>0.337626394593109</v>
      </c>
      <c r="X308" s="17">
        <v>0.35837432203273201</v>
      </c>
      <c r="Y308" s="17">
        <v>0.337572499588705</v>
      </c>
      <c r="Z308" s="17">
        <v>0.38179086593447498</v>
      </c>
      <c r="AA308" s="17">
        <v>0.38232082076867002</v>
      </c>
      <c r="AB308" s="17">
        <v>0.35649476227453503</v>
      </c>
      <c r="AC308" s="17">
        <v>0.33633802623641401</v>
      </c>
      <c r="AD308" s="17">
        <v>0.32497194022845</v>
      </c>
      <c r="AE308" s="17"/>
      <c r="AF308" s="17">
        <v>0.30336677005253998</v>
      </c>
      <c r="AG308" s="17">
        <v>0.31941769753479898</v>
      </c>
      <c r="AH308" s="17">
        <v>0.331148825374876</v>
      </c>
      <c r="AI308" s="17">
        <v>0.33013675166877698</v>
      </c>
      <c r="AJ308" s="17">
        <v>0.38452794281825697</v>
      </c>
      <c r="AK308" s="17">
        <v>0.39443041484296398</v>
      </c>
      <c r="AL308" s="17">
        <v>0.35275955726988001</v>
      </c>
      <c r="AM308" s="17">
        <v>0.35800996655788803</v>
      </c>
      <c r="AN308" s="17">
        <v>0.41798217570123902</v>
      </c>
      <c r="AO308" s="17">
        <v>0.35546423031473101</v>
      </c>
      <c r="AP308" s="17">
        <v>0.36137438341590999</v>
      </c>
      <c r="AQ308" s="17">
        <v>0.41097160706581298</v>
      </c>
      <c r="AR308" s="17">
        <v>0.366006454173258</v>
      </c>
      <c r="AS308" s="17">
        <v>0.35604896192081897</v>
      </c>
      <c r="AT308" s="17">
        <v>0.404978862644087</v>
      </c>
      <c r="AU308" s="17">
        <v>0.44294192622238399</v>
      </c>
      <c r="AV308" s="17"/>
      <c r="AW308" s="17">
        <v>0.42163014706117202</v>
      </c>
      <c r="AX308" s="17">
        <v>0.37618082313955498</v>
      </c>
      <c r="AY308" s="17">
        <v>0.33958895007759399</v>
      </c>
      <c r="AZ308" s="17">
        <v>0.32749929870726202</v>
      </c>
      <c r="BA308" s="17">
        <v>0.32032621646536702</v>
      </c>
      <c r="BB308" s="17">
        <v>0.34698501613834598</v>
      </c>
      <c r="BC308" s="17"/>
      <c r="BD308" s="17">
        <v>0.31139411664446098</v>
      </c>
      <c r="BE308" s="17">
        <v>0.34038138253843497</v>
      </c>
      <c r="BF308" s="17">
        <v>0.42256775408895098</v>
      </c>
      <c r="BG308" s="17">
        <v>0.463373342502511</v>
      </c>
      <c r="BH308" s="17">
        <v>0.46264444962541301</v>
      </c>
      <c r="BI308" s="17"/>
      <c r="BJ308" s="17">
        <v>0.34871537764924498</v>
      </c>
      <c r="BK308" s="17">
        <v>0.43228952653229002</v>
      </c>
      <c r="BL308" s="17"/>
      <c r="BM308" s="17">
        <v>0.35271206218157802</v>
      </c>
      <c r="BN308" s="17">
        <v>0.41686807849704399</v>
      </c>
      <c r="BO308" s="17"/>
      <c r="BP308" s="17">
        <v>0.44811205666464499</v>
      </c>
      <c r="BQ308" s="17">
        <v>0.406597579747357</v>
      </c>
      <c r="BR308" s="17">
        <v>0.46160080374470203</v>
      </c>
      <c r="BS308" s="17">
        <v>0.33933420655606999</v>
      </c>
      <c r="BT308" s="17"/>
      <c r="BU308" s="17">
        <v>0.39432813453291798</v>
      </c>
      <c r="BV308" s="17">
        <v>0.32516695799434903</v>
      </c>
      <c r="BW308" s="17"/>
      <c r="BX308" s="17">
        <v>0.45320990920225501</v>
      </c>
      <c r="BY308" s="17">
        <v>0.32847515816460698</v>
      </c>
      <c r="BZ308" s="17"/>
      <c r="CA308" s="17">
        <v>0.12515728943825899</v>
      </c>
      <c r="CB308" s="17">
        <v>5.6274530695745999E-2</v>
      </c>
      <c r="CC308" s="17">
        <v>0.56668242256028101</v>
      </c>
      <c r="CD308" s="17">
        <v>0.50520972797559205</v>
      </c>
    </row>
    <row r="309" spans="2:82">
      <c r="B309" t="s">
        <v>199</v>
      </c>
      <c r="C309" s="17">
        <v>0.42465645711580802</v>
      </c>
      <c r="D309" s="17">
        <v>0.44271714210208102</v>
      </c>
      <c r="E309" s="17">
        <v>0.40758441412245799</v>
      </c>
      <c r="F309" s="17"/>
      <c r="G309" s="17">
        <v>0.239797872036284</v>
      </c>
      <c r="H309" s="17">
        <v>0.31671138860646397</v>
      </c>
      <c r="I309" s="17">
        <v>0.401127334885514</v>
      </c>
      <c r="J309" s="17">
        <v>0.51714266202414105</v>
      </c>
      <c r="K309" s="17">
        <v>0.51306191388781996</v>
      </c>
      <c r="L309" s="17">
        <v>0.52047829059638895</v>
      </c>
      <c r="M309" s="17"/>
      <c r="N309" s="17">
        <v>0.36368980132519102</v>
      </c>
      <c r="O309" s="17">
        <v>0.39935953637750599</v>
      </c>
      <c r="P309" s="17">
        <v>0.47702600994224897</v>
      </c>
      <c r="Q309" s="17">
        <v>0.47480949697080099</v>
      </c>
      <c r="R309" s="17"/>
      <c r="S309" s="17">
        <v>0.31161408210862901</v>
      </c>
      <c r="T309" s="17">
        <v>0.40857841138109002</v>
      </c>
      <c r="U309" s="17">
        <v>0.43268858179091502</v>
      </c>
      <c r="V309" s="17">
        <v>0.48810824053704599</v>
      </c>
      <c r="W309" s="17">
        <v>0.48229657648104002</v>
      </c>
      <c r="X309" s="17">
        <v>0.43569339490564801</v>
      </c>
      <c r="Y309" s="17">
        <v>0.45618099688414399</v>
      </c>
      <c r="Z309" s="17">
        <v>0.49699960558272599</v>
      </c>
      <c r="AA309" s="17">
        <v>0.430019411160392</v>
      </c>
      <c r="AB309" s="17">
        <v>0.404232540352638</v>
      </c>
      <c r="AC309" s="17">
        <v>0.46329154546602702</v>
      </c>
      <c r="AD309" s="17">
        <v>0.43916139826122302</v>
      </c>
      <c r="AE309" s="17"/>
      <c r="AF309" s="17">
        <v>0.29855369681484401</v>
      </c>
      <c r="AG309" s="17">
        <v>0.43803379327228198</v>
      </c>
      <c r="AH309" s="17">
        <v>0.41196097553649103</v>
      </c>
      <c r="AI309" s="17">
        <v>0.49027287398286301</v>
      </c>
      <c r="AJ309" s="17">
        <v>0.452004218685291</v>
      </c>
      <c r="AK309" s="17">
        <v>0.43578982090652302</v>
      </c>
      <c r="AL309" s="17">
        <v>0.45468190648001</v>
      </c>
      <c r="AM309" s="17">
        <v>0.42736997937114701</v>
      </c>
      <c r="AN309" s="17">
        <v>0.3606261339838</v>
      </c>
      <c r="AO309" s="17">
        <v>0.449211440805592</v>
      </c>
      <c r="AP309" s="17">
        <v>0.39963318183912599</v>
      </c>
      <c r="AQ309" s="17">
        <v>0.38492206507786603</v>
      </c>
      <c r="AR309" s="17">
        <v>0.45025808773169201</v>
      </c>
      <c r="AS309" s="17">
        <v>0.417287776294129</v>
      </c>
      <c r="AT309" s="17">
        <v>0.370881623531992</v>
      </c>
      <c r="AU309" s="17">
        <v>0.30881944797909899</v>
      </c>
      <c r="AV309" s="17"/>
      <c r="AW309" s="17">
        <v>0.30885894400861702</v>
      </c>
      <c r="AX309" s="17">
        <v>0.40337885181120497</v>
      </c>
      <c r="AY309" s="17">
        <v>0.465247349120819</v>
      </c>
      <c r="AZ309" s="17">
        <v>0.48576631967514899</v>
      </c>
      <c r="BA309" s="17">
        <v>0.531325556944241</v>
      </c>
      <c r="BB309" s="17">
        <v>0.47190425807050201</v>
      </c>
      <c r="BC309" s="17"/>
      <c r="BD309" s="17">
        <v>0.55722753165920702</v>
      </c>
      <c r="BE309" s="17">
        <v>0.43782098181610801</v>
      </c>
      <c r="BF309" s="17">
        <v>0.31506038865953101</v>
      </c>
      <c r="BG309" s="17">
        <v>0.264448334536938</v>
      </c>
      <c r="BH309" s="17">
        <v>0.21532974960044801</v>
      </c>
      <c r="BI309" s="17"/>
      <c r="BJ309" s="17">
        <v>0.465261939584455</v>
      </c>
      <c r="BK309" s="17">
        <v>0.24866069389665299</v>
      </c>
      <c r="BL309" s="17"/>
      <c r="BM309" s="17">
        <v>0.45150407241183599</v>
      </c>
      <c r="BN309" s="17">
        <v>0.29571645877426</v>
      </c>
      <c r="BO309" s="17"/>
      <c r="BP309" s="17">
        <v>0.24131699580174201</v>
      </c>
      <c r="BQ309" s="17">
        <v>0.32013103426865303</v>
      </c>
      <c r="BR309" s="17">
        <v>0.28009177411790798</v>
      </c>
      <c r="BS309" s="17">
        <v>0.48041841120401102</v>
      </c>
      <c r="BT309" s="17"/>
      <c r="BU309" s="17">
        <v>0.402915914676578</v>
      </c>
      <c r="BV309" s="17">
        <v>0.45233128168647502</v>
      </c>
      <c r="BW309" s="17"/>
      <c r="BX309" s="17">
        <v>0.24486572489696001</v>
      </c>
      <c r="BY309" s="17">
        <v>0.49597149166689303</v>
      </c>
      <c r="BZ309" s="17"/>
      <c r="CA309" s="17">
        <v>0.81032908509811596</v>
      </c>
      <c r="CB309" s="17">
        <v>0.92149849382104798</v>
      </c>
      <c r="CC309" s="17">
        <v>9.51169042619079E-2</v>
      </c>
      <c r="CD309" s="17">
        <v>0.19858397831504601</v>
      </c>
    </row>
    <row r="310" spans="2:82">
      <c r="B310" t="s">
        <v>195</v>
      </c>
      <c r="C310" s="17">
        <v>7.9557363432556497E-2</v>
      </c>
      <c r="D310" s="17">
        <v>6.1275735316716901E-2</v>
      </c>
      <c r="E310" s="17">
        <v>9.7486503705974004E-2</v>
      </c>
      <c r="F310" s="17"/>
      <c r="G310" s="17">
        <v>0.106064958688862</v>
      </c>
      <c r="H310" s="17">
        <v>9.5066085959761598E-2</v>
      </c>
      <c r="I310" s="17">
        <v>9.0493305263391305E-2</v>
      </c>
      <c r="J310" s="17">
        <v>7.44115924166346E-2</v>
      </c>
      <c r="K310" s="17">
        <v>7.0714760196025003E-2</v>
      </c>
      <c r="L310" s="17">
        <v>5.0453091965589898E-2</v>
      </c>
      <c r="M310" s="17"/>
      <c r="N310" s="17">
        <v>5.8557309627725797E-2</v>
      </c>
      <c r="O310" s="17">
        <v>8.9960374312885893E-2</v>
      </c>
      <c r="P310" s="17">
        <v>7.3936384522266196E-2</v>
      </c>
      <c r="Q310" s="17">
        <v>9.4305245231703E-2</v>
      </c>
      <c r="R310" s="17"/>
      <c r="S310" s="17">
        <v>9.4930905219840905E-2</v>
      </c>
      <c r="T310" s="17">
        <v>8.1323737629805201E-2</v>
      </c>
      <c r="U310" s="17">
        <v>0.10111634380620101</v>
      </c>
      <c r="V310" s="17">
        <v>6.9051066073328296E-2</v>
      </c>
      <c r="W310" s="17">
        <v>8.8033519865004795E-2</v>
      </c>
      <c r="X310" s="17">
        <v>7.9393910200067405E-2</v>
      </c>
      <c r="Y310" s="17">
        <v>7.5977730803879706E-2</v>
      </c>
      <c r="Z310" s="17">
        <v>3.7875559431920301E-2</v>
      </c>
      <c r="AA310" s="17">
        <v>5.88305493821102E-2</v>
      </c>
      <c r="AB310" s="17">
        <v>8.0359412579406306E-2</v>
      </c>
      <c r="AC310" s="17">
        <v>7.0636152609081307E-2</v>
      </c>
      <c r="AD310" s="17">
        <v>0.108488500648248</v>
      </c>
      <c r="AE310" s="17"/>
      <c r="AF310" s="17">
        <v>0.217172002039412</v>
      </c>
      <c r="AG310" s="17">
        <v>0.108697519033589</v>
      </c>
      <c r="AH310" s="17">
        <v>0.108944903678762</v>
      </c>
      <c r="AI310" s="17">
        <v>7.9568111326014906E-2</v>
      </c>
      <c r="AJ310" s="17">
        <v>6.8255746700291803E-2</v>
      </c>
      <c r="AK310" s="17">
        <v>8.4747564327356806E-2</v>
      </c>
      <c r="AL310" s="17">
        <v>4.5340295178170099E-2</v>
      </c>
      <c r="AM310" s="17">
        <v>7.9971587920649595E-2</v>
      </c>
      <c r="AN310" s="17">
        <v>9.1510506326330607E-2</v>
      </c>
      <c r="AO310" s="17">
        <v>6.2241101629451803E-2</v>
      </c>
      <c r="AP310" s="17">
        <v>6.8764203374836394E-2</v>
      </c>
      <c r="AQ310" s="17">
        <v>5.99613318757053E-2</v>
      </c>
      <c r="AR310" s="17">
        <v>6.1928758697779002E-2</v>
      </c>
      <c r="AS310" s="17">
        <v>6.7920703720803693E-2</v>
      </c>
      <c r="AT310" s="17">
        <v>7.8633829407122005E-2</v>
      </c>
      <c r="AU310" s="17">
        <v>4.58422104678727E-2</v>
      </c>
      <c r="AV310" s="17"/>
      <c r="AW310" s="17">
        <v>9.0690238176032195E-2</v>
      </c>
      <c r="AX310" s="17">
        <v>8.5326094290068003E-2</v>
      </c>
      <c r="AY310" s="17">
        <v>6.2129740134718399E-2</v>
      </c>
      <c r="AZ310" s="17">
        <v>8.7679082710601305E-2</v>
      </c>
      <c r="BA310" s="17">
        <v>6.3020811283116498E-2</v>
      </c>
      <c r="BB310" s="17">
        <v>4.6529161961159499E-2</v>
      </c>
      <c r="BC310" s="17"/>
      <c r="BD310" s="17">
        <v>6.05917086959376E-2</v>
      </c>
      <c r="BE310" s="17">
        <v>8.9015678025676601E-2</v>
      </c>
      <c r="BF310" s="17">
        <v>8.9813137749634203E-2</v>
      </c>
      <c r="BG310" s="17">
        <v>7.0032339423360304E-2</v>
      </c>
      <c r="BH310" s="17">
        <v>0.102533947272931</v>
      </c>
      <c r="BI310" s="17"/>
      <c r="BJ310" s="17">
        <v>7.4404495926625597E-2</v>
      </c>
      <c r="BK310" s="17">
        <v>9.8766324584698903E-2</v>
      </c>
      <c r="BL310" s="17"/>
      <c r="BM310" s="17">
        <v>7.4080352800252797E-2</v>
      </c>
      <c r="BN310" s="17">
        <v>0.10741396235996201</v>
      </c>
      <c r="BO310" s="17"/>
      <c r="BP310" s="17">
        <v>0.110527288955011</v>
      </c>
      <c r="BQ310" s="17">
        <v>8.3883820866893805E-2</v>
      </c>
      <c r="BR310" s="17">
        <v>9.7219503386127795E-2</v>
      </c>
      <c r="BS310" s="17">
        <v>7.1858777576922106E-2</v>
      </c>
      <c r="BT310" s="17"/>
      <c r="BU310" s="17">
        <v>6.08222780394009E-2</v>
      </c>
      <c r="BV310" s="17">
        <v>0.103406363659728</v>
      </c>
      <c r="BW310" s="17"/>
      <c r="BX310" s="17">
        <v>7.0050853131454496E-2</v>
      </c>
      <c r="BY310" s="17">
        <v>8.3328175766521004E-2</v>
      </c>
      <c r="BZ310" s="17"/>
      <c r="CA310" s="17">
        <v>3.3938438348505E-3</v>
      </c>
      <c r="CB310" s="17">
        <v>5.1650426443332204E-3</v>
      </c>
      <c r="CC310" s="17">
        <v>9.11512717038436E-2</v>
      </c>
      <c r="CD310" s="17">
        <v>0.158683761082824</v>
      </c>
    </row>
    <row r="311" spans="2:82">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row>
    <row r="312" spans="2:82">
      <c r="B312" s="6" t="s">
        <v>200</v>
      </c>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row>
    <row r="313" spans="2:82">
      <c r="B313" s="24" t="s">
        <v>15</v>
      </c>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row>
    <row r="314" spans="2:82">
      <c r="B314" t="s">
        <v>201</v>
      </c>
      <c r="C314" s="17">
        <v>0.41201818133137902</v>
      </c>
      <c r="D314" s="17">
        <v>0.43158877564451598</v>
      </c>
      <c r="E314" s="17">
        <v>0.39267094527090901</v>
      </c>
      <c r="F314" s="17"/>
      <c r="G314" s="17">
        <v>0.36435922904044798</v>
      </c>
      <c r="H314" s="17">
        <v>0.37660411788876802</v>
      </c>
      <c r="I314" s="17">
        <v>0.382555848843605</v>
      </c>
      <c r="J314" s="17">
        <v>0.40185981535582899</v>
      </c>
      <c r="K314" s="17">
        <v>0.41615828421216</v>
      </c>
      <c r="L314" s="17">
        <v>0.50214233550060305</v>
      </c>
      <c r="M314" s="17"/>
      <c r="N314" s="17">
        <v>0.47588714971359097</v>
      </c>
      <c r="O314" s="17">
        <v>0.45776784831483702</v>
      </c>
      <c r="P314" s="17">
        <v>0.36332604590062401</v>
      </c>
      <c r="Q314" s="17">
        <v>0.34214861857401102</v>
      </c>
      <c r="R314" s="17"/>
      <c r="S314" s="17">
        <v>0.42830617828902301</v>
      </c>
      <c r="T314" s="17">
        <v>0.47112902478896901</v>
      </c>
      <c r="U314" s="17">
        <v>0.41649599335242998</v>
      </c>
      <c r="V314" s="17">
        <v>0.36508819852032398</v>
      </c>
      <c r="W314" s="17">
        <v>0.38154551699743</v>
      </c>
      <c r="X314" s="17">
        <v>0.38347575931142602</v>
      </c>
      <c r="Y314" s="17">
        <v>0.38996613657380702</v>
      </c>
      <c r="Z314" s="17">
        <v>0.42170190825738502</v>
      </c>
      <c r="AA314" s="17">
        <v>0.40932757255701402</v>
      </c>
      <c r="AB314" s="17">
        <v>0.42802580805520102</v>
      </c>
      <c r="AC314" s="17">
        <v>0.37779569019993098</v>
      </c>
      <c r="AD314" s="17">
        <v>0.43023306410203799</v>
      </c>
      <c r="AE314" s="17"/>
      <c r="AF314" s="17">
        <v>0.24560473842189801</v>
      </c>
      <c r="AG314" s="17">
        <v>0.31679166403244702</v>
      </c>
      <c r="AH314" s="17">
        <v>0.35134963849131001</v>
      </c>
      <c r="AI314" s="17">
        <v>0.36949561760841998</v>
      </c>
      <c r="AJ314" s="17">
        <v>0.35259259429180101</v>
      </c>
      <c r="AK314" s="17">
        <v>0.46248816430485701</v>
      </c>
      <c r="AL314" s="17">
        <v>0.38215819518043598</v>
      </c>
      <c r="AM314" s="17">
        <v>0.48243056133988299</v>
      </c>
      <c r="AN314" s="17">
        <v>0.43077978883798201</v>
      </c>
      <c r="AO314" s="17">
        <v>0.405675977609878</v>
      </c>
      <c r="AP314" s="17">
        <v>0.38372039138213399</v>
      </c>
      <c r="AQ314" s="17">
        <v>0.46940766064897499</v>
      </c>
      <c r="AR314" s="17">
        <v>0.49839401714203602</v>
      </c>
      <c r="AS314" s="17">
        <v>0.51339897555136904</v>
      </c>
      <c r="AT314" s="17">
        <v>0.41070705092150001</v>
      </c>
      <c r="AU314" s="17">
        <v>0.502977986649078</v>
      </c>
      <c r="AV314" s="17"/>
      <c r="AW314" s="17">
        <v>0.41203643903221399</v>
      </c>
      <c r="AX314" s="17">
        <v>0.416259140771914</v>
      </c>
      <c r="AY314" s="17">
        <v>0.39215687803603499</v>
      </c>
      <c r="AZ314" s="17">
        <v>0.40322482114288899</v>
      </c>
      <c r="BA314" s="17">
        <v>0.43658848113100002</v>
      </c>
      <c r="BB314" s="17">
        <v>0.41958071566102501</v>
      </c>
      <c r="BC314" s="17"/>
      <c r="BD314" s="17">
        <v>0.36151105717528098</v>
      </c>
      <c r="BE314" s="17">
        <v>0.396586168770513</v>
      </c>
      <c r="BF314" s="17">
        <v>0.468095939309289</v>
      </c>
      <c r="BG314" s="17">
        <v>0.44223141191065402</v>
      </c>
      <c r="BH314" s="17">
        <v>0.41021812418679199</v>
      </c>
      <c r="BI314" s="17"/>
      <c r="BJ314" s="17">
        <v>0.42265876970546001</v>
      </c>
      <c r="BK314" s="17">
        <v>0.36681152987243998</v>
      </c>
      <c r="BL314" s="17"/>
      <c r="BM314" s="17">
        <v>0.41197786720370599</v>
      </c>
      <c r="BN314" s="17">
        <v>0.41300744154717201</v>
      </c>
      <c r="BO314" s="17"/>
      <c r="BP314" s="17">
        <v>0.41465431936422897</v>
      </c>
      <c r="BQ314" s="17">
        <v>0.39342960071830402</v>
      </c>
      <c r="BR314" s="17">
        <v>0.38480406414040902</v>
      </c>
      <c r="BS314" s="17">
        <v>0.42079274295330599</v>
      </c>
      <c r="BT314" s="17"/>
      <c r="BU314" s="17">
        <v>0.45592015836980598</v>
      </c>
      <c r="BV314" s="17">
        <v>0.35613275362229602</v>
      </c>
      <c r="BW314" s="17"/>
      <c r="BX314" s="17">
        <v>0.44639756044702</v>
      </c>
      <c r="BY314" s="17">
        <v>0.39838140161966201</v>
      </c>
      <c r="BZ314" s="17"/>
      <c r="CA314" s="17">
        <v>0.44275943025547698</v>
      </c>
      <c r="CB314" s="17">
        <v>0.34085175136821699</v>
      </c>
      <c r="CC314" s="17">
        <v>0.54311092161090802</v>
      </c>
      <c r="CD314" s="17">
        <v>0.33203688659796099</v>
      </c>
    </row>
    <row r="315" spans="2:82">
      <c r="B315" t="s">
        <v>202</v>
      </c>
      <c r="C315" s="17">
        <v>0.324494505083748</v>
      </c>
      <c r="D315" s="17">
        <v>0.363495511606439</v>
      </c>
      <c r="E315" s="17">
        <v>0.28647742540925197</v>
      </c>
      <c r="F315" s="17"/>
      <c r="G315" s="17">
        <v>0.245483260483467</v>
      </c>
      <c r="H315" s="17">
        <v>0.27729615983125899</v>
      </c>
      <c r="I315" s="17">
        <v>0.30449693787798598</v>
      </c>
      <c r="J315" s="17">
        <v>0.33119073398210902</v>
      </c>
      <c r="K315" s="17">
        <v>0.34342507085593799</v>
      </c>
      <c r="L315" s="17">
        <v>0.413755318696376</v>
      </c>
      <c r="M315" s="17"/>
      <c r="N315" s="17">
        <v>0.39703856254263797</v>
      </c>
      <c r="O315" s="17">
        <v>0.34413902052941298</v>
      </c>
      <c r="P315" s="17">
        <v>0.25691131414126001</v>
      </c>
      <c r="Q315" s="17">
        <v>0.284896667750212</v>
      </c>
      <c r="R315" s="17"/>
      <c r="S315" s="17">
        <v>0.31591250717123098</v>
      </c>
      <c r="T315" s="17">
        <v>0.35607705578575299</v>
      </c>
      <c r="U315" s="17">
        <v>0.352668006437934</v>
      </c>
      <c r="V315" s="17">
        <v>0.33958684376887699</v>
      </c>
      <c r="W315" s="17">
        <v>0.34643181274060397</v>
      </c>
      <c r="X315" s="17">
        <v>0.286431826822659</v>
      </c>
      <c r="Y315" s="17">
        <v>0.32993120351879601</v>
      </c>
      <c r="Z315" s="17">
        <v>0.24441499530902999</v>
      </c>
      <c r="AA315" s="17">
        <v>0.27658412125537502</v>
      </c>
      <c r="AB315" s="17">
        <v>0.362641523534943</v>
      </c>
      <c r="AC315" s="17">
        <v>0.32311887612309798</v>
      </c>
      <c r="AD315" s="17">
        <v>0.326114647023169</v>
      </c>
      <c r="AE315" s="17"/>
      <c r="AF315" s="17">
        <v>0.276741059620563</v>
      </c>
      <c r="AG315" s="17">
        <v>0.26171277057307402</v>
      </c>
      <c r="AH315" s="17">
        <v>0.29187160632113002</v>
      </c>
      <c r="AI315" s="17">
        <v>0.31955933109879298</v>
      </c>
      <c r="AJ315" s="17">
        <v>0.313673447213481</v>
      </c>
      <c r="AK315" s="17">
        <v>0.28694985178538102</v>
      </c>
      <c r="AL315" s="17">
        <v>0.33544256537033401</v>
      </c>
      <c r="AM315" s="17">
        <v>0.32946636166071902</v>
      </c>
      <c r="AN315" s="17">
        <v>0.35298706678652197</v>
      </c>
      <c r="AO315" s="17">
        <v>0.36633683336509698</v>
      </c>
      <c r="AP315" s="17">
        <v>0.35847435666908101</v>
      </c>
      <c r="AQ315" s="17">
        <v>0.33574678639345101</v>
      </c>
      <c r="AR315" s="17">
        <v>0.32637464377626801</v>
      </c>
      <c r="AS315" s="17">
        <v>0.37363292552310701</v>
      </c>
      <c r="AT315" s="17">
        <v>0.40535237260594797</v>
      </c>
      <c r="AU315" s="17">
        <v>0.38291426637558401</v>
      </c>
      <c r="AV315" s="17"/>
      <c r="AW315" s="17">
        <v>0.29556561222120697</v>
      </c>
      <c r="AX315" s="17">
        <v>0.350273009691766</v>
      </c>
      <c r="AY315" s="17">
        <v>0.30443988337478201</v>
      </c>
      <c r="AZ315" s="17">
        <v>0.32834349972202698</v>
      </c>
      <c r="BA315" s="17">
        <v>0.349612738059072</v>
      </c>
      <c r="BB315" s="17">
        <v>0.304568852847869</v>
      </c>
      <c r="BC315" s="17"/>
      <c r="BD315" s="17">
        <v>0.28345833807920501</v>
      </c>
      <c r="BE315" s="17">
        <v>0.30947685614666098</v>
      </c>
      <c r="BF315" s="17">
        <v>0.35693523347266098</v>
      </c>
      <c r="BG315" s="17">
        <v>0.354257334213605</v>
      </c>
      <c r="BH315" s="17">
        <v>0.40227625020929902</v>
      </c>
      <c r="BI315" s="17"/>
      <c r="BJ315" s="17">
        <v>0.33454955565458599</v>
      </c>
      <c r="BK315" s="17">
        <v>0.27717210145385102</v>
      </c>
      <c r="BL315" s="17"/>
      <c r="BM315" s="17">
        <v>0.33268087175921701</v>
      </c>
      <c r="BN315" s="17">
        <v>0.28090557651050502</v>
      </c>
      <c r="BO315" s="17"/>
      <c r="BP315" s="17">
        <v>0.28652629677791103</v>
      </c>
      <c r="BQ315" s="17">
        <v>0.28055543310844</v>
      </c>
      <c r="BR315" s="17">
        <v>0.36608820230913502</v>
      </c>
      <c r="BS315" s="17">
        <v>0.33968821006634198</v>
      </c>
      <c r="BT315" s="17"/>
      <c r="BU315" s="17">
        <v>0.35892149966916398</v>
      </c>
      <c r="BV315" s="17">
        <v>0.28067034391988399</v>
      </c>
      <c r="BW315" s="17"/>
      <c r="BX315" s="17">
        <v>0.35336178284217201</v>
      </c>
      <c r="BY315" s="17">
        <v>0.31304413227903699</v>
      </c>
      <c r="BZ315" s="17"/>
      <c r="CA315" s="17">
        <v>0.36133953513143902</v>
      </c>
      <c r="CB315" s="17">
        <v>0.25911617695744699</v>
      </c>
      <c r="CC315" s="17">
        <v>0.41537812233761301</v>
      </c>
      <c r="CD315" s="17">
        <v>0.28045876977677803</v>
      </c>
    </row>
    <row r="316" spans="2:82">
      <c r="B316" t="s">
        <v>203</v>
      </c>
      <c r="C316" s="17">
        <v>0.28362475420314098</v>
      </c>
      <c r="D316" s="17">
        <v>0.257194800865302</v>
      </c>
      <c r="E316" s="17">
        <v>0.31049904030195502</v>
      </c>
      <c r="F316" s="17"/>
      <c r="G316" s="17">
        <v>0.35469739026431701</v>
      </c>
      <c r="H316" s="17">
        <v>0.324079933901328</v>
      </c>
      <c r="I316" s="17">
        <v>0.291715250168957</v>
      </c>
      <c r="J316" s="17">
        <v>0.25541983334688401</v>
      </c>
      <c r="K316" s="17">
        <v>0.25934339038142601</v>
      </c>
      <c r="L316" s="17">
        <v>0.23593315518365299</v>
      </c>
      <c r="M316" s="17"/>
      <c r="N316" s="17">
        <v>0.27505546488253402</v>
      </c>
      <c r="O316" s="17">
        <v>0.27325544097045301</v>
      </c>
      <c r="P316" s="17">
        <v>0.30469432648473699</v>
      </c>
      <c r="Q316" s="17">
        <v>0.28340189870509203</v>
      </c>
      <c r="R316" s="17"/>
      <c r="S316" s="17">
        <v>0.306145856951474</v>
      </c>
      <c r="T316" s="17">
        <v>0.29843116545387199</v>
      </c>
      <c r="U316" s="17">
        <v>0.27205692681895999</v>
      </c>
      <c r="V316" s="17">
        <v>0.29202731675842097</v>
      </c>
      <c r="W316" s="17">
        <v>0.27909472334514601</v>
      </c>
      <c r="X316" s="17">
        <v>0.295236098285941</v>
      </c>
      <c r="Y316" s="17">
        <v>0.26608854668909898</v>
      </c>
      <c r="Z316" s="17">
        <v>0.25439911667340698</v>
      </c>
      <c r="AA316" s="17">
        <v>0.29595511366542299</v>
      </c>
      <c r="AB316" s="17">
        <v>0.26952803959202398</v>
      </c>
      <c r="AC316" s="17">
        <v>0.25442527496818301</v>
      </c>
      <c r="AD316" s="17">
        <v>0.227221624253685</v>
      </c>
      <c r="AE316" s="17"/>
      <c r="AF316" s="17">
        <v>0.181417486405866</v>
      </c>
      <c r="AG316" s="17">
        <v>0.225768160563942</v>
      </c>
      <c r="AH316" s="17">
        <v>0.306409992492164</v>
      </c>
      <c r="AI316" s="17">
        <v>0.28027574619310203</v>
      </c>
      <c r="AJ316" s="17">
        <v>0.27638552027985502</v>
      </c>
      <c r="AK316" s="17">
        <v>0.274727678755677</v>
      </c>
      <c r="AL316" s="17">
        <v>0.29838131446566002</v>
      </c>
      <c r="AM316" s="17">
        <v>0.28794342813329799</v>
      </c>
      <c r="AN316" s="17">
        <v>0.28262836631922</v>
      </c>
      <c r="AO316" s="17">
        <v>0.29872267261504698</v>
      </c>
      <c r="AP316" s="17">
        <v>0.26878560512430499</v>
      </c>
      <c r="AQ316" s="17">
        <v>0.320820568618647</v>
      </c>
      <c r="AR316" s="17">
        <v>0.260715242511738</v>
      </c>
      <c r="AS316" s="17">
        <v>0.227781080662913</v>
      </c>
      <c r="AT316" s="17">
        <v>0.30828242965679498</v>
      </c>
      <c r="AU316" s="17">
        <v>0.30460099169912003</v>
      </c>
      <c r="AV316" s="17"/>
      <c r="AW316" s="17">
        <v>0.32734638923603898</v>
      </c>
      <c r="AX316" s="17">
        <v>0.28571797939968402</v>
      </c>
      <c r="AY316" s="17">
        <v>0.28946683263343798</v>
      </c>
      <c r="AZ316" s="17">
        <v>0.26986464646311997</v>
      </c>
      <c r="BA316" s="17">
        <v>0.25186124407576099</v>
      </c>
      <c r="BB316" s="17">
        <v>0.19584471711071999</v>
      </c>
      <c r="BC316" s="17"/>
      <c r="BD316" s="17">
        <v>0.26811546449060403</v>
      </c>
      <c r="BE316" s="17">
        <v>0.28166649787421399</v>
      </c>
      <c r="BF316" s="17">
        <v>0.28513395592322999</v>
      </c>
      <c r="BG316" s="17">
        <v>0.33431023076371602</v>
      </c>
      <c r="BH316" s="17">
        <v>0.26305833471867202</v>
      </c>
      <c r="BI316" s="17"/>
      <c r="BJ316" s="17">
        <v>0.26153296602270099</v>
      </c>
      <c r="BK316" s="17">
        <v>0.37825598555524598</v>
      </c>
      <c r="BL316" s="17"/>
      <c r="BM316" s="17">
        <v>0.26857124229443302</v>
      </c>
      <c r="BN316" s="17">
        <v>0.35753722662982101</v>
      </c>
      <c r="BO316" s="17"/>
      <c r="BP316" s="17">
        <v>0.36908884368712702</v>
      </c>
      <c r="BQ316" s="17">
        <v>0.32671132328932401</v>
      </c>
      <c r="BR316" s="17">
        <v>0.31101552072532102</v>
      </c>
      <c r="BS316" s="17">
        <v>0.25941507952966802</v>
      </c>
      <c r="BT316" s="17"/>
      <c r="BU316" s="17">
        <v>0.29543248839549002</v>
      </c>
      <c r="BV316" s="17">
        <v>0.26859398975631399</v>
      </c>
      <c r="BW316" s="17"/>
      <c r="BX316" s="17">
        <v>0.32206530717584603</v>
      </c>
      <c r="BY316" s="17">
        <v>0.26837708637522301</v>
      </c>
      <c r="BZ316" s="17"/>
      <c r="CA316" s="17">
        <v>0.27432727261193601</v>
      </c>
      <c r="CB316" s="17">
        <v>0.24214055105743901</v>
      </c>
      <c r="CC316" s="17">
        <v>0.308406954933796</v>
      </c>
      <c r="CD316" s="17">
        <v>0.299461992390468</v>
      </c>
    </row>
    <row r="317" spans="2:82">
      <c r="B317" t="s">
        <v>204</v>
      </c>
      <c r="C317" s="17">
        <v>0.282503309363831</v>
      </c>
      <c r="D317" s="17">
        <v>0.27514963813540499</v>
      </c>
      <c r="E317" s="17">
        <v>0.289866649057823</v>
      </c>
      <c r="F317" s="17"/>
      <c r="G317" s="17">
        <v>0.235171069725438</v>
      </c>
      <c r="H317" s="17">
        <v>0.26720370658425702</v>
      </c>
      <c r="I317" s="17">
        <v>0.28073663614338201</v>
      </c>
      <c r="J317" s="17">
        <v>0.28370539223108598</v>
      </c>
      <c r="K317" s="17">
        <v>0.33226517368854702</v>
      </c>
      <c r="L317" s="17">
        <v>0.29358914180647</v>
      </c>
      <c r="M317" s="17"/>
      <c r="N317" s="17">
        <v>0.29830142764821999</v>
      </c>
      <c r="O317" s="17">
        <v>0.28850316168741102</v>
      </c>
      <c r="P317" s="17">
        <v>0.25752445820191699</v>
      </c>
      <c r="Q317" s="17">
        <v>0.27966410407579101</v>
      </c>
      <c r="R317" s="17"/>
      <c r="S317" s="17">
        <v>0.26848247598135</v>
      </c>
      <c r="T317" s="17">
        <v>0.30573317117622201</v>
      </c>
      <c r="U317" s="17">
        <v>0.28834117690644201</v>
      </c>
      <c r="V317" s="17">
        <v>0.26478691002256699</v>
      </c>
      <c r="W317" s="17">
        <v>0.292914251700443</v>
      </c>
      <c r="X317" s="17">
        <v>0.26497489093138699</v>
      </c>
      <c r="Y317" s="17">
        <v>0.29165831760597999</v>
      </c>
      <c r="Z317" s="17">
        <v>0.26813936618499401</v>
      </c>
      <c r="AA317" s="17">
        <v>0.26973856525538198</v>
      </c>
      <c r="AB317" s="17">
        <v>0.303178460456617</v>
      </c>
      <c r="AC317" s="17">
        <v>0.29062307443869101</v>
      </c>
      <c r="AD317" s="17">
        <v>0.27914424041719099</v>
      </c>
      <c r="AE317" s="17"/>
      <c r="AF317" s="17">
        <v>0.24151832847031099</v>
      </c>
      <c r="AG317" s="17">
        <v>0.23794481596087599</v>
      </c>
      <c r="AH317" s="17">
        <v>0.26001297638649701</v>
      </c>
      <c r="AI317" s="17">
        <v>0.28359525740850799</v>
      </c>
      <c r="AJ317" s="17">
        <v>0.306290038865069</v>
      </c>
      <c r="AK317" s="17">
        <v>0.28881365934825098</v>
      </c>
      <c r="AL317" s="17">
        <v>0.273245425503781</v>
      </c>
      <c r="AM317" s="17">
        <v>0.23740269407596901</v>
      </c>
      <c r="AN317" s="17">
        <v>0.277756259311356</v>
      </c>
      <c r="AO317" s="17">
        <v>0.28079987508384202</v>
      </c>
      <c r="AP317" s="17">
        <v>0.27783101024031298</v>
      </c>
      <c r="AQ317" s="17">
        <v>0.29239661665227401</v>
      </c>
      <c r="AR317" s="17">
        <v>0.27598188103054</v>
      </c>
      <c r="AS317" s="17">
        <v>0.32442155827111102</v>
      </c>
      <c r="AT317" s="17">
        <v>0.37539767541013302</v>
      </c>
      <c r="AU317" s="17">
        <v>0.30379851089254101</v>
      </c>
      <c r="AV317" s="17"/>
      <c r="AW317" s="17">
        <v>0.27138715639630301</v>
      </c>
      <c r="AX317" s="17">
        <v>0.30634500444183199</v>
      </c>
      <c r="AY317" s="17">
        <v>0.25755578730439099</v>
      </c>
      <c r="AZ317" s="17">
        <v>0.28130954230527699</v>
      </c>
      <c r="BA317" s="17">
        <v>0.27855395048152398</v>
      </c>
      <c r="BB317" s="17">
        <v>0.285187210454041</v>
      </c>
      <c r="BC317" s="17"/>
      <c r="BD317" s="17">
        <v>0.26532365678950798</v>
      </c>
      <c r="BE317" s="17">
        <v>0.28695930350307702</v>
      </c>
      <c r="BF317" s="17">
        <v>0.30324066734147298</v>
      </c>
      <c r="BG317" s="17">
        <v>0.27123956801392302</v>
      </c>
      <c r="BH317" s="17">
        <v>0.32083930615026501</v>
      </c>
      <c r="BI317" s="17"/>
      <c r="BJ317" s="17">
        <v>0.29024498550900601</v>
      </c>
      <c r="BK317" s="17">
        <v>0.246000997165366</v>
      </c>
      <c r="BL317" s="17"/>
      <c r="BM317" s="17">
        <v>0.28016104593263602</v>
      </c>
      <c r="BN317" s="17">
        <v>0.29259032740736401</v>
      </c>
      <c r="BO317" s="17"/>
      <c r="BP317" s="17">
        <v>0.28167955226408697</v>
      </c>
      <c r="BQ317" s="17">
        <v>0.249514305270502</v>
      </c>
      <c r="BR317" s="17">
        <v>0.24140956540120601</v>
      </c>
      <c r="BS317" s="17">
        <v>0.28609846778591602</v>
      </c>
      <c r="BT317" s="17"/>
      <c r="BU317" s="17">
        <v>0.29964059753827399</v>
      </c>
      <c r="BV317" s="17">
        <v>0.260688239883832</v>
      </c>
      <c r="BW317" s="17"/>
      <c r="BX317" s="17">
        <v>0.28117553471519402</v>
      </c>
      <c r="BY317" s="17">
        <v>0.28302997886328102</v>
      </c>
      <c r="BZ317" s="17"/>
      <c r="CA317" s="17">
        <v>0.29882763203780299</v>
      </c>
      <c r="CB317" s="17">
        <v>0.28342078514208402</v>
      </c>
      <c r="CC317" s="17">
        <v>0.297486224997144</v>
      </c>
      <c r="CD317" s="17">
        <v>0.26129855201920499</v>
      </c>
    </row>
    <row r="318" spans="2:82">
      <c r="B318" t="s">
        <v>205</v>
      </c>
      <c r="C318" s="17">
        <v>0.21345411281836599</v>
      </c>
      <c r="D318" s="17">
        <v>0.21814413187919601</v>
      </c>
      <c r="E318" s="17">
        <v>0.209546467664326</v>
      </c>
      <c r="F318" s="17"/>
      <c r="G318" s="17">
        <v>0.16918198707437701</v>
      </c>
      <c r="H318" s="17">
        <v>0.20447806467239199</v>
      </c>
      <c r="I318" s="17">
        <v>0.20817957909731299</v>
      </c>
      <c r="J318" s="17">
        <v>0.215796350622041</v>
      </c>
      <c r="K318" s="17">
        <v>0.220491058308943</v>
      </c>
      <c r="L318" s="17">
        <v>0.24792561659648399</v>
      </c>
      <c r="M318" s="17"/>
      <c r="N318" s="17">
        <v>0.23741337893745801</v>
      </c>
      <c r="O318" s="17">
        <v>0.213598519925775</v>
      </c>
      <c r="P318" s="17">
        <v>0.20585840125169499</v>
      </c>
      <c r="Q318" s="17">
        <v>0.19619572761519799</v>
      </c>
      <c r="R318" s="17"/>
      <c r="S318" s="17">
        <v>0.187676105551628</v>
      </c>
      <c r="T318" s="17">
        <v>0.216712256091521</v>
      </c>
      <c r="U318" s="17">
        <v>0.24243833966387099</v>
      </c>
      <c r="V318" s="17">
        <v>0.19041958164251199</v>
      </c>
      <c r="W318" s="17">
        <v>0.22043202451694099</v>
      </c>
      <c r="X318" s="17">
        <v>0.244745134895615</v>
      </c>
      <c r="Y318" s="17">
        <v>0.16385219990372599</v>
      </c>
      <c r="Z318" s="17">
        <v>0.25328116224062402</v>
      </c>
      <c r="AA318" s="17">
        <v>0.23756535508312801</v>
      </c>
      <c r="AB318" s="17">
        <v>0.24125422314248601</v>
      </c>
      <c r="AC318" s="17">
        <v>0.202774949749252</v>
      </c>
      <c r="AD318" s="17">
        <v>0.12644467729413</v>
      </c>
      <c r="AE318" s="17"/>
      <c r="AF318" s="17">
        <v>0.30045920019265898</v>
      </c>
      <c r="AG318" s="17">
        <v>0.18452304027628899</v>
      </c>
      <c r="AH318" s="17">
        <v>0.167167186986835</v>
      </c>
      <c r="AI318" s="17">
        <v>0.210029505035918</v>
      </c>
      <c r="AJ318" s="17">
        <v>0.221405794310015</v>
      </c>
      <c r="AK318" s="17">
        <v>0.216391743401531</v>
      </c>
      <c r="AL318" s="17">
        <v>0.18701595388929701</v>
      </c>
      <c r="AM318" s="17">
        <v>0.264460478747439</v>
      </c>
      <c r="AN318" s="17">
        <v>0.21694462756022401</v>
      </c>
      <c r="AO318" s="17">
        <v>0.21614705053407399</v>
      </c>
      <c r="AP318" s="17">
        <v>0.230849623969239</v>
      </c>
      <c r="AQ318" s="17">
        <v>0.230806722959435</v>
      </c>
      <c r="AR318" s="17">
        <v>0.17232957837517299</v>
      </c>
      <c r="AS318" s="17">
        <v>0.28501474278137501</v>
      </c>
      <c r="AT318" s="17">
        <v>0.26036219509841702</v>
      </c>
      <c r="AU318" s="17">
        <v>0.22533640974372601</v>
      </c>
      <c r="AV318" s="17"/>
      <c r="AW318" s="17">
        <v>0.19461190171683099</v>
      </c>
      <c r="AX318" s="17">
        <v>0.20666315759842799</v>
      </c>
      <c r="AY318" s="17">
        <v>0.21730272905635301</v>
      </c>
      <c r="AZ318" s="17">
        <v>0.228796615545865</v>
      </c>
      <c r="BA318" s="17">
        <v>0.235757614499747</v>
      </c>
      <c r="BB318" s="17">
        <v>0.21608403874270601</v>
      </c>
      <c r="BC318" s="17"/>
      <c r="BD318" s="17">
        <v>0.19341746104903601</v>
      </c>
      <c r="BE318" s="17">
        <v>0.18857987698973699</v>
      </c>
      <c r="BF318" s="17">
        <v>0.21963257943063799</v>
      </c>
      <c r="BG318" s="17">
        <v>0.24733067041381401</v>
      </c>
      <c r="BH318" s="17">
        <v>0.27211074371875998</v>
      </c>
      <c r="BI318" s="17"/>
      <c r="BJ318" s="17">
        <v>0.20982037586855901</v>
      </c>
      <c r="BK318" s="17">
        <v>0.23176052432996699</v>
      </c>
      <c r="BL318" s="17"/>
      <c r="BM318" s="17">
        <v>0.20955164286045699</v>
      </c>
      <c r="BN318" s="17">
        <v>0.23208984925436499</v>
      </c>
      <c r="BO318" s="17"/>
      <c r="BP318" s="17">
        <v>0.25140448168558399</v>
      </c>
      <c r="BQ318" s="17">
        <v>0.20879956161308499</v>
      </c>
      <c r="BR318" s="17">
        <v>0.17074623850850401</v>
      </c>
      <c r="BS318" s="17">
        <v>0.21284520027731299</v>
      </c>
      <c r="BT318" s="17"/>
      <c r="BU318" s="17">
        <v>0.23932676811190601</v>
      </c>
      <c r="BV318" s="17">
        <v>0.18051927697296499</v>
      </c>
      <c r="BW318" s="17"/>
      <c r="BX318" s="17">
        <v>0.23126232983834799</v>
      </c>
      <c r="BY318" s="17">
        <v>0.206390380464647</v>
      </c>
      <c r="BZ318" s="17"/>
      <c r="CA318" s="17">
        <v>0.25270589786362702</v>
      </c>
      <c r="CB318" s="17">
        <v>0.19079735223857899</v>
      </c>
      <c r="CC318" s="17">
        <v>0.21406220185010499</v>
      </c>
      <c r="CD318" s="17">
        <v>0.224411752628978</v>
      </c>
    </row>
    <row r="319" spans="2:82">
      <c r="B319" t="s">
        <v>206</v>
      </c>
      <c r="C319" s="17">
        <v>0.18561457683897201</v>
      </c>
      <c r="D319" s="17">
        <v>0.17091902638353701</v>
      </c>
      <c r="E319" s="17">
        <v>0.19878137005823501</v>
      </c>
      <c r="F319" s="17"/>
      <c r="G319" s="17">
        <v>0.30517524996650203</v>
      </c>
      <c r="H319" s="17">
        <v>0.181937423644809</v>
      </c>
      <c r="I319" s="17">
        <v>0.20399239242435599</v>
      </c>
      <c r="J319" s="17">
        <v>0.15368997506888199</v>
      </c>
      <c r="K319" s="17">
        <v>0.153548366655297</v>
      </c>
      <c r="L319" s="17">
        <v>0.14146830530774199</v>
      </c>
      <c r="M319" s="17"/>
      <c r="N319" s="17">
        <v>0.16302615328325301</v>
      </c>
      <c r="O319" s="17">
        <v>0.15895005971040799</v>
      </c>
      <c r="P319" s="17">
        <v>0.21335706446372199</v>
      </c>
      <c r="Q319" s="17">
        <v>0.21403724064760299</v>
      </c>
      <c r="R319" s="17"/>
      <c r="S319" s="17">
        <v>0.20380317207802201</v>
      </c>
      <c r="T319" s="17">
        <v>0.16540575388902601</v>
      </c>
      <c r="U319" s="17">
        <v>0.151676422104494</v>
      </c>
      <c r="V319" s="17">
        <v>0.16019276771209601</v>
      </c>
      <c r="W319" s="17">
        <v>0.17859055951311401</v>
      </c>
      <c r="X319" s="17">
        <v>0.19626643105338801</v>
      </c>
      <c r="Y319" s="17">
        <v>0.195698875815216</v>
      </c>
      <c r="Z319" s="17">
        <v>0.21797617870934399</v>
      </c>
      <c r="AA319" s="17">
        <v>0.20226669721353699</v>
      </c>
      <c r="AB319" s="17">
        <v>0.17046813311214501</v>
      </c>
      <c r="AC319" s="17">
        <v>0.20972543306483099</v>
      </c>
      <c r="AD319" s="17">
        <v>0.213646404390193</v>
      </c>
      <c r="AE319" s="17"/>
      <c r="AF319" s="17">
        <v>0.120071297069577</v>
      </c>
      <c r="AG319" s="17">
        <v>0.25184517598033201</v>
      </c>
      <c r="AH319" s="17">
        <v>0.21124590294137699</v>
      </c>
      <c r="AI319" s="17">
        <v>0.225298170333085</v>
      </c>
      <c r="AJ319" s="17">
        <v>0.186502446512891</v>
      </c>
      <c r="AK319" s="17">
        <v>0.17971980480792099</v>
      </c>
      <c r="AL319" s="17">
        <v>0.23188658872856899</v>
      </c>
      <c r="AM319" s="17">
        <v>0.173403280843789</v>
      </c>
      <c r="AN319" s="17">
        <v>0.183233610397388</v>
      </c>
      <c r="AO319" s="17">
        <v>0.15715332881611399</v>
      </c>
      <c r="AP319" s="17">
        <v>0.186594591923778</v>
      </c>
      <c r="AQ319" s="17">
        <v>0.144018631222083</v>
      </c>
      <c r="AR319" s="17">
        <v>0.17402765206674101</v>
      </c>
      <c r="AS319" s="17">
        <v>0.16559105019627701</v>
      </c>
      <c r="AT319" s="17">
        <v>0.174231483182858</v>
      </c>
      <c r="AU319" s="17">
        <v>0.126821607508738</v>
      </c>
      <c r="AV319" s="17"/>
      <c r="AW319" s="17">
        <v>0.22774124452918099</v>
      </c>
      <c r="AX319" s="17">
        <v>0.17133362520150899</v>
      </c>
      <c r="AY319" s="17">
        <v>0.17288483423261</v>
      </c>
      <c r="AZ319" s="17">
        <v>0.17615300230279901</v>
      </c>
      <c r="BA319" s="17">
        <v>0.15672314546889399</v>
      </c>
      <c r="BB319" s="17">
        <v>0.203837021864197</v>
      </c>
      <c r="BC319" s="17"/>
      <c r="BD319" s="17">
        <v>0.221498456966854</v>
      </c>
      <c r="BE319" s="17">
        <v>0.20598970242088199</v>
      </c>
      <c r="BF319" s="17">
        <v>0.164531848025988</v>
      </c>
      <c r="BG319" s="17">
        <v>0.18850815383220701</v>
      </c>
      <c r="BH319" s="17">
        <v>0.195383958788693</v>
      </c>
      <c r="BI319" s="17"/>
      <c r="BJ319" s="17">
        <v>0.18068175603374101</v>
      </c>
      <c r="BK319" s="17">
        <v>0.21052829596254199</v>
      </c>
      <c r="BL319" s="17"/>
      <c r="BM319" s="17">
        <v>0.184747720002228</v>
      </c>
      <c r="BN319" s="17">
        <v>0.19177261056693001</v>
      </c>
      <c r="BO319" s="17"/>
      <c r="BP319" s="17">
        <v>0.1801230755845</v>
      </c>
      <c r="BQ319" s="17">
        <v>0.21655181874680501</v>
      </c>
      <c r="BR319" s="17">
        <v>0.21720821258484399</v>
      </c>
      <c r="BS319" s="17">
        <v>0.17879471267313901</v>
      </c>
      <c r="BT319" s="17"/>
      <c r="BU319" s="17">
        <v>0.18344315580948001</v>
      </c>
      <c r="BV319" s="17">
        <v>0.18837870732137499</v>
      </c>
      <c r="BW319" s="17"/>
      <c r="BX319" s="17">
        <v>0.22203280274545201</v>
      </c>
      <c r="BY319" s="17">
        <v>0.171169076746962</v>
      </c>
      <c r="BZ319" s="17"/>
      <c r="CA319" s="17">
        <v>0.20724800685255301</v>
      </c>
      <c r="CB319" s="17">
        <v>0.11735667718107</v>
      </c>
      <c r="CC319" s="17">
        <v>0.213431840035816</v>
      </c>
      <c r="CD319" s="17">
        <v>0.21594404866483499</v>
      </c>
    </row>
    <row r="320" spans="2:82">
      <c r="B320" t="s">
        <v>207</v>
      </c>
      <c r="C320" s="17">
        <v>0.179384985788651</v>
      </c>
      <c r="D320" s="17">
        <v>0.197917811229852</v>
      </c>
      <c r="E320" s="17">
        <v>0.16216069047941001</v>
      </c>
      <c r="F320" s="17"/>
      <c r="G320" s="17">
        <v>0.21436404721395999</v>
      </c>
      <c r="H320" s="17">
        <v>0.21267366563176501</v>
      </c>
      <c r="I320" s="17">
        <v>0.179275214466532</v>
      </c>
      <c r="J320" s="17">
        <v>0.17433749000547399</v>
      </c>
      <c r="K320" s="17">
        <v>0.17456293058439201</v>
      </c>
      <c r="L320" s="17">
        <v>0.13638873160538501</v>
      </c>
      <c r="M320" s="17"/>
      <c r="N320" s="17">
        <v>0.18563114174346099</v>
      </c>
      <c r="O320" s="17">
        <v>0.17853653177406101</v>
      </c>
      <c r="P320" s="17">
        <v>0.19363545194028101</v>
      </c>
      <c r="Q320" s="17">
        <v>0.15932560832064299</v>
      </c>
      <c r="R320" s="17"/>
      <c r="S320" s="17">
        <v>0.20134130817340901</v>
      </c>
      <c r="T320" s="17">
        <v>0.18202874697966001</v>
      </c>
      <c r="U320" s="17">
        <v>0.13032875473499</v>
      </c>
      <c r="V320" s="17">
        <v>0.16204688628976399</v>
      </c>
      <c r="W320" s="17">
        <v>0.15996494656460999</v>
      </c>
      <c r="X320" s="17">
        <v>0.17470943846450501</v>
      </c>
      <c r="Y320" s="17">
        <v>0.202462456694667</v>
      </c>
      <c r="Z320" s="17">
        <v>0.182748920176797</v>
      </c>
      <c r="AA320" s="17">
        <v>0.16730917200307899</v>
      </c>
      <c r="AB320" s="17">
        <v>0.229575216542618</v>
      </c>
      <c r="AC320" s="17">
        <v>0.161148553798173</v>
      </c>
      <c r="AD320" s="17">
        <v>0.16572172441255101</v>
      </c>
      <c r="AE320" s="17"/>
      <c r="AF320" s="17">
        <v>9.6565649778645193E-2</v>
      </c>
      <c r="AG320" s="17">
        <v>0.15287809150763099</v>
      </c>
      <c r="AH320" s="17">
        <v>0.15944142212898499</v>
      </c>
      <c r="AI320" s="17">
        <v>0.126849082279202</v>
      </c>
      <c r="AJ320" s="17">
        <v>0.171662818327879</v>
      </c>
      <c r="AK320" s="17">
        <v>0.21327885943814201</v>
      </c>
      <c r="AL320" s="17">
        <v>0.176426820811968</v>
      </c>
      <c r="AM320" s="17">
        <v>0.18256243624246399</v>
      </c>
      <c r="AN320" s="17">
        <v>0.19060757338322301</v>
      </c>
      <c r="AO320" s="17">
        <v>0.18349648344454</v>
      </c>
      <c r="AP320" s="17">
        <v>0.21459416220069</v>
      </c>
      <c r="AQ320" s="17">
        <v>0.14282940557528101</v>
      </c>
      <c r="AR320" s="17">
        <v>0.166324664964729</v>
      </c>
      <c r="AS320" s="17">
        <v>0.25298782097224998</v>
      </c>
      <c r="AT320" s="17">
        <v>0.20270436942356801</v>
      </c>
      <c r="AU320" s="17">
        <v>0.20537626006440399</v>
      </c>
      <c r="AV320" s="17"/>
      <c r="AW320" s="17">
        <v>0.203236665550103</v>
      </c>
      <c r="AX320" s="17">
        <v>0.18232136261808199</v>
      </c>
      <c r="AY320" s="17">
        <v>0.203968849809543</v>
      </c>
      <c r="AZ320" s="17">
        <v>0.148440722407087</v>
      </c>
      <c r="BA320" s="17">
        <v>0.179867999054005</v>
      </c>
      <c r="BB320" s="17">
        <v>0.12615424285771401</v>
      </c>
      <c r="BC320" s="17"/>
      <c r="BD320" s="17">
        <v>0.149249732341736</v>
      </c>
      <c r="BE320" s="17">
        <v>0.205942485193574</v>
      </c>
      <c r="BF320" s="17">
        <v>0.17197379699898899</v>
      </c>
      <c r="BG320" s="17">
        <v>0.18376178292863499</v>
      </c>
      <c r="BH320" s="17">
        <v>0.26503033417163901</v>
      </c>
      <c r="BI320" s="17"/>
      <c r="BJ320" s="17">
        <v>0.17681198043003199</v>
      </c>
      <c r="BK320" s="17">
        <v>0.19510759780477999</v>
      </c>
      <c r="BL320" s="17"/>
      <c r="BM320" s="17">
        <v>0.17397054141339599</v>
      </c>
      <c r="BN320" s="17">
        <v>0.20954104687782901</v>
      </c>
      <c r="BO320" s="17"/>
      <c r="BP320" s="17">
        <v>0.19041741576521901</v>
      </c>
      <c r="BQ320" s="17">
        <v>0.212959670104167</v>
      </c>
      <c r="BR320" s="17">
        <v>0.224199755068995</v>
      </c>
      <c r="BS320" s="17">
        <v>0.168280804945835</v>
      </c>
      <c r="BT320" s="17"/>
      <c r="BU320" s="17">
        <v>0.18094162753856899</v>
      </c>
      <c r="BV320" s="17">
        <v>0.17740344427611701</v>
      </c>
      <c r="BW320" s="17"/>
      <c r="BX320" s="17">
        <v>0.19522566117828599</v>
      </c>
      <c r="BY320" s="17">
        <v>0.17310169021060601</v>
      </c>
      <c r="BZ320" s="17"/>
      <c r="CA320" s="17">
        <v>0.20608531031895999</v>
      </c>
      <c r="CB320" s="17">
        <v>0.15014124429480499</v>
      </c>
      <c r="CC320" s="17">
        <v>0.20480359964425701</v>
      </c>
      <c r="CD320" s="17">
        <v>0.17335919421670901</v>
      </c>
    </row>
    <row r="321" spans="2:82">
      <c r="B321" t="s">
        <v>208</v>
      </c>
      <c r="C321" s="17">
        <v>0.178863145518981</v>
      </c>
      <c r="D321" s="17">
        <v>0.171675957665678</v>
      </c>
      <c r="E321" s="17">
        <v>0.18611481984596101</v>
      </c>
      <c r="F321" s="17"/>
      <c r="G321" s="17">
        <v>0.22348687731288999</v>
      </c>
      <c r="H321" s="17">
        <v>0.20223068303748501</v>
      </c>
      <c r="I321" s="17">
        <v>0.195886935879381</v>
      </c>
      <c r="J321" s="17">
        <v>0.14928615598602801</v>
      </c>
      <c r="K321" s="17">
        <v>0.157612665637446</v>
      </c>
      <c r="L321" s="17">
        <v>0.15449844452394801</v>
      </c>
      <c r="M321" s="17"/>
      <c r="N321" s="17">
        <v>0.197108585469804</v>
      </c>
      <c r="O321" s="17">
        <v>0.18136790970233199</v>
      </c>
      <c r="P321" s="17">
        <v>0.13857832149666699</v>
      </c>
      <c r="Q321" s="17">
        <v>0.18963410170234499</v>
      </c>
      <c r="R321" s="17"/>
      <c r="S321" s="17">
        <v>0.21422745609737301</v>
      </c>
      <c r="T321" s="17">
        <v>0.16436917434179099</v>
      </c>
      <c r="U321" s="17">
        <v>0.15909835123500099</v>
      </c>
      <c r="V321" s="17">
        <v>0.19239428602648401</v>
      </c>
      <c r="W321" s="17">
        <v>0.19263623774358099</v>
      </c>
      <c r="X321" s="17">
        <v>0.16173480906127799</v>
      </c>
      <c r="Y321" s="17">
        <v>0.20074549077030299</v>
      </c>
      <c r="Z321" s="17">
        <v>0.20707954976897899</v>
      </c>
      <c r="AA321" s="17">
        <v>0.18176105139541199</v>
      </c>
      <c r="AB321" s="17">
        <v>0.17650291679705901</v>
      </c>
      <c r="AC321" s="17">
        <v>0.11119252382655</v>
      </c>
      <c r="AD321" s="17">
        <v>0.121260589414214</v>
      </c>
      <c r="AE321" s="17"/>
      <c r="AF321" s="17">
        <v>7.0729478563795897E-2</v>
      </c>
      <c r="AG321" s="17">
        <v>0.17490339239341601</v>
      </c>
      <c r="AH321" s="17">
        <v>0.189607867728391</v>
      </c>
      <c r="AI321" s="17">
        <v>0.16400949161894099</v>
      </c>
      <c r="AJ321" s="17">
        <v>0.20824615510546701</v>
      </c>
      <c r="AK321" s="17">
        <v>0.16286990209017599</v>
      </c>
      <c r="AL321" s="17">
        <v>0.170518997773312</v>
      </c>
      <c r="AM321" s="17">
        <v>0.14978077633342399</v>
      </c>
      <c r="AN321" s="17">
        <v>0.207982298556078</v>
      </c>
      <c r="AO321" s="17">
        <v>0.218210707269093</v>
      </c>
      <c r="AP321" s="17">
        <v>0.20759978208444799</v>
      </c>
      <c r="AQ321" s="17">
        <v>0.16887118686107599</v>
      </c>
      <c r="AR321" s="17">
        <v>0.187130483940318</v>
      </c>
      <c r="AS321" s="17">
        <v>0.144771742593516</v>
      </c>
      <c r="AT321" s="17">
        <v>0.181372877760238</v>
      </c>
      <c r="AU321" s="17">
        <v>0.213846963541903</v>
      </c>
      <c r="AV321" s="17"/>
      <c r="AW321" s="17">
        <v>0.194874748000439</v>
      </c>
      <c r="AX321" s="17">
        <v>0.183956958670903</v>
      </c>
      <c r="AY321" s="17">
        <v>0.16466460263955099</v>
      </c>
      <c r="AZ321" s="17">
        <v>0.17929257504913601</v>
      </c>
      <c r="BA321" s="17">
        <v>0.13716293354060799</v>
      </c>
      <c r="BB321" s="17">
        <v>0.20349555371067901</v>
      </c>
      <c r="BC321" s="17"/>
      <c r="BD321" s="17">
        <v>0.161882150682405</v>
      </c>
      <c r="BE321" s="17">
        <v>0.17244365509902199</v>
      </c>
      <c r="BF321" s="17">
        <v>0.193477078575995</v>
      </c>
      <c r="BG321" s="17">
        <v>0.18747676303076399</v>
      </c>
      <c r="BH321" s="17">
        <v>0.21133102254780201</v>
      </c>
      <c r="BI321" s="17"/>
      <c r="BJ321" s="17">
        <v>0.16896397262313401</v>
      </c>
      <c r="BK321" s="17">
        <v>0.226213578820603</v>
      </c>
      <c r="BL321" s="17"/>
      <c r="BM321" s="17">
        <v>0.175554466759207</v>
      </c>
      <c r="BN321" s="17">
        <v>0.196287218261438</v>
      </c>
      <c r="BO321" s="17"/>
      <c r="BP321" s="17">
        <v>0.20202245385034101</v>
      </c>
      <c r="BQ321" s="17">
        <v>0.231552220110254</v>
      </c>
      <c r="BR321" s="17">
        <v>0.264262810221295</v>
      </c>
      <c r="BS321" s="17">
        <v>0.160977421923541</v>
      </c>
      <c r="BT321" s="17"/>
      <c r="BU321" s="17">
        <v>0.19238389338669501</v>
      </c>
      <c r="BV321" s="17">
        <v>0.161651784470879</v>
      </c>
      <c r="BW321" s="17"/>
      <c r="BX321" s="17">
        <v>0.22191680699602101</v>
      </c>
      <c r="BY321" s="17">
        <v>0.16178566150246099</v>
      </c>
      <c r="BZ321" s="17"/>
      <c r="CA321" s="17">
        <v>0.201217676385156</v>
      </c>
      <c r="CB321" s="17">
        <v>0.134117713551139</v>
      </c>
      <c r="CC321" s="17">
        <v>0.21162439182721199</v>
      </c>
      <c r="CD321" s="17">
        <v>0.181039044148017</v>
      </c>
    </row>
    <row r="322" spans="2:82">
      <c r="B322" t="s">
        <v>209</v>
      </c>
      <c r="C322" s="17">
        <v>0.17760484068462101</v>
      </c>
      <c r="D322" s="17">
        <v>0.184285486162023</v>
      </c>
      <c r="E322" s="17">
        <v>0.171005494969933</v>
      </c>
      <c r="F322" s="17"/>
      <c r="G322" s="17">
        <v>0.21784458030543599</v>
      </c>
      <c r="H322" s="17">
        <v>0.20540341702363199</v>
      </c>
      <c r="I322" s="17">
        <v>0.19374837541322701</v>
      </c>
      <c r="J322" s="17">
        <v>0.13917794243209999</v>
      </c>
      <c r="K322" s="17">
        <v>0.139896321011765</v>
      </c>
      <c r="L322" s="17">
        <v>0.17149028148396001</v>
      </c>
      <c r="M322" s="17"/>
      <c r="N322" s="17">
        <v>0.19897880137676099</v>
      </c>
      <c r="O322" s="17">
        <v>0.16196249931904599</v>
      </c>
      <c r="P322" s="17">
        <v>0.17866423903213499</v>
      </c>
      <c r="Q322" s="17">
        <v>0.17246299549386199</v>
      </c>
      <c r="R322" s="17"/>
      <c r="S322" s="17">
        <v>0.21749391422462599</v>
      </c>
      <c r="T322" s="17">
        <v>0.18143722611784499</v>
      </c>
      <c r="U322" s="17">
        <v>0.15735118281591901</v>
      </c>
      <c r="V322" s="17">
        <v>0.16954510619556601</v>
      </c>
      <c r="W322" s="17">
        <v>0.169427662052797</v>
      </c>
      <c r="X322" s="17">
        <v>0.192834673474997</v>
      </c>
      <c r="Y322" s="17">
        <v>0.160221678469886</v>
      </c>
      <c r="Z322" s="17">
        <v>0.20161457746407599</v>
      </c>
      <c r="AA322" s="17">
        <v>0.181143265611941</v>
      </c>
      <c r="AB322" s="17">
        <v>0.147465469779755</v>
      </c>
      <c r="AC322" s="17">
        <v>0.16018635462044001</v>
      </c>
      <c r="AD322" s="17">
        <v>0.14724066578637199</v>
      </c>
      <c r="AE322" s="17"/>
      <c r="AF322" s="17">
        <v>7.4787876387358898E-2</v>
      </c>
      <c r="AG322" s="17">
        <v>0.17103471516690699</v>
      </c>
      <c r="AH322" s="17">
        <v>0.16562049767030301</v>
      </c>
      <c r="AI322" s="17">
        <v>0.157852089136017</v>
      </c>
      <c r="AJ322" s="17">
        <v>0.15447709812811899</v>
      </c>
      <c r="AK322" s="17">
        <v>0.19962579831963301</v>
      </c>
      <c r="AL322" s="17">
        <v>0.20777060667590999</v>
      </c>
      <c r="AM322" s="17">
        <v>0.162076571362503</v>
      </c>
      <c r="AN322" s="17">
        <v>0.17861129089074301</v>
      </c>
      <c r="AO322" s="17">
        <v>0.15727949309667899</v>
      </c>
      <c r="AP322" s="17">
        <v>0.16846022342184</v>
      </c>
      <c r="AQ322" s="17">
        <v>0.16064976839138101</v>
      </c>
      <c r="AR322" s="17">
        <v>0.18183685312668499</v>
      </c>
      <c r="AS322" s="17">
        <v>0.19440843757551601</v>
      </c>
      <c r="AT322" s="17">
        <v>0.24594350431262799</v>
      </c>
      <c r="AU322" s="17">
        <v>0.260781503106922</v>
      </c>
      <c r="AV322" s="17"/>
      <c r="AW322" s="17">
        <v>0.21273063789308999</v>
      </c>
      <c r="AX322" s="17">
        <v>0.17913387233790201</v>
      </c>
      <c r="AY322" s="17">
        <v>0.17647714838027401</v>
      </c>
      <c r="AZ322" s="17">
        <v>0.153228496674545</v>
      </c>
      <c r="BA322" s="17">
        <v>0.16346230360803701</v>
      </c>
      <c r="BB322" s="17">
        <v>0.14830737702523999</v>
      </c>
      <c r="BC322" s="17"/>
      <c r="BD322" s="17">
        <v>0.14051258657928001</v>
      </c>
      <c r="BE322" s="17">
        <v>0.16131378996554599</v>
      </c>
      <c r="BF322" s="17">
        <v>0.20961878468304801</v>
      </c>
      <c r="BG322" s="17">
        <v>0.22294275396823099</v>
      </c>
      <c r="BH322" s="17">
        <v>0.30501641132322899</v>
      </c>
      <c r="BI322" s="17"/>
      <c r="BJ322" s="17">
        <v>0.16501552213873699</v>
      </c>
      <c r="BK322" s="17">
        <v>0.23746140852532099</v>
      </c>
      <c r="BL322" s="17"/>
      <c r="BM322" s="17">
        <v>0.16759845953343799</v>
      </c>
      <c r="BN322" s="17">
        <v>0.228755894789061</v>
      </c>
      <c r="BO322" s="17"/>
      <c r="BP322" s="17">
        <v>0.25416443914673897</v>
      </c>
      <c r="BQ322" s="17">
        <v>0.19514781227043301</v>
      </c>
      <c r="BR322" s="17">
        <v>0.17607060799427199</v>
      </c>
      <c r="BS322" s="17">
        <v>0.16306797526637401</v>
      </c>
      <c r="BT322" s="17"/>
      <c r="BU322" s="17">
        <v>0.18380918823370199</v>
      </c>
      <c r="BV322" s="17">
        <v>0.169706959089614</v>
      </c>
      <c r="BW322" s="17"/>
      <c r="BX322" s="17">
        <v>0.196724336620858</v>
      </c>
      <c r="BY322" s="17">
        <v>0.170020981959176</v>
      </c>
      <c r="BZ322" s="17"/>
      <c r="CA322" s="17">
        <v>0.181088077290153</v>
      </c>
      <c r="CB322" s="17">
        <v>0.14606205283479901</v>
      </c>
      <c r="CC322" s="17">
        <v>0.18661818705667599</v>
      </c>
      <c r="CD322" s="17">
        <v>0.19743709008799301</v>
      </c>
    </row>
    <row r="323" spans="2:82">
      <c r="B323" t="s">
        <v>210</v>
      </c>
      <c r="C323" s="17">
        <v>0.14901197621655901</v>
      </c>
      <c r="D323" s="17">
        <v>0.141072812055618</v>
      </c>
      <c r="E323" s="17">
        <v>0.15635595553236201</v>
      </c>
      <c r="F323" s="17"/>
      <c r="G323" s="17">
        <v>0.26379264005361303</v>
      </c>
      <c r="H323" s="17">
        <v>0.16750175366860101</v>
      </c>
      <c r="I323" s="17">
        <v>0.13729522657047899</v>
      </c>
      <c r="J323" s="17">
        <v>0.118371563214919</v>
      </c>
      <c r="K323" s="17">
        <v>0.109810974899166</v>
      </c>
      <c r="L323" s="17">
        <v>0.1182816041601</v>
      </c>
      <c r="M323" s="17"/>
      <c r="N323" s="17">
        <v>0.14860100476577801</v>
      </c>
      <c r="O323" s="17">
        <v>0.14821458963717199</v>
      </c>
      <c r="P323" s="17">
        <v>0.15806370284844401</v>
      </c>
      <c r="Q323" s="17">
        <v>0.14351498966213899</v>
      </c>
      <c r="R323" s="17"/>
      <c r="S323" s="17">
        <v>0.192245041370884</v>
      </c>
      <c r="T323" s="17">
        <v>0.13630976296455899</v>
      </c>
      <c r="U323" s="17">
        <v>0.14734689434098</v>
      </c>
      <c r="V323" s="17">
        <v>0.14573582866492599</v>
      </c>
      <c r="W323" s="17">
        <v>0.122120120708055</v>
      </c>
      <c r="X323" s="17">
        <v>0.13417691186778899</v>
      </c>
      <c r="Y323" s="17">
        <v>0.163189665364462</v>
      </c>
      <c r="Z323" s="17">
        <v>0.13876702744358901</v>
      </c>
      <c r="AA323" s="17">
        <v>0.15179707227745201</v>
      </c>
      <c r="AB323" s="17">
        <v>0.13234574095974799</v>
      </c>
      <c r="AC323" s="17">
        <v>0.14522278639176001</v>
      </c>
      <c r="AD323" s="17">
        <v>0.14577183941799399</v>
      </c>
      <c r="AE323" s="17"/>
      <c r="AF323" s="17">
        <v>0.10931591639695699</v>
      </c>
      <c r="AG323" s="17">
        <v>0.145438821034475</v>
      </c>
      <c r="AH323" s="17">
        <v>0.133140449846399</v>
      </c>
      <c r="AI323" s="17">
        <v>0.16242603883721701</v>
      </c>
      <c r="AJ323" s="17">
        <v>0.112296896064092</v>
      </c>
      <c r="AK323" s="17">
        <v>0.15137271873962299</v>
      </c>
      <c r="AL323" s="17">
        <v>0.17605249647230101</v>
      </c>
      <c r="AM323" s="17">
        <v>0.19877052128001599</v>
      </c>
      <c r="AN323" s="17">
        <v>0.147281072796277</v>
      </c>
      <c r="AO323" s="17">
        <v>0.122911325267116</v>
      </c>
      <c r="AP323" s="17">
        <v>0.18233732042886</v>
      </c>
      <c r="AQ323" s="17">
        <v>0.17813724201444101</v>
      </c>
      <c r="AR323" s="17">
        <v>0.11508537128556399</v>
      </c>
      <c r="AS323" s="17">
        <v>0.12758208156093201</v>
      </c>
      <c r="AT323" s="17">
        <v>0.135744186676312</v>
      </c>
      <c r="AU323" s="17">
        <v>0.148285944244441</v>
      </c>
      <c r="AV323" s="17"/>
      <c r="AW323" s="17">
        <v>0.18113989695483301</v>
      </c>
      <c r="AX323" s="17">
        <v>0.15386429628690601</v>
      </c>
      <c r="AY323" s="17">
        <v>0.148105005816486</v>
      </c>
      <c r="AZ323" s="17">
        <v>0.124609787786743</v>
      </c>
      <c r="BA323" s="17">
        <v>0.12763665345964401</v>
      </c>
      <c r="BB323" s="17">
        <v>0.129410805758151</v>
      </c>
      <c r="BC323" s="17"/>
      <c r="BD323" s="17">
        <v>0.12883990291148001</v>
      </c>
      <c r="BE323" s="17">
        <v>0.16954498340922999</v>
      </c>
      <c r="BF323" s="17">
        <v>0.15258487940000101</v>
      </c>
      <c r="BG323" s="17">
        <v>0.181241358108822</v>
      </c>
      <c r="BH323" s="17">
        <v>0.123127215333128</v>
      </c>
      <c r="BI323" s="17"/>
      <c r="BJ323" s="17">
        <v>0.139532059116454</v>
      </c>
      <c r="BK323" s="17">
        <v>0.19041986354184701</v>
      </c>
      <c r="BL323" s="17"/>
      <c r="BM323" s="17">
        <v>0.145143233571529</v>
      </c>
      <c r="BN323" s="17">
        <v>0.16877702352826199</v>
      </c>
      <c r="BO323" s="17"/>
      <c r="BP323" s="17">
        <v>0.15959428620608501</v>
      </c>
      <c r="BQ323" s="17">
        <v>0.18533935259186901</v>
      </c>
      <c r="BR323" s="17">
        <v>0.21459779999261</v>
      </c>
      <c r="BS323" s="17">
        <v>0.13654629238902899</v>
      </c>
      <c r="BT323" s="17"/>
      <c r="BU323" s="17">
        <v>0.15523076416973899</v>
      </c>
      <c r="BV323" s="17">
        <v>0.1410957125756</v>
      </c>
      <c r="BW323" s="17"/>
      <c r="BX323" s="17">
        <v>0.196957377643184</v>
      </c>
      <c r="BY323" s="17">
        <v>0.12999415523598001</v>
      </c>
      <c r="BZ323" s="17"/>
      <c r="CA323" s="17">
        <v>0.13689372991929399</v>
      </c>
      <c r="CB323" s="17">
        <v>8.27887572163893E-2</v>
      </c>
      <c r="CC323" s="17">
        <v>0.19909299045675999</v>
      </c>
      <c r="CD323" s="17">
        <v>0.16230341646351601</v>
      </c>
    </row>
    <row r="324" spans="2:82">
      <c r="B324" t="s">
        <v>124</v>
      </c>
      <c r="C324" s="17">
        <v>8.3653236139900305E-2</v>
      </c>
      <c r="D324" s="17">
        <v>6.3695522146035299E-2</v>
      </c>
      <c r="E324" s="17">
        <v>0.102154084183306</v>
      </c>
      <c r="F324" s="17"/>
      <c r="G324" s="17">
        <v>4.3004414820319199E-2</v>
      </c>
      <c r="H324" s="17">
        <v>6.8911176163100801E-2</v>
      </c>
      <c r="I324" s="17">
        <v>8.6560275260745501E-2</v>
      </c>
      <c r="J324" s="17">
        <v>0.12131569737153</v>
      </c>
      <c r="K324" s="17">
        <v>8.9098668768333597E-2</v>
      </c>
      <c r="L324" s="17">
        <v>8.6094889212201098E-2</v>
      </c>
      <c r="M324" s="17"/>
      <c r="N324" s="17">
        <v>3.7408396744662099E-2</v>
      </c>
      <c r="O324" s="17">
        <v>8.09274860753324E-2</v>
      </c>
      <c r="P324" s="17">
        <v>9.5486767361073005E-2</v>
      </c>
      <c r="Q324" s="17">
        <v>0.12340155665533099</v>
      </c>
      <c r="R324" s="17"/>
      <c r="S324" s="17">
        <v>4.9196394636156597E-2</v>
      </c>
      <c r="T324" s="17">
        <v>8.3441353512181501E-2</v>
      </c>
      <c r="U324" s="17">
        <v>0.110128960902832</v>
      </c>
      <c r="V324" s="17">
        <v>0.12345754848634</v>
      </c>
      <c r="W324" s="17">
        <v>7.8644451048505801E-2</v>
      </c>
      <c r="X324" s="17">
        <v>9.8790864632760697E-2</v>
      </c>
      <c r="Y324" s="17">
        <v>7.9111955212425297E-2</v>
      </c>
      <c r="Z324" s="17">
        <v>8.6360395430031101E-2</v>
      </c>
      <c r="AA324" s="17">
        <v>8.6941745338273799E-2</v>
      </c>
      <c r="AB324" s="17">
        <v>6.0544505766669497E-2</v>
      </c>
      <c r="AC324" s="17">
        <v>8.0141307561723593E-2</v>
      </c>
      <c r="AD324" s="17">
        <v>9.32461497528181E-2</v>
      </c>
      <c r="AE324" s="17"/>
      <c r="AF324" s="17">
        <v>0.312834010344544</v>
      </c>
      <c r="AG324" s="17">
        <v>0.12424316322824699</v>
      </c>
      <c r="AH324" s="17">
        <v>0.123315927583343</v>
      </c>
      <c r="AI324" s="17">
        <v>0.102785748167812</v>
      </c>
      <c r="AJ324" s="17">
        <v>0.10145135484126901</v>
      </c>
      <c r="AK324" s="17">
        <v>6.7106216751443404E-2</v>
      </c>
      <c r="AL324" s="17">
        <v>5.2603560346715802E-2</v>
      </c>
      <c r="AM324" s="17">
        <v>5.7509213503799499E-2</v>
      </c>
      <c r="AN324" s="17">
        <v>5.9171939245169898E-2</v>
      </c>
      <c r="AO324" s="17">
        <v>7.3693539313503698E-2</v>
      </c>
      <c r="AP324" s="17">
        <v>7.7143543171476994E-2</v>
      </c>
      <c r="AQ324" s="17">
        <v>5.0809547120864301E-2</v>
      </c>
      <c r="AR324" s="17">
        <v>7.6822420164262994E-2</v>
      </c>
      <c r="AS324" s="17">
        <v>3.6626680101011097E-2</v>
      </c>
      <c r="AT324" s="17">
        <v>6.6153720194920301E-2</v>
      </c>
      <c r="AU324" s="17">
        <v>3.4961885771243102E-2</v>
      </c>
      <c r="AV324" s="17"/>
      <c r="AW324" s="17">
        <v>6.1209616798357902E-2</v>
      </c>
      <c r="AX324" s="17">
        <v>6.7350224740426498E-2</v>
      </c>
      <c r="AY324" s="17">
        <v>8.59075061088901E-2</v>
      </c>
      <c r="AZ324" s="17">
        <v>0.111134807944664</v>
      </c>
      <c r="BA324" s="17">
        <v>0.10867543057068001</v>
      </c>
      <c r="BB324" s="17">
        <v>9.4605610235433901E-2</v>
      </c>
      <c r="BC324" s="17"/>
      <c r="BD324" s="17">
        <v>0.138469515472981</v>
      </c>
      <c r="BE324" s="17">
        <v>7.9563256623776904E-2</v>
      </c>
      <c r="BF324" s="17">
        <v>5.4083193568233302E-2</v>
      </c>
      <c r="BG324" s="17">
        <v>3.7777746369115101E-2</v>
      </c>
      <c r="BH324" s="17">
        <v>4.1081787334408398E-2</v>
      </c>
      <c r="BI324" s="17"/>
      <c r="BJ324" s="17">
        <v>9.0741017583194306E-2</v>
      </c>
      <c r="BK324" s="17">
        <v>4.8196933240454001E-2</v>
      </c>
      <c r="BL324" s="17"/>
      <c r="BM324" s="17">
        <v>9.0043983132449698E-2</v>
      </c>
      <c r="BN324" s="17">
        <v>5.1244121715111703E-2</v>
      </c>
      <c r="BO324" s="17"/>
      <c r="BP324" s="17">
        <v>4.3154398449333803E-2</v>
      </c>
      <c r="BQ324" s="17">
        <v>6.1185524731588697E-2</v>
      </c>
      <c r="BR324" s="17">
        <v>5.79398473255157E-2</v>
      </c>
      <c r="BS324" s="17">
        <v>9.4173859937115897E-2</v>
      </c>
      <c r="BT324" s="17"/>
      <c r="BU324" s="17">
        <v>5.8805937027494003E-2</v>
      </c>
      <c r="BV324" s="17">
        <v>0.115282835351273</v>
      </c>
      <c r="BW324" s="17"/>
      <c r="BX324" s="17">
        <v>4.0046702581726698E-2</v>
      </c>
      <c r="BY324" s="17">
        <v>0.100950020067388</v>
      </c>
      <c r="BZ324" s="17"/>
      <c r="CA324" s="17">
        <v>4.7155192890636202E-2</v>
      </c>
      <c r="CB324" s="17">
        <v>0.139087558251029</v>
      </c>
      <c r="CC324" s="17">
        <v>2.0842850696138698E-2</v>
      </c>
      <c r="CD324" s="17">
        <v>0.107081333643173</v>
      </c>
    </row>
    <row r="325" spans="2:82">
      <c r="B325" t="s">
        <v>116</v>
      </c>
      <c r="C325" s="17">
        <v>4.4884589000991099E-2</v>
      </c>
      <c r="D325" s="17">
        <v>5.0797517922294498E-2</v>
      </c>
      <c r="E325" s="17">
        <v>3.9443223182015298E-2</v>
      </c>
      <c r="F325" s="17"/>
      <c r="G325" s="17">
        <v>1.13321624099632E-2</v>
      </c>
      <c r="H325" s="17">
        <v>4.2639251536704503E-2</v>
      </c>
      <c r="I325" s="17">
        <v>4.1092438749195097E-2</v>
      </c>
      <c r="J325" s="17">
        <v>6.1888682946004997E-2</v>
      </c>
      <c r="K325" s="17">
        <v>5.8036971717444902E-2</v>
      </c>
      <c r="L325" s="17">
        <v>4.9507506766047898E-2</v>
      </c>
      <c r="M325" s="17"/>
      <c r="N325" s="17">
        <v>3.6293177888528601E-2</v>
      </c>
      <c r="O325" s="17">
        <v>4.0287828920855098E-2</v>
      </c>
      <c r="P325" s="17">
        <v>5.3454382138474497E-2</v>
      </c>
      <c r="Q325" s="17">
        <v>5.1718575577279997E-2</v>
      </c>
      <c r="R325" s="17"/>
      <c r="S325" s="17">
        <v>2.5104217856965899E-2</v>
      </c>
      <c r="T325" s="17">
        <v>3.0614590306359699E-2</v>
      </c>
      <c r="U325" s="17">
        <v>4.2704010794008297E-2</v>
      </c>
      <c r="V325" s="17">
        <v>4.9246463475374598E-2</v>
      </c>
      <c r="W325" s="17">
        <v>5.3421328052210497E-2</v>
      </c>
      <c r="X325" s="17">
        <v>3.31720473682637E-2</v>
      </c>
      <c r="Y325" s="17">
        <v>6.3818700707916995E-2</v>
      </c>
      <c r="Z325" s="17">
        <v>4.7460069895977397E-2</v>
      </c>
      <c r="AA325" s="17">
        <v>5.1126100369811397E-2</v>
      </c>
      <c r="AB325" s="17">
        <v>5.2920815418775302E-2</v>
      </c>
      <c r="AC325" s="17">
        <v>8.0495217984355896E-2</v>
      </c>
      <c r="AD325" s="17">
        <v>4.6704206125215399E-2</v>
      </c>
      <c r="AE325" s="17"/>
      <c r="AF325" s="17">
        <v>8.5134932375934405E-2</v>
      </c>
      <c r="AG325" s="17">
        <v>7.86128763604136E-2</v>
      </c>
      <c r="AH325" s="17">
        <v>5.0861638729745501E-2</v>
      </c>
      <c r="AI325" s="17">
        <v>6.14782150869356E-2</v>
      </c>
      <c r="AJ325" s="17">
        <v>4.7496683161416697E-2</v>
      </c>
      <c r="AK325" s="17">
        <v>4.8709512059880201E-2</v>
      </c>
      <c r="AL325" s="17">
        <v>5.0008787274657997E-2</v>
      </c>
      <c r="AM325" s="17">
        <v>3.2012109920725701E-2</v>
      </c>
      <c r="AN325" s="17">
        <v>3.2151385280847398E-2</v>
      </c>
      <c r="AO325" s="17">
        <v>4.9251675379483197E-2</v>
      </c>
      <c r="AP325" s="17">
        <v>2.5141759006992299E-2</v>
      </c>
      <c r="AQ325" s="17">
        <v>4.1168679651933202E-2</v>
      </c>
      <c r="AR325" s="17">
        <v>5.5891252048474303E-2</v>
      </c>
      <c r="AS325" s="17">
        <v>3.82097728815688E-2</v>
      </c>
      <c r="AT325" s="17">
        <v>1.22506336253789E-2</v>
      </c>
      <c r="AU325" s="17">
        <v>2.0557083976661401E-2</v>
      </c>
      <c r="AV325" s="17"/>
      <c r="AW325" s="17">
        <v>2.9722033367020399E-2</v>
      </c>
      <c r="AX325" s="17">
        <v>3.7293552335553398E-2</v>
      </c>
      <c r="AY325" s="17">
        <v>5.8478318108019997E-2</v>
      </c>
      <c r="AZ325" s="17">
        <v>5.8080349526956697E-2</v>
      </c>
      <c r="BA325" s="17">
        <v>5.4444026447980902E-2</v>
      </c>
      <c r="BB325" s="17">
        <v>4.5686939325108797E-2</v>
      </c>
      <c r="BC325" s="17"/>
      <c r="BD325" s="17">
        <v>5.32164633837841E-2</v>
      </c>
      <c r="BE325" s="17">
        <v>5.0460857915687302E-2</v>
      </c>
      <c r="BF325" s="17">
        <v>3.3863524006611502E-2</v>
      </c>
      <c r="BG325" s="17">
        <v>1.8219487240750499E-2</v>
      </c>
      <c r="BH325" s="17">
        <v>0</v>
      </c>
      <c r="BI325" s="17"/>
      <c r="BJ325" s="17">
        <v>5.1607345303302202E-2</v>
      </c>
      <c r="BK325" s="17">
        <v>1.53763576541534E-2</v>
      </c>
      <c r="BL325" s="17"/>
      <c r="BM325" s="17">
        <v>5.0066349177483899E-2</v>
      </c>
      <c r="BN325" s="17">
        <v>2.0253058853028399E-2</v>
      </c>
      <c r="BO325" s="17"/>
      <c r="BP325" s="17">
        <v>1.4992108430475E-2</v>
      </c>
      <c r="BQ325" s="17">
        <v>2.5068505353585499E-2</v>
      </c>
      <c r="BR325" s="17">
        <v>1.0225366416773501E-2</v>
      </c>
      <c r="BS325" s="17">
        <v>5.5123263728957601E-2</v>
      </c>
      <c r="BT325" s="17"/>
      <c r="BU325" s="17">
        <v>2.6940532530759301E-2</v>
      </c>
      <c r="BV325" s="17">
        <v>6.7726641644704696E-2</v>
      </c>
      <c r="BW325" s="17"/>
      <c r="BX325" s="17">
        <v>1.1150823913398E-2</v>
      </c>
      <c r="BY325" s="17">
        <v>5.8265282171713201E-2</v>
      </c>
      <c r="BZ325" s="17"/>
      <c r="CA325" s="17">
        <v>2.9111232980977599E-2</v>
      </c>
      <c r="CB325" s="17">
        <v>0.107308553351143</v>
      </c>
      <c r="CC325" s="17">
        <v>3.6772558032262298E-3</v>
      </c>
      <c r="CD325" s="17">
        <v>3.30093196333699E-2</v>
      </c>
    </row>
    <row r="326" spans="2:82">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row>
    <row r="327" spans="2:82">
      <c r="B327" s="6" t="s">
        <v>211</v>
      </c>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row>
    <row r="328" spans="2:82">
      <c r="B328" s="24" t="s">
        <v>212</v>
      </c>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row>
    <row r="329" spans="2:82">
      <c r="B329" t="s">
        <v>201</v>
      </c>
      <c r="C329" s="17">
        <v>0.227468674517084</v>
      </c>
      <c r="D329" s="17">
        <v>0.242683396623074</v>
      </c>
      <c r="E329" s="17">
        <v>0.21263268859578699</v>
      </c>
      <c r="F329" s="17"/>
      <c r="G329" s="17">
        <v>0.17417083102235101</v>
      </c>
      <c r="H329" s="17">
        <v>0.23027637627486999</v>
      </c>
      <c r="I329" s="17">
        <v>0.201764427500744</v>
      </c>
      <c r="J329" s="17">
        <v>0.22298293030480101</v>
      </c>
      <c r="K329" s="17">
        <v>0.24833352476131401</v>
      </c>
      <c r="L329" s="17">
        <v>0.27474874359109602</v>
      </c>
      <c r="M329" s="17"/>
      <c r="N329" s="17">
        <v>0.26769815250430401</v>
      </c>
      <c r="O329" s="17">
        <v>0.24361371633381099</v>
      </c>
      <c r="P329" s="17">
        <v>0.20065531991312999</v>
      </c>
      <c r="Q329" s="17">
        <v>0.184524639246398</v>
      </c>
      <c r="R329" s="17"/>
      <c r="S329" s="17">
        <v>0.20307219721348699</v>
      </c>
      <c r="T329" s="17">
        <v>0.27180639906647502</v>
      </c>
      <c r="U329" s="17">
        <v>0.25826990387129301</v>
      </c>
      <c r="V329" s="17">
        <v>0.184498219416565</v>
      </c>
      <c r="W329" s="17">
        <v>0.20348942148470101</v>
      </c>
      <c r="X329" s="17">
        <v>0.193437376272795</v>
      </c>
      <c r="Y329" s="17">
        <v>0.20328689996445901</v>
      </c>
      <c r="Z329" s="17">
        <v>0.22720826386988</v>
      </c>
      <c r="AA329" s="17">
        <v>0.2475923282378</v>
      </c>
      <c r="AB329" s="17">
        <v>0.24725436455188399</v>
      </c>
      <c r="AC329" s="17">
        <v>0.203434518017761</v>
      </c>
      <c r="AD329" s="17">
        <v>0.32327674302689402</v>
      </c>
      <c r="AE329" s="17"/>
      <c r="AF329" s="17">
        <v>0.13570084786853401</v>
      </c>
      <c r="AG329" s="17">
        <v>0.15630129519511801</v>
      </c>
      <c r="AH329" s="17">
        <v>0.166333520361273</v>
      </c>
      <c r="AI329" s="17">
        <v>0.20013886401320699</v>
      </c>
      <c r="AJ329" s="17">
        <v>0.19845287499172201</v>
      </c>
      <c r="AK329" s="17">
        <v>0.228571956404094</v>
      </c>
      <c r="AL329" s="17">
        <v>0.21546302964984601</v>
      </c>
      <c r="AM329" s="17">
        <v>0.208853754571523</v>
      </c>
      <c r="AN329" s="17">
        <v>0.26371483064637402</v>
      </c>
      <c r="AO329" s="17">
        <v>0.249147633620387</v>
      </c>
      <c r="AP329" s="17">
        <v>0.22717671575892201</v>
      </c>
      <c r="AQ329" s="17">
        <v>0.25179527895541898</v>
      </c>
      <c r="AR329" s="17">
        <v>0.27902677334354897</v>
      </c>
      <c r="AS329" s="17">
        <v>0.33933046029229402</v>
      </c>
      <c r="AT329" s="17">
        <v>0.26449373347606903</v>
      </c>
      <c r="AU329" s="17">
        <v>0.27034677363412601</v>
      </c>
      <c r="AV329" s="17"/>
      <c r="AW329" s="17">
        <v>0.219365216655414</v>
      </c>
      <c r="AX329" s="17">
        <v>0.22181848871677801</v>
      </c>
      <c r="AY329" s="17">
        <v>0.19436358189986799</v>
      </c>
      <c r="AZ329" s="17">
        <v>0.240441229281528</v>
      </c>
      <c r="BA329" s="17">
        <v>0.26679544832371899</v>
      </c>
      <c r="BB329" s="17">
        <v>0.245096125007355</v>
      </c>
      <c r="BC329" s="17"/>
      <c r="BD329" s="17">
        <v>0.20009723264627899</v>
      </c>
      <c r="BE329" s="17">
        <v>0.22044008270148199</v>
      </c>
      <c r="BF329" s="17">
        <v>0.26046497110666</v>
      </c>
      <c r="BG329" s="17">
        <v>0.23126273237053499</v>
      </c>
      <c r="BH329" s="17">
        <v>0.20860750467080899</v>
      </c>
      <c r="BI329" s="17"/>
      <c r="BJ329" s="17">
        <v>0.239018061496416</v>
      </c>
      <c r="BK329" s="17">
        <v>0.18313986264452201</v>
      </c>
      <c r="BL329" s="17"/>
      <c r="BM329" s="17">
        <v>0.228634136140032</v>
      </c>
      <c r="BN329" s="17">
        <v>0.226147376183893</v>
      </c>
      <c r="BO329" s="17"/>
      <c r="BP329" s="17">
        <v>0.20544089313698699</v>
      </c>
      <c r="BQ329" s="17">
        <v>0.21562207524706101</v>
      </c>
      <c r="BR329" s="17">
        <v>0.20366083716963301</v>
      </c>
      <c r="BS329" s="17">
        <v>0.23585874457116801</v>
      </c>
      <c r="BT329" s="17"/>
      <c r="BU329" s="17">
        <v>0.24881670157156499</v>
      </c>
      <c r="BV329" s="17">
        <v>0.197058292725759</v>
      </c>
      <c r="BW329" s="17"/>
      <c r="BX329" s="17">
        <v>0.23646463524410499</v>
      </c>
      <c r="BY329" s="17">
        <v>0.22344194594886099</v>
      </c>
      <c r="BZ329" s="17"/>
      <c r="CA329" s="17">
        <v>0.27940711751880598</v>
      </c>
      <c r="CB329" s="17">
        <v>0.20944072454510301</v>
      </c>
      <c r="CC329" s="17">
        <v>0.27973081287776702</v>
      </c>
      <c r="CD329" s="17">
        <v>0.1645856074831</v>
      </c>
    </row>
    <row r="330" spans="2:82">
      <c r="B330" t="s">
        <v>202</v>
      </c>
      <c r="C330" s="17">
        <v>0.16041727339195599</v>
      </c>
      <c r="D330" s="17">
        <v>0.186336321542769</v>
      </c>
      <c r="E330" s="17">
        <v>0.13319992741498701</v>
      </c>
      <c r="F330" s="17"/>
      <c r="G330" s="17">
        <v>0.118312753017645</v>
      </c>
      <c r="H330" s="17">
        <v>0.103898056260815</v>
      </c>
      <c r="I330" s="17">
        <v>0.14229222248672699</v>
      </c>
      <c r="J330" s="17">
        <v>0.17654278990842701</v>
      </c>
      <c r="K330" s="17">
        <v>0.19323104903555599</v>
      </c>
      <c r="L330" s="17">
        <v>0.219278912706592</v>
      </c>
      <c r="M330" s="17"/>
      <c r="N330" s="17">
        <v>0.182141610933406</v>
      </c>
      <c r="O330" s="17">
        <v>0.148771955448632</v>
      </c>
      <c r="P330" s="17">
        <v>0.13429100737997501</v>
      </c>
      <c r="Q330" s="17">
        <v>0.17170607221734699</v>
      </c>
      <c r="R330" s="17"/>
      <c r="S330" s="17">
        <v>0.15896493297848799</v>
      </c>
      <c r="T330" s="17">
        <v>0.16702395749281099</v>
      </c>
      <c r="U330" s="17">
        <v>0.15126414460455001</v>
      </c>
      <c r="V330" s="17">
        <v>0.13984444917594799</v>
      </c>
      <c r="W330" s="17">
        <v>0.20297229591965699</v>
      </c>
      <c r="X330" s="17">
        <v>0.132142712515116</v>
      </c>
      <c r="Y330" s="17">
        <v>0.17830279160135201</v>
      </c>
      <c r="Z330" s="17">
        <v>0.14217644424641601</v>
      </c>
      <c r="AA330" s="17">
        <v>0.138735509543504</v>
      </c>
      <c r="AB330" s="17">
        <v>0.17482167507493401</v>
      </c>
      <c r="AC330" s="17">
        <v>0.167352529904254</v>
      </c>
      <c r="AD330" s="17">
        <v>0.20786451818996399</v>
      </c>
      <c r="AE330" s="17"/>
      <c r="AF330" s="17">
        <v>0.23948488496782999</v>
      </c>
      <c r="AG330" s="17">
        <v>0.15617786487320401</v>
      </c>
      <c r="AH330" s="17">
        <v>0.17709390806592801</v>
      </c>
      <c r="AI330" s="17">
        <v>0.180302182195305</v>
      </c>
      <c r="AJ330" s="17">
        <v>0.157291054614241</v>
      </c>
      <c r="AK330" s="17">
        <v>0.13970239521021099</v>
      </c>
      <c r="AL330" s="17">
        <v>0.160914736678163</v>
      </c>
      <c r="AM330" s="17">
        <v>0.134651068974251</v>
      </c>
      <c r="AN330" s="17">
        <v>0.16373083717865899</v>
      </c>
      <c r="AO330" s="17">
        <v>0.19066405114988599</v>
      </c>
      <c r="AP330" s="17">
        <v>0.17113536076020699</v>
      </c>
      <c r="AQ330" s="17">
        <v>0.163586120032856</v>
      </c>
      <c r="AR330" s="17">
        <v>0.13017547725784501</v>
      </c>
      <c r="AS330" s="17">
        <v>0.123590094161744</v>
      </c>
      <c r="AT330" s="17">
        <v>0.132529472609655</v>
      </c>
      <c r="AU330" s="17">
        <v>0.178981435580156</v>
      </c>
      <c r="AV330" s="17"/>
      <c r="AW330" s="17">
        <v>0.15314432278357001</v>
      </c>
      <c r="AX330" s="17">
        <v>0.164551448232404</v>
      </c>
      <c r="AY330" s="17">
        <v>0.156607851207372</v>
      </c>
      <c r="AZ330" s="17">
        <v>0.18265260805907799</v>
      </c>
      <c r="BA330" s="17">
        <v>0.16342045693121801</v>
      </c>
      <c r="BB330" s="17">
        <v>9.8794652381943293E-2</v>
      </c>
      <c r="BC330" s="17"/>
      <c r="BD330" s="17">
        <v>0.15164448408780801</v>
      </c>
      <c r="BE330" s="17">
        <v>0.150987176967493</v>
      </c>
      <c r="BF330" s="17">
        <v>0.17639907242693301</v>
      </c>
      <c r="BG330" s="17">
        <v>0.14499625362309801</v>
      </c>
      <c r="BH330" s="17">
        <v>0.17328374979097699</v>
      </c>
      <c r="BI330" s="17"/>
      <c r="BJ330" s="17">
        <v>0.16944028306792799</v>
      </c>
      <c r="BK330" s="17">
        <v>0.12155121658316601</v>
      </c>
      <c r="BL330" s="17"/>
      <c r="BM330" s="17">
        <v>0.16472498545460501</v>
      </c>
      <c r="BN330" s="17">
        <v>0.13558872605426001</v>
      </c>
      <c r="BO330" s="17"/>
      <c r="BP330" s="17">
        <v>0.140730726544677</v>
      </c>
      <c r="BQ330" s="17">
        <v>0.134159631942985</v>
      </c>
      <c r="BR330" s="17">
        <v>0.135261455375523</v>
      </c>
      <c r="BS330" s="17">
        <v>0.172708256415957</v>
      </c>
      <c r="BT330" s="17"/>
      <c r="BU330" s="17">
        <v>0.16610638124619601</v>
      </c>
      <c r="BV330" s="17">
        <v>0.15231310800665099</v>
      </c>
      <c r="BW330" s="17"/>
      <c r="BX330" s="17">
        <v>0.14359515422758301</v>
      </c>
      <c r="BY330" s="17">
        <v>0.16794710926749201</v>
      </c>
      <c r="BZ330" s="17"/>
      <c r="CA330" s="17">
        <v>0.16004722518630399</v>
      </c>
      <c r="CB330" s="17">
        <v>0.15425023611437</v>
      </c>
      <c r="CC330" s="17">
        <v>0.18506414487002201</v>
      </c>
      <c r="CD330" s="17">
        <v>0.135750143265461</v>
      </c>
    </row>
    <row r="331" spans="2:82">
      <c r="B331" t="s">
        <v>205</v>
      </c>
      <c r="C331" s="17">
        <v>6.6656319920517806E-2</v>
      </c>
      <c r="D331" s="17">
        <v>6.9135446892846203E-2</v>
      </c>
      <c r="E331" s="17">
        <v>6.4610776718807703E-2</v>
      </c>
      <c r="F331" s="17"/>
      <c r="G331" s="17">
        <v>4.8165861476496798E-2</v>
      </c>
      <c r="H331" s="17">
        <v>7.0524101781473295E-2</v>
      </c>
      <c r="I331" s="17">
        <v>5.4121363670814902E-2</v>
      </c>
      <c r="J331" s="17">
        <v>7.5276888214240306E-2</v>
      </c>
      <c r="K331" s="17">
        <v>5.1356278296071603E-2</v>
      </c>
      <c r="L331" s="17">
        <v>9.0705951048035E-2</v>
      </c>
      <c r="M331" s="17"/>
      <c r="N331" s="17">
        <v>8.18296473541196E-2</v>
      </c>
      <c r="O331" s="17">
        <v>6.1568243619309397E-2</v>
      </c>
      <c r="P331" s="17">
        <v>7.1698011123283001E-2</v>
      </c>
      <c r="Q331" s="17">
        <v>4.8550356246139299E-2</v>
      </c>
      <c r="R331" s="17"/>
      <c r="S331" s="17">
        <v>5.6108445058734198E-2</v>
      </c>
      <c r="T331" s="17">
        <v>5.7904819986062402E-2</v>
      </c>
      <c r="U331" s="17">
        <v>6.4296744954026097E-2</v>
      </c>
      <c r="V331" s="17">
        <v>6.9811228893875005E-2</v>
      </c>
      <c r="W331" s="17">
        <v>7.4822439716075106E-2</v>
      </c>
      <c r="X331" s="17">
        <v>8.2554419225580197E-2</v>
      </c>
      <c r="Y331" s="17">
        <v>6.45006735937418E-2</v>
      </c>
      <c r="Z331" s="17">
        <v>6.4486715656126098E-2</v>
      </c>
      <c r="AA331" s="17">
        <v>6.6979364189847096E-2</v>
      </c>
      <c r="AB331" s="17">
        <v>8.4138794814462903E-2</v>
      </c>
      <c r="AC331" s="17">
        <v>6.9052544191218299E-2</v>
      </c>
      <c r="AD331" s="17">
        <v>3.7922965458236903E-2</v>
      </c>
      <c r="AE331" s="17"/>
      <c r="AF331" s="17">
        <v>0.117484767120505</v>
      </c>
      <c r="AG331" s="17">
        <v>3.4556778690975801E-2</v>
      </c>
      <c r="AH331" s="17">
        <v>3.5532443685028697E-2</v>
      </c>
      <c r="AI331" s="17">
        <v>7.6666924242671894E-2</v>
      </c>
      <c r="AJ331" s="17">
        <v>6.6855910722321901E-2</v>
      </c>
      <c r="AK331" s="17">
        <v>4.9359769061775999E-2</v>
      </c>
      <c r="AL331" s="17">
        <v>6.4284141952782106E-2</v>
      </c>
      <c r="AM331" s="17">
        <v>0.103825612744743</v>
      </c>
      <c r="AN331" s="17">
        <v>5.0396282458299899E-2</v>
      </c>
      <c r="AO331" s="17">
        <v>9.1662297787203903E-2</v>
      </c>
      <c r="AP331" s="17">
        <v>8.0292838064122393E-2</v>
      </c>
      <c r="AQ331" s="17">
        <v>6.2278301653459198E-2</v>
      </c>
      <c r="AR331" s="17">
        <v>8.28434581113488E-2</v>
      </c>
      <c r="AS331" s="17">
        <v>5.63978766933418E-2</v>
      </c>
      <c r="AT331" s="17">
        <v>7.7793540703945799E-2</v>
      </c>
      <c r="AU331" s="17">
        <v>7.5138355553191996E-2</v>
      </c>
      <c r="AV331" s="17"/>
      <c r="AW331" s="17">
        <v>5.8389892686552099E-2</v>
      </c>
      <c r="AX331" s="17">
        <v>5.9788160207813801E-2</v>
      </c>
      <c r="AY331" s="17">
        <v>8.3703349671869307E-2</v>
      </c>
      <c r="AZ331" s="17">
        <v>6.6886007580156198E-2</v>
      </c>
      <c r="BA331" s="17">
        <v>8.5874929525420002E-2</v>
      </c>
      <c r="BB331" s="17">
        <v>6.0439659371088299E-2</v>
      </c>
      <c r="BC331" s="17"/>
      <c r="BD331" s="17">
        <v>5.9258036312379102E-2</v>
      </c>
      <c r="BE331" s="17">
        <v>3.88707191825515E-2</v>
      </c>
      <c r="BF331" s="17">
        <v>6.5868736818883999E-2</v>
      </c>
      <c r="BG331" s="17">
        <v>9.3064305090515095E-2</v>
      </c>
      <c r="BH331" s="17">
        <v>7.2912101570540302E-2</v>
      </c>
      <c r="BI331" s="17"/>
      <c r="BJ331" s="17">
        <v>6.5504427636270998E-2</v>
      </c>
      <c r="BK331" s="17">
        <v>7.2074120942977701E-2</v>
      </c>
      <c r="BL331" s="17"/>
      <c r="BM331" s="17">
        <v>6.88817356560667E-2</v>
      </c>
      <c r="BN331" s="17">
        <v>5.8018923364506397E-2</v>
      </c>
      <c r="BO331" s="17"/>
      <c r="BP331" s="17">
        <v>5.7642462206041002E-2</v>
      </c>
      <c r="BQ331" s="17">
        <v>7.5046010215820594E-2</v>
      </c>
      <c r="BR331" s="17">
        <v>5.88553716023291E-2</v>
      </c>
      <c r="BS331" s="17">
        <v>6.8197882111515104E-2</v>
      </c>
      <c r="BT331" s="17"/>
      <c r="BU331" s="17">
        <v>7.1806156776371796E-2</v>
      </c>
      <c r="BV331" s="17">
        <v>5.9320349034314102E-2</v>
      </c>
      <c r="BW331" s="17"/>
      <c r="BX331" s="17">
        <v>7.7968760669770404E-2</v>
      </c>
      <c r="BY331" s="17">
        <v>6.1592699733234703E-2</v>
      </c>
      <c r="BZ331" s="17"/>
      <c r="CA331" s="17">
        <v>6.9854388960353397E-2</v>
      </c>
      <c r="CB331" s="17">
        <v>7.5356464380620894E-2</v>
      </c>
      <c r="CC331" s="17">
        <v>5.91905797974034E-2</v>
      </c>
      <c r="CD331" s="17">
        <v>6.7492742566992295E-2</v>
      </c>
    </row>
    <row r="332" spans="2:82">
      <c r="B332" t="s">
        <v>207</v>
      </c>
      <c r="C332" s="17">
        <v>5.4656359242011503E-2</v>
      </c>
      <c r="D332" s="17">
        <v>6.2778346278325806E-2</v>
      </c>
      <c r="E332" s="17">
        <v>4.6843831985449898E-2</v>
      </c>
      <c r="F332" s="17"/>
      <c r="G332" s="17">
        <v>5.8557945058231801E-2</v>
      </c>
      <c r="H332" s="17">
        <v>7.3435890960225694E-2</v>
      </c>
      <c r="I332" s="17">
        <v>6.0059771917554801E-2</v>
      </c>
      <c r="J332" s="17">
        <v>5.56335271792903E-2</v>
      </c>
      <c r="K332" s="17">
        <v>6.7455166046871101E-2</v>
      </c>
      <c r="L332" s="17">
        <v>2.2413020984652601E-2</v>
      </c>
      <c r="M332" s="17"/>
      <c r="N332" s="17">
        <v>4.8231698539108497E-2</v>
      </c>
      <c r="O332" s="17">
        <v>5.5734044210999999E-2</v>
      </c>
      <c r="P332" s="17">
        <v>7.4038368124065404E-2</v>
      </c>
      <c r="Q332" s="17">
        <v>4.3764354929476001E-2</v>
      </c>
      <c r="R332" s="17"/>
      <c r="S332" s="17">
        <v>5.88608036923884E-2</v>
      </c>
      <c r="T332" s="17">
        <v>5.7741102955152397E-2</v>
      </c>
      <c r="U332" s="17">
        <v>4.1941469189293701E-2</v>
      </c>
      <c r="V332" s="17">
        <v>3.8864809626177402E-2</v>
      </c>
      <c r="W332" s="17">
        <v>4.8907246696648699E-2</v>
      </c>
      <c r="X332" s="17">
        <v>5.8260248022733503E-2</v>
      </c>
      <c r="Y332" s="17">
        <v>6.8310588377126696E-2</v>
      </c>
      <c r="Z332" s="17">
        <v>7.4356744372438305E-2</v>
      </c>
      <c r="AA332" s="17">
        <v>4.0534482776558203E-2</v>
      </c>
      <c r="AB332" s="17">
        <v>7.5609339894108396E-2</v>
      </c>
      <c r="AC332" s="17">
        <v>4.0903986192171303E-2</v>
      </c>
      <c r="AD332" s="17">
        <v>4.8093891787095902E-2</v>
      </c>
      <c r="AE332" s="17"/>
      <c r="AF332" s="17">
        <v>0.16039978105948399</v>
      </c>
      <c r="AG332" s="17">
        <v>2.9980254227213201E-2</v>
      </c>
      <c r="AH332" s="17">
        <v>4.7092374713670899E-2</v>
      </c>
      <c r="AI332" s="17">
        <v>3.6171076391922602E-2</v>
      </c>
      <c r="AJ332" s="17">
        <v>4.5398673699616497E-2</v>
      </c>
      <c r="AK332" s="17">
        <v>7.4494930572789303E-2</v>
      </c>
      <c r="AL332" s="17">
        <v>5.1393166296488102E-2</v>
      </c>
      <c r="AM332" s="17">
        <v>5.15459508401492E-2</v>
      </c>
      <c r="AN332" s="17">
        <v>7.43528547074504E-2</v>
      </c>
      <c r="AO332" s="17">
        <v>5.3360989716177198E-2</v>
      </c>
      <c r="AP332" s="17">
        <v>7.0574537256244602E-2</v>
      </c>
      <c r="AQ332" s="17">
        <v>5.0071913039483697E-2</v>
      </c>
      <c r="AR332" s="17">
        <v>5.3494683971010898E-2</v>
      </c>
      <c r="AS332" s="17">
        <v>8.2771178228921202E-2</v>
      </c>
      <c r="AT332" s="17">
        <v>3.69413374106781E-2</v>
      </c>
      <c r="AU332" s="17">
        <v>5.984405485219E-2</v>
      </c>
      <c r="AV332" s="17"/>
      <c r="AW332" s="17">
        <v>6.2015778202256698E-2</v>
      </c>
      <c r="AX332" s="17">
        <v>5.88302758988207E-2</v>
      </c>
      <c r="AY332" s="17">
        <v>6.6387834553983296E-2</v>
      </c>
      <c r="AZ332" s="17">
        <v>3.30340896660812E-2</v>
      </c>
      <c r="BA332" s="17">
        <v>6.6160482100016502E-2</v>
      </c>
      <c r="BB332" s="17">
        <v>2.9897331918676901E-2</v>
      </c>
      <c r="BC332" s="17"/>
      <c r="BD332" s="17">
        <v>4.7306517164595101E-2</v>
      </c>
      <c r="BE332" s="17">
        <v>6.8156040082124697E-2</v>
      </c>
      <c r="BF332" s="17">
        <v>4.7810297605126097E-2</v>
      </c>
      <c r="BG332" s="17">
        <v>5.8433679525237599E-2</v>
      </c>
      <c r="BH332" s="17">
        <v>6.2076935209196597E-2</v>
      </c>
      <c r="BI332" s="17"/>
      <c r="BJ332" s="17">
        <v>5.3154801911963E-2</v>
      </c>
      <c r="BK332" s="17">
        <v>6.0003399405974302E-2</v>
      </c>
      <c r="BL332" s="17"/>
      <c r="BM332" s="17">
        <v>5.3541024697475598E-2</v>
      </c>
      <c r="BN332" s="17">
        <v>6.1110085406151197E-2</v>
      </c>
      <c r="BO332" s="17"/>
      <c r="BP332" s="17">
        <v>7.0272767224246496E-2</v>
      </c>
      <c r="BQ332" s="17">
        <v>6.2594282699043102E-2</v>
      </c>
      <c r="BR332" s="17">
        <v>7.0699057782314695E-2</v>
      </c>
      <c r="BS332" s="17">
        <v>4.9256685641288503E-2</v>
      </c>
      <c r="BT332" s="17"/>
      <c r="BU332" s="17">
        <v>5.2085803860605399E-2</v>
      </c>
      <c r="BV332" s="17">
        <v>5.8318129501380801E-2</v>
      </c>
      <c r="BW332" s="17"/>
      <c r="BX332" s="17">
        <v>4.8736378628802597E-2</v>
      </c>
      <c r="BY332" s="17">
        <v>5.7306232421975002E-2</v>
      </c>
      <c r="BZ332" s="17"/>
      <c r="CA332" s="17">
        <v>5.9952706231629203E-2</v>
      </c>
      <c r="CB332" s="17">
        <v>5.0490682706927498E-2</v>
      </c>
      <c r="CC332" s="17">
        <v>5.1988480627894899E-2</v>
      </c>
      <c r="CD332" s="17">
        <v>5.9937786450740299E-2</v>
      </c>
    </row>
    <row r="333" spans="2:82">
      <c r="B333" t="s">
        <v>208</v>
      </c>
      <c r="C333" s="17">
        <v>7.4642351549066802E-2</v>
      </c>
      <c r="D333" s="17">
        <v>7.09967948554764E-2</v>
      </c>
      <c r="E333" s="17">
        <v>7.8108304020684097E-2</v>
      </c>
      <c r="F333" s="17"/>
      <c r="G333" s="17">
        <v>7.9359976895489806E-2</v>
      </c>
      <c r="H333" s="17">
        <v>7.7427392304135506E-2</v>
      </c>
      <c r="I333" s="17">
        <v>8.8521754824912993E-2</v>
      </c>
      <c r="J333" s="17">
        <v>7.2078722993210401E-2</v>
      </c>
      <c r="K333" s="17">
        <v>7.4936956091430099E-2</v>
      </c>
      <c r="L333" s="17">
        <v>5.92136748956315E-2</v>
      </c>
      <c r="M333" s="17"/>
      <c r="N333" s="17">
        <v>7.9311957177014294E-2</v>
      </c>
      <c r="O333" s="17">
        <v>8.1058174275502007E-2</v>
      </c>
      <c r="P333" s="17">
        <v>5.2525406032862203E-2</v>
      </c>
      <c r="Q333" s="17">
        <v>8.1206077002790103E-2</v>
      </c>
      <c r="R333" s="17"/>
      <c r="S333" s="17">
        <v>9.5432129499103305E-2</v>
      </c>
      <c r="T333" s="17">
        <v>5.0804452265750998E-2</v>
      </c>
      <c r="U333" s="17">
        <v>7.2856389792950102E-2</v>
      </c>
      <c r="V333" s="17">
        <v>9.1594650747265402E-2</v>
      </c>
      <c r="W333" s="17">
        <v>5.4632662156965002E-2</v>
      </c>
      <c r="X333" s="17">
        <v>6.4483575524285394E-2</v>
      </c>
      <c r="Y333" s="17">
        <v>8.7743863249884702E-2</v>
      </c>
      <c r="Z333" s="17">
        <v>6.15609280088978E-2</v>
      </c>
      <c r="AA333" s="17">
        <v>8.6400739919870601E-2</v>
      </c>
      <c r="AB333" s="17">
        <v>8.85693847133871E-2</v>
      </c>
      <c r="AC333" s="17">
        <v>4.8772795245911597E-2</v>
      </c>
      <c r="AD333" s="17">
        <v>4.8820636256318099E-2</v>
      </c>
      <c r="AE333" s="17"/>
      <c r="AF333" s="17">
        <v>0</v>
      </c>
      <c r="AG333" s="17">
        <v>7.6319559661293307E-2</v>
      </c>
      <c r="AH333" s="17">
        <v>9.1517699638426805E-2</v>
      </c>
      <c r="AI333" s="17">
        <v>6.8491327183789197E-2</v>
      </c>
      <c r="AJ333" s="17">
        <v>9.9515894358933196E-2</v>
      </c>
      <c r="AK333" s="17">
        <v>7.4787449776581402E-2</v>
      </c>
      <c r="AL333" s="17">
        <v>6.0816207200248301E-2</v>
      </c>
      <c r="AM333" s="17">
        <v>5.1893837363739197E-2</v>
      </c>
      <c r="AN333" s="17">
        <v>8.8298293959583898E-2</v>
      </c>
      <c r="AO333" s="17">
        <v>8.5936880557965098E-2</v>
      </c>
      <c r="AP333" s="17">
        <v>9.5957048533946501E-2</v>
      </c>
      <c r="AQ333" s="17">
        <v>7.2417043354972496E-2</v>
      </c>
      <c r="AR333" s="17">
        <v>5.47084419335842E-2</v>
      </c>
      <c r="AS333" s="17">
        <v>4.6853660416400801E-2</v>
      </c>
      <c r="AT333" s="17">
        <v>0.106051035317322</v>
      </c>
      <c r="AU333" s="17">
        <v>4.8167341219381501E-2</v>
      </c>
      <c r="AV333" s="17"/>
      <c r="AW333" s="17">
        <v>8.8845511728835994E-2</v>
      </c>
      <c r="AX333" s="17">
        <v>7.3276544932749793E-2</v>
      </c>
      <c r="AY333" s="17">
        <v>6.9071004520831897E-2</v>
      </c>
      <c r="AZ333" s="17">
        <v>6.8119315302028194E-2</v>
      </c>
      <c r="BA333" s="17">
        <v>4.3278393702606402E-2</v>
      </c>
      <c r="BB333" s="17">
        <v>0.11531409009028599</v>
      </c>
      <c r="BC333" s="17"/>
      <c r="BD333" s="17">
        <v>9.0166898483931404E-2</v>
      </c>
      <c r="BE333" s="17">
        <v>6.84709836710133E-2</v>
      </c>
      <c r="BF333" s="17">
        <v>6.3952002592947102E-2</v>
      </c>
      <c r="BG333" s="17">
        <v>6.90816767668328E-2</v>
      </c>
      <c r="BH333" s="17">
        <v>9.0624133102215398E-2</v>
      </c>
      <c r="BI333" s="17"/>
      <c r="BJ333" s="17">
        <v>7.1667617365910902E-2</v>
      </c>
      <c r="BK333" s="17">
        <v>8.9006749629319495E-2</v>
      </c>
      <c r="BL333" s="17"/>
      <c r="BM333" s="17">
        <v>7.58015883684372E-2</v>
      </c>
      <c r="BN333" s="17">
        <v>7.11062856924424E-2</v>
      </c>
      <c r="BO333" s="17"/>
      <c r="BP333" s="17">
        <v>7.8920840660699695E-2</v>
      </c>
      <c r="BQ333" s="17">
        <v>8.2574135253828895E-2</v>
      </c>
      <c r="BR333" s="17">
        <v>0.10033067958725</v>
      </c>
      <c r="BS333" s="17">
        <v>7.11312925768567E-2</v>
      </c>
      <c r="BT333" s="17"/>
      <c r="BU333" s="17">
        <v>8.1847267612526406E-2</v>
      </c>
      <c r="BV333" s="17">
        <v>6.4378909044281604E-2</v>
      </c>
      <c r="BW333" s="17"/>
      <c r="BX333" s="17">
        <v>9.9380438721582295E-2</v>
      </c>
      <c r="BY333" s="17">
        <v>6.3569208239140806E-2</v>
      </c>
      <c r="BZ333" s="17"/>
      <c r="CA333" s="17">
        <v>7.5863604612370905E-2</v>
      </c>
      <c r="CB333" s="17">
        <v>6.1193706511659202E-2</v>
      </c>
      <c r="CC333" s="17">
        <v>8.3897791895412202E-2</v>
      </c>
      <c r="CD333" s="17">
        <v>7.4403047477618403E-2</v>
      </c>
    </row>
    <row r="334" spans="2:82">
      <c r="B334" t="s">
        <v>203</v>
      </c>
      <c r="C334" s="17">
        <v>0.11277063203946799</v>
      </c>
      <c r="D334" s="17">
        <v>9.3542104410542296E-2</v>
      </c>
      <c r="E334" s="17">
        <v>0.13290990903081801</v>
      </c>
      <c r="F334" s="17"/>
      <c r="G334" s="17">
        <v>0.15171377074040701</v>
      </c>
      <c r="H334" s="17">
        <v>0.15103070600042001</v>
      </c>
      <c r="I334" s="17">
        <v>0.12847211005839601</v>
      </c>
      <c r="J334" s="17">
        <v>8.9420191104357602E-2</v>
      </c>
      <c r="K334" s="17">
        <v>7.3275426591795506E-2</v>
      </c>
      <c r="L334" s="17">
        <v>8.3474713110890206E-2</v>
      </c>
      <c r="M334" s="17"/>
      <c r="N334" s="17">
        <v>8.5860364997529498E-2</v>
      </c>
      <c r="O334" s="17">
        <v>0.109070305711395</v>
      </c>
      <c r="P334" s="17">
        <v>0.139707074067112</v>
      </c>
      <c r="Q334" s="17">
        <v>0.126782666403009</v>
      </c>
      <c r="R334" s="17"/>
      <c r="S334" s="17">
        <v>0.11666228985992901</v>
      </c>
      <c r="T334" s="17">
        <v>0.118310825983847</v>
      </c>
      <c r="U334" s="17">
        <v>0.100259695101258</v>
      </c>
      <c r="V334" s="17">
        <v>0.13791002403615399</v>
      </c>
      <c r="W334" s="17">
        <v>0.113743822386037</v>
      </c>
      <c r="X334" s="17">
        <v>0.147289831328865</v>
      </c>
      <c r="Y334" s="17">
        <v>9.4833349030936806E-2</v>
      </c>
      <c r="Z334" s="17">
        <v>0.10886461330543699</v>
      </c>
      <c r="AA334" s="17">
        <v>0.122518522309708</v>
      </c>
      <c r="AB334" s="17">
        <v>7.2403793172437905E-2</v>
      </c>
      <c r="AC334" s="17">
        <v>0.106972116955573</v>
      </c>
      <c r="AD334" s="17">
        <v>7.3346989201367702E-2</v>
      </c>
      <c r="AE334" s="17"/>
      <c r="AF334" s="17">
        <v>0</v>
      </c>
      <c r="AG334" s="17">
        <v>0.10948413666993299</v>
      </c>
      <c r="AH334" s="17">
        <v>0.14888368868254001</v>
      </c>
      <c r="AI334" s="17">
        <v>0.111333565615678</v>
      </c>
      <c r="AJ334" s="17">
        <v>0.14565823199267799</v>
      </c>
      <c r="AK334" s="17">
        <v>0.11451986423315801</v>
      </c>
      <c r="AL334" s="17">
        <v>0.120509896799793</v>
      </c>
      <c r="AM334" s="17">
        <v>9.2051704050950506E-2</v>
      </c>
      <c r="AN334" s="17">
        <v>9.9198749927925406E-2</v>
      </c>
      <c r="AO334" s="17">
        <v>0.103149308597012</v>
      </c>
      <c r="AP334" s="17">
        <v>9.1577279100594294E-2</v>
      </c>
      <c r="AQ334" s="17">
        <v>0.12522011299696101</v>
      </c>
      <c r="AR334" s="17">
        <v>0.114897443907203</v>
      </c>
      <c r="AS334" s="17">
        <v>7.5936961679498899E-2</v>
      </c>
      <c r="AT334" s="17">
        <v>0.107533851007835</v>
      </c>
      <c r="AU334" s="17">
        <v>0.125485729548932</v>
      </c>
      <c r="AV334" s="17"/>
      <c r="AW334" s="17">
        <v>0.124362919596855</v>
      </c>
      <c r="AX334" s="17">
        <v>0.118382619346597</v>
      </c>
      <c r="AY334" s="17">
        <v>0.138251500576721</v>
      </c>
      <c r="AZ334" s="17">
        <v>8.78459222114399E-2</v>
      </c>
      <c r="BA334" s="17">
        <v>8.5331416983919606E-2</v>
      </c>
      <c r="BB334" s="17">
        <v>0.112944307697392</v>
      </c>
      <c r="BC334" s="17"/>
      <c r="BD334" s="17">
        <v>0.11941543413385799</v>
      </c>
      <c r="BE334" s="17">
        <v>0.12276549444736</v>
      </c>
      <c r="BF334" s="17">
        <v>9.7406442912349303E-2</v>
      </c>
      <c r="BG334" s="17">
        <v>0.129326463827204</v>
      </c>
      <c r="BH334" s="17">
        <v>0.13056528279170801</v>
      </c>
      <c r="BI334" s="17"/>
      <c r="BJ334" s="17">
        <v>0.101568410915857</v>
      </c>
      <c r="BK334" s="17">
        <v>0.15786028589495801</v>
      </c>
      <c r="BL334" s="17"/>
      <c r="BM334" s="17">
        <v>0.10465631589645601</v>
      </c>
      <c r="BN334" s="17">
        <v>0.15003872086728601</v>
      </c>
      <c r="BO334" s="17"/>
      <c r="BP334" s="17">
        <v>0.152512846732105</v>
      </c>
      <c r="BQ334" s="17">
        <v>0.14802384650245401</v>
      </c>
      <c r="BR334" s="17">
        <v>0.11293644050856699</v>
      </c>
      <c r="BS334" s="17">
        <v>9.9277484798375504E-2</v>
      </c>
      <c r="BT334" s="17"/>
      <c r="BU334" s="17">
        <v>0.10273291305403601</v>
      </c>
      <c r="BV334" s="17">
        <v>0.127069417865531</v>
      </c>
      <c r="BW334" s="17"/>
      <c r="BX334" s="17">
        <v>0.121847880939077</v>
      </c>
      <c r="BY334" s="17">
        <v>0.10870751765134699</v>
      </c>
      <c r="BZ334" s="17"/>
      <c r="CA334" s="17">
        <v>0.102090759273733</v>
      </c>
      <c r="CB334" s="17">
        <v>0.11103824009954601</v>
      </c>
      <c r="CC334" s="17">
        <v>8.9715364589850799E-2</v>
      </c>
      <c r="CD334" s="17">
        <v>0.14526843918070301</v>
      </c>
    </row>
    <row r="335" spans="2:82">
      <c r="B335" t="s">
        <v>204</v>
      </c>
      <c r="C335" s="17">
        <v>0.103247591271087</v>
      </c>
      <c r="D335" s="17">
        <v>9.3295864431555894E-2</v>
      </c>
      <c r="E335" s="17">
        <v>0.112785222832329</v>
      </c>
      <c r="F335" s="17"/>
      <c r="G335" s="17">
        <v>8.5943381117827095E-2</v>
      </c>
      <c r="H335" s="17">
        <v>8.62261025573033E-2</v>
      </c>
      <c r="I335" s="17">
        <v>0.107946665057763</v>
      </c>
      <c r="J335" s="17">
        <v>0.104727456216933</v>
      </c>
      <c r="K335" s="17">
        <v>0.126580981058628</v>
      </c>
      <c r="L335" s="17">
        <v>0.109670534411071</v>
      </c>
      <c r="M335" s="17"/>
      <c r="N335" s="17">
        <v>9.0144423874877505E-2</v>
      </c>
      <c r="O335" s="17">
        <v>0.12545762586460299</v>
      </c>
      <c r="P335" s="17">
        <v>9.7032045796333899E-2</v>
      </c>
      <c r="Q335" s="17">
        <v>9.7983199006532698E-2</v>
      </c>
      <c r="R335" s="17"/>
      <c r="S335" s="17">
        <v>9.7483577885780104E-2</v>
      </c>
      <c r="T335" s="17">
        <v>9.2683894871417899E-2</v>
      </c>
      <c r="U335" s="17">
        <v>0.108757752523755</v>
      </c>
      <c r="V335" s="17">
        <v>0.132456942548242</v>
      </c>
      <c r="W335" s="17">
        <v>0.120449969321666</v>
      </c>
      <c r="X335" s="17">
        <v>0.10337582115652701</v>
      </c>
      <c r="Y335" s="17">
        <v>9.7537915528105895E-2</v>
      </c>
      <c r="Z335" s="17">
        <v>7.9640748316800306E-2</v>
      </c>
      <c r="AA335" s="17">
        <v>0.103582364018871</v>
      </c>
      <c r="AB335" s="17">
        <v>0.102972346102689</v>
      </c>
      <c r="AC335" s="17">
        <v>8.8165295075539302E-2</v>
      </c>
      <c r="AD335" s="17">
        <v>0.110721764650322</v>
      </c>
      <c r="AE335" s="17"/>
      <c r="AF335" s="17">
        <v>0.15982432441612099</v>
      </c>
      <c r="AG335" s="17">
        <v>0.11236551817104599</v>
      </c>
      <c r="AH335" s="17">
        <v>0.120202965235593</v>
      </c>
      <c r="AI335" s="17">
        <v>0.10002686645393701</v>
      </c>
      <c r="AJ335" s="17">
        <v>9.9315700916633096E-2</v>
      </c>
      <c r="AK335" s="17">
        <v>0.120971303755146</v>
      </c>
      <c r="AL335" s="17">
        <v>9.7152875269619104E-2</v>
      </c>
      <c r="AM335" s="17">
        <v>0.105492619243419</v>
      </c>
      <c r="AN335" s="17">
        <v>9.5279898651212599E-2</v>
      </c>
      <c r="AO335" s="17">
        <v>6.6088173632363995E-2</v>
      </c>
      <c r="AP335" s="17">
        <v>8.5216644099788505E-2</v>
      </c>
      <c r="AQ335" s="17">
        <v>0.11969314106840501</v>
      </c>
      <c r="AR335" s="17">
        <v>0.1062537840222</v>
      </c>
      <c r="AS335" s="17">
        <v>5.7539073545832702E-2</v>
      </c>
      <c r="AT335" s="17">
        <v>0.116496386652241</v>
      </c>
      <c r="AU335" s="17">
        <v>0.10889884091219899</v>
      </c>
      <c r="AV335" s="17"/>
      <c r="AW335" s="17">
        <v>8.9152772590763998E-2</v>
      </c>
      <c r="AX335" s="17">
        <v>0.103737074746519</v>
      </c>
      <c r="AY335" s="17">
        <v>9.56249464750622E-2</v>
      </c>
      <c r="AZ335" s="17">
        <v>0.109520891099276</v>
      </c>
      <c r="BA335" s="17">
        <v>0.101554347598503</v>
      </c>
      <c r="BB335" s="17">
        <v>0.15904951355107999</v>
      </c>
      <c r="BC335" s="17"/>
      <c r="BD335" s="17">
        <v>9.2606977384844996E-2</v>
      </c>
      <c r="BE335" s="17">
        <v>0.11750683714042399</v>
      </c>
      <c r="BF335" s="17">
        <v>0.106796431689507</v>
      </c>
      <c r="BG335" s="17">
        <v>8.00002897613179E-2</v>
      </c>
      <c r="BH335" s="17">
        <v>9.3852363311766995E-2</v>
      </c>
      <c r="BI335" s="17"/>
      <c r="BJ335" s="17">
        <v>0.104296751224757</v>
      </c>
      <c r="BK335" s="17">
        <v>9.9143057635715306E-2</v>
      </c>
      <c r="BL335" s="17"/>
      <c r="BM335" s="17">
        <v>0.10648721257541</v>
      </c>
      <c r="BN335" s="17">
        <v>8.9290897512164194E-2</v>
      </c>
      <c r="BO335" s="17"/>
      <c r="BP335" s="17">
        <v>8.6455439022614503E-2</v>
      </c>
      <c r="BQ335" s="17">
        <v>8.0406728550729403E-2</v>
      </c>
      <c r="BR335" s="17">
        <v>0.129181874270588</v>
      </c>
      <c r="BS335" s="17">
        <v>0.10787355509846</v>
      </c>
      <c r="BT335" s="17"/>
      <c r="BU335" s="17">
        <v>0.100680663386767</v>
      </c>
      <c r="BV335" s="17">
        <v>0.106904194140933</v>
      </c>
      <c r="BW335" s="17"/>
      <c r="BX335" s="17">
        <v>8.9657562616293804E-2</v>
      </c>
      <c r="BY335" s="17">
        <v>0.109330694375668</v>
      </c>
      <c r="BZ335" s="17"/>
      <c r="CA335" s="17">
        <v>0.10169700495023</v>
      </c>
      <c r="CB335" s="17">
        <v>0.14526981212877799</v>
      </c>
      <c r="CC335" s="17">
        <v>7.8017569343610899E-2</v>
      </c>
      <c r="CD335" s="17">
        <v>9.88726825112725E-2</v>
      </c>
    </row>
    <row r="336" spans="2:82">
      <c r="B336" t="s">
        <v>209</v>
      </c>
      <c r="C336" s="17">
        <v>5.2157492738576901E-2</v>
      </c>
      <c r="D336" s="17">
        <v>5.1427865067469297E-2</v>
      </c>
      <c r="E336" s="17">
        <v>5.2736320528589502E-2</v>
      </c>
      <c r="F336" s="17"/>
      <c r="G336" s="17">
        <v>6.1816903889371298E-2</v>
      </c>
      <c r="H336" s="17">
        <v>6.6241232019137106E-2</v>
      </c>
      <c r="I336" s="17">
        <v>5.7176451430812701E-2</v>
      </c>
      <c r="J336" s="17">
        <v>4.79004560810075E-2</v>
      </c>
      <c r="K336" s="17">
        <v>4.2843465134005103E-2</v>
      </c>
      <c r="L336" s="17">
        <v>3.8617951702912101E-2</v>
      </c>
      <c r="M336" s="17"/>
      <c r="N336" s="17">
        <v>5.5068905858538998E-2</v>
      </c>
      <c r="O336" s="17">
        <v>4.3541302654366398E-2</v>
      </c>
      <c r="P336" s="17">
        <v>5.7190295137068303E-2</v>
      </c>
      <c r="Q336" s="17">
        <v>5.4899062424165798E-2</v>
      </c>
      <c r="R336" s="17"/>
      <c r="S336" s="17">
        <v>6.5551372677611602E-2</v>
      </c>
      <c r="T336" s="17">
        <v>4.92967256292689E-2</v>
      </c>
      <c r="U336" s="17">
        <v>4.59143127450743E-2</v>
      </c>
      <c r="V336" s="17">
        <v>4.71261314067839E-2</v>
      </c>
      <c r="W336" s="17">
        <v>4.7825485866420603E-2</v>
      </c>
      <c r="X336" s="17">
        <v>6.1276018185458303E-2</v>
      </c>
      <c r="Y336" s="17">
        <v>4.8367807356188397E-2</v>
      </c>
      <c r="Z336" s="17">
        <v>0.104795804538777</v>
      </c>
      <c r="AA336" s="17">
        <v>4.3259033526594402E-2</v>
      </c>
      <c r="AB336" s="17">
        <v>2.6221547420332902E-2</v>
      </c>
      <c r="AC336" s="17">
        <v>5.82831845535016E-2</v>
      </c>
      <c r="AD336" s="17">
        <v>5.3478642691644103E-2</v>
      </c>
      <c r="AE336" s="17"/>
      <c r="AF336" s="17">
        <v>6.0132177761370101E-2</v>
      </c>
      <c r="AG336" s="17">
        <v>8.3676316839206497E-2</v>
      </c>
      <c r="AH336" s="17">
        <v>4.7622877546506397E-2</v>
      </c>
      <c r="AI336" s="17">
        <v>4.1544160966348602E-2</v>
      </c>
      <c r="AJ336" s="17">
        <v>4.8737275875167303E-2</v>
      </c>
      <c r="AK336" s="17">
        <v>6.4979023861586896E-2</v>
      </c>
      <c r="AL336" s="17">
        <v>6.6111143665438799E-2</v>
      </c>
      <c r="AM336" s="17">
        <v>5.0666359821776898E-2</v>
      </c>
      <c r="AN336" s="17">
        <v>5.7375972350663197E-2</v>
      </c>
      <c r="AO336" s="17">
        <v>2.5305058929148201E-2</v>
      </c>
      <c r="AP336" s="17">
        <v>2.7206818245951701E-2</v>
      </c>
      <c r="AQ336" s="17">
        <v>5.4657950942644203E-2</v>
      </c>
      <c r="AR336" s="17">
        <v>5.5284413275084598E-2</v>
      </c>
      <c r="AS336" s="17">
        <v>5.43462779120404E-2</v>
      </c>
      <c r="AT336" s="17">
        <v>4.4568118908832201E-2</v>
      </c>
      <c r="AU336" s="17">
        <v>5.5499435757586001E-2</v>
      </c>
      <c r="AV336" s="17"/>
      <c r="AW336" s="17">
        <v>6.5605978891149996E-2</v>
      </c>
      <c r="AX336" s="17">
        <v>5.3239384923606699E-2</v>
      </c>
      <c r="AY336" s="17">
        <v>4.9097590178868798E-2</v>
      </c>
      <c r="AZ336" s="17">
        <v>4.2181647306618199E-2</v>
      </c>
      <c r="BA336" s="17">
        <v>4.6593162202485501E-2</v>
      </c>
      <c r="BB336" s="17">
        <v>4.18974041495285E-2</v>
      </c>
      <c r="BC336" s="17"/>
      <c r="BD336" s="17">
        <v>4.2073329420075203E-2</v>
      </c>
      <c r="BE336" s="17">
        <v>5.1170943774961099E-2</v>
      </c>
      <c r="BF336" s="17">
        <v>5.18022046581018E-2</v>
      </c>
      <c r="BG336" s="17">
        <v>7.8731231095764798E-2</v>
      </c>
      <c r="BH336" s="17">
        <v>2.9926856065838999E-2</v>
      </c>
      <c r="BI336" s="17"/>
      <c r="BJ336" s="17">
        <v>4.72173430185307E-2</v>
      </c>
      <c r="BK336" s="17">
        <v>7.2355331213233898E-2</v>
      </c>
      <c r="BL336" s="17"/>
      <c r="BM336" s="17">
        <v>4.8298704804548002E-2</v>
      </c>
      <c r="BN336" s="17">
        <v>6.9330264864053096E-2</v>
      </c>
      <c r="BO336" s="17"/>
      <c r="BP336" s="17">
        <v>7.9194809699246804E-2</v>
      </c>
      <c r="BQ336" s="17">
        <v>4.51843551716496E-2</v>
      </c>
      <c r="BR336" s="17">
        <v>6.3534915406418799E-2</v>
      </c>
      <c r="BS336" s="17">
        <v>4.7038624111476197E-2</v>
      </c>
      <c r="BT336" s="17"/>
      <c r="BU336" s="17">
        <v>4.8125168012938403E-2</v>
      </c>
      <c r="BV336" s="17">
        <v>5.7901561457448701E-2</v>
      </c>
      <c r="BW336" s="17"/>
      <c r="BX336" s="17">
        <v>5.1703188514038101E-2</v>
      </c>
      <c r="BY336" s="17">
        <v>5.2360846205218997E-2</v>
      </c>
      <c r="BZ336" s="17"/>
      <c r="CA336" s="17">
        <v>4.37743616553029E-2</v>
      </c>
      <c r="CB336" s="17">
        <v>4.7051190519036501E-2</v>
      </c>
      <c r="CC336" s="17">
        <v>4.50342242389924E-2</v>
      </c>
      <c r="CD336" s="17">
        <v>6.7482795444799806E-2</v>
      </c>
    </row>
    <row r="337" spans="2:82">
      <c r="B337" t="s">
        <v>210</v>
      </c>
      <c r="C337" s="17">
        <v>4.1366492548942702E-2</v>
      </c>
      <c r="D337" s="17">
        <v>3.3868345606896E-2</v>
      </c>
      <c r="E337" s="17">
        <v>4.9202084990987098E-2</v>
      </c>
      <c r="F337" s="17"/>
      <c r="G337" s="17">
        <v>8.8979302999709006E-2</v>
      </c>
      <c r="H337" s="17">
        <v>3.7051555285450698E-2</v>
      </c>
      <c r="I337" s="17">
        <v>3.3773324738818201E-2</v>
      </c>
      <c r="J337" s="17">
        <v>3.8056613263725302E-2</v>
      </c>
      <c r="K337" s="17">
        <v>3.1974008833504299E-2</v>
      </c>
      <c r="L337" s="17">
        <v>2.5318329133504298E-2</v>
      </c>
      <c r="M337" s="17"/>
      <c r="N337" s="17">
        <v>3.7035037532376497E-2</v>
      </c>
      <c r="O337" s="17">
        <v>4.0996006050854003E-2</v>
      </c>
      <c r="P337" s="17">
        <v>4.1761497814606502E-2</v>
      </c>
      <c r="Q337" s="17">
        <v>4.6540640644911299E-2</v>
      </c>
      <c r="R337" s="17"/>
      <c r="S337" s="17">
        <v>3.9596919441151401E-2</v>
      </c>
      <c r="T337" s="17">
        <v>3.9402562529056002E-2</v>
      </c>
      <c r="U337" s="17">
        <v>5.1816843964560898E-2</v>
      </c>
      <c r="V337" s="17">
        <v>4.1985099950997397E-2</v>
      </c>
      <c r="W337" s="17">
        <v>1.96125405793116E-2</v>
      </c>
      <c r="X337" s="17">
        <v>3.3519656984696798E-2</v>
      </c>
      <c r="Y337" s="17">
        <v>5.14448168840708E-2</v>
      </c>
      <c r="Z337" s="17">
        <v>4.6915501917979698E-2</v>
      </c>
      <c r="AA337" s="17">
        <v>4.6001473780163803E-2</v>
      </c>
      <c r="AB337" s="17">
        <v>4.2534314534790903E-2</v>
      </c>
      <c r="AC337" s="17">
        <v>5.7676094165215699E-2</v>
      </c>
      <c r="AD337" s="17">
        <v>2.3361784869604201E-2</v>
      </c>
      <c r="AE337" s="17"/>
      <c r="AF337" s="17">
        <v>0</v>
      </c>
      <c r="AG337" s="17">
        <v>7.0206722129392399E-2</v>
      </c>
      <c r="AH337" s="17">
        <v>3.8646164848492898E-2</v>
      </c>
      <c r="AI337" s="17">
        <v>5.8373459048180303E-2</v>
      </c>
      <c r="AJ337" s="17">
        <v>1.72637812826195E-2</v>
      </c>
      <c r="AK337" s="17">
        <v>3.94571050932742E-2</v>
      </c>
      <c r="AL337" s="17">
        <v>4.4505282630830097E-2</v>
      </c>
      <c r="AM337" s="17">
        <v>5.4442217123996599E-2</v>
      </c>
      <c r="AN337" s="17">
        <v>3.4486654028410502E-2</v>
      </c>
      <c r="AO337" s="17">
        <v>3.9504821926213803E-2</v>
      </c>
      <c r="AP337" s="17">
        <v>5.2700577810243197E-2</v>
      </c>
      <c r="AQ337" s="17">
        <v>2.6560508494981799E-2</v>
      </c>
      <c r="AR337" s="17">
        <v>2.9592483370609299E-2</v>
      </c>
      <c r="AS337" s="17">
        <v>6.9630486238260694E-2</v>
      </c>
      <c r="AT337" s="17">
        <v>2.3813268413974398E-2</v>
      </c>
      <c r="AU337" s="17">
        <v>4.8567923894340198E-2</v>
      </c>
      <c r="AV337" s="17"/>
      <c r="AW337" s="17">
        <v>3.9616119265830398E-2</v>
      </c>
      <c r="AX337" s="17">
        <v>4.4175792533242497E-2</v>
      </c>
      <c r="AY337" s="17">
        <v>4.1395499535759099E-2</v>
      </c>
      <c r="AZ337" s="17">
        <v>3.7843648181550303E-2</v>
      </c>
      <c r="BA337" s="17">
        <v>3.9133965313940602E-2</v>
      </c>
      <c r="BB337" s="17">
        <v>5.1365814251544802E-2</v>
      </c>
      <c r="BC337" s="17"/>
      <c r="BD337" s="17">
        <v>4.6388150015044802E-2</v>
      </c>
      <c r="BE337" s="17">
        <v>5.0707924905843103E-2</v>
      </c>
      <c r="BF337" s="17">
        <v>4.0926290081463902E-2</v>
      </c>
      <c r="BG337" s="17">
        <v>3.7292709326149899E-2</v>
      </c>
      <c r="BH337" s="17">
        <v>3.6374217900294901E-2</v>
      </c>
      <c r="BI337" s="17"/>
      <c r="BJ337" s="17">
        <v>3.7924174779530299E-2</v>
      </c>
      <c r="BK337" s="17">
        <v>5.3895109866728699E-2</v>
      </c>
      <c r="BL337" s="17"/>
      <c r="BM337" s="17">
        <v>4.1753765886818298E-2</v>
      </c>
      <c r="BN337" s="17">
        <v>3.8970776654926598E-2</v>
      </c>
      <c r="BO337" s="17"/>
      <c r="BP337" s="17">
        <v>3.3308893214855598E-2</v>
      </c>
      <c r="BQ337" s="17">
        <v>4.4979379405278901E-2</v>
      </c>
      <c r="BR337" s="17">
        <v>4.5931081981190697E-2</v>
      </c>
      <c r="BS337" s="17">
        <v>4.0577338043004903E-2</v>
      </c>
      <c r="BT337" s="17"/>
      <c r="BU337" s="17">
        <v>4.0113671694251798E-2</v>
      </c>
      <c r="BV337" s="17">
        <v>4.3151142737461602E-2</v>
      </c>
      <c r="BW337" s="17"/>
      <c r="BX337" s="17">
        <v>4.7057825675714898E-2</v>
      </c>
      <c r="BY337" s="17">
        <v>3.8818965454475399E-2</v>
      </c>
      <c r="BZ337" s="17"/>
      <c r="CA337" s="17">
        <v>2.5206393004381999E-2</v>
      </c>
      <c r="CB337" s="17">
        <v>2.6606668537664101E-2</v>
      </c>
      <c r="CC337" s="17">
        <v>5.2819287016285701E-2</v>
      </c>
      <c r="CD337" s="17">
        <v>4.4428094885808997E-2</v>
      </c>
    </row>
    <row r="338" spans="2:82">
      <c r="B338" t="s">
        <v>206</v>
      </c>
      <c r="C338" s="17">
        <v>4.93603223237771E-2</v>
      </c>
      <c r="D338" s="17">
        <v>4.3471928444646098E-2</v>
      </c>
      <c r="E338" s="17">
        <v>5.5029623871639302E-2</v>
      </c>
      <c r="F338" s="17"/>
      <c r="G338" s="17">
        <v>5.8902205398421802E-2</v>
      </c>
      <c r="H338" s="17">
        <v>5.7839782437731503E-2</v>
      </c>
      <c r="I338" s="17">
        <v>6.2765182931969199E-2</v>
      </c>
      <c r="J338" s="17">
        <v>5.0069192030661798E-2</v>
      </c>
      <c r="K338" s="17">
        <v>3.5424008538206202E-2</v>
      </c>
      <c r="L338" s="17">
        <v>3.2937336420177099E-2</v>
      </c>
      <c r="M338" s="17"/>
      <c r="N338" s="17">
        <v>3.10753761058307E-2</v>
      </c>
      <c r="O338" s="17">
        <v>3.6887158747950503E-2</v>
      </c>
      <c r="P338" s="17">
        <v>6.0692339228251402E-2</v>
      </c>
      <c r="Q338" s="17">
        <v>7.3939834922693307E-2</v>
      </c>
      <c r="R338" s="17"/>
      <c r="S338" s="17">
        <v>5.3266111688762101E-2</v>
      </c>
      <c r="T338" s="17">
        <v>4.1330877593389499E-2</v>
      </c>
      <c r="U338" s="17">
        <v>4.0440216610989302E-2</v>
      </c>
      <c r="V338" s="17">
        <v>5.6680745251089397E-2</v>
      </c>
      <c r="W338" s="17">
        <v>4.8203163976007497E-2</v>
      </c>
      <c r="X338" s="17">
        <v>5.5821507642463901E-2</v>
      </c>
      <c r="Y338" s="17">
        <v>4.9357047485779897E-2</v>
      </c>
      <c r="Z338" s="17">
        <v>5.2231229858704403E-2</v>
      </c>
      <c r="AA338" s="17">
        <v>5.08585656659108E-2</v>
      </c>
      <c r="AB338" s="17">
        <v>3.6851701124465397E-2</v>
      </c>
      <c r="AC338" s="17">
        <v>7.2179421828326901E-2</v>
      </c>
      <c r="AD338" s="17">
        <v>4.32592056129023E-2</v>
      </c>
      <c r="AE338" s="17"/>
      <c r="AF338" s="17">
        <v>0.126973216806156</v>
      </c>
      <c r="AG338" s="17">
        <v>0.11033381791696199</v>
      </c>
      <c r="AH338" s="17">
        <v>5.3294241944500997E-2</v>
      </c>
      <c r="AI338" s="17">
        <v>5.8106186736304702E-2</v>
      </c>
      <c r="AJ338" s="17">
        <v>4.7198862563702697E-2</v>
      </c>
      <c r="AK338" s="17">
        <v>5.1478327035334198E-2</v>
      </c>
      <c r="AL338" s="17">
        <v>6.3122550987292095E-2</v>
      </c>
      <c r="AM338" s="17">
        <v>5.75661901679611E-2</v>
      </c>
      <c r="AN338" s="17">
        <v>4.0984545491095599E-2</v>
      </c>
      <c r="AO338" s="17">
        <v>4.2546946089547198E-2</v>
      </c>
      <c r="AP338" s="17">
        <v>3.6718210273506399E-2</v>
      </c>
      <c r="AQ338" s="17">
        <v>2.6309057707866301E-2</v>
      </c>
      <c r="AR338" s="17">
        <v>5.1045877176104898E-2</v>
      </c>
      <c r="AS338" s="17">
        <v>3.3900095868843599E-2</v>
      </c>
      <c r="AT338" s="17">
        <v>2.9839456661834501E-2</v>
      </c>
      <c r="AU338" s="17">
        <v>9.3439867375185205E-3</v>
      </c>
      <c r="AV338" s="17"/>
      <c r="AW338" s="17">
        <v>6.1302125547199798E-2</v>
      </c>
      <c r="AX338" s="17">
        <v>3.7769217112679797E-2</v>
      </c>
      <c r="AY338" s="17">
        <v>5.6963455695038599E-2</v>
      </c>
      <c r="AZ338" s="17">
        <v>5.8205338058600301E-2</v>
      </c>
      <c r="BA338" s="17">
        <v>2.9530690014678899E-2</v>
      </c>
      <c r="BB338" s="17">
        <v>4.6009990339732298E-2</v>
      </c>
      <c r="BC338" s="17"/>
      <c r="BD338" s="17">
        <v>7.80867070094802E-2</v>
      </c>
      <c r="BE338" s="17">
        <v>5.8452313825237599E-2</v>
      </c>
      <c r="BF338" s="17">
        <v>3.6212416396674899E-2</v>
      </c>
      <c r="BG338" s="17">
        <v>3.8593027278290101E-2</v>
      </c>
      <c r="BH338" s="17">
        <v>6.1244885194296599E-2</v>
      </c>
      <c r="BI338" s="17"/>
      <c r="BJ338" s="17">
        <v>5.0657138677908602E-2</v>
      </c>
      <c r="BK338" s="17">
        <v>4.4325104434450403E-2</v>
      </c>
      <c r="BL338" s="17"/>
      <c r="BM338" s="17">
        <v>4.9290732008218999E-2</v>
      </c>
      <c r="BN338" s="17">
        <v>5.0871703714912599E-2</v>
      </c>
      <c r="BO338" s="17"/>
      <c r="BP338" s="17">
        <v>4.5265512805260602E-2</v>
      </c>
      <c r="BQ338" s="17">
        <v>5.0553749787514701E-2</v>
      </c>
      <c r="BR338" s="17">
        <v>4.4007045274581699E-2</v>
      </c>
      <c r="BS338" s="17">
        <v>4.8322668438271398E-2</v>
      </c>
      <c r="BT338" s="17"/>
      <c r="BU338" s="17">
        <v>4.47554285883901E-2</v>
      </c>
      <c r="BV338" s="17">
        <v>5.5920018741821897E-2</v>
      </c>
      <c r="BW338" s="17"/>
      <c r="BX338" s="17">
        <v>5.3825391572128498E-2</v>
      </c>
      <c r="BY338" s="17">
        <v>4.7361689554357801E-2</v>
      </c>
      <c r="BZ338" s="17"/>
      <c r="CA338" s="17">
        <v>4.6084171103937803E-2</v>
      </c>
      <c r="CB338" s="17">
        <v>4.4558707079899E-2</v>
      </c>
      <c r="CC338" s="17">
        <v>4.0468855138847598E-2</v>
      </c>
      <c r="CD338" s="17">
        <v>6.5149306888223305E-2</v>
      </c>
    </row>
    <row r="339" spans="2:82">
      <c r="B339" t="s">
        <v>116</v>
      </c>
      <c r="C339" s="17">
        <v>2.7740736637050199E-2</v>
      </c>
      <c r="D339" s="17">
        <v>2.7212182760876301E-2</v>
      </c>
      <c r="E339" s="17">
        <v>2.8461541867233198E-2</v>
      </c>
      <c r="F339" s="17"/>
      <c r="G339" s="17">
        <v>4.8458362776923898E-2</v>
      </c>
      <c r="H339" s="17">
        <v>2.5652811979164799E-2</v>
      </c>
      <c r="I339" s="17">
        <v>2.3309440645114601E-2</v>
      </c>
      <c r="J339" s="17">
        <v>3.14184685494244E-2</v>
      </c>
      <c r="K339" s="17">
        <v>2.11701640287866E-2</v>
      </c>
      <c r="L339" s="17">
        <v>1.9574784733468301E-2</v>
      </c>
      <c r="M339" s="17"/>
      <c r="N339" s="17">
        <v>1.73601756749765E-2</v>
      </c>
      <c r="O339" s="17">
        <v>2.21924749137399E-2</v>
      </c>
      <c r="P339" s="17">
        <v>4.1997758275236698E-2</v>
      </c>
      <c r="Q339" s="17">
        <v>3.4222931840090599E-2</v>
      </c>
      <c r="R339" s="17"/>
      <c r="S339" s="17">
        <v>2.6641861633791699E-2</v>
      </c>
      <c r="T339" s="17">
        <v>2.1262109595923499E-2</v>
      </c>
      <c r="U339" s="17">
        <v>3.4499159687657099E-2</v>
      </c>
      <c r="V339" s="17">
        <v>2.6968179374293601E-2</v>
      </c>
      <c r="W339" s="17">
        <v>3.31456723934688E-2</v>
      </c>
      <c r="X339" s="17">
        <v>4.6450223772968702E-2</v>
      </c>
      <c r="Y339" s="17">
        <v>2.76448879992604E-2</v>
      </c>
      <c r="Z339" s="17">
        <v>5.96332840055096E-3</v>
      </c>
      <c r="AA339" s="17">
        <v>2.3571625704798999E-2</v>
      </c>
      <c r="AB339" s="17">
        <v>2.7133829867392899E-2</v>
      </c>
      <c r="AC339" s="17">
        <v>3.2642076166623901E-2</v>
      </c>
      <c r="AD339" s="17">
        <v>1.6000044472452801E-2</v>
      </c>
      <c r="AE339" s="17"/>
      <c r="AF339" s="17">
        <v>0</v>
      </c>
      <c r="AG339" s="17">
        <v>3.5831125713272502E-2</v>
      </c>
      <c r="AH339" s="17">
        <v>3.99645725809607E-2</v>
      </c>
      <c r="AI339" s="17">
        <v>3.8129921853080999E-2</v>
      </c>
      <c r="AJ339" s="17">
        <v>3.5826557211892998E-2</v>
      </c>
      <c r="AK339" s="17">
        <v>1.96423684741792E-2</v>
      </c>
      <c r="AL339" s="17">
        <v>3.22121710200238E-2</v>
      </c>
      <c r="AM339" s="17">
        <v>4.8624600890121397E-2</v>
      </c>
      <c r="AN339" s="17">
        <v>1.6821143461836701E-2</v>
      </c>
      <c r="AO339" s="17">
        <v>1.7737248200169999E-2</v>
      </c>
      <c r="AP339" s="17">
        <v>4.31917402649519E-2</v>
      </c>
      <c r="AQ339" s="17">
        <v>1.3287269835730701E-2</v>
      </c>
      <c r="AR339" s="17">
        <v>1.48346763393611E-2</v>
      </c>
      <c r="AS339" s="17">
        <v>2.35733758351627E-2</v>
      </c>
      <c r="AT339" s="17">
        <v>1.1363666658222501E-2</v>
      </c>
      <c r="AU339" s="17">
        <v>4.8770971251205202E-3</v>
      </c>
      <c r="AV339" s="17"/>
      <c r="AW339" s="17">
        <v>2.5854226463945199E-2</v>
      </c>
      <c r="AX339" s="17">
        <v>2.47987248792646E-2</v>
      </c>
      <c r="AY339" s="17">
        <v>1.5167671736294399E-2</v>
      </c>
      <c r="AZ339" s="17">
        <v>4.0556670344366899E-2</v>
      </c>
      <c r="BA339" s="17">
        <v>3.81473187752399E-2</v>
      </c>
      <c r="BB339" s="17">
        <v>1.4716815466884E-2</v>
      </c>
      <c r="BC339" s="17"/>
      <c r="BD339" s="17">
        <v>2.8676940347894399E-2</v>
      </c>
      <c r="BE339" s="17">
        <v>2.77013117699761E-2</v>
      </c>
      <c r="BF339" s="17">
        <v>2.5708694239248198E-2</v>
      </c>
      <c r="BG339" s="17">
        <v>2.0249384373179399E-2</v>
      </c>
      <c r="BH339" s="17">
        <v>2.61090680463789E-2</v>
      </c>
      <c r="BI339" s="17"/>
      <c r="BJ339" s="17">
        <v>2.66781566419763E-2</v>
      </c>
      <c r="BK339" s="17">
        <v>3.1225765051044799E-2</v>
      </c>
      <c r="BL339" s="17"/>
      <c r="BM339" s="17">
        <v>2.5559603790051701E-2</v>
      </c>
      <c r="BN339" s="17">
        <v>3.2440032233106299E-2</v>
      </c>
      <c r="BO339" s="17"/>
      <c r="BP339" s="17">
        <v>3.5291474382994202E-2</v>
      </c>
      <c r="BQ339" s="17">
        <v>4.5182006433028901E-2</v>
      </c>
      <c r="BR339" s="17">
        <v>1.06898166250951E-2</v>
      </c>
      <c r="BS339" s="17">
        <v>2.5010946992328299E-2</v>
      </c>
      <c r="BT339" s="17"/>
      <c r="BU339" s="17">
        <v>1.9876211830203199E-2</v>
      </c>
      <c r="BV339" s="17">
        <v>3.8943795419635399E-2</v>
      </c>
      <c r="BW339" s="17"/>
      <c r="BX339" s="17">
        <v>1.1258845602651101E-2</v>
      </c>
      <c r="BY339" s="17">
        <v>3.5118281237396402E-2</v>
      </c>
      <c r="BZ339" s="17"/>
      <c r="CA339" s="17">
        <v>2.9962037525082801E-2</v>
      </c>
      <c r="CB339" s="17">
        <v>3.1790854623130103E-2</v>
      </c>
      <c r="CC339" s="17">
        <v>1.5102784103788401E-2</v>
      </c>
      <c r="CD339" s="17">
        <v>3.90702516742703E-2</v>
      </c>
    </row>
    <row r="340" spans="2:82">
      <c r="B340" t="s">
        <v>117</v>
      </c>
      <c r="C340" s="17">
        <v>2.95157538204621E-2</v>
      </c>
      <c r="D340" s="17">
        <v>2.5251403085522799E-2</v>
      </c>
      <c r="E340" s="17">
        <v>3.3479768142689E-2</v>
      </c>
      <c r="F340" s="17"/>
      <c r="G340" s="17">
        <v>2.5618705607125002E-2</v>
      </c>
      <c r="H340" s="17">
        <v>2.0395992139273001E-2</v>
      </c>
      <c r="I340" s="17">
        <v>3.9797284736372902E-2</v>
      </c>
      <c r="J340" s="17">
        <v>3.5892764153922001E-2</v>
      </c>
      <c r="K340" s="17">
        <v>3.3418971583831697E-2</v>
      </c>
      <c r="L340" s="17">
        <v>2.40460472619696E-2</v>
      </c>
      <c r="M340" s="17"/>
      <c r="N340" s="17">
        <v>2.4242649447917899E-2</v>
      </c>
      <c r="O340" s="17">
        <v>3.11089921688379E-2</v>
      </c>
      <c r="P340" s="17">
        <v>2.8410877108075501E-2</v>
      </c>
      <c r="Q340" s="17">
        <v>3.5880165116446802E-2</v>
      </c>
      <c r="R340" s="17"/>
      <c r="S340" s="17">
        <v>2.8359358370772601E-2</v>
      </c>
      <c r="T340" s="17">
        <v>3.2432272030844998E-2</v>
      </c>
      <c r="U340" s="17">
        <v>2.9683366954592401E-2</v>
      </c>
      <c r="V340" s="17">
        <v>3.2259519572608503E-2</v>
      </c>
      <c r="W340" s="17">
        <v>3.2195279503040998E-2</v>
      </c>
      <c r="X340" s="17">
        <v>2.1388609368509701E-2</v>
      </c>
      <c r="Y340" s="17">
        <v>2.8669358929093398E-2</v>
      </c>
      <c r="Z340" s="17">
        <v>3.1799677507992702E-2</v>
      </c>
      <c r="AA340" s="17">
        <v>2.9965990326372802E-2</v>
      </c>
      <c r="AB340" s="17">
        <v>2.1488908729114901E-2</v>
      </c>
      <c r="AC340" s="17">
        <v>5.4565437703903701E-2</v>
      </c>
      <c r="AD340" s="17">
        <v>1.3852813783198499E-2</v>
      </c>
      <c r="AE340" s="17"/>
      <c r="AF340" s="17">
        <v>0</v>
      </c>
      <c r="AG340" s="17">
        <v>2.4766609912382501E-2</v>
      </c>
      <c r="AH340" s="17">
        <v>3.38155426970786E-2</v>
      </c>
      <c r="AI340" s="17">
        <v>3.0715465299575698E-2</v>
      </c>
      <c r="AJ340" s="17">
        <v>3.8485181770471097E-2</v>
      </c>
      <c r="AK340" s="17">
        <v>2.2035506521869901E-2</v>
      </c>
      <c r="AL340" s="17">
        <v>2.3514797849474901E-2</v>
      </c>
      <c r="AM340" s="17">
        <v>4.0386084207369298E-2</v>
      </c>
      <c r="AN340" s="17">
        <v>1.5359937138489099E-2</v>
      </c>
      <c r="AO340" s="17">
        <v>3.4896589793925799E-2</v>
      </c>
      <c r="AP340" s="17">
        <v>1.8252229831522099E-2</v>
      </c>
      <c r="AQ340" s="17">
        <v>3.4123301917220003E-2</v>
      </c>
      <c r="AR340" s="17">
        <v>2.7842487292099101E-2</v>
      </c>
      <c r="AS340" s="17">
        <v>3.6130459127659401E-2</v>
      </c>
      <c r="AT340" s="17">
        <v>4.8576132179390601E-2</v>
      </c>
      <c r="AU340" s="17">
        <v>1.4849025185258199E-2</v>
      </c>
      <c r="AV340" s="17"/>
      <c r="AW340" s="17">
        <v>1.23451355876266E-2</v>
      </c>
      <c r="AX340" s="17">
        <v>3.9632268469524501E-2</v>
      </c>
      <c r="AY340" s="17">
        <v>3.3365713948331703E-2</v>
      </c>
      <c r="AZ340" s="17">
        <v>3.27126329092765E-2</v>
      </c>
      <c r="BA340" s="17">
        <v>3.41793885282521E-2</v>
      </c>
      <c r="BB340" s="17">
        <v>2.44742957744894E-2</v>
      </c>
      <c r="BC340" s="17"/>
      <c r="BD340" s="17">
        <v>4.4279292993811198E-2</v>
      </c>
      <c r="BE340" s="17">
        <v>2.4770171531534099E-2</v>
      </c>
      <c r="BF340" s="17">
        <v>2.6652439472104598E-2</v>
      </c>
      <c r="BG340" s="17">
        <v>1.8968246961875799E-2</v>
      </c>
      <c r="BH340" s="17">
        <v>1.4422902345976801E-2</v>
      </c>
      <c r="BI340" s="17"/>
      <c r="BJ340" s="17">
        <v>3.2872833262950901E-2</v>
      </c>
      <c r="BK340" s="17">
        <v>1.54199966979091E-2</v>
      </c>
      <c r="BL340" s="17"/>
      <c r="BM340" s="17">
        <v>3.2370194721880102E-2</v>
      </c>
      <c r="BN340" s="17">
        <v>1.7086207452298701E-2</v>
      </c>
      <c r="BO340" s="17"/>
      <c r="BP340" s="17">
        <v>1.4963334370271201E-2</v>
      </c>
      <c r="BQ340" s="17">
        <v>1.5673798790606298E-2</v>
      </c>
      <c r="BR340" s="17">
        <v>2.4911424416508701E-2</v>
      </c>
      <c r="BS340" s="17">
        <v>3.47465212012983E-2</v>
      </c>
      <c r="BT340" s="17"/>
      <c r="BU340" s="17">
        <v>2.3053632366149001E-2</v>
      </c>
      <c r="BV340" s="17">
        <v>3.8721081324781997E-2</v>
      </c>
      <c r="BW340" s="17"/>
      <c r="BX340" s="17">
        <v>1.8503937588253999E-2</v>
      </c>
      <c r="BY340" s="17">
        <v>3.4444809910832798E-2</v>
      </c>
      <c r="BZ340" s="17"/>
      <c r="CA340" s="17">
        <v>6.0602299778680403E-3</v>
      </c>
      <c r="CB340" s="17">
        <v>4.2952712753266203E-2</v>
      </c>
      <c r="CC340" s="17">
        <v>1.8970105500124301E-2</v>
      </c>
      <c r="CD340" s="17">
        <v>3.7559102171010002E-2</v>
      </c>
    </row>
    <row r="341" spans="2:82">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row>
    <row r="342" spans="2:82">
      <c r="B342" s="6" t="s">
        <v>213</v>
      </c>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row>
    <row r="343" spans="2:82">
      <c r="B343" s="24" t="s">
        <v>15</v>
      </c>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row>
    <row r="344" spans="2:82">
      <c r="B344" t="s">
        <v>201</v>
      </c>
      <c r="C344" s="17">
        <v>0.38372929431893599</v>
      </c>
      <c r="D344" s="17">
        <v>0.37169100576021202</v>
      </c>
      <c r="E344" s="17">
        <v>0.39413537615162803</v>
      </c>
      <c r="F344" s="17"/>
      <c r="G344" s="17">
        <v>0.264238918107914</v>
      </c>
      <c r="H344" s="17">
        <v>0.33389248430639801</v>
      </c>
      <c r="I344" s="17">
        <v>0.38624014707068</v>
      </c>
      <c r="J344" s="17">
        <v>0.39301478354057501</v>
      </c>
      <c r="K344" s="17">
        <v>0.428976920075266</v>
      </c>
      <c r="L344" s="17">
        <v>0.45579254981738099</v>
      </c>
      <c r="M344" s="17"/>
      <c r="N344" s="17">
        <v>0.442766374604046</v>
      </c>
      <c r="O344" s="17">
        <v>0.39018314969081302</v>
      </c>
      <c r="P344" s="17">
        <v>0.35922758232988899</v>
      </c>
      <c r="Q344" s="17">
        <v>0.332803197065837</v>
      </c>
      <c r="R344" s="17"/>
      <c r="S344" s="17">
        <v>0.32708707628170097</v>
      </c>
      <c r="T344" s="17">
        <v>0.39699156121634899</v>
      </c>
      <c r="U344" s="17">
        <v>0.46310872296744598</v>
      </c>
      <c r="V344" s="17">
        <v>0.38778585972224</v>
      </c>
      <c r="W344" s="17">
        <v>0.43452735081806898</v>
      </c>
      <c r="X344" s="17">
        <v>0.32934964624135998</v>
      </c>
      <c r="Y344" s="17">
        <v>0.408795134709942</v>
      </c>
      <c r="Z344" s="17">
        <v>0.35754687295214899</v>
      </c>
      <c r="AA344" s="17">
        <v>0.40407606700065801</v>
      </c>
      <c r="AB344" s="17">
        <v>0.37790484217246001</v>
      </c>
      <c r="AC344" s="17">
        <v>0.37612510764755802</v>
      </c>
      <c r="AD344" s="17">
        <v>0.30538890529068102</v>
      </c>
      <c r="AE344" s="17"/>
      <c r="AF344" s="17">
        <v>0.25625663862279002</v>
      </c>
      <c r="AG344" s="17">
        <v>0.313669957926628</v>
      </c>
      <c r="AH344" s="17">
        <v>0.32911547260576901</v>
      </c>
      <c r="AI344" s="17">
        <v>0.32857616265609202</v>
      </c>
      <c r="AJ344" s="17">
        <v>0.34572633511322498</v>
      </c>
      <c r="AK344" s="17">
        <v>0.416246859059342</v>
      </c>
      <c r="AL344" s="17">
        <v>0.34845404757981202</v>
      </c>
      <c r="AM344" s="17">
        <v>0.42268879187779301</v>
      </c>
      <c r="AN344" s="17">
        <v>0.41863532940994103</v>
      </c>
      <c r="AO344" s="17">
        <v>0.41667612606888699</v>
      </c>
      <c r="AP344" s="17">
        <v>0.39719520700507899</v>
      </c>
      <c r="AQ344" s="17">
        <v>0.46263606726898598</v>
      </c>
      <c r="AR344" s="17">
        <v>0.32632621711821602</v>
      </c>
      <c r="AS344" s="17">
        <v>0.49814298747504498</v>
      </c>
      <c r="AT344" s="17">
        <v>0.42848010428845201</v>
      </c>
      <c r="AU344" s="17">
        <v>0.38307302210737998</v>
      </c>
      <c r="AV344" s="17"/>
      <c r="AW344" s="17">
        <v>0.40000269964535501</v>
      </c>
      <c r="AX344" s="17">
        <v>0.34839897201380199</v>
      </c>
      <c r="AY344" s="17">
        <v>0.37887037429621001</v>
      </c>
      <c r="AZ344" s="17">
        <v>0.41383308648385903</v>
      </c>
      <c r="BA344" s="17">
        <v>0.39652946464206501</v>
      </c>
      <c r="BB344" s="17">
        <v>0.36853779820938798</v>
      </c>
      <c r="BC344" s="17"/>
      <c r="BD344" s="17">
        <v>0.32918379153504601</v>
      </c>
      <c r="BE344" s="17">
        <v>0.384098326493994</v>
      </c>
      <c r="BF344" s="17">
        <v>0.44740177880641602</v>
      </c>
      <c r="BG344" s="17">
        <v>0.40785378727317101</v>
      </c>
      <c r="BH344" s="17">
        <v>0.48692867538752299</v>
      </c>
      <c r="BI344" s="17"/>
      <c r="BJ344" s="17">
        <v>0.38847790855840297</v>
      </c>
      <c r="BK344" s="17">
        <v>0.36465541828301101</v>
      </c>
      <c r="BL344" s="17"/>
      <c r="BM344" s="17">
        <v>0.37967020463752699</v>
      </c>
      <c r="BN344" s="17">
        <v>0.40429852359433699</v>
      </c>
      <c r="BO344" s="17"/>
      <c r="BP344" s="17">
        <v>0.375841534815545</v>
      </c>
      <c r="BQ344" s="17">
        <v>0.380643892387176</v>
      </c>
      <c r="BR344" s="17">
        <v>0.50982988415463504</v>
      </c>
      <c r="BS344" s="17">
        <v>0.37820096806078202</v>
      </c>
      <c r="BT344" s="17"/>
      <c r="BU344" s="17">
        <v>0.43526789596711501</v>
      </c>
      <c r="BV344" s="17">
        <v>0.31910174894533699</v>
      </c>
      <c r="BW344" s="17"/>
      <c r="BX344" s="17">
        <v>0.42259080320304299</v>
      </c>
      <c r="BY344" s="17">
        <v>0.36768784458401699</v>
      </c>
      <c r="BZ344" s="17"/>
      <c r="CA344" s="17">
        <v>0.46302021600648702</v>
      </c>
      <c r="CB344" s="17">
        <v>0.32473116809925401</v>
      </c>
      <c r="CC344" s="17">
        <v>0.48149930807976599</v>
      </c>
      <c r="CD344" s="17">
        <v>0.31628583281704298</v>
      </c>
    </row>
    <row r="345" spans="2:82">
      <c r="B345" t="s">
        <v>209</v>
      </c>
      <c r="C345" s="17">
        <v>0.27811253300248601</v>
      </c>
      <c r="D345" s="17">
        <v>0.26633999052445301</v>
      </c>
      <c r="E345" s="17">
        <v>0.28703270453699398</v>
      </c>
      <c r="F345" s="17"/>
      <c r="G345" s="17">
        <v>0.31257913625746803</v>
      </c>
      <c r="H345" s="17">
        <v>0.26863332044596</v>
      </c>
      <c r="I345" s="17">
        <v>0.28828786323766598</v>
      </c>
      <c r="J345" s="17">
        <v>0.22564596583242399</v>
      </c>
      <c r="K345" s="17">
        <v>0.26940374281520801</v>
      </c>
      <c r="L345" s="17">
        <v>0.30539804001987703</v>
      </c>
      <c r="M345" s="17"/>
      <c r="N345" s="17">
        <v>0.30868504840704702</v>
      </c>
      <c r="O345" s="17">
        <v>0.27893745927222002</v>
      </c>
      <c r="P345" s="17">
        <v>0.26264411875125598</v>
      </c>
      <c r="Q345" s="17">
        <v>0.25567857658471999</v>
      </c>
      <c r="R345" s="17"/>
      <c r="S345" s="17">
        <v>0.306400196061137</v>
      </c>
      <c r="T345" s="17">
        <v>0.31777374877299702</v>
      </c>
      <c r="U345" s="17">
        <v>0.28684258933590301</v>
      </c>
      <c r="V345" s="17">
        <v>0.27241769459098097</v>
      </c>
      <c r="W345" s="17">
        <v>0.266544596389308</v>
      </c>
      <c r="X345" s="17">
        <v>0.25373468915241898</v>
      </c>
      <c r="Y345" s="17">
        <v>0.21395199225494399</v>
      </c>
      <c r="Z345" s="17">
        <v>0.18976903799144099</v>
      </c>
      <c r="AA345" s="17">
        <v>0.33406367806100001</v>
      </c>
      <c r="AB345" s="17">
        <v>0.219521953294502</v>
      </c>
      <c r="AC345" s="17">
        <v>0.30040964612528498</v>
      </c>
      <c r="AD345" s="17">
        <v>0.29537655431008703</v>
      </c>
      <c r="AE345" s="17"/>
      <c r="AF345" s="17">
        <v>9.4683969553837594E-2</v>
      </c>
      <c r="AG345" s="17">
        <v>0.16996156978926999</v>
      </c>
      <c r="AH345" s="17">
        <v>0.27673932173948101</v>
      </c>
      <c r="AI345" s="17">
        <v>0.32449194812424798</v>
      </c>
      <c r="AJ345" s="17">
        <v>0.24618194822422099</v>
      </c>
      <c r="AK345" s="17">
        <v>0.27296033475215098</v>
      </c>
      <c r="AL345" s="17">
        <v>0.29809598392836101</v>
      </c>
      <c r="AM345" s="17">
        <v>0.31960433446808501</v>
      </c>
      <c r="AN345" s="17">
        <v>0.27112439007838302</v>
      </c>
      <c r="AO345" s="17">
        <v>0.296352200488324</v>
      </c>
      <c r="AP345" s="17">
        <v>0.24311390061539601</v>
      </c>
      <c r="AQ345" s="17">
        <v>0.32422545772628603</v>
      </c>
      <c r="AR345" s="17">
        <v>0.21108251062059899</v>
      </c>
      <c r="AS345" s="17">
        <v>0.24059424806035901</v>
      </c>
      <c r="AT345" s="17">
        <v>0.290826950655662</v>
      </c>
      <c r="AU345" s="17">
        <v>0.26607690245925802</v>
      </c>
      <c r="AV345" s="17"/>
      <c r="AW345" s="17">
        <v>0.31465983721842</v>
      </c>
      <c r="AX345" s="17">
        <v>0.26789665468847201</v>
      </c>
      <c r="AY345" s="17">
        <v>0.294752851771306</v>
      </c>
      <c r="AZ345" s="17">
        <v>0.242311421925583</v>
      </c>
      <c r="BA345" s="17">
        <v>0.28499850602983301</v>
      </c>
      <c r="BB345" s="17">
        <v>0.26715195489295901</v>
      </c>
      <c r="BC345" s="17"/>
      <c r="BD345" s="17">
        <v>0.27126521710715901</v>
      </c>
      <c r="BE345" s="17">
        <v>0.26736094336726102</v>
      </c>
      <c r="BF345" s="17">
        <v>0.290883946696604</v>
      </c>
      <c r="BG345" s="17">
        <v>0.33555746135975401</v>
      </c>
      <c r="BH345" s="17">
        <v>0.43231573311180399</v>
      </c>
      <c r="BI345" s="17"/>
      <c r="BJ345" s="17">
        <v>0.27466658830894702</v>
      </c>
      <c r="BK345" s="17">
        <v>0.29378297750624299</v>
      </c>
      <c r="BL345" s="17"/>
      <c r="BM345" s="17">
        <v>0.26677441672179197</v>
      </c>
      <c r="BN345" s="17">
        <v>0.33097327065089399</v>
      </c>
      <c r="BO345" s="17"/>
      <c r="BP345" s="17">
        <v>0.32683122209256599</v>
      </c>
      <c r="BQ345" s="17">
        <v>0.294525399493136</v>
      </c>
      <c r="BR345" s="17">
        <v>0.235993117198464</v>
      </c>
      <c r="BS345" s="17">
        <v>0.26522136897855603</v>
      </c>
      <c r="BT345" s="17"/>
      <c r="BU345" s="17">
        <v>0.30558404028590502</v>
      </c>
      <c r="BV345" s="17">
        <v>0.243664254883496</v>
      </c>
      <c r="BW345" s="17"/>
      <c r="BX345" s="17">
        <v>0.31539365004102299</v>
      </c>
      <c r="BY345" s="17">
        <v>0.26272344538834203</v>
      </c>
      <c r="BZ345" s="17"/>
      <c r="CA345" s="17">
        <v>0.30020398529055597</v>
      </c>
      <c r="CB345" s="17">
        <v>0.24080525357021701</v>
      </c>
      <c r="CC345" s="17">
        <v>0.32629753872148398</v>
      </c>
      <c r="CD345" s="17">
        <v>0.25756669119341602</v>
      </c>
    </row>
    <row r="346" spans="2:82">
      <c r="B346" t="s">
        <v>207</v>
      </c>
      <c r="C346" s="17">
        <v>0.25284969219894599</v>
      </c>
      <c r="D346" s="17">
        <v>0.26154343292836302</v>
      </c>
      <c r="E346" s="17">
        <v>0.24433665936905999</v>
      </c>
      <c r="F346" s="17"/>
      <c r="G346" s="17">
        <v>0.25733982154683099</v>
      </c>
      <c r="H346" s="17">
        <v>0.32281357361366902</v>
      </c>
      <c r="I346" s="17">
        <v>0.230658689706041</v>
      </c>
      <c r="J346" s="17">
        <v>0.23934521888277499</v>
      </c>
      <c r="K346" s="17">
        <v>0.22207071841623899</v>
      </c>
      <c r="L346" s="17">
        <v>0.243495243147619</v>
      </c>
      <c r="M346" s="17"/>
      <c r="N346" s="17">
        <v>0.25797978546881301</v>
      </c>
      <c r="O346" s="17">
        <v>0.250940290806627</v>
      </c>
      <c r="P346" s="17">
        <v>0.27055065748202001</v>
      </c>
      <c r="Q346" s="17">
        <v>0.23697520939674199</v>
      </c>
      <c r="R346" s="17"/>
      <c r="S346" s="17">
        <v>0.29393958667382802</v>
      </c>
      <c r="T346" s="17">
        <v>0.242233102093005</v>
      </c>
      <c r="U346" s="17">
        <v>0.20516681598882799</v>
      </c>
      <c r="V346" s="17">
        <v>0.21411256940949899</v>
      </c>
      <c r="W346" s="17">
        <v>0.30384047266507302</v>
      </c>
      <c r="X346" s="17">
        <v>0.21319844043316699</v>
      </c>
      <c r="Y346" s="17">
        <v>0.25034224595786397</v>
      </c>
      <c r="Z346" s="17">
        <v>0.22488118683671299</v>
      </c>
      <c r="AA346" s="17">
        <v>0.27673431642038498</v>
      </c>
      <c r="AB346" s="17">
        <v>0.27729246230211202</v>
      </c>
      <c r="AC346" s="17">
        <v>0.25883979107446498</v>
      </c>
      <c r="AD346" s="17">
        <v>0.23543941769520399</v>
      </c>
      <c r="AE346" s="17"/>
      <c r="AF346" s="17">
        <v>0.20212691286335199</v>
      </c>
      <c r="AG346" s="17">
        <v>0.15794758878237899</v>
      </c>
      <c r="AH346" s="17">
        <v>0.34264723910467298</v>
      </c>
      <c r="AI346" s="17">
        <v>0.238430003069146</v>
      </c>
      <c r="AJ346" s="17">
        <v>0.21523142160983699</v>
      </c>
      <c r="AK346" s="17">
        <v>0.26124128509065597</v>
      </c>
      <c r="AL346" s="17">
        <v>0.241449677087719</v>
      </c>
      <c r="AM346" s="17">
        <v>0.23169680513507601</v>
      </c>
      <c r="AN346" s="17">
        <v>0.26379203913841098</v>
      </c>
      <c r="AO346" s="17">
        <v>0.21732974444487799</v>
      </c>
      <c r="AP346" s="17">
        <v>0.26962990107832702</v>
      </c>
      <c r="AQ346" s="17">
        <v>0.25250345881237501</v>
      </c>
      <c r="AR346" s="17">
        <v>0.34488541008982199</v>
      </c>
      <c r="AS346" s="17">
        <v>0.32660366637467197</v>
      </c>
      <c r="AT346" s="17">
        <v>0.26758630137790801</v>
      </c>
      <c r="AU346" s="17">
        <v>0.27916391856489797</v>
      </c>
      <c r="AV346" s="17"/>
      <c r="AW346" s="17">
        <v>0.28337973463709798</v>
      </c>
      <c r="AX346" s="17">
        <v>0.25770218676673101</v>
      </c>
      <c r="AY346" s="17">
        <v>0.242016560039195</v>
      </c>
      <c r="AZ346" s="17">
        <v>0.23978044338348101</v>
      </c>
      <c r="BA346" s="17">
        <v>0.21763654940688801</v>
      </c>
      <c r="BB346" s="17">
        <v>0.249859558929001</v>
      </c>
      <c r="BC346" s="17"/>
      <c r="BD346" s="17">
        <v>0.239270028899737</v>
      </c>
      <c r="BE346" s="17">
        <v>0.23737553544583601</v>
      </c>
      <c r="BF346" s="17">
        <v>0.28522176978860098</v>
      </c>
      <c r="BG346" s="17">
        <v>0.278093980288867</v>
      </c>
      <c r="BH346" s="17">
        <v>0.191865002363798</v>
      </c>
      <c r="BI346" s="17"/>
      <c r="BJ346" s="17">
        <v>0.246181667357106</v>
      </c>
      <c r="BK346" s="17">
        <v>0.28274104856285798</v>
      </c>
      <c r="BL346" s="17"/>
      <c r="BM346" s="17">
        <v>0.24758808781246799</v>
      </c>
      <c r="BN346" s="17">
        <v>0.28305471834813301</v>
      </c>
      <c r="BO346" s="17"/>
      <c r="BP346" s="17">
        <v>0.28755972363136001</v>
      </c>
      <c r="BQ346" s="17">
        <v>0.30370027097815999</v>
      </c>
      <c r="BR346" s="17">
        <v>0.245942611193394</v>
      </c>
      <c r="BS346" s="17">
        <v>0.240385435472424</v>
      </c>
      <c r="BT346" s="17"/>
      <c r="BU346" s="17">
        <v>0.27133894528316099</v>
      </c>
      <c r="BV346" s="17">
        <v>0.22966483649057901</v>
      </c>
      <c r="BW346" s="17"/>
      <c r="BX346" s="17">
        <v>0.28742133209466902</v>
      </c>
      <c r="BY346" s="17">
        <v>0.23857903623201401</v>
      </c>
      <c r="BZ346" s="17"/>
      <c r="CA346" s="17">
        <v>0.25589046917749902</v>
      </c>
      <c r="CB346" s="17">
        <v>0.211340072676028</v>
      </c>
      <c r="CC346" s="17">
        <v>0.29400506734876902</v>
      </c>
      <c r="CD346" s="17">
        <v>0.24902587693967901</v>
      </c>
    </row>
    <row r="347" spans="2:82">
      <c r="B347" t="s">
        <v>202</v>
      </c>
      <c r="C347" s="17">
        <v>0.252200753473941</v>
      </c>
      <c r="D347" s="17">
        <v>0.29399707321623803</v>
      </c>
      <c r="E347" s="17">
        <v>0.21392256606728799</v>
      </c>
      <c r="F347" s="17"/>
      <c r="G347" s="17">
        <v>0.22123481618395399</v>
      </c>
      <c r="H347" s="17">
        <v>0.19570340465215399</v>
      </c>
      <c r="I347" s="17">
        <v>0.21443293026027599</v>
      </c>
      <c r="J347" s="17">
        <v>0.27058072911013398</v>
      </c>
      <c r="K347" s="17">
        <v>0.28578210432603102</v>
      </c>
      <c r="L347" s="17">
        <v>0.30967067043031699</v>
      </c>
      <c r="M347" s="17"/>
      <c r="N347" s="17">
        <v>0.30733996768064598</v>
      </c>
      <c r="O347" s="17">
        <v>0.25047153175195003</v>
      </c>
      <c r="P347" s="17">
        <v>0.20905407074910701</v>
      </c>
      <c r="Q347" s="17">
        <v>0.23164674494908</v>
      </c>
      <c r="R347" s="17"/>
      <c r="S347" s="17">
        <v>0.275814677711201</v>
      </c>
      <c r="T347" s="17">
        <v>0.25372097281445199</v>
      </c>
      <c r="U347" s="17">
        <v>0.232122023484924</v>
      </c>
      <c r="V347" s="17">
        <v>0.24558046620096399</v>
      </c>
      <c r="W347" s="17">
        <v>0.28099281018384797</v>
      </c>
      <c r="X347" s="17">
        <v>0.22211700075922899</v>
      </c>
      <c r="Y347" s="17">
        <v>0.23317859343122599</v>
      </c>
      <c r="Z347" s="17">
        <v>0.233217659595016</v>
      </c>
      <c r="AA347" s="17">
        <v>0.20160539374904299</v>
      </c>
      <c r="AB347" s="17">
        <v>0.336558063566749</v>
      </c>
      <c r="AC347" s="17">
        <v>0.26458929211857002</v>
      </c>
      <c r="AD347" s="17">
        <v>0.206025370120443</v>
      </c>
      <c r="AE347" s="17"/>
      <c r="AF347" s="17">
        <v>9.4683969553837594E-2</v>
      </c>
      <c r="AG347" s="17">
        <v>0.24879386776172999</v>
      </c>
      <c r="AH347" s="17">
        <v>0.24925777442993199</v>
      </c>
      <c r="AI347" s="17">
        <v>0.23281759839475899</v>
      </c>
      <c r="AJ347" s="17">
        <v>0.243987433571487</v>
      </c>
      <c r="AK347" s="17">
        <v>0.258012610781161</v>
      </c>
      <c r="AL347" s="17">
        <v>0.25031560742411602</v>
      </c>
      <c r="AM347" s="17">
        <v>0.24747683346058699</v>
      </c>
      <c r="AN347" s="17">
        <v>0.28647793315203601</v>
      </c>
      <c r="AO347" s="17">
        <v>0.272497000828684</v>
      </c>
      <c r="AP347" s="17">
        <v>0.27672210202011099</v>
      </c>
      <c r="AQ347" s="17">
        <v>0.211124644894505</v>
      </c>
      <c r="AR347" s="17">
        <v>0.248097194193208</v>
      </c>
      <c r="AS347" s="17">
        <v>0.36596511803854298</v>
      </c>
      <c r="AT347" s="17">
        <v>0.30165075622542098</v>
      </c>
      <c r="AU347" s="17">
        <v>0.26749209660429701</v>
      </c>
      <c r="AV347" s="17"/>
      <c r="AW347" s="17">
        <v>0.236021802898157</v>
      </c>
      <c r="AX347" s="17">
        <v>0.291796121475075</v>
      </c>
      <c r="AY347" s="17">
        <v>0.25528948527866202</v>
      </c>
      <c r="AZ347" s="17">
        <v>0.21087917993263999</v>
      </c>
      <c r="BA347" s="17">
        <v>0.28812212076978799</v>
      </c>
      <c r="BB347" s="17">
        <v>0.203868585969082</v>
      </c>
      <c r="BC347" s="17"/>
      <c r="BD347" s="17">
        <v>0.21944296915957501</v>
      </c>
      <c r="BE347" s="17">
        <v>0.250353222465938</v>
      </c>
      <c r="BF347" s="17">
        <v>0.26186643238241097</v>
      </c>
      <c r="BG347" s="17">
        <v>0.24938294273787801</v>
      </c>
      <c r="BH347" s="17">
        <v>0.14015375978464401</v>
      </c>
      <c r="BI347" s="17"/>
      <c r="BJ347" s="17">
        <v>0.26945369915462403</v>
      </c>
      <c r="BK347" s="17">
        <v>0.17237879269307699</v>
      </c>
      <c r="BL347" s="17"/>
      <c r="BM347" s="17">
        <v>0.25725205070681301</v>
      </c>
      <c r="BN347" s="17">
        <v>0.22270625191461699</v>
      </c>
      <c r="BO347" s="17"/>
      <c r="BP347" s="17">
        <v>0.230460387571845</v>
      </c>
      <c r="BQ347" s="17">
        <v>0.23928697954035799</v>
      </c>
      <c r="BR347" s="17">
        <v>0.21084385599900099</v>
      </c>
      <c r="BS347" s="17">
        <v>0.267853506459377</v>
      </c>
      <c r="BT347" s="17"/>
      <c r="BU347" s="17">
        <v>0.26814874279873802</v>
      </c>
      <c r="BV347" s="17">
        <v>0.23220255075315699</v>
      </c>
      <c r="BW347" s="17"/>
      <c r="BX347" s="17">
        <v>0.24065145926627801</v>
      </c>
      <c r="BY347" s="17">
        <v>0.25696812941547997</v>
      </c>
      <c r="BZ347" s="17"/>
      <c r="CA347" s="17">
        <v>0.28444520343616803</v>
      </c>
      <c r="CB347" s="17">
        <v>0.20515930220520601</v>
      </c>
      <c r="CC347" s="17">
        <v>0.30854770792323999</v>
      </c>
      <c r="CD347" s="17">
        <v>0.22964634008587601</v>
      </c>
    </row>
    <row r="348" spans="2:82">
      <c r="B348" t="s">
        <v>204</v>
      </c>
      <c r="C348" s="17">
        <v>0.24224454034360501</v>
      </c>
      <c r="D348" s="17">
        <v>0.250953211315184</v>
      </c>
      <c r="E348" s="17">
        <v>0.23583253769239601</v>
      </c>
      <c r="F348" s="17"/>
      <c r="G348" s="17">
        <v>0.176137912424568</v>
      </c>
      <c r="H348" s="17">
        <v>0.22557908962854101</v>
      </c>
      <c r="I348" s="17">
        <v>0.26789447787730503</v>
      </c>
      <c r="J348" s="17">
        <v>0.25271633485998102</v>
      </c>
      <c r="K348" s="17">
        <v>0.256011424782224</v>
      </c>
      <c r="L348" s="17">
        <v>0.256831362950802</v>
      </c>
      <c r="M348" s="17"/>
      <c r="N348" s="17">
        <v>0.27707663425087098</v>
      </c>
      <c r="O348" s="17">
        <v>0.246675447240748</v>
      </c>
      <c r="P348" s="17">
        <v>0.212986277269643</v>
      </c>
      <c r="Q348" s="17">
        <v>0.216564056519568</v>
      </c>
      <c r="R348" s="17"/>
      <c r="S348" s="17">
        <v>0.235089623846339</v>
      </c>
      <c r="T348" s="17">
        <v>0.28443996986676601</v>
      </c>
      <c r="U348" s="17">
        <v>0.22234497247774401</v>
      </c>
      <c r="V348" s="17">
        <v>0.25535133489324302</v>
      </c>
      <c r="W348" s="17">
        <v>0.23357604365967399</v>
      </c>
      <c r="X348" s="17">
        <v>0.223153735187957</v>
      </c>
      <c r="Y348" s="17">
        <v>0.27033579101166</v>
      </c>
      <c r="Z348" s="17">
        <v>0.21435320617612599</v>
      </c>
      <c r="AA348" s="17">
        <v>0.23965544222113999</v>
      </c>
      <c r="AB348" s="17">
        <v>0.22099815628092301</v>
      </c>
      <c r="AC348" s="17">
        <v>0.17120967484875399</v>
      </c>
      <c r="AD348" s="17">
        <v>0.30732747352279199</v>
      </c>
      <c r="AE348" s="17"/>
      <c r="AF348" s="17">
        <v>0</v>
      </c>
      <c r="AG348" s="17">
        <v>0.25245684125713302</v>
      </c>
      <c r="AH348" s="17">
        <v>0.214921287695438</v>
      </c>
      <c r="AI348" s="17">
        <v>0.230996706371592</v>
      </c>
      <c r="AJ348" s="17">
        <v>0.22472107399244301</v>
      </c>
      <c r="AK348" s="17">
        <v>0.25540777611806997</v>
      </c>
      <c r="AL348" s="17">
        <v>0.207292431114591</v>
      </c>
      <c r="AM348" s="17">
        <v>0.25088354705020299</v>
      </c>
      <c r="AN348" s="17">
        <v>0.25872796824198901</v>
      </c>
      <c r="AO348" s="17">
        <v>0.22343251939098899</v>
      </c>
      <c r="AP348" s="17">
        <v>0.24928059065197899</v>
      </c>
      <c r="AQ348" s="17">
        <v>0.29251126926281701</v>
      </c>
      <c r="AR348" s="17">
        <v>0.23631228523727199</v>
      </c>
      <c r="AS348" s="17">
        <v>0.123509191619567</v>
      </c>
      <c r="AT348" s="17">
        <v>0.35910656997518198</v>
      </c>
      <c r="AU348" s="17">
        <v>0.27241907279668598</v>
      </c>
      <c r="AV348" s="17"/>
      <c r="AW348" s="17">
        <v>0.224547060365346</v>
      </c>
      <c r="AX348" s="17">
        <v>0.26389037769350099</v>
      </c>
      <c r="AY348" s="17">
        <v>0.246364159856759</v>
      </c>
      <c r="AZ348" s="17">
        <v>0.23383483982641601</v>
      </c>
      <c r="BA348" s="17">
        <v>0.21351646895329801</v>
      </c>
      <c r="BB348" s="17">
        <v>0.277843004049041</v>
      </c>
      <c r="BC348" s="17"/>
      <c r="BD348" s="17">
        <v>0.24906450387335199</v>
      </c>
      <c r="BE348" s="17">
        <v>0.22525743665761799</v>
      </c>
      <c r="BF348" s="17">
        <v>0.24511007220505601</v>
      </c>
      <c r="BG348" s="17">
        <v>0.23195539993689099</v>
      </c>
      <c r="BH348" s="17">
        <v>0.32124453921076002</v>
      </c>
      <c r="BI348" s="17"/>
      <c r="BJ348" s="17">
        <v>0.245535615761584</v>
      </c>
      <c r="BK348" s="17">
        <v>0.22691597082513101</v>
      </c>
      <c r="BL348" s="17"/>
      <c r="BM348" s="17">
        <v>0.24488576970319301</v>
      </c>
      <c r="BN348" s="17">
        <v>0.22744087515192801</v>
      </c>
      <c r="BO348" s="17"/>
      <c r="BP348" s="17">
        <v>0.220797710980388</v>
      </c>
      <c r="BQ348" s="17">
        <v>0.26822901065909199</v>
      </c>
      <c r="BR348" s="17">
        <v>0.27436297054436698</v>
      </c>
      <c r="BS348" s="17">
        <v>0.24196822259890399</v>
      </c>
      <c r="BT348" s="17"/>
      <c r="BU348" s="17">
        <v>0.24913927243259201</v>
      </c>
      <c r="BV348" s="17">
        <v>0.23359879527738101</v>
      </c>
      <c r="BW348" s="17"/>
      <c r="BX348" s="17">
        <v>0.25082414696345301</v>
      </c>
      <c r="BY348" s="17">
        <v>0.23870300702980299</v>
      </c>
      <c r="BZ348" s="17"/>
      <c r="CA348" s="17">
        <v>0.29319056824409401</v>
      </c>
      <c r="CB348" s="17">
        <v>0.23981565559860399</v>
      </c>
      <c r="CC348" s="17">
        <v>0.25351387525237701</v>
      </c>
      <c r="CD348" s="17">
        <v>0.21848569320472999</v>
      </c>
    </row>
    <row r="349" spans="2:82">
      <c r="B349" t="s">
        <v>203</v>
      </c>
      <c r="C349" s="17">
        <v>0.23775287965182601</v>
      </c>
      <c r="D349" s="17">
        <v>0.22968268437829101</v>
      </c>
      <c r="E349" s="17">
        <v>0.24545422695132399</v>
      </c>
      <c r="F349" s="17"/>
      <c r="G349" s="17">
        <v>0.27398925970607901</v>
      </c>
      <c r="H349" s="17">
        <v>0.27354113115502299</v>
      </c>
      <c r="I349" s="17">
        <v>0.24700226311717999</v>
      </c>
      <c r="J349" s="17">
        <v>0.20203558509924199</v>
      </c>
      <c r="K349" s="17">
        <v>0.22293978826869101</v>
      </c>
      <c r="L349" s="17">
        <v>0.21844532918100301</v>
      </c>
      <c r="M349" s="17"/>
      <c r="N349" s="17">
        <v>0.226601764673591</v>
      </c>
      <c r="O349" s="17">
        <v>0.23056186142770699</v>
      </c>
      <c r="P349" s="17">
        <v>0.250913663694038</v>
      </c>
      <c r="Q349" s="17">
        <v>0.245585447068395</v>
      </c>
      <c r="R349" s="17"/>
      <c r="S349" s="17">
        <v>0.233400584128681</v>
      </c>
      <c r="T349" s="17">
        <v>0.249907655564852</v>
      </c>
      <c r="U349" s="17">
        <v>0.19090570892780001</v>
      </c>
      <c r="V349" s="17">
        <v>0.25631717355519501</v>
      </c>
      <c r="W349" s="17">
        <v>0.25633408338567598</v>
      </c>
      <c r="X349" s="17">
        <v>0.29221738464215202</v>
      </c>
      <c r="Y349" s="17">
        <v>0.236335273774851</v>
      </c>
      <c r="Z349" s="17">
        <v>0.28155035438922899</v>
      </c>
      <c r="AA349" s="17">
        <v>0.21182267770311</v>
      </c>
      <c r="AB349" s="17">
        <v>0.237983419166649</v>
      </c>
      <c r="AC349" s="17">
        <v>0.23126724433083001</v>
      </c>
      <c r="AD349" s="17">
        <v>0.11014137388008401</v>
      </c>
      <c r="AE349" s="17"/>
      <c r="AF349" s="17">
        <v>8.0791106737038695E-2</v>
      </c>
      <c r="AG349" s="17">
        <v>0.32117531074482297</v>
      </c>
      <c r="AH349" s="17">
        <v>0.214847567814062</v>
      </c>
      <c r="AI349" s="17">
        <v>0.20479951871240001</v>
      </c>
      <c r="AJ349" s="17">
        <v>0.23870969128733599</v>
      </c>
      <c r="AK349" s="17">
        <v>0.24148232229275901</v>
      </c>
      <c r="AL349" s="17">
        <v>0.23416763361346399</v>
      </c>
      <c r="AM349" s="17">
        <v>0.20980746143763601</v>
      </c>
      <c r="AN349" s="17">
        <v>0.201780343526232</v>
      </c>
      <c r="AO349" s="17">
        <v>0.25427222092408303</v>
      </c>
      <c r="AP349" s="17">
        <v>0.32614988672964901</v>
      </c>
      <c r="AQ349" s="17">
        <v>0.23307100148991799</v>
      </c>
      <c r="AR349" s="17">
        <v>0.19270585116803199</v>
      </c>
      <c r="AS349" s="17">
        <v>0.318724421062967</v>
      </c>
      <c r="AT349" s="17">
        <v>0.21782665797213899</v>
      </c>
      <c r="AU349" s="17">
        <v>0.25253120628828502</v>
      </c>
      <c r="AV349" s="17"/>
      <c r="AW349" s="17">
        <v>0.23588496886977001</v>
      </c>
      <c r="AX349" s="17">
        <v>0.23589034390920499</v>
      </c>
      <c r="AY349" s="17">
        <v>0.26987896044156601</v>
      </c>
      <c r="AZ349" s="17">
        <v>0.22179669690178</v>
      </c>
      <c r="BA349" s="17">
        <v>0.23209398275095799</v>
      </c>
      <c r="BB349" s="17">
        <v>0.241827841628177</v>
      </c>
      <c r="BC349" s="17"/>
      <c r="BD349" s="17">
        <v>0.25520449555967101</v>
      </c>
      <c r="BE349" s="17">
        <v>0.200007843063573</v>
      </c>
      <c r="BF349" s="17">
        <v>0.24031652640863099</v>
      </c>
      <c r="BG349" s="17">
        <v>0.25470370945349002</v>
      </c>
      <c r="BH349" s="17">
        <v>0.25818903841006502</v>
      </c>
      <c r="BI349" s="17"/>
      <c r="BJ349" s="17">
        <v>0.223789818750839</v>
      </c>
      <c r="BK349" s="17">
        <v>0.30899219768886199</v>
      </c>
      <c r="BL349" s="17"/>
      <c r="BM349" s="17">
        <v>0.22591261783496999</v>
      </c>
      <c r="BN349" s="17">
        <v>0.30134369198248001</v>
      </c>
      <c r="BO349" s="17"/>
      <c r="BP349" s="17">
        <v>0.29629759384302601</v>
      </c>
      <c r="BQ349" s="17">
        <v>0.28259814555589702</v>
      </c>
      <c r="BR349" s="17">
        <v>0.211256334495416</v>
      </c>
      <c r="BS349" s="17">
        <v>0.221724371578473</v>
      </c>
      <c r="BT349" s="17"/>
      <c r="BU349" s="17">
        <v>0.25202240739979498</v>
      </c>
      <c r="BV349" s="17">
        <v>0.21985940713801799</v>
      </c>
      <c r="BW349" s="17"/>
      <c r="BX349" s="17">
        <v>0.279587901648923</v>
      </c>
      <c r="BY349" s="17">
        <v>0.220484008169583</v>
      </c>
      <c r="BZ349" s="17"/>
      <c r="CA349" s="17">
        <v>0.29465522214978501</v>
      </c>
      <c r="CB349" s="17">
        <v>0.17719069971710499</v>
      </c>
      <c r="CC349" s="17">
        <v>0.26864278014599202</v>
      </c>
      <c r="CD349" s="17">
        <v>0.247721746845144</v>
      </c>
    </row>
    <row r="350" spans="2:82">
      <c r="B350" t="s">
        <v>205</v>
      </c>
      <c r="C350" s="17">
        <v>0.19428433720709901</v>
      </c>
      <c r="D350" s="17">
        <v>0.200910772953723</v>
      </c>
      <c r="E350" s="17">
        <v>0.190209675708368</v>
      </c>
      <c r="F350" s="17"/>
      <c r="G350" s="17">
        <v>0.16311527086295599</v>
      </c>
      <c r="H350" s="17">
        <v>0.193919284388955</v>
      </c>
      <c r="I350" s="17">
        <v>0.18848277187784401</v>
      </c>
      <c r="J350" s="17">
        <v>0.17210211799980199</v>
      </c>
      <c r="K350" s="17">
        <v>0.19944859375919999</v>
      </c>
      <c r="L350" s="17">
        <v>0.232678063897649</v>
      </c>
      <c r="M350" s="17"/>
      <c r="N350" s="17">
        <v>0.19625170820216301</v>
      </c>
      <c r="O350" s="17">
        <v>0.22540752273530201</v>
      </c>
      <c r="P350" s="17">
        <v>0.18028236245397</v>
      </c>
      <c r="Q350" s="17">
        <v>0.17221995421754699</v>
      </c>
      <c r="R350" s="17"/>
      <c r="S350" s="17">
        <v>0.15697995729734501</v>
      </c>
      <c r="T350" s="17">
        <v>0.191260702672432</v>
      </c>
      <c r="U350" s="17">
        <v>0.216974272577098</v>
      </c>
      <c r="V350" s="17">
        <v>0.17484158278178499</v>
      </c>
      <c r="W350" s="17">
        <v>0.20505472328152599</v>
      </c>
      <c r="X350" s="17">
        <v>0.27053433408197902</v>
      </c>
      <c r="Y350" s="17">
        <v>0.19995376023709199</v>
      </c>
      <c r="Z350" s="17">
        <v>0.191523244340261</v>
      </c>
      <c r="AA350" s="17">
        <v>0.175111938816571</v>
      </c>
      <c r="AB350" s="17">
        <v>0.19420022017045399</v>
      </c>
      <c r="AC350" s="17">
        <v>0.22256462882314401</v>
      </c>
      <c r="AD350" s="17">
        <v>0.13180879075340701</v>
      </c>
      <c r="AE350" s="17"/>
      <c r="AF350" s="17">
        <v>0.366839114720796</v>
      </c>
      <c r="AG350" s="17">
        <v>0.12835780771077901</v>
      </c>
      <c r="AH350" s="17">
        <v>0.176702283596713</v>
      </c>
      <c r="AI350" s="17">
        <v>0.20037891872469099</v>
      </c>
      <c r="AJ350" s="17">
        <v>0.19032974017736901</v>
      </c>
      <c r="AK350" s="17">
        <v>0.20580373488803499</v>
      </c>
      <c r="AL350" s="17">
        <v>0.23049733817846399</v>
      </c>
      <c r="AM350" s="17">
        <v>0.22100290898654901</v>
      </c>
      <c r="AN350" s="17">
        <v>0.22853099365355301</v>
      </c>
      <c r="AO350" s="17">
        <v>0.202576864584531</v>
      </c>
      <c r="AP350" s="17">
        <v>0.204501860631778</v>
      </c>
      <c r="AQ350" s="17">
        <v>0.16860772513140099</v>
      </c>
      <c r="AR350" s="17">
        <v>0.160877794222784</v>
      </c>
      <c r="AS350" s="17">
        <v>7.9150343644696794E-2</v>
      </c>
      <c r="AT350" s="17">
        <v>0.29433527709636098</v>
      </c>
      <c r="AU350" s="17">
        <v>0.13498095530277299</v>
      </c>
      <c r="AV350" s="17"/>
      <c r="AW350" s="17">
        <v>0.19051680335378399</v>
      </c>
      <c r="AX350" s="17">
        <v>0.19702702189577501</v>
      </c>
      <c r="AY350" s="17">
        <v>0.153091839396375</v>
      </c>
      <c r="AZ350" s="17">
        <v>0.20248132302826199</v>
      </c>
      <c r="BA350" s="17">
        <v>0.21021032471961701</v>
      </c>
      <c r="BB350" s="17">
        <v>0.22253304446085501</v>
      </c>
      <c r="BC350" s="17"/>
      <c r="BD350" s="17">
        <v>0.16968522340007899</v>
      </c>
      <c r="BE350" s="17">
        <v>0.18327804353652899</v>
      </c>
      <c r="BF350" s="17">
        <v>0.189969943014762</v>
      </c>
      <c r="BG350" s="17">
        <v>0.24395725993987899</v>
      </c>
      <c r="BH350" s="17">
        <v>0.33228201304607302</v>
      </c>
      <c r="BI350" s="17"/>
      <c r="BJ350" s="17">
        <v>0.196033242533251</v>
      </c>
      <c r="BK350" s="17">
        <v>0.18651116819829</v>
      </c>
      <c r="BL350" s="17"/>
      <c r="BM350" s="17">
        <v>0.19237858993291199</v>
      </c>
      <c r="BN350" s="17">
        <v>0.20658260361872799</v>
      </c>
      <c r="BO350" s="17"/>
      <c r="BP350" s="17">
        <v>0.20073353982595199</v>
      </c>
      <c r="BQ350" s="17">
        <v>0.20527178749117</v>
      </c>
      <c r="BR350" s="17">
        <v>0.19433167334260901</v>
      </c>
      <c r="BS350" s="17">
        <v>0.19214151367840299</v>
      </c>
      <c r="BT350" s="17"/>
      <c r="BU350" s="17">
        <v>0.20338350108974501</v>
      </c>
      <c r="BV350" s="17">
        <v>0.18287431427512599</v>
      </c>
      <c r="BW350" s="17"/>
      <c r="BX350" s="17">
        <v>0.19540257428524199</v>
      </c>
      <c r="BY350" s="17">
        <v>0.193822745663285</v>
      </c>
      <c r="BZ350" s="17"/>
      <c r="CA350" s="17">
        <v>0.24902479159612201</v>
      </c>
      <c r="CB350" s="17">
        <v>0.19607036931032801</v>
      </c>
      <c r="CC350" s="17">
        <v>0.20279828882461801</v>
      </c>
      <c r="CD350" s="17">
        <v>0.16827547400291801</v>
      </c>
    </row>
    <row r="351" spans="2:82">
      <c r="B351" t="s">
        <v>208</v>
      </c>
      <c r="C351" s="17">
        <v>0.17157085036679801</v>
      </c>
      <c r="D351" s="17">
        <v>0.17456300997417401</v>
      </c>
      <c r="E351" s="17">
        <v>0.16960930949095901</v>
      </c>
      <c r="F351" s="17"/>
      <c r="G351" s="17">
        <v>0.19781978269325401</v>
      </c>
      <c r="H351" s="17">
        <v>0.164026179476191</v>
      </c>
      <c r="I351" s="17">
        <v>0.18118833862984501</v>
      </c>
      <c r="J351" s="17">
        <v>0.17071775632448299</v>
      </c>
      <c r="K351" s="17">
        <v>0.19973921758479801</v>
      </c>
      <c r="L351" s="17">
        <v>0.13530015256304201</v>
      </c>
      <c r="M351" s="17"/>
      <c r="N351" s="17">
        <v>0.177292416902395</v>
      </c>
      <c r="O351" s="17">
        <v>0.17952521737795099</v>
      </c>
      <c r="P351" s="17">
        <v>0.16386154610516901</v>
      </c>
      <c r="Q351" s="17">
        <v>0.162454439574375</v>
      </c>
      <c r="R351" s="17"/>
      <c r="S351" s="17">
        <v>0.19542561121246299</v>
      </c>
      <c r="T351" s="17">
        <v>0.20483571710586401</v>
      </c>
      <c r="U351" s="17">
        <v>0.17037283926258701</v>
      </c>
      <c r="V351" s="17">
        <v>0.120109968486491</v>
      </c>
      <c r="W351" s="17">
        <v>0.22081872091142901</v>
      </c>
      <c r="X351" s="17">
        <v>0.137457583579496</v>
      </c>
      <c r="Y351" s="17">
        <v>0.182468760952677</v>
      </c>
      <c r="Z351" s="17">
        <v>0.173157573722067</v>
      </c>
      <c r="AA351" s="17">
        <v>0.15104564301963599</v>
      </c>
      <c r="AB351" s="17">
        <v>0.14621479979288701</v>
      </c>
      <c r="AC351" s="17">
        <v>0.15454879764712001</v>
      </c>
      <c r="AD351" s="17">
        <v>0.19242458338389401</v>
      </c>
      <c r="AE351" s="17"/>
      <c r="AF351" s="17">
        <v>0.17046576337786901</v>
      </c>
      <c r="AG351" s="17">
        <v>0.12928230889813899</v>
      </c>
      <c r="AH351" s="17">
        <v>0.109462798875539</v>
      </c>
      <c r="AI351" s="17">
        <v>0.17043758077636501</v>
      </c>
      <c r="AJ351" s="17">
        <v>0.169405299340674</v>
      </c>
      <c r="AK351" s="17">
        <v>0.186841898884057</v>
      </c>
      <c r="AL351" s="17">
        <v>0.176021866522521</v>
      </c>
      <c r="AM351" s="17">
        <v>0.17250538375246799</v>
      </c>
      <c r="AN351" s="17">
        <v>0.17384977304256699</v>
      </c>
      <c r="AO351" s="17">
        <v>0.18808291408365699</v>
      </c>
      <c r="AP351" s="17">
        <v>0.19427935181942099</v>
      </c>
      <c r="AQ351" s="17">
        <v>0.25364795534254497</v>
      </c>
      <c r="AR351" s="17">
        <v>0.143587400763733</v>
      </c>
      <c r="AS351" s="17">
        <v>7.6451295657945006E-2</v>
      </c>
      <c r="AT351" s="17">
        <v>0.16322406863918901</v>
      </c>
      <c r="AU351" s="17">
        <v>0.212835825016188</v>
      </c>
      <c r="AV351" s="17"/>
      <c r="AW351" s="17">
        <v>0.163612442510783</v>
      </c>
      <c r="AX351" s="17">
        <v>0.19432564510025699</v>
      </c>
      <c r="AY351" s="17">
        <v>0.164584747502378</v>
      </c>
      <c r="AZ351" s="17">
        <v>0.18830219197173301</v>
      </c>
      <c r="BA351" s="17">
        <v>0.130614300183752</v>
      </c>
      <c r="BB351" s="17">
        <v>0.12825495363792799</v>
      </c>
      <c r="BC351" s="17"/>
      <c r="BD351" s="17">
        <v>0.124233699614618</v>
      </c>
      <c r="BE351" s="17">
        <v>0.17964794311842799</v>
      </c>
      <c r="BF351" s="17">
        <v>0.17522488796218699</v>
      </c>
      <c r="BG351" s="17">
        <v>0.22808639378802101</v>
      </c>
      <c r="BH351" s="17">
        <v>0.17022560125318201</v>
      </c>
      <c r="BI351" s="17"/>
      <c r="BJ351" s="17">
        <v>0.16401015484408801</v>
      </c>
      <c r="BK351" s="17">
        <v>0.20880894049088</v>
      </c>
      <c r="BL351" s="17"/>
      <c r="BM351" s="17">
        <v>0.167305629964699</v>
      </c>
      <c r="BN351" s="17">
        <v>0.18943277138317499</v>
      </c>
      <c r="BO351" s="17"/>
      <c r="BP351" s="17">
        <v>0.170905232830837</v>
      </c>
      <c r="BQ351" s="17">
        <v>0.196995646752047</v>
      </c>
      <c r="BR351" s="17">
        <v>0.31471543866670498</v>
      </c>
      <c r="BS351" s="17">
        <v>0.153594541871795</v>
      </c>
      <c r="BT351" s="17"/>
      <c r="BU351" s="17">
        <v>0.19560549975258701</v>
      </c>
      <c r="BV351" s="17">
        <v>0.14143226794420799</v>
      </c>
      <c r="BW351" s="17"/>
      <c r="BX351" s="17">
        <v>0.23412989653815899</v>
      </c>
      <c r="BY351" s="17">
        <v>0.14574741161110899</v>
      </c>
      <c r="BZ351" s="17"/>
      <c r="CA351" s="17">
        <v>0.19602053696785701</v>
      </c>
      <c r="CB351" s="17">
        <v>0.13289408004612599</v>
      </c>
      <c r="CC351" s="17">
        <v>0.20889140527675801</v>
      </c>
      <c r="CD351" s="17">
        <v>0.16298119539234401</v>
      </c>
    </row>
    <row r="352" spans="2:82">
      <c r="B352" t="s">
        <v>210</v>
      </c>
      <c r="C352" s="17">
        <v>0.14427784562363499</v>
      </c>
      <c r="D352" s="17">
        <v>0.138402481691042</v>
      </c>
      <c r="E352" s="17">
        <v>0.14859266439112501</v>
      </c>
      <c r="F352" s="17"/>
      <c r="G352" s="17">
        <v>0.26470673370308301</v>
      </c>
      <c r="H352" s="17">
        <v>0.176275877914252</v>
      </c>
      <c r="I352" s="17">
        <v>0.17556994223580299</v>
      </c>
      <c r="J352" s="17">
        <v>0.101473224085058</v>
      </c>
      <c r="K352" s="17">
        <v>7.7620048552805798E-2</v>
      </c>
      <c r="L352" s="17">
        <v>0.100588075478993</v>
      </c>
      <c r="M352" s="17"/>
      <c r="N352" s="17">
        <v>0.143876820863196</v>
      </c>
      <c r="O352" s="17">
        <v>0.13153034075210099</v>
      </c>
      <c r="P352" s="17">
        <v>0.14551832758243299</v>
      </c>
      <c r="Q352" s="17">
        <v>0.14977869274705399</v>
      </c>
      <c r="R352" s="17"/>
      <c r="S352" s="17">
        <v>0.190301915990993</v>
      </c>
      <c r="T352" s="17">
        <v>0.104167491646382</v>
      </c>
      <c r="U352" s="17">
        <v>0.13946004541194501</v>
      </c>
      <c r="V352" s="17">
        <v>0.122243775514664</v>
      </c>
      <c r="W352" s="17">
        <v>0.15913436810081499</v>
      </c>
      <c r="X352" s="17">
        <v>0.140983576944613</v>
      </c>
      <c r="Y352" s="17">
        <v>0.14396680151201499</v>
      </c>
      <c r="Z352" s="17">
        <v>0.18160069283572799</v>
      </c>
      <c r="AA352" s="17">
        <v>0.15836303349498501</v>
      </c>
      <c r="AB352" s="17">
        <v>0.16460440152671399</v>
      </c>
      <c r="AC352" s="17">
        <v>0.106632226634927</v>
      </c>
      <c r="AD352" s="17">
        <v>7.9737380271522204E-2</v>
      </c>
      <c r="AE352" s="17"/>
      <c r="AF352" s="17">
        <v>0.181228637811301</v>
      </c>
      <c r="AG352" s="17">
        <v>0.108591964569369</v>
      </c>
      <c r="AH352" s="17">
        <v>0.14956283939673801</v>
      </c>
      <c r="AI352" s="17">
        <v>0.12857002265064599</v>
      </c>
      <c r="AJ352" s="17">
        <v>0.137241163512176</v>
      </c>
      <c r="AK352" s="17">
        <v>0.14432133280542001</v>
      </c>
      <c r="AL352" s="17">
        <v>0.16637851189470701</v>
      </c>
      <c r="AM352" s="17">
        <v>0.13328044477581999</v>
      </c>
      <c r="AN352" s="17">
        <v>0.12215759777485399</v>
      </c>
      <c r="AO352" s="17">
        <v>0.15722897938792399</v>
      </c>
      <c r="AP352" s="17">
        <v>0.17834762482998801</v>
      </c>
      <c r="AQ352" s="17">
        <v>0.105857038733081</v>
      </c>
      <c r="AR352" s="17">
        <v>0.215701643047885</v>
      </c>
      <c r="AS352" s="17">
        <v>0.19260308093346801</v>
      </c>
      <c r="AT352" s="17">
        <v>0.10207169261842799</v>
      </c>
      <c r="AU352" s="17">
        <v>0.18627662361441299</v>
      </c>
      <c r="AV352" s="17"/>
      <c r="AW352" s="17">
        <v>0.17481488545309301</v>
      </c>
      <c r="AX352" s="17">
        <v>0.15830175062148999</v>
      </c>
      <c r="AY352" s="17">
        <v>0.128139528488284</v>
      </c>
      <c r="AZ352" s="17">
        <v>0.13054900302763101</v>
      </c>
      <c r="BA352" s="17">
        <v>0.103545345437356</v>
      </c>
      <c r="BB352" s="17">
        <v>0.122236150161306</v>
      </c>
      <c r="BC352" s="17"/>
      <c r="BD352" s="17">
        <v>0.13597857443802699</v>
      </c>
      <c r="BE352" s="17">
        <v>0.12088084078643301</v>
      </c>
      <c r="BF352" s="17">
        <v>0.166357933211529</v>
      </c>
      <c r="BG352" s="17">
        <v>0.16975131278253</v>
      </c>
      <c r="BH352" s="17">
        <v>0.30316988113110399</v>
      </c>
      <c r="BI352" s="17"/>
      <c r="BJ352" s="17">
        <v>0.127917748110982</v>
      </c>
      <c r="BK352" s="17">
        <v>0.21132708811911599</v>
      </c>
      <c r="BL352" s="17"/>
      <c r="BM352" s="17">
        <v>0.14225077408502201</v>
      </c>
      <c r="BN352" s="17">
        <v>0.15201140754881101</v>
      </c>
      <c r="BO352" s="17"/>
      <c r="BP352" s="17">
        <v>0.183990600606148</v>
      </c>
      <c r="BQ352" s="17">
        <v>0.168826510700015</v>
      </c>
      <c r="BR352" s="17">
        <v>0.201259033052134</v>
      </c>
      <c r="BS352" s="17">
        <v>0.13036107962302099</v>
      </c>
      <c r="BT352" s="17"/>
      <c r="BU352" s="17">
        <v>0.15437101711795601</v>
      </c>
      <c r="BV352" s="17">
        <v>0.13162137304089899</v>
      </c>
      <c r="BW352" s="17"/>
      <c r="BX352" s="17">
        <v>0.201783024434328</v>
      </c>
      <c r="BY352" s="17">
        <v>0.120540567739231</v>
      </c>
      <c r="BZ352" s="17"/>
      <c r="CA352" s="17">
        <v>9.6769925882366103E-2</v>
      </c>
      <c r="CB352" s="17">
        <v>7.8262332875471297E-2</v>
      </c>
      <c r="CC352" s="17">
        <v>0.18125987905697</v>
      </c>
      <c r="CD352" s="17">
        <v>0.18258176141636001</v>
      </c>
    </row>
    <row r="353" spans="2:82">
      <c r="B353" t="s">
        <v>206</v>
      </c>
      <c r="C353" s="17">
        <v>0.130445943741229</v>
      </c>
      <c r="D353" s="17">
        <v>0.12805354031944599</v>
      </c>
      <c r="E353" s="17">
        <v>0.13097190536633899</v>
      </c>
      <c r="F353" s="17"/>
      <c r="G353" s="17">
        <v>0.19137598050273499</v>
      </c>
      <c r="H353" s="17">
        <v>0.16791923304721501</v>
      </c>
      <c r="I353" s="17">
        <v>0.139544344182535</v>
      </c>
      <c r="J353" s="17">
        <v>0.12177366105758999</v>
      </c>
      <c r="K353" s="17">
        <v>8.1956464877761398E-2</v>
      </c>
      <c r="L353" s="17">
        <v>9.6102904360580804E-2</v>
      </c>
      <c r="M353" s="17"/>
      <c r="N353" s="17">
        <v>0.120861640455959</v>
      </c>
      <c r="O353" s="17">
        <v>0.111163796173707</v>
      </c>
      <c r="P353" s="17">
        <v>0.14535432141541599</v>
      </c>
      <c r="Q353" s="17">
        <v>0.14776196592667001</v>
      </c>
      <c r="R353" s="17"/>
      <c r="S353" s="17">
        <v>0.188210922249614</v>
      </c>
      <c r="T353" s="17">
        <v>0.101629577003016</v>
      </c>
      <c r="U353" s="17">
        <v>0.104800850259388</v>
      </c>
      <c r="V353" s="17">
        <v>7.9473744812924602E-2</v>
      </c>
      <c r="W353" s="17">
        <v>7.5106472390539206E-2</v>
      </c>
      <c r="X353" s="17">
        <v>0.166833086047952</v>
      </c>
      <c r="Y353" s="17">
        <v>0.104376541863948</v>
      </c>
      <c r="Z353" s="17">
        <v>0.13773678475012099</v>
      </c>
      <c r="AA353" s="17">
        <v>0.141920604537424</v>
      </c>
      <c r="AB353" s="17">
        <v>0.169114100454964</v>
      </c>
      <c r="AC353" s="17">
        <v>0.14679977352667301</v>
      </c>
      <c r="AD353" s="17">
        <v>0.134244447199658</v>
      </c>
      <c r="AE353" s="17"/>
      <c r="AF353" s="17">
        <v>0.19712714435546999</v>
      </c>
      <c r="AG353" s="17">
        <v>0.23133979520487499</v>
      </c>
      <c r="AH353" s="17">
        <v>0.129264550630458</v>
      </c>
      <c r="AI353" s="17">
        <v>0.122164946558752</v>
      </c>
      <c r="AJ353" s="17">
        <v>0.106668527179631</v>
      </c>
      <c r="AK353" s="17">
        <v>0.15277511853970699</v>
      </c>
      <c r="AL353" s="17">
        <v>0.14588615477181699</v>
      </c>
      <c r="AM353" s="17">
        <v>0.14652251053402299</v>
      </c>
      <c r="AN353" s="17">
        <v>9.7485006060520504E-2</v>
      </c>
      <c r="AO353" s="17">
        <v>9.5400292804896994E-2</v>
      </c>
      <c r="AP353" s="17">
        <v>0.126586500798019</v>
      </c>
      <c r="AQ353" s="17">
        <v>0.13428411270063401</v>
      </c>
      <c r="AR353" s="17">
        <v>0.15414006488808299</v>
      </c>
      <c r="AS353" s="17">
        <v>0.13436670549044899</v>
      </c>
      <c r="AT353" s="17">
        <v>7.4366516821233297E-2</v>
      </c>
      <c r="AU353" s="17">
        <v>0.12743892338943499</v>
      </c>
      <c r="AV353" s="17"/>
      <c r="AW353" s="17">
        <v>0.175405975528481</v>
      </c>
      <c r="AX353" s="17">
        <v>0.132005203453225</v>
      </c>
      <c r="AY353" s="17">
        <v>0.118791200200677</v>
      </c>
      <c r="AZ353" s="17">
        <v>0.11816893620348499</v>
      </c>
      <c r="BA353" s="17">
        <v>7.1480327176469294E-2</v>
      </c>
      <c r="BB353" s="17">
        <v>0.12923613853562299</v>
      </c>
      <c r="BC353" s="17"/>
      <c r="BD353" s="17">
        <v>0.14254586738321801</v>
      </c>
      <c r="BE353" s="17">
        <v>0.141679086105822</v>
      </c>
      <c r="BF353" s="17">
        <v>0.114956569960404</v>
      </c>
      <c r="BG353" s="17">
        <v>0.17093320747204599</v>
      </c>
      <c r="BH353" s="17">
        <v>2.8183803983983399E-2</v>
      </c>
      <c r="BI353" s="17"/>
      <c r="BJ353" s="17">
        <v>0.12019938226252599</v>
      </c>
      <c r="BK353" s="17">
        <v>0.178666488831869</v>
      </c>
      <c r="BL353" s="17"/>
      <c r="BM353" s="17">
        <v>0.121324604794358</v>
      </c>
      <c r="BN353" s="17">
        <v>0.17526430737337301</v>
      </c>
      <c r="BO353" s="17"/>
      <c r="BP353" s="17">
        <v>0.17227350571024999</v>
      </c>
      <c r="BQ353" s="17">
        <v>0.120028222153497</v>
      </c>
      <c r="BR353" s="17">
        <v>8.7066660656633696E-2</v>
      </c>
      <c r="BS353" s="17">
        <v>0.11982371755226399</v>
      </c>
      <c r="BT353" s="17"/>
      <c r="BU353" s="17">
        <v>0.13629093497224901</v>
      </c>
      <c r="BV353" s="17">
        <v>0.123116535804053</v>
      </c>
      <c r="BW353" s="17"/>
      <c r="BX353" s="17">
        <v>0.172587421615297</v>
      </c>
      <c r="BY353" s="17">
        <v>0.11305057185569301</v>
      </c>
      <c r="BZ353" s="17"/>
      <c r="CA353" s="17">
        <v>0.108674481598055</v>
      </c>
      <c r="CB353" s="17">
        <v>9.4911105902568002E-2</v>
      </c>
      <c r="CC353" s="17">
        <v>0.129891545491751</v>
      </c>
      <c r="CD353" s="17">
        <v>0.17128507877593699</v>
      </c>
    </row>
    <row r="354" spans="2:82">
      <c r="B354" t="s">
        <v>124</v>
      </c>
      <c r="C354" s="17">
        <v>8.8532374313853301E-2</v>
      </c>
      <c r="D354" s="17">
        <v>7.0830967887117194E-2</v>
      </c>
      <c r="E354" s="17">
        <v>0.104815467373251</v>
      </c>
      <c r="F354" s="17"/>
      <c r="G354" s="17">
        <v>6.7838879054505696E-2</v>
      </c>
      <c r="H354" s="17">
        <v>6.6203982967757202E-2</v>
      </c>
      <c r="I354" s="17">
        <v>9.1068717262823798E-2</v>
      </c>
      <c r="J354" s="17">
        <v>0.11191144944937501</v>
      </c>
      <c r="K354" s="17">
        <v>8.5935826314982797E-2</v>
      </c>
      <c r="L354" s="17">
        <v>9.9890105887334699E-2</v>
      </c>
      <c r="M354" s="17"/>
      <c r="N354" s="17">
        <v>4.4390039997199503E-2</v>
      </c>
      <c r="O354" s="17">
        <v>8.1052356779400106E-2</v>
      </c>
      <c r="P354" s="17">
        <v>8.8140323199750598E-2</v>
      </c>
      <c r="Q354" s="17">
        <v>0.14742131408588499</v>
      </c>
      <c r="R354" s="17"/>
      <c r="S354" s="17">
        <v>4.8097432978069898E-2</v>
      </c>
      <c r="T354" s="17">
        <v>7.8205708421480405E-2</v>
      </c>
      <c r="U354" s="17">
        <v>8.5553386850647506E-2</v>
      </c>
      <c r="V354" s="17">
        <v>0.141217660916028</v>
      </c>
      <c r="W354" s="17">
        <v>3.7614265465590303E-2</v>
      </c>
      <c r="X354" s="17">
        <v>0.11412439350579</v>
      </c>
      <c r="Y354" s="17">
        <v>0.111999388590504</v>
      </c>
      <c r="Z354" s="17">
        <v>0.11530527446132501</v>
      </c>
      <c r="AA354" s="17">
        <v>7.4320416875606199E-2</v>
      </c>
      <c r="AB354" s="17">
        <v>8.6231987111450498E-2</v>
      </c>
      <c r="AC354" s="17">
        <v>0.115034532849381</v>
      </c>
      <c r="AD354" s="17">
        <v>0.13245432717157499</v>
      </c>
      <c r="AE354" s="17"/>
      <c r="AF354" s="17">
        <v>0.35835137164592301</v>
      </c>
      <c r="AG354" s="17">
        <v>0.12138407363734401</v>
      </c>
      <c r="AH354" s="17">
        <v>0.13771510240747201</v>
      </c>
      <c r="AI354" s="17">
        <v>9.9494467168443304E-2</v>
      </c>
      <c r="AJ354" s="17">
        <v>0.148548477163224</v>
      </c>
      <c r="AK354" s="17">
        <v>6.9256698367082301E-2</v>
      </c>
      <c r="AL354" s="17">
        <v>7.3729553606289994E-2</v>
      </c>
      <c r="AM354" s="17">
        <v>5.9336059366324301E-2</v>
      </c>
      <c r="AN354" s="17">
        <v>6.13751229023193E-2</v>
      </c>
      <c r="AO354" s="17">
        <v>8.5449231413734394E-2</v>
      </c>
      <c r="AP354" s="17">
        <v>5.1449007041768802E-2</v>
      </c>
      <c r="AQ354" s="17">
        <v>5.7455183637462499E-2</v>
      </c>
      <c r="AR354" s="17">
        <v>7.8440717367049703E-2</v>
      </c>
      <c r="AS354" s="17">
        <v>7.9786590256665693E-2</v>
      </c>
      <c r="AT354" s="17">
        <v>6.2277720471589797E-2</v>
      </c>
      <c r="AU354" s="17">
        <v>5.4560179524737698E-2</v>
      </c>
      <c r="AV354" s="17"/>
      <c r="AW354" s="17">
        <v>6.6816244655488896E-2</v>
      </c>
      <c r="AX354" s="17">
        <v>7.4144086205467793E-2</v>
      </c>
      <c r="AY354" s="17">
        <v>9.6259505563607795E-2</v>
      </c>
      <c r="AZ354" s="17">
        <v>0.10343379625773701</v>
      </c>
      <c r="BA354" s="17">
        <v>0.112650278536261</v>
      </c>
      <c r="BB354" s="17">
        <v>0.124405593565034</v>
      </c>
      <c r="BC354" s="17"/>
      <c r="BD354" s="17">
        <v>0.12482020081169901</v>
      </c>
      <c r="BE354" s="17">
        <v>0.103831183884845</v>
      </c>
      <c r="BF354" s="17">
        <v>5.5991719893622699E-2</v>
      </c>
      <c r="BG354" s="17">
        <v>4.06021576618514E-2</v>
      </c>
      <c r="BH354" s="17">
        <v>2.4859857063356201E-2</v>
      </c>
      <c r="BI354" s="17"/>
      <c r="BJ354" s="17">
        <v>9.5884607488482598E-2</v>
      </c>
      <c r="BK354" s="17">
        <v>5.4289466736353403E-2</v>
      </c>
      <c r="BL354" s="17"/>
      <c r="BM354" s="17">
        <v>9.7553538623628505E-2</v>
      </c>
      <c r="BN354" s="17">
        <v>4.3648125278644298E-2</v>
      </c>
      <c r="BO354" s="17"/>
      <c r="BP354" s="17">
        <v>2.7886041346258199E-2</v>
      </c>
      <c r="BQ354" s="17">
        <v>6.22099030122608E-2</v>
      </c>
      <c r="BR354" s="17">
        <v>5.9644624322534701E-2</v>
      </c>
      <c r="BS354" s="17">
        <v>0.10574068325807701</v>
      </c>
      <c r="BT354" s="17"/>
      <c r="BU354" s="17">
        <v>5.8917523585388397E-2</v>
      </c>
      <c r="BV354" s="17">
        <v>0.12566832771537301</v>
      </c>
      <c r="BW354" s="17"/>
      <c r="BX354" s="17">
        <v>2.8075779510990599E-2</v>
      </c>
      <c r="BY354" s="17">
        <v>0.113487952584545</v>
      </c>
      <c r="BZ354" s="17"/>
      <c r="CA354" s="17">
        <v>4.0865538884469102E-2</v>
      </c>
      <c r="CB354" s="17">
        <v>0.145355027175154</v>
      </c>
      <c r="CC354" s="17">
        <v>3.0113644806219E-2</v>
      </c>
      <c r="CD354" s="17">
        <v>0.108198205017923</v>
      </c>
    </row>
    <row r="355" spans="2:82">
      <c r="B355" t="s">
        <v>116</v>
      </c>
      <c r="C355" s="17">
        <v>4.36559954108287E-2</v>
      </c>
      <c r="D355" s="17">
        <v>5.2496752972627299E-2</v>
      </c>
      <c r="E355" s="17">
        <v>3.4560537096310497E-2</v>
      </c>
      <c r="F355" s="17"/>
      <c r="G355" s="17">
        <v>1.05933735213795E-2</v>
      </c>
      <c r="H355" s="17">
        <v>3.9433159997229898E-2</v>
      </c>
      <c r="I355" s="17">
        <v>3.9565942789696003E-2</v>
      </c>
      <c r="J355" s="17">
        <v>6.8070135863474504E-2</v>
      </c>
      <c r="K355" s="17">
        <v>6.4579863951597302E-2</v>
      </c>
      <c r="L355" s="17">
        <v>3.6145000688044E-2</v>
      </c>
      <c r="M355" s="17"/>
      <c r="N355" s="17">
        <v>4.2741888109530397E-2</v>
      </c>
      <c r="O355" s="17">
        <v>4.4588681179918502E-2</v>
      </c>
      <c r="P355" s="17">
        <v>4.8837991392047697E-2</v>
      </c>
      <c r="Q355" s="17">
        <v>4.0444436227775001E-2</v>
      </c>
      <c r="R355" s="17"/>
      <c r="S355" s="17">
        <v>2.7276017573224998E-2</v>
      </c>
      <c r="T355" s="17">
        <v>3.6246264126163399E-2</v>
      </c>
      <c r="U355" s="17">
        <v>5.5812616496314998E-2</v>
      </c>
      <c r="V355" s="17">
        <v>6.66900796737213E-2</v>
      </c>
      <c r="W355" s="17">
        <v>4.22663150444351E-2</v>
      </c>
      <c r="X355" s="17">
        <v>3.1570628474191398E-2</v>
      </c>
      <c r="Y355" s="17">
        <v>3.0723513917413198E-2</v>
      </c>
      <c r="Z355" s="17">
        <v>4.8327700895837003E-2</v>
      </c>
      <c r="AA355" s="17">
        <v>3.4316395734374103E-2</v>
      </c>
      <c r="AB355" s="17">
        <v>5.8964808015347397E-2</v>
      </c>
      <c r="AC355" s="17">
        <v>6.9990708647493002E-2</v>
      </c>
      <c r="AD355" s="17">
        <v>6.5821486578289803E-2</v>
      </c>
      <c r="AE355" s="17"/>
      <c r="AF355" s="17">
        <v>9.3580875821980394E-2</v>
      </c>
      <c r="AG355" s="17">
        <v>6.7354059676511702E-2</v>
      </c>
      <c r="AH355" s="17">
        <v>3.7835724402523398E-2</v>
      </c>
      <c r="AI355" s="17">
        <v>4.0893635057741302E-2</v>
      </c>
      <c r="AJ355" s="17">
        <v>2.3757260287320201E-2</v>
      </c>
      <c r="AK355" s="17">
        <v>2.3222414875604201E-2</v>
      </c>
      <c r="AL355" s="17">
        <v>4.0138892483494601E-2</v>
      </c>
      <c r="AM355" s="17">
        <v>3.99412787310756E-2</v>
      </c>
      <c r="AN355" s="17">
        <v>4.67164363847433E-2</v>
      </c>
      <c r="AO355" s="17">
        <v>7.31458519450328E-2</v>
      </c>
      <c r="AP355" s="17">
        <v>4.7443924346660803E-2</v>
      </c>
      <c r="AQ355" s="17">
        <v>2.23783624760759E-2</v>
      </c>
      <c r="AR355" s="17">
        <v>6.6276184983220202E-2</v>
      </c>
      <c r="AS355" s="17">
        <v>7.9474765113976706E-2</v>
      </c>
      <c r="AT355" s="17">
        <v>1.7467137576415898E-2</v>
      </c>
      <c r="AU355" s="17">
        <v>5.8574553490363099E-2</v>
      </c>
      <c r="AV355" s="17"/>
      <c r="AW355" s="17">
        <v>2.89347579390082E-2</v>
      </c>
      <c r="AX355" s="17">
        <v>4.4284828287338998E-2</v>
      </c>
      <c r="AY355" s="17">
        <v>4.6776836891445898E-2</v>
      </c>
      <c r="AZ355" s="17">
        <v>5.13808345266576E-2</v>
      </c>
      <c r="BA355" s="17">
        <v>6.7694290696582393E-2</v>
      </c>
      <c r="BB355" s="17">
        <v>2.08374180598223E-2</v>
      </c>
      <c r="BC355" s="17"/>
      <c r="BD355" s="17">
        <v>5.8110872669391897E-2</v>
      </c>
      <c r="BE355" s="17">
        <v>4.1643412530380203E-2</v>
      </c>
      <c r="BF355" s="17">
        <v>3.6959709859702601E-2</v>
      </c>
      <c r="BG355" s="17">
        <v>1.55498432741607E-2</v>
      </c>
      <c r="BH355" s="17">
        <v>2.8055016963054399E-2</v>
      </c>
      <c r="BI355" s="17"/>
      <c r="BJ355" s="17">
        <v>4.89131518610589E-2</v>
      </c>
      <c r="BK355" s="17">
        <v>1.81745540021797E-2</v>
      </c>
      <c r="BL355" s="17"/>
      <c r="BM355" s="17">
        <v>4.8108804594315199E-2</v>
      </c>
      <c r="BN355" s="17">
        <v>2.1500745312956999E-2</v>
      </c>
      <c r="BO355" s="17"/>
      <c r="BP355" s="17">
        <v>1.7915677626427901E-2</v>
      </c>
      <c r="BQ355" s="17">
        <v>2.8826512639060099E-2</v>
      </c>
      <c r="BR355" s="17">
        <v>1.10275358175306E-2</v>
      </c>
      <c r="BS355" s="17">
        <v>5.2444542198764203E-2</v>
      </c>
      <c r="BT355" s="17"/>
      <c r="BU355" s="17">
        <v>2.7138793859319801E-2</v>
      </c>
      <c r="BV355" s="17">
        <v>6.4367969709276704E-2</v>
      </c>
      <c r="BW355" s="17"/>
      <c r="BX355" s="17">
        <v>1.15175374431335E-2</v>
      </c>
      <c r="BY355" s="17">
        <v>5.6922270263513E-2</v>
      </c>
      <c r="BZ355" s="17"/>
      <c r="CA355" s="17">
        <v>3.1614868500990899E-2</v>
      </c>
      <c r="CB355" s="17">
        <v>9.1791408965177596E-2</v>
      </c>
      <c r="CC355" s="17">
        <v>1.15837658424529E-2</v>
      </c>
      <c r="CD355" s="17">
        <v>3.42024405553253E-2</v>
      </c>
    </row>
    <row r="356" spans="2:82">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row>
    <row r="357" spans="2:82">
      <c r="B357" s="6" t="s">
        <v>214</v>
      </c>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row>
    <row r="358" spans="2:82">
      <c r="B358" s="24" t="s">
        <v>15</v>
      </c>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row>
    <row r="359" spans="2:82">
      <c r="B359" t="s">
        <v>201</v>
      </c>
      <c r="C359" s="17">
        <v>0.45762504138520699</v>
      </c>
      <c r="D359" s="17">
        <v>0.43997253571431499</v>
      </c>
      <c r="E359" s="17">
        <v>0.47447693555966802</v>
      </c>
      <c r="F359" s="17"/>
      <c r="G359" s="17">
        <v>0.41895865149550998</v>
      </c>
      <c r="H359" s="17">
        <v>0.46265713328744301</v>
      </c>
      <c r="I359" s="17">
        <v>0.39539076843689502</v>
      </c>
      <c r="J359" s="17">
        <v>0.40470069982411699</v>
      </c>
      <c r="K359" s="17">
        <v>0.50823489074142902</v>
      </c>
      <c r="L359" s="17">
        <v>0.54240739965505402</v>
      </c>
      <c r="M359" s="17"/>
      <c r="N359" s="17">
        <v>0.50604751613840604</v>
      </c>
      <c r="O359" s="17">
        <v>0.46822442619112098</v>
      </c>
      <c r="P359" s="17">
        <v>0.437453460463755</v>
      </c>
      <c r="Q359" s="17">
        <v>0.411794238563361</v>
      </c>
      <c r="R359" s="17"/>
      <c r="S359" s="17">
        <v>0.48137418582823599</v>
      </c>
      <c r="T359" s="17">
        <v>0.50935351183309996</v>
      </c>
      <c r="U359" s="17">
        <v>0.463809657105337</v>
      </c>
      <c r="V359" s="17">
        <v>0.40963882990748002</v>
      </c>
      <c r="W359" s="17">
        <v>0.43395382373659602</v>
      </c>
      <c r="X359" s="17">
        <v>0.47891324222775</v>
      </c>
      <c r="Y359" s="17">
        <v>0.45889523835852902</v>
      </c>
      <c r="Z359" s="17">
        <v>0.400097014214015</v>
      </c>
      <c r="AA359" s="17">
        <v>0.4427247390754</v>
      </c>
      <c r="AB359" s="17">
        <v>0.48718358389475303</v>
      </c>
      <c r="AC359" s="17">
        <v>0.384374969238234</v>
      </c>
      <c r="AD359" s="17">
        <v>0.44098720058704299</v>
      </c>
      <c r="AE359" s="17"/>
      <c r="AF359" s="17">
        <v>0.40639316583290602</v>
      </c>
      <c r="AG359" s="17">
        <v>0.36348706013563797</v>
      </c>
      <c r="AH359" s="17">
        <v>0.38339694136784103</v>
      </c>
      <c r="AI359" s="17">
        <v>0.49500064458943899</v>
      </c>
      <c r="AJ359" s="17">
        <v>0.50677984630930695</v>
      </c>
      <c r="AK359" s="17">
        <v>0.44693866610663002</v>
      </c>
      <c r="AL359" s="17">
        <v>0.467757913532372</v>
      </c>
      <c r="AM359" s="17">
        <v>0.47534044311288898</v>
      </c>
      <c r="AN359" s="17">
        <v>0.40131691426309202</v>
      </c>
      <c r="AO359" s="17">
        <v>0.45276324126164602</v>
      </c>
      <c r="AP359" s="17">
        <v>0.51241656573344496</v>
      </c>
      <c r="AQ359" s="17">
        <v>0.52003618778976002</v>
      </c>
      <c r="AR359" s="17">
        <v>0.42821576539811601</v>
      </c>
      <c r="AS359" s="17">
        <v>0.46741583040670598</v>
      </c>
      <c r="AT359" s="17">
        <v>0.53408622334243905</v>
      </c>
      <c r="AU359" s="17">
        <v>0.54418292181303396</v>
      </c>
      <c r="AV359" s="17"/>
      <c r="AW359" s="17">
        <v>0.42639379567852198</v>
      </c>
      <c r="AX359" s="17">
        <v>0.47119572029333401</v>
      </c>
      <c r="AY359" s="17">
        <v>0.46793523891033001</v>
      </c>
      <c r="AZ359" s="17">
        <v>0.43676838018536901</v>
      </c>
      <c r="BA359" s="17">
        <v>0.50528055171662201</v>
      </c>
      <c r="BB359" s="17">
        <v>0.48447875293700798</v>
      </c>
      <c r="BC359" s="17"/>
      <c r="BD359" s="17">
        <v>0.42931034203723001</v>
      </c>
      <c r="BE359" s="17">
        <v>0.44431037137776203</v>
      </c>
      <c r="BF359" s="17">
        <v>0.48325727402290197</v>
      </c>
      <c r="BG359" s="17">
        <v>0.45963519323895302</v>
      </c>
      <c r="BH359" s="17">
        <v>0.55468962516628595</v>
      </c>
      <c r="BI359" s="17"/>
      <c r="BJ359" s="17">
        <v>0.45391475329153202</v>
      </c>
      <c r="BK359" s="17">
        <v>0.47405928089473198</v>
      </c>
      <c r="BL359" s="17"/>
      <c r="BM359" s="17">
        <v>0.46027797764244199</v>
      </c>
      <c r="BN359" s="17">
        <v>0.453544756041034</v>
      </c>
      <c r="BO359" s="17"/>
      <c r="BP359" s="17">
        <v>0.50852065153884796</v>
      </c>
      <c r="BQ359" s="17">
        <v>0.39172161293892299</v>
      </c>
      <c r="BR359" s="17">
        <v>0.46894140846080101</v>
      </c>
      <c r="BS359" s="17">
        <v>0.46541217851005401</v>
      </c>
      <c r="BT359" s="17"/>
      <c r="BU359" s="17">
        <v>0.50685763120073302</v>
      </c>
      <c r="BV359" s="17">
        <v>0.393983270086041</v>
      </c>
      <c r="BW359" s="17"/>
      <c r="BX359" s="17">
        <v>0.51917859189121196</v>
      </c>
      <c r="BY359" s="17">
        <v>0.43419947016030702</v>
      </c>
      <c r="BZ359" s="17"/>
      <c r="CA359" s="17">
        <v>0.49148143192598498</v>
      </c>
      <c r="CB359" s="17">
        <v>0.39411844744883701</v>
      </c>
      <c r="CC359" s="17">
        <v>0.54820125758859095</v>
      </c>
      <c r="CD359" s="17">
        <v>0.41092405941582599</v>
      </c>
    </row>
    <row r="360" spans="2:82">
      <c r="B360" t="s">
        <v>203</v>
      </c>
      <c r="C360" s="17">
        <v>0.29284724569827503</v>
      </c>
      <c r="D360" s="17">
        <v>0.26877886296822301</v>
      </c>
      <c r="E360" s="17">
        <v>0.316485315050616</v>
      </c>
      <c r="F360" s="17"/>
      <c r="G360" s="17">
        <v>0.37746099242297798</v>
      </c>
      <c r="H360" s="17">
        <v>0.33697314494577202</v>
      </c>
      <c r="I360" s="17">
        <v>0.31029000000902401</v>
      </c>
      <c r="J360" s="17">
        <v>0.23607138651423401</v>
      </c>
      <c r="K360" s="17">
        <v>0.22858517213288601</v>
      </c>
      <c r="L360" s="17">
        <v>0.26884018461965598</v>
      </c>
      <c r="M360" s="17"/>
      <c r="N360" s="17">
        <v>0.28805383432889903</v>
      </c>
      <c r="O360" s="17">
        <v>0.290178775985379</v>
      </c>
      <c r="P360" s="17">
        <v>0.30306231449770599</v>
      </c>
      <c r="Q360" s="17">
        <v>0.29300630606220202</v>
      </c>
      <c r="R360" s="17"/>
      <c r="S360" s="17">
        <v>0.30984825344319999</v>
      </c>
      <c r="T360" s="17">
        <v>0.25510137745748701</v>
      </c>
      <c r="U360" s="17">
        <v>0.30521725710972802</v>
      </c>
      <c r="V360" s="17">
        <v>0.35005282128862097</v>
      </c>
      <c r="W360" s="17">
        <v>0.27485022543719101</v>
      </c>
      <c r="X360" s="17">
        <v>0.31525345726451498</v>
      </c>
      <c r="Y360" s="17">
        <v>0.33501629892457502</v>
      </c>
      <c r="Z360" s="17">
        <v>0.34649864766569499</v>
      </c>
      <c r="AA360" s="17">
        <v>0.23766791810031901</v>
      </c>
      <c r="AB360" s="17">
        <v>0.24860896368414001</v>
      </c>
      <c r="AC360" s="17">
        <v>0.26986663085643497</v>
      </c>
      <c r="AD360" s="17">
        <v>0.32961490796029502</v>
      </c>
      <c r="AE360" s="17"/>
      <c r="AF360" s="17">
        <v>0.15021588867688099</v>
      </c>
      <c r="AG360" s="17">
        <v>0.28308771444391601</v>
      </c>
      <c r="AH360" s="17">
        <v>0.27668383353450499</v>
      </c>
      <c r="AI360" s="17">
        <v>0.30298889571487903</v>
      </c>
      <c r="AJ360" s="17">
        <v>0.29210762314017202</v>
      </c>
      <c r="AK360" s="17">
        <v>0.283006877604841</v>
      </c>
      <c r="AL360" s="17">
        <v>0.28187665274993701</v>
      </c>
      <c r="AM360" s="17">
        <v>0.25620190756085398</v>
      </c>
      <c r="AN360" s="17">
        <v>0.31805200676251999</v>
      </c>
      <c r="AO360" s="17">
        <v>0.33021117910556502</v>
      </c>
      <c r="AP360" s="17">
        <v>0.29472702920941501</v>
      </c>
      <c r="AQ360" s="17">
        <v>0.27046537616913602</v>
      </c>
      <c r="AR360" s="17">
        <v>0.26469066380159301</v>
      </c>
      <c r="AS360" s="17">
        <v>0.325980831574052</v>
      </c>
      <c r="AT360" s="17">
        <v>0.30293091887647999</v>
      </c>
      <c r="AU360" s="17">
        <v>0.40154220589406098</v>
      </c>
      <c r="AV360" s="17"/>
      <c r="AW360" s="17">
        <v>0.31819458742034501</v>
      </c>
      <c r="AX360" s="17">
        <v>0.294608279548914</v>
      </c>
      <c r="AY360" s="17">
        <v>0.245843317336773</v>
      </c>
      <c r="AZ360" s="17">
        <v>0.301915281408214</v>
      </c>
      <c r="BA360" s="17">
        <v>0.27679415895904202</v>
      </c>
      <c r="BB360" s="17">
        <v>0.28622582842983701</v>
      </c>
      <c r="BC360" s="17"/>
      <c r="BD360" s="17">
        <v>0.26460210314261601</v>
      </c>
      <c r="BE360" s="17">
        <v>0.28144624674415197</v>
      </c>
      <c r="BF360" s="17">
        <v>0.30925438724605397</v>
      </c>
      <c r="BG360" s="17">
        <v>0.30620460905693803</v>
      </c>
      <c r="BH360" s="17">
        <v>0.399243161436381</v>
      </c>
      <c r="BI360" s="17"/>
      <c r="BJ360" s="17">
        <v>0.26725782872175802</v>
      </c>
      <c r="BK360" s="17">
        <v>0.39858034855184798</v>
      </c>
      <c r="BL360" s="17"/>
      <c r="BM360" s="17">
        <v>0.27606562075200802</v>
      </c>
      <c r="BN360" s="17">
        <v>0.372337209070491</v>
      </c>
      <c r="BO360" s="17"/>
      <c r="BP360" s="17">
        <v>0.36082963732363998</v>
      </c>
      <c r="BQ360" s="17">
        <v>0.36343542381618499</v>
      </c>
      <c r="BR360" s="17">
        <v>0.30020442907105999</v>
      </c>
      <c r="BS360" s="17">
        <v>0.26784330592354</v>
      </c>
      <c r="BT360" s="17"/>
      <c r="BU360" s="17">
        <v>0.300673858166705</v>
      </c>
      <c r="BV360" s="17">
        <v>0.28272997413833001</v>
      </c>
      <c r="BW360" s="17"/>
      <c r="BX360" s="17">
        <v>0.32478807216877698</v>
      </c>
      <c r="BY360" s="17">
        <v>0.28069145453243599</v>
      </c>
      <c r="BZ360" s="17"/>
      <c r="CA360" s="17">
        <v>0.31100570299569502</v>
      </c>
      <c r="CB360" s="17">
        <v>0.26648836385277003</v>
      </c>
      <c r="CC360" s="17">
        <v>0.30934141873729398</v>
      </c>
      <c r="CD360" s="17">
        <v>0.29579628321215601</v>
      </c>
    </row>
    <row r="361" spans="2:82">
      <c r="B361" t="s">
        <v>209</v>
      </c>
      <c r="C361" s="17">
        <v>0.27522471467429599</v>
      </c>
      <c r="D361" s="17">
        <v>0.28117193576963201</v>
      </c>
      <c r="E361" s="17">
        <v>0.269188155914734</v>
      </c>
      <c r="F361" s="17"/>
      <c r="G361" s="17">
        <v>0.27747231656226701</v>
      </c>
      <c r="H361" s="17">
        <v>0.2312911659104</v>
      </c>
      <c r="I361" s="17">
        <v>0.26979590030752199</v>
      </c>
      <c r="J361" s="17">
        <v>0.26058147976561502</v>
      </c>
      <c r="K361" s="17">
        <v>0.30930641759821798</v>
      </c>
      <c r="L361" s="17">
        <v>0.30354928856924901</v>
      </c>
      <c r="M361" s="17"/>
      <c r="N361" s="17">
        <v>0.31422349288712298</v>
      </c>
      <c r="O361" s="17">
        <v>0.312350484256814</v>
      </c>
      <c r="P361" s="17">
        <v>0.231366477553198</v>
      </c>
      <c r="Q361" s="17">
        <v>0.23281464786962799</v>
      </c>
      <c r="R361" s="17"/>
      <c r="S361" s="17">
        <v>0.29314985156395801</v>
      </c>
      <c r="T361" s="17">
        <v>0.29725628757418698</v>
      </c>
      <c r="U361" s="17">
        <v>0.243895703375897</v>
      </c>
      <c r="V361" s="17">
        <v>0.25911016595509301</v>
      </c>
      <c r="W361" s="17">
        <v>0.26374073865467801</v>
      </c>
      <c r="X361" s="17">
        <v>0.26662604726046901</v>
      </c>
      <c r="Y361" s="17">
        <v>0.26066554373163098</v>
      </c>
      <c r="Z361" s="17">
        <v>0.31035132249382003</v>
      </c>
      <c r="AA361" s="17">
        <v>0.30429025413167099</v>
      </c>
      <c r="AB361" s="17">
        <v>0.30350858607833803</v>
      </c>
      <c r="AC361" s="17">
        <v>0.24153151803989201</v>
      </c>
      <c r="AD361" s="17">
        <v>0.14295826015989699</v>
      </c>
      <c r="AE361" s="17"/>
      <c r="AF361" s="17">
        <v>0.20120930103775</v>
      </c>
      <c r="AG361" s="17">
        <v>0.16675643906653401</v>
      </c>
      <c r="AH361" s="17">
        <v>0.277058459403553</v>
      </c>
      <c r="AI361" s="17">
        <v>0.29728699160804201</v>
      </c>
      <c r="AJ361" s="17">
        <v>0.308653202605638</v>
      </c>
      <c r="AK361" s="17">
        <v>0.24907945854317501</v>
      </c>
      <c r="AL361" s="17">
        <v>0.238746527549588</v>
      </c>
      <c r="AM361" s="17">
        <v>0.27297587747538998</v>
      </c>
      <c r="AN361" s="17">
        <v>0.26129719033613202</v>
      </c>
      <c r="AO361" s="17">
        <v>0.222139350737562</v>
      </c>
      <c r="AP361" s="17">
        <v>0.32804069448648498</v>
      </c>
      <c r="AQ361" s="17">
        <v>0.26684908917979899</v>
      </c>
      <c r="AR361" s="17">
        <v>0.37169858163738501</v>
      </c>
      <c r="AS361" s="17">
        <v>0.343934775977495</v>
      </c>
      <c r="AT361" s="17">
        <v>0.32858525875433398</v>
      </c>
      <c r="AU361" s="17">
        <v>0.33934346337112498</v>
      </c>
      <c r="AV361" s="17"/>
      <c r="AW361" s="17">
        <v>0.26502062325108</v>
      </c>
      <c r="AX361" s="17">
        <v>0.271361025595446</v>
      </c>
      <c r="AY361" s="17">
        <v>0.262612933782498</v>
      </c>
      <c r="AZ361" s="17">
        <v>0.268648500389018</v>
      </c>
      <c r="BA361" s="17">
        <v>0.31753053214462901</v>
      </c>
      <c r="BB361" s="17">
        <v>0.30348370368988697</v>
      </c>
      <c r="BC361" s="17"/>
      <c r="BD361" s="17">
        <v>0.244172485629815</v>
      </c>
      <c r="BE361" s="17">
        <v>0.28252983352693101</v>
      </c>
      <c r="BF361" s="17">
        <v>0.29266818861402499</v>
      </c>
      <c r="BG361" s="17">
        <v>0.31005873204148099</v>
      </c>
      <c r="BH361" s="17">
        <v>0.11834621002222501</v>
      </c>
      <c r="BI361" s="17"/>
      <c r="BJ361" s="17">
        <v>0.27497134198224499</v>
      </c>
      <c r="BK361" s="17">
        <v>0.275496932006221</v>
      </c>
      <c r="BL361" s="17"/>
      <c r="BM361" s="17">
        <v>0.271062560701612</v>
      </c>
      <c r="BN361" s="17">
        <v>0.29479202689300099</v>
      </c>
      <c r="BO361" s="17"/>
      <c r="BP361" s="17">
        <v>0.290751580088564</v>
      </c>
      <c r="BQ361" s="17">
        <v>0.22663146655007399</v>
      </c>
      <c r="BR361" s="17">
        <v>0.40037231543208202</v>
      </c>
      <c r="BS361" s="17">
        <v>0.26881819294819798</v>
      </c>
      <c r="BT361" s="17"/>
      <c r="BU361" s="17">
        <v>0.293939118587982</v>
      </c>
      <c r="BV361" s="17">
        <v>0.25103305995254099</v>
      </c>
      <c r="BW361" s="17"/>
      <c r="BX361" s="17">
        <v>0.296887395772851</v>
      </c>
      <c r="BY361" s="17">
        <v>0.266980500086756</v>
      </c>
      <c r="BZ361" s="17"/>
      <c r="CA361" s="17">
        <v>0.25230500142518197</v>
      </c>
      <c r="CB361" s="17">
        <v>0.25645156494147497</v>
      </c>
      <c r="CC361" s="17">
        <v>0.33994173696317398</v>
      </c>
      <c r="CD361" s="17">
        <v>0.227358108470993</v>
      </c>
    </row>
    <row r="362" spans="2:82">
      <c r="B362" t="s">
        <v>205</v>
      </c>
      <c r="C362" s="17">
        <v>0.26843218947176101</v>
      </c>
      <c r="D362" s="17">
        <v>0.27701389054724301</v>
      </c>
      <c r="E362" s="17">
        <v>0.26070342906989002</v>
      </c>
      <c r="F362" s="17"/>
      <c r="G362" s="17">
        <v>0.245912973822593</v>
      </c>
      <c r="H362" s="17">
        <v>0.26701346955128102</v>
      </c>
      <c r="I362" s="17">
        <v>0.25180236534678602</v>
      </c>
      <c r="J362" s="17">
        <v>0.25249042007328598</v>
      </c>
      <c r="K362" s="17">
        <v>0.26092586150610803</v>
      </c>
      <c r="L362" s="17">
        <v>0.31740031820234699</v>
      </c>
      <c r="M362" s="17"/>
      <c r="N362" s="17">
        <v>0.30554410842589302</v>
      </c>
      <c r="O362" s="17">
        <v>0.27390480219559099</v>
      </c>
      <c r="P362" s="17">
        <v>0.23573891428119001</v>
      </c>
      <c r="Q362" s="17">
        <v>0.25499292709781102</v>
      </c>
      <c r="R362" s="17"/>
      <c r="S362" s="17">
        <v>0.25207265286937702</v>
      </c>
      <c r="T362" s="17">
        <v>0.27818553550699798</v>
      </c>
      <c r="U362" s="17">
        <v>0.244985790890206</v>
      </c>
      <c r="V362" s="17">
        <v>0.244783645298952</v>
      </c>
      <c r="W362" s="17">
        <v>0.23623909633815399</v>
      </c>
      <c r="X362" s="17">
        <v>0.29971334952773399</v>
      </c>
      <c r="Y362" s="17">
        <v>0.23536378419889301</v>
      </c>
      <c r="Z362" s="17">
        <v>0.30347987276810701</v>
      </c>
      <c r="AA362" s="17">
        <v>0.26691954016382502</v>
      </c>
      <c r="AB362" s="17">
        <v>0.32579941465336099</v>
      </c>
      <c r="AC362" s="17">
        <v>0.23836419270015999</v>
      </c>
      <c r="AD362" s="17">
        <v>0.33902517082824501</v>
      </c>
      <c r="AE362" s="17"/>
      <c r="AF362" s="17">
        <v>0.27324949860344799</v>
      </c>
      <c r="AG362" s="17">
        <v>0.22946179417037699</v>
      </c>
      <c r="AH362" s="17">
        <v>0.26340785266400901</v>
      </c>
      <c r="AI362" s="17">
        <v>0.22926728141133201</v>
      </c>
      <c r="AJ362" s="17">
        <v>0.22978676878680199</v>
      </c>
      <c r="AK362" s="17">
        <v>0.27817146561751799</v>
      </c>
      <c r="AL362" s="17">
        <v>0.289171330316845</v>
      </c>
      <c r="AM362" s="17">
        <v>0.28084859486680203</v>
      </c>
      <c r="AN362" s="17">
        <v>0.254339887793602</v>
      </c>
      <c r="AO362" s="17">
        <v>0.274172278758396</v>
      </c>
      <c r="AP362" s="17">
        <v>0.35065783139569701</v>
      </c>
      <c r="AQ362" s="17">
        <v>0.29446402896699703</v>
      </c>
      <c r="AR362" s="17">
        <v>0.30003583347641199</v>
      </c>
      <c r="AS362" s="17">
        <v>0.24675333741980299</v>
      </c>
      <c r="AT362" s="17">
        <v>0.23728376873293699</v>
      </c>
      <c r="AU362" s="17">
        <v>0.293067156201547</v>
      </c>
      <c r="AV362" s="17"/>
      <c r="AW362" s="17">
        <v>0.26018515635703099</v>
      </c>
      <c r="AX362" s="17">
        <v>0.27335961244161999</v>
      </c>
      <c r="AY362" s="17">
        <v>0.28771988363345902</v>
      </c>
      <c r="AZ362" s="17">
        <v>0.26536072377255499</v>
      </c>
      <c r="BA362" s="17">
        <v>0.30625607116835402</v>
      </c>
      <c r="BB362" s="17">
        <v>0.16677881542978501</v>
      </c>
      <c r="BC362" s="17"/>
      <c r="BD362" s="17">
        <v>0.26702421534061299</v>
      </c>
      <c r="BE362" s="17">
        <v>0.26691699630348498</v>
      </c>
      <c r="BF362" s="17">
        <v>0.27832113227886301</v>
      </c>
      <c r="BG362" s="17">
        <v>0.26468168471037301</v>
      </c>
      <c r="BH362" s="17">
        <v>0.41797675392405198</v>
      </c>
      <c r="BI362" s="17"/>
      <c r="BJ362" s="17">
        <v>0.27503015413991899</v>
      </c>
      <c r="BK362" s="17">
        <v>0.245304529236469</v>
      </c>
      <c r="BL362" s="17"/>
      <c r="BM362" s="17">
        <v>0.26727985515271602</v>
      </c>
      <c r="BN362" s="17">
        <v>0.27100808959919098</v>
      </c>
      <c r="BO362" s="17"/>
      <c r="BP362" s="17">
        <v>0.278365590749654</v>
      </c>
      <c r="BQ362" s="17">
        <v>0.24506712268879</v>
      </c>
      <c r="BR362" s="17">
        <v>0.22155081728936099</v>
      </c>
      <c r="BS362" s="17">
        <v>0.27479303421027501</v>
      </c>
      <c r="BT362" s="17"/>
      <c r="BU362" s="17">
        <v>0.30034217300816601</v>
      </c>
      <c r="BV362" s="17">
        <v>0.22718292994685399</v>
      </c>
      <c r="BW362" s="17"/>
      <c r="BX362" s="17">
        <v>0.28974852046145899</v>
      </c>
      <c r="BY362" s="17">
        <v>0.26031978611325801</v>
      </c>
      <c r="BZ362" s="17"/>
      <c r="CA362" s="17">
        <v>0.28429633513637997</v>
      </c>
      <c r="CB362" s="17">
        <v>0.29738955215778501</v>
      </c>
      <c r="CC362" s="17">
        <v>0.28448667113450299</v>
      </c>
      <c r="CD362" s="17">
        <v>0.21888696683866499</v>
      </c>
    </row>
    <row r="363" spans="2:82">
      <c r="B363" t="s">
        <v>202</v>
      </c>
      <c r="C363" s="17">
        <v>0.24740456466170799</v>
      </c>
      <c r="D363" s="17">
        <v>0.28473511183126998</v>
      </c>
      <c r="E363" s="17">
        <v>0.20940645969941801</v>
      </c>
      <c r="F363" s="17"/>
      <c r="G363" s="17">
        <v>0.161615767052047</v>
      </c>
      <c r="H363" s="17">
        <v>0.21265146046001299</v>
      </c>
      <c r="I363" s="17">
        <v>0.24763119832757</v>
      </c>
      <c r="J363" s="17">
        <v>0.25392859807122298</v>
      </c>
      <c r="K363" s="17">
        <v>0.29708264112386501</v>
      </c>
      <c r="L363" s="17">
        <v>0.300462640257806</v>
      </c>
      <c r="M363" s="17"/>
      <c r="N363" s="17">
        <v>0.30569746269853398</v>
      </c>
      <c r="O363" s="17">
        <v>0.25529339230593001</v>
      </c>
      <c r="P363" s="17">
        <v>0.195921515742354</v>
      </c>
      <c r="Q363" s="17">
        <v>0.218153647079975</v>
      </c>
      <c r="R363" s="17"/>
      <c r="S363" s="17">
        <v>0.22862105820155201</v>
      </c>
      <c r="T363" s="17">
        <v>0.30708226261013499</v>
      </c>
      <c r="U363" s="17">
        <v>0.175737484853695</v>
      </c>
      <c r="V363" s="17">
        <v>0.25325840679639899</v>
      </c>
      <c r="W363" s="17">
        <v>0.269206755625711</v>
      </c>
      <c r="X363" s="17">
        <v>0.28358729574936797</v>
      </c>
      <c r="Y363" s="17">
        <v>0.21339464499548599</v>
      </c>
      <c r="Z363" s="17">
        <v>0.21620125510236499</v>
      </c>
      <c r="AA363" s="17">
        <v>0.23125444904362299</v>
      </c>
      <c r="AB363" s="17">
        <v>0.25448185135009699</v>
      </c>
      <c r="AC363" s="17">
        <v>0.20940124122215301</v>
      </c>
      <c r="AD363" s="17">
        <v>0.34710673592149799</v>
      </c>
      <c r="AE363" s="17"/>
      <c r="AF363" s="17">
        <v>0.32090437211040801</v>
      </c>
      <c r="AG363" s="17">
        <v>0.224188598574283</v>
      </c>
      <c r="AH363" s="17">
        <v>0.27581242068432599</v>
      </c>
      <c r="AI363" s="17">
        <v>0.18286384990110599</v>
      </c>
      <c r="AJ363" s="17">
        <v>0.22137034161855401</v>
      </c>
      <c r="AK363" s="17">
        <v>0.24933944318371301</v>
      </c>
      <c r="AL363" s="17">
        <v>0.25710927023581498</v>
      </c>
      <c r="AM363" s="17">
        <v>0.30915100834637599</v>
      </c>
      <c r="AN363" s="17">
        <v>0.26310341117851599</v>
      </c>
      <c r="AO363" s="17">
        <v>0.19543053256492399</v>
      </c>
      <c r="AP363" s="17">
        <v>0.29883416327503798</v>
      </c>
      <c r="AQ363" s="17">
        <v>0.249187764393106</v>
      </c>
      <c r="AR363" s="17">
        <v>0.266075974580607</v>
      </c>
      <c r="AS363" s="17">
        <v>0.19658323483058401</v>
      </c>
      <c r="AT363" s="17">
        <v>0.27576701614022497</v>
      </c>
      <c r="AU363" s="17">
        <v>0.31326998213406698</v>
      </c>
      <c r="AV363" s="17"/>
      <c r="AW363" s="17">
        <v>0.274026989461848</v>
      </c>
      <c r="AX363" s="17">
        <v>0.22840755740638499</v>
      </c>
      <c r="AY363" s="17">
        <v>0.27511086310347199</v>
      </c>
      <c r="AZ363" s="17">
        <v>0.22749368852319701</v>
      </c>
      <c r="BA363" s="17">
        <v>0.23972880553164</v>
      </c>
      <c r="BB363" s="17">
        <v>0.25122709710941898</v>
      </c>
      <c r="BC363" s="17"/>
      <c r="BD363" s="17">
        <v>0.25450223550690798</v>
      </c>
      <c r="BE363" s="17">
        <v>0.21127050369387801</v>
      </c>
      <c r="BF363" s="17">
        <v>0.26667019717590501</v>
      </c>
      <c r="BG363" s="17">
        <v>0.25452014027775099</v>
      </c>
      <c r="BH363" s="17">
        <v>0.21655268115964699</v>
      </c>
      <c r="BI363" s="17"/>
      <c r="BJ363" s="17">
        <v>0.25429560497312198</v>
      </c>
      <c r="BK363" s="17">
        <v>0.22072449871737199</v>
      </c>
      <c r="BL363" s="17"/>
      <c r="BM363" s="17">
        <v>0.252961520859672</v>
      </c>
      <c r="BN363" s="17">
        <v>0.21760038671327001</v>
      </c>
      <c r="BO363" s="17"/>
      <c r="BP363" s="17">
        <v>0.20253061314280699</v>
      </c>
      <c r="BQ363" s="17">
        <v>0.25136318665726398</v>
      </c>
      <c r="BR363" s="17">
        <v>0.23854717393778299</v>
      </c>
      <c r="BS363" s="17">
        <v>0.25469932642737397</v>
      </c>
      <c r="BT363" s="17"/>
      <c r="BU363" s="17">
        <v>0.27945457081352598</v>
      </c>
      <c r="BV363" s="17">
        <v>0.20597430130782601</v>
      </c>
      <c r="BW363" s="17"/>
      <c r="BX363" s="17">
        <v>0.25429734163343798</v>
      </c>
      <c r="BY363" s="17">
        <v>0.244781365243295</v>
      </c>
      <c r="BZ363" s="17"/>
      <c r="CA363" s="17">
        <v>0.25112036764978102</v>
      </c>
      <c r="CB363" s="17">
        <v>0.22530235343823901</v>
      </c>
      <c r="CC363" s="17">
        <v>0.29276987240814101</v>
      </c>
      <c r="CD363" s="17">
        <v>0.21778314767781501</v>
      </c>
    </row>
    <row r="364" spans="2:82">
      <c r="B364" t="s">
        <v>204</v>
      </c>
      <c r="C364" s="17">
        <v>0.227711317704961</v>
      </c>
      <c r="D364" s="17">
        <v>0.21205249824217301</v>
      </c>
      <c r="E364" s="17">
        <v>0.24196027874583001</v>
      </c>
      <c r="F364" s="17"/>
      <c r="G364" s="17">
        <v>0.221280324295939</v>
      </c>
      <c r="H364" s="17">
        <v>0.20813944320567401</v>
      </c>
      <c r="I364" s="17">
        <v>0.22539053655777599</v>
      </c>
      <c r="J364" s="17">
        <v>0.23261304523231099</v>
      </c>
      <c r="K364" s="17">
        <v>0.26714108233734002</v>
      </c>
      <c r="L364" s="17">
        <v>0.22059265825683799</v>
      </c>
      <c r="M364" s="17"/>
      <c r="N364" s="17">
        <v>0.24290458301703499</v>
      </c>
      <c r="O364" s="17">
        <v>0.22728447902236601</v>
      </c>
      <c r="P364" s="17">
        <v>0.20345070200839399</v>
      </c>
      <c r="Q364" s="17">
        <v>0.23805143279664401</v>
      </c>
      <c r="R364" s="17"/>
      <c r="S364" s="17">
        <v>0.25050647484467797</v>
      </c>
      <c r="T364" s="17">
        <v>0.221774699772394</v>
      </c>
      <c r="U364" s="17">
        <v>0.19274584382853499</v>
      </c>
      <c r="V364" s="17">
        <v>0.26893483718314898</v>
      </c>
      <c r="W364" s="17">
        <v>0.17941220120540599</v>
      </c>
      <c r="X364" s="17">
        <v>0.20047220619831899</v>
      </c>
      <c r="Y364" s="17">
        <v>0.23585247854333999</v>
      </c>
      <c r="Z364" s="17">
        <v>0.223545705418836</v>
      </c>
      <c r="AA364" s="17">
        <v>0.20201692267315199</v>
      </c>
      <c r="AB364" s="17">
        <v>0.25866895169829501</v>
      </c>
      <c r="AC364" s="17">
        <v>0.205928012580186</v>
      </c>
      <c r="AD364" s="17">
        <v>0.332638354703234</v>
      </c>
      <c r="AE364" s="17"/>
      <c r="AF364" s="17">
        <v>0.32090437211040801</v>
      </c>
      <c r="AG364" s="17">
        <v>0.17948562417332301</v>
      </c>
      <c r="AH364" s="17">
        <v>0.172965000591359</v>
      </c>
      <c r="AI364" s="17">
        <v>0.21717758539106599</v>
      </c>
      <c r="AJ364" s="17">
        <v>0.19599320099280501</v>
      </c>
      <c r="AK364" s="17">
        <v>0.24994467472109599</v>
      </c>
      <c r="AL364" s="17">
        <v>0.25282815723919599</v>
      </c>
      <c r="AM364" s="17">
        <v>0.25351554155331602</v>
      </c>
      <c r="AN364" s="17">
        <v>0.223319248250717</v>
      </c>
      <c r="AO364" s="17">
        <v>0.24569166818820301</v>
      </c>
      <c r="AP364" s="17">
        <v>0.22178571119453999</v>
      </c>
      <c r="AQ364" s="17">
        <v>0.240259941713273</v>
      </c>
      <c r="AR364" s="17">
        <v>0.236466989672699</v>
      </c>
      <c r="AS364" s="17">
        <v>0.23105743096355599</v>
      </c>
      <c r="AT364" s="17">
        <v>0.34951438989843803</v>
      </c>
      <c r="AU364" s="17">
        <v>0.24613852447805601</v>
      </c>
      <c r="AV364" s="17"/>
      <c r="AW364" s="17">
        <v>0.23998040943711699</v>
      </c>
      <c r="AX364" s="17">
        <v>0.237000676752887</v>
      </c>
      <c r="AY364" s="17">
        <v>0.17952094530485099</v>
      </c>
      <c r="AZ364" s="17">
        <v>0.191640801193973</v>
      </c>
      <c r="BA364" s="17">
        <v>0.29281480449408798</v>
      </c>
      <c r="BB364" s="17">
        <v>0.23632096515689299</v>
      </c>
      <c r="BC364" s="17"/>
      <c r="BD364" s="17">
        <v>0.24763105211414699</v>
      </c>
      <c r="BE364" s="17">
        <v>0.215268677619776</v>
      </c>
      <c r="BF364" s="17">
        <v>0.23127208485921599</v>
      </c>
      <c r="BG364" s="17">
        <v>0.194492112754206</v>
      </c>
      <c r="BH364" s="17">
        <v>0.22110968051548599</v>
      </c>
      <c r="BI364" s="17"/>
      <c r="BJ364" s="17">
        <v>0.2326414825982</v>
      </c>
      <c r="BK364" s="17">
        <v>0.210903063828981</v>
      </c>
      <c r="BL364" s="17"/>
      <c r="BM364" s="17">
        <v>0.22800968005431499</v>
      </c>
      <c r="BN364" s="17">
        <v>0.227817005034126</v>
      </c>
      <c r="BO364" s="17"/>
      <c r="BP364" s="17">
        <v>0.23020957025250299</v>
      </c>
      <c r="BQ364" s="17">
        <v>0.19535298416187599</v>
      </c>
      <c r="BR364" s="17">
        <v>0.14461387923359001</v>
      </c>
      <c r="BS364" s="17">
        <v>0.23658552062327701</v>
      </c>
      <c r="BT364" s="17"/>
      <c r="BU364" s="17">
        <v>0.22993064638427299</v>
      </c>
      <c r="BV364" s="17">
        <v>0.22484244550515101</v>
      </c>
      <c r="BW364" s="17"/>
      <c r="BX364" s="17">
        <v>0.219315357345645</v>
      </c>
      <c r="BY364" s="17">
        <v>0.23090658695883501</v>
      </c>
      <c r="BZ364" s="17"/>
      <c r="CA364" s="17">
        <v>0.27516146600001301</v>
      </c>
      <c r="CB364" s="17">
        <v>0.22854315524274699</v>
      </c>
      <c r="CC364" s="17">
        <v>0.233785250950798</v>
      </c>
      <c r="CD364" s="17">
        <v>0.208870657272306</v>
      </c>
    </row>
    <row r="365" spans="2:82">
      <c r="B365" t="s">
        <v>208</v>
      </c>
      <c r="C365" s="17">
        <v>0.1654363559791</v>
      </c>
      <c r="D365" s="17">
        <v>0.173474117246494</v>
      </c>
      <c r="E365" s="17">
        <v>0.15795995166935201</v>
      </c>
      <c r="F365" s="17"/>
      <c r="G365" s="17">
        <v>0.20489813881722299</v>
      </c>
      <c r="H365" s="17">
        <v>0.19018990487418799</v>
      </c>
      <c r="I365" s="17">
        <v>0.16649989556349501</v>
      </c>
      <c r="J365" s="17">
        <v>0.15220618946796599</v>
      </c>
      <c r="K365" s="17">
        <v>0.13086755613727499</v>
      </c>
      <c r="L365" s="17">
        <v>0.14885361334098501</v>
      </c>
      <c r="M365" s="17"/>
      <c r="N365" s="17">
        <v>0.18570666815094999</v>
      </c>
      <c r="O365" s="17">
        <v>0.14566193425856</v>
      </c>
      <c r="P365" s="17">
        <v>0.17659653687783899</v>
      </c>
      <c r="Q365" s="17">
        <v>0.15425861828773499</v>
      </c>
      <c r="R365" s="17"/>
      <c r="S365" s="17">
        <v>0.242089477058546</v>
      </c>
      <c r="T365" s="17">
        <v>0.14710754394657799</v>
      </c>
      <c r="U365" s="17">
        <v>0.20332532886356999</v>
      </c>
      <c r="V365" s="17">
        <v>0.15656137677453899</v>
      </c>
      <c r="W365" s="17">
        <v>0.15460777278291199</v>
      </c>
      <c r="X365" s="17">
        <v>0.156246520956829</v>
      </c>
      <c r="Y365" s="17">
        <v>0.11805727618829701</v>
      </c>
      <c r="Z365" s="17">
        <v>0.161007049794894</v>
      </c>
      <c r="AA365" s="17">
        <v>0.15895443646087801</v>
      </c>
      <c r="AB365" s="17">
        <v>0.15186362998438799</v>
      </c>
      <c r="AC365" s="17">
        <v>0.16878709466195799</v>
      </c>
      <c r="AD365" s="17">
        <v>4.10674355119846E-2</v>
      </c>
      <c r="AE365" s="17"/>
      <c r="AF365" s="17">
        <v>0.18454819359049801</v>
      </c>
      <c r="AG365" s="17">
        <v>0.200807797140201</v>
      </c>
      <c r="AH365" s="17">
        <v>0.14513057681255601</v>
      </c>
      <c r="AI365" s="17">
        <v>0.102820827333632</v>
      </c>
      <c r="AJ365" s="17">
        <v>0.16409081839022399</v>
      </c>
      <c r="AK365" s="17">
        <v>0.19108092317668399</v>
      </c>
      <c r="AL365" s="17">
        <v>0.185626007032341</v>
      </c>
      <c r="AM365" s="17">
        <v>0.15122590677397801</v>
      </c>
      <c r="AN365" s="17">
        <v>0.243757491982389</v>
      </c>
      <c r="AO365" s="17">
        <v>0.15930332239383699</v>
      </c>
      <c r="AP365" s="17">
        <v>0.14851468451625799</v>
      </c>
      <c r="AQ365" s="17">
        <v>0.114645785420389</v>
      </c>
      <c r="AR365" s="17">
        <v>0.12984410159408499</v>
      </c>
      <c r="AS365" s="17">
        <v>0.16548414161098299</v>
      </c>
      <c r="AT365" s="17">
        <v>0.17084313541363499</v>
      </c>
      <c r="AU365" s="17">
        <v>0.21417992546990999</v>
      </c>
      <c r="AV365" s="17"/>
      <c r="AW365" s="17">
        <v>0.177635104260256</v>
      </c>
      <c r="AX365" s="17">
        <v>0.178005547398777</v>
      </c>
      <c r="AY365" s="17">
        <v>0.16762366319356001</v>
      </c>
      <c r="AZ365" s="17">
        <v>0.15801291349410701</v>
      </c>
      <c r="BA365" s="17">
        <v>0.119085497947855</v>
      </c>
      <c r="BB365" s="17">
        <v>0.176664868029592</v>
      </c>
      <c r="BC365" s="17"/>
      <c r="BD365" s="17">
        <v>0.15055864414422801</v>
      </c>
      <c r="BE365" s="17">
        <v>0.169090297237593</v>
      </c>
      <c r="BF365" s="17">
        <v>0.17246714672378799</v>
      </c>
      <c r="BG365" s="17">
        <v>0.17345608159178999</v>
      </c>
      <c r="BH365" s="17">
        <v>0.172794746123339</v>
      </c>
      <c r="BI365" s="17"/>
      <c r="BJ365" s="17">
        <v>0.157176930767432</v>
      </c>
      <c r="BK365" s="17">
        <v>0.20592458867306099</v>
      </c>
      <c r="BL365" s="17"/>
      <c r="BM365" s="17">
        <v>0.162370523890628</v>
      </c>
      <c r="BN365" s="17">
        <v>0.18636851312876701</v>
      </c>
      <c r="BO365" s="17"/>
      <c r="BP365" s="17">
        <v>0.19472318238344299</v>
      </c>
      <c r="BQ365" s="17">
        <v>0.26214800067556898</v>
      </c>
      <c r="BR365" s="17">
        <v>0.17955080737104501</v>
      </c>
      <c r="BS365" s="17">
        <v>0.14523613357545401</v>
      </c>
      <c r="BT365" s="17"/>
      <c r="BU365" s="17">
        <v>0.175506272424372</v>
      </c>
      <c r="BV365" s="17">
        <v>0.15241921993541299</v>
      </c>
      <c r="BW365" s="17"/>
      <c r="BX365" s="17">
        <v>0.197571269582028</v>
      </c>
      <c r="BY365" s="17">
        <v>0.153206700642842</v>
      </c>
      <c r="BZ365" s="17"/>
      <c r="CA365" s="17">
        <v>0.206378739712377</v>
      </c>
      <c r="CB365" s="17">
        <v>9.6707282375169207E-2</v>
      </c>
      <c r="CC365" s="17">
        <v>0.20641356120651</v>
      </c>
      <c r="CD365" s="17">
        <v>0.176897532731455</v>
      </c>
    </row>
    <row r="366" spans="2:82">
      <c r="B366" t="s">
        <v>210</v>
      </c>
      <c r="C366" s="17">
        <v>0.154626219849055</v>
      </c>
      <c r="D366" s="17">
        <v>0.14991898933438699</v>
      </c>
      <c r="E366" s="17">
        <v>0.15969949143634199</v>
      </c>
      <c r="F366" s="17"/>
      <c r="G366" s="17">
        <v>0.27259947771800302</v>
      </c>
      <c r="H366" s="17">
        <v>0.18928102025150001</v>
      </c>
      <c r="I366" s="17">
        <v>0.17699707600843501</v>
      </c>
      <c r="J366" s="17">
        <v>0.109796748355267</v>
      </c>
      <c r="K366" s="17">
        <v>0.10257342754644599</v>
      </c>
      <c r="L366" s="17">
        <v>9.2362987255808701E-2</v>
      </c>
      <c r="M366" s="17"/>
      <c r="N366" s="17">
        <v>0.158464106741802</v>
      </c>
      <c r="O366" s="17">
        <v>0.135024862524011</v>
      </c>
      <c r="P366" s="17">
        <v>0.175352654455532</v>
      </c>
      <c r="Q366" s="17">
        <v>0.15588106375768099</v>
      </c>
      <c r="R366" s="17"/>
      <c r="S366" s="17">
        <v>0.12994630560732201</v>
      </c>
      <c r="T366" s="17">
        <v>0.12742890547211</v>
      </c>
      <c r="U366" s="17">
        <v>0.174582495517423</v>
      </c>
      <c r="V366" s="17">
        <v>0.13756303231162001</v>
      </c>
      <c r="W366" s="17">
        <v>0.13458217938207201</v>
      </c>
      <c r="X366" s="17">
        <v>0.16766384653560701</v>
      </c>
      <c r="Y366" s="17">
        <v>0.13296486374429201</v>
      </c>
      <c r="Z366" s="17">
        <v>0.21671893326797201</v>
      </c>
      <c r="AA366" s="17">
        <v>0.19947813798685499</v>
      </c>
      <c r="AB366" s="17">
        <v>0.145739173144255</v>
      </c>
      <c r="AC366" s="17">
        <v>0.14180482601375499</v>
      </c>
      <c r="AD366" s="17">
        <v>0.221225574555757</v>
      </c>
      <c r="AE366" s="17"/>
      <c r="AF366" s="17">
        <v>7.1629083565526705E-2</v>
      </c>
      <c r="AG366" s="17">
        <v>0.25569901302248499</v>
      </c>
      <c r="AH366" s="17">
        <v>0.138049412227187</v>
      </c>
      <c r="AI366" s="17">
        <v>0.13751040640575399</v>
      </c>
      <c r="AJ366" s="17">
        <v>0.15317870026757799</v>
      </c>
      <c r="AK366" s="17">
        <v>0.108960697259081</v>
      </c>
      <c r="AL366" s="17">
        <v>0.19136211572456099</v>
      </c>
      <c r="AM366" s="17">
        <v>0.118460434107011</v>
      </c>
      <c r="AN366" s="17">
        <v>0.13091338138019101</v>
      </c>
      <c r="AO366" s="17">
        <v>0.18398137814746901</v>
      </c>
      <c r="AP366" s="17">
        <v>0.16176294808906899</v>
      </c>
      <c r="AQ366" s="17">
        <v>0.196714132299564</v>
      </c>
      <c r="AR366" s="17">
        <v>0.166301053603957</v>
      </c>
      <c r="AS366" s="17">
        <v>0.10144108867427901</v>
      </c>
      <c r="AT366" s="17">
        <v>0.25713322107611403</v>
      </c>
      <c r="AU366" s="17">
        <v>0.12890643517838099</v>
      </c>
      <c r="AV366" s="17"/>
      <c r="AW366" s="17">
        <v>0.223280194927716</v>
      </c>
      <c r="AX366" s="17">
        <v>0.13127940524905701</v>
      </c>
      <c r="AY366" s="17">
        <v>0.14609209143242199</v>
      </c>
      <c r="AZ366" s="17">
        <v>0.137969080216681</v>
      </c>
      <c r="BA366" s="17">
        <v>8.9090917373741293E-2</v>
      </c>
      <c r="BB366" s="17">
        <v>0.19228347468250301</v>
      </c>
      <c r="BC366" s="17"/>
      <c r="BD366" s="17">
        <v>0.118576083194719</v>
      </c>
      <c r="BE366" s="17">
        <v>0.17292338866924301</v>
      </c>
      <c r="BF366" s="17">
        <v>0.16811942039629599</v>
      </c>
      <c r="BG366" s="17">
        <v>0.21362010718837901</v>
      </c>
      <c r="BH366" s="17">
        <v>0.14180071256659699</v>
      </c>
      <c r="BI366" s="17"/>
      <c r="BJ366" s="17">
        <v>0.141293722546116</v>
      </c>
      <c r="BK366" s="17">
        <v>0.21066092048899701</v>
      </c>
      <c r="BL366" s="17"/>
      <c r="BM366" s="17">
        <v>0.14539514554455901</v>
      </c>
      <c r="BN366" s="17">
        <v>0.19336132799218</v>
      </c>
      <c r="BO366" s="17"/>
      <c r="BP366" s="17">
        <v>0.184627972282155</v>
      </c>
      <c r="BQ366" s="17">
        <v>0.179849810218872</v>
      </c>
      <c r="BR366" s="17">
        <v>0.208462626782557</v>
      </c>
      <c r="BS366" s="17">
        <v>0.13901502821992301</v>
      </c>
      <c r="BT366" s="17"/>
      <c r="BU366" s="17">
        <v>0.15547936237249799</v>
      </c>
      <c r="BV366" s="17">
        <v>0.153523383261218</v>
      </c>
      <c r="BW366" s="17"/>
      <c r="BX366" s="17">
        <v>0.20045387139000101</v>
      </c>
      <c r="BY366" s="17">
        <v>0.137185488869003</v>
      </c>
      <c r="BZ366" s="17"/>
      <c r="CA366" s="17">
        <v>0.12697415085566899</v>
      </c>
      <c r="CB366" s="17">
        <v>8.1420593368331101E-2</v>
      </c>
      <c r="CC366" s="17">
        <v>0.19928844405765</v>
      </c>
      <c r="CD366" s="17">
        <v>0.18271918760195599</v>
      </c>
    </row>
    <row r="367" spans="2:82">
      <c r="B367" t="s">
        <v>206</v>
      </c>
      <c r="C367" s="17">
        <v>0.120483415337599</v>
      </c>
      <c r="D367" s="17">
        <v>0.13557934336747299</v>
      </c>
      <c r="E367" s="17">
        <v>0.10498944914075301</v>
      </c>
      <c r="F367" s="17"/>
      <c r="G367" s="17">
        <v>0.20485795715792701</v>
      </c>
      <c r="H367" s="17">
        <v>0.12782903113753799</v>
      </c>
      <c r="I367" s="17">
        <v>0.15256962567660801</v>
      </c>
      <c r="J367" s="17">
        <v>0.10076941465</v>
      </c>
      <c r="K367" s="17">
        <v>9.7808663373800203E-2</v>
      </c>
      <c r="L367" s="17">
        <v>5.7566060807978901E-2</v>
      </c>
      <c r="M367" s="17"/>
      <c r="N367" s="17">
        <v>0.114131205624104</v>
      </c>
      <c r="O367" s="17">
        <v>0.104876933832998</v>
      </c>
      <c r="P367" s="17">
        <v>0.115930967562881</v>
      </c>
      <c r="Q367" s="17">
        <v>0.15067627944381601</v>
      </c>
      <c r="R367" s="17"/>
      <c r="S367" s="17">
        <v>0.15117460846422701</v>
      </c>
      <c r="T367" s="17">
        <v>0.110977219736879</v>
      </c>
      <c r="U367" s="17">
        <v>6.7375207230654904E-2</v>
      </c>
      <c r="V367" s="17">
        <v>9.7945709227526198E-2</v>
      </c>
      <c r="W367" s="17">
        <v>0.157312157312821</v>
      </c>
      <c r="X367" s="17">
        <v>0.13968617942417499</v>
      </c>
      <c r="Y367" s="17">
        <v>0.119172733976279</v>
      </c>
      <c r="Z367" s="17">
        <v>0.162629376582756</v>
      </c>
      <c r="AA367" s="17">
        <v>0.12016788922817701</v>
      </c>
      <c r="AB367" s="17">
        <v>9.9682180807198498E-2</v>
      </c>
      <c r="AC367" s="17">
        <v>0.126752470741719</v>
      </c>
      <c r="AD367" s="17">
        <v>6.7565878853827893E-2</v>
      </c>
      <c r="AE367" s="17"/>
      <c r="AF367" s="17">
        <v>7.1629083565526705E-2</v>
      </c>
      <c r="AG367" s="17">
        <v>0.162334854046053</v>
      </c>
      <c r="AH367" s="17">
        <v>0.185389619545827</v>
      </c>
      <c r="AI367" s="17">
        <v>0.14158305267749399</v>
      </c>
      <c r="AJ367" s="17">
        <v>0.113864559727795</v>
      </c>
      <c r="AK367" s="17">
        <v>0.10993018428516101</v>
      </c>
      <c r="AL367" s="17">
        <v>0.123979108002631</v>
      </c>
      <c r="AM367" s="17">
        <v>0.111342529179159</v>
      </c>
      <c r="AN367" s="17">
        <v>9.3185336007328798E-2</v>
      </c>
      <c r="AO367" s="17">
        <v>0.11740816151649</v>
      </c>
      <c r="AP367" s="17">
        <v>0.14796557823790699</v>
      </c>
      <c r="AQ367" s="17">
        <v>0.101095066799581</v>
      </c>
      <c r="AR367" s="17">
        <v>0.117813456179706</v>
      </c>
      <c r="AS367" s="17">
        <v>3.9669035484524898E-2</v>
      </c>
      <c r="AT367" s="17">
        <v>9.2734668825946207E-2</v>
      </c>
      <c r="AU367" s="17">
        <v>8.6610072648813E-2</v>
      </c>
      <c r="AV367" s="17"/>
      <c r="AW367" s="17">
        <v>0.15388291615321201</v>
      </c>
      <c r="AX367" s="17">
        <v>0.121624865674338</v>
      </c>
      <c r="AY367" s="17">
        <v>0.125115399236259</v>
      </c>
      <c r="AZ367" s="17">
        <v>0.117587754177883</v>
      </c>
      <c r="BA367" s="17">
        <v>5.7920906377300498E-2</v>
      </c>
      <c r="BB367" s="17">
        <v>0.10562607822493</v>
      </c>
      <c r="BC367" s="17"/>
      <c r="BD367" s="17">
        <v>0.14037564266031899</v>
      </c>
      <c r="BE367" s="17">
        <v>0.12816173000842801</v>
      </c>
      <c r="BF367" s="17">
        <v>0.112966160141033</v>
      </c>
      <c r="BG367" s="17">
        <v>0.14706252723812499</v>
      </c>
      <c r="BH367" s="17">
        <v>0.16333149264709099</v>
      </c>
      <c r="BI367" s="17"/>
      <c r="BJ367" s="17">
        <v>0.110320095412417</v>
      </c>
      <c r="BK367" s="17">
        <v>0.16659206735436399</v>
      </c>
      <c r="BL367" s="17"/>
      <c r="BM367" s="17">
        <v>0.119673776119237</v>
      </c>
      <c r="BN367" s="17">
        <v>0.125878067793537</v>
      </c>
      <c r="BO367" s="17"/>
      <c r="BP367" s="17">
        <v>0.114373879175765</v>
      </c>
      <c r="BQ367" s="17">
        <v>0.17501419391459599</v>
      </c>
      <c r="BR367" s="17">
        <v>0.145279578509974</v>
      </c>
      <c r="BS367" s="17">
        <v>0.113065487276291</v>
      </c>
      <c r="BT367" s="17"/>
      <c r="BU367" s="17">
        <v>0.119400254825572</v>
      </c>
      <c r="BV367" s="17">
        <v>0.12188359058421799</v>
      </c>
      <c r="BW367" s="17"/>
      <c r="BX367" s="17">
        <v>0.147968075858496</v>
      </c>
      <c r="BY367" s="17">
        <v>0.11002351712975</v>
      </c>
      <c r="BZ367" s="17"/>
      <c r="CA367" s="17">
        <v>0.13300279314703201</v>
      </c>
      <c r="CB367" s="17">
        <v>9.1142670374588203E-2</v>
      </c>
      <c r="CC367" s="17">
        <v>0.12983589820664901</v>
      </c>
      <c r="CD367" s="17">
        <v>0.13555431326255499</v>
      </c>
    </row>
    <row r="368" spans="2:82">
      <c r="B368" t="s">
        <v>207</v>
      </c>
      <c r="C368" s="17">
        <v>9.1185939430198204E-2</v>
      </c>
      <c r="D368" s="17">
        <v>0.11059351652614</v>
      </c>
      <c r="E368" s="17">
        <v>7.2282206083512199E-2</v>
      </c>
      <c r="F368" s="17"/>
      <c r="G368" s="17">
        <v>0.15646619942262299</v>
      </c>
      <c r="H368" s="17">
        <v>9.6876428294835698E-2</v>
      </c>
      <c r="I368" s="17">
        <v>8.3003184124258694E-2</v>
      </c>
      <c r="J368" s="17">
        <v>9.0156801469403205E-2</v>
      </c>
      <c r="K368" s="17">
        <v>8.9127476541625297E-2</v>
      </c>
      <c r="L368" s="17">
        <v>4.7800009749459201E-2</v>
      </c>
      <c r="M368" s="17"/>
      <c r="N368" s="17">
        <v>0.109856701838052</v>
      </c>
      <c r="O368" s="17">
        <v>8.1172044666263696E-2</v>
      </c>
      <c r="P368" s="17">
        <v>0.1133403521515</v>
      </c>
      <c r="Q368" s="17">
        <v>6.3824120397312001E-2</v>
      </c>
      <c r="R368" s="17"/>
      <c r="S368" s="17">
        <v>0.104697169694137</v>
      </c>
      <c r="T368" s="17">
        <v>8.55925515056635E-2</v>
      </c>
      <c r="U368" s="17">
        <v>0.105735788847149</v>
      </c>
      <c r="V368" s="17">
        <v>2.4103772193162301E-2</v>
      </c>
      <c r="W368" s="17">
        <v>0.115884818208698</v>
      </c>
      <c r="X368" s="17">
        <v>0.112265611132544</v>
      </c>
      <c r="Y368" s="17">
        <v>8.0086788738299095E-2</v>
      </c>
      <c r="Z368" s="17">
        <v>5.9584174521725299E-2</v>
      </c>
      <c r="AA368" s="17">
        <v>0.106894109259886</v>
      </c>
      <c r="AB368" s="17">
        <v>8.0107917960429306E-2</v>
      </c>
      <c r="AC368" s="17">
        <v>7.9931960206024402E-2</v>
      </c>
      <c r="AD368" s="17">
        <v>0.15015575295773601</v>
      </c>
      <c r="AE368" s="17"/>
      <c r="AF368" s="17">
        <v>9.5618274382729004E-2</v>
      </c>
      <c r="AG368" s="17">
        <v>9.9409609040254407E-2</v>
      </c>
      <c r="AH368" s="17">
        <v>3.7978034927959897E-2</v>
      </c>
      <c r="AI368" s="17">
        <v>5.3278553700853201E-2</v>
      </c>
      <c r="AJ368" s="17">
        <v>8.5650605280338701E-2</v>
      </c>
      <c r="AK368" s="17">
        <v>0.10405048997904801</v>
      </c>
      <c r="AL368" s="17">
        <v>8.5509096711189905E-2</v>
      </c>
      <c r="AM368" s="17">
        <v>0.13090120541386599</v>
      </c>
      <c r="AN368" s="17">
        <v>9.4373046395494903E-2</v>
      </c>
      <c r="AO368" s="17">
        <v>0.15092566237500701</v>
      </c>
      <c r="AP368" s="17">
        <v>6.9292738164937306E-2</v>
      </c>
      <c r="AQ368" s="17">
        <v>4.5016577190384398E-2</v>
      </c>
      <c r="AR368" s="17">
        <v>8.1810409099094303E-2</v>
      </c>
      <c r="AS368" s="17">
        <v>0.24521650912200199</v>
      </c>
      <c r="AT368" s="17">
        <v>5.3699546464229302E-2</v>
      </c>
      <c r="AU368" s="17">
        <v>0.12352671201083899</v>
      </c>
      <c r="AV368" s="17"/>
      <c r="AW368" s="17">
        <v>0.10949420800817999</v>
      </c>
      <c r="AX368" s="17">
        <v>8.0236836943405707E-2</v>
      </c>
      <c r="AY368" s="17">
        <v>0.103218711109619</v>
      </c>
      <c r="AZ368" s="17">
        <v>7.9156789995750806E-2</v>
      </c>
      <c r="BA368" s="17">
        <v>7.7980807419770398E-2</v>
      </c>
      <c r="BB368" s="17">
        <v>0.11037278399342999</v>
      </c>
      <c r="BC368" s="17"/>
      <c r="BD368" s="17">
        <v>8.3509048955547699E-2</v>
      </c>
      <c r="BE368" s="17">
        <v>9.2926894694755E-2</v>
      </c>
      <c r="BF368" s="17">
        <v>9.2404135519666405E-2</v>
      </c>
      <c r="BG368" s="17">
        <v>0.13470841225730301</v>
      </c>
      <c r="BH368" s="17">
        <v>0.144719902342721</v>
      </c>
      <c r="BI368" s="17"/>
      <c r="BJ368" s="17">
        <v>8.8145383236528499E-2</v>
      </c>
      <c r="BK368" s="17">
        <v>0.108280808975597</v>
      </c>
      <c r="BL368" s="17"/>
      <c r="BM368" s="17">
        <v>9.2305117232856296E-2</v>
      </c>
      <c r="BN368" s="17">
        <v>8.6609566923517498E-2</v>
      </c>
      <c r="BO368" s="17"/>
      <c r="BP368" s="17">
        <v>9.3237608978484099E-2</v>
      </c>
      <c r="BQ368" s="17">
        <v>0.11160244894159201</v>
      </c>
      <c r="BR368" s="17">
        <v>0.16282934371239599</v>
      </c>
      <c r="BS368" s="17">
        <v>8.4137995970015894E-2</v>
      </c>
      <c r="BT368" s="17"/>
      <c r="BU368" s="17">
        <v>9.57031677223079E-2</v>
      </c>
      <c r="BV368" s="17">
        <v>8.53466282960538E-2</v>
      </c>
      <c r="BW368" s="17"/>
      <c r="BX368" s="17">
        <v>0.11201905247865999</v>
      </c>
      <c r="BY368" s="17">
        <v>8.3257435395235793E-2</v>
      </c>
      <c r="BZ368" s="17"/>
      <c r="CA368" s="17">
        <v>0.117669910394473</v>
      </c>
      <c r="CB368" s="17">
        <v>6.9033296551996304E-2</v>
      </c>
      <c r="CC368" s="17">
        <v>9.7023747142857705E-2</v>
      </c>
      <c r="CD368" s="17">
        <v>9.9851444598936301E-2</v>
      </c>
    </row>
    <row r="369" spans="2:82">
      <c r="B369" t="s">
        <v>124</v>
      </c>
      <c r="C369" s="17">
        <v>8.6204280498292499E-2</v>
      </c>
      <c r="D369" s="17">
        <v>7.2903081581621398E-2</v>
      </c>
      <c r="E369" s="17">
        <v>9.9570941875316399E-2</v>
      </c>
      <c r="F369" s="17"/>
      <c r="G369" s="17">
        <v>4.7444983596873901E-2</v>
      </c>
      <c r="H369" s="17">
        <v>6.5959684302919805E-2</v>
      </c>
      <c r="I369" s="17">
        <v>9.1801438539253197E-2</v>
      </c>
      <c r="J369" s="17">
        <v>0.125676571608481</v>
      </c>
      <c r="K369" s="17">
        <v>8.7485692475478299E-2</v>
      </c>
      <c r="L369" s="17">
        <v>9.3578571521261894E-2</v>
      </c>
      <c r="M369" s="17"/>
      <c r="N369" s="17">
        <v>4.1146572640589803E-2</v>
      </c>
      <c r="O369" s="17">
        <v>9.09222444581924E-2</v>
      </c>
      <c r="P369" s="17">
        <v>0.119130962973263</v>
      </c>
      <c r="Q369" s="17">
        <v>9.9062775415321602E-2</v>
      </c>
      <c r="R369" s="17"/>
      <c r="S369" s="17">
        <v>6.9773962156230607E-2</v>
      </c>
      <c r="T369" s="17">
        <v>9.4335845572105406E-2</v>
      </c>
      <c r="U369" s="17">
        <v>0.111265158815622</v>
      </c>
      <c r="V369" s="17">
        <v>8.6741510414202402E-2</v>
      </c>
      <c r="W369" s="17">
        <v>0.108463349852037</v>
      </c>
      <c r="X369" s="17">
        <v>6.6760979550008606E-2</v>
      </c>
      <c r="Y369" s="17">
        <v>8.8038685034921405E-2</v>
      </c>
      <c r="Z369" s="17">
        <v>7.0826790667428002E-2</v>
      </c>
      <c r="AA369" s="17">
        <v>9.0763129057839495E-2</v>
      </c>
      <c r="AB369" s="17">
        <v>6.6384504628419702E-2</v>
      </c>
      <c r="AC369" s="17">
        <v>0.13739878694669599</v>
      </c>
      <c r="AD369" s="17">
        <v>4.3088726047499602E-2</v>
      </c>
      <c r="AE369" s="17"/>
      <c r="AF369" s="17">
        <v>0.27270246205668602</v>
      </c>
      <c r="AG369" s="17">
        <v>4.1120543770463702E-2</v>
      </c>
      <c r="AH369" s="17">
        <v>9.4132629463084594E-2</v>
      </c>
      <c r="AI369" s="17">
        <v>0.13354105325530999</v>
      </c>
      <c r="AJ369" s="17">
        <v>8.76989360797195E-2</v>
      </c>
      <c r="AK369" s="17">
        <v>8.0623485630190603E-2</v>
      </c>
      <c r="AL369" s="17">
        <v>5.8549270828375001E-2</v>
      </c>
      <c r="AM369" s="17">
        <v>7.2316230825208105E-2</v>
      </c>
      <c r="AN369" s="17">
        <v>0.109700743259427</v>
      </c>
      <c r="AO369" s="17">
        <v>8.5782356526188902E-2</v>
      </c>
      <c r="AP369" s="17">
        <v>5.2950545490566298E-2</v>
      </c>
      <c r="AQ369" s="17">
        <v>6.1259173109486198E-2</v>
      </c>
      <c r="AR369" s="17">
        <v>5.8324527386323002E-2</v>
      </c>
      <c r="AS369" s="17">
        <v>9.6525713367061602E-2</v>
      </c>
      <c r="AT369" s="17">
        <v>2.6594970460241001E-2</v>
      </c>
      <c r="AU369" s="17">
        <v>2.3087847874182301E-2</v>
      </c>
      <c r="AV369" s="17"/>
      <c r="AW369" s="17">
        <v>6.9854457910693696E-2</v>
      </c>
      <c r="AX369" s="17">
        <v>6.8645491633709796E-2</v>
      </c>
      <c r="AY369" s="17">
        <v>0.102279326126671</v>
      </c>
      <c r="AZ369" s="17">
        <v>0.113083295190891</v>
      </c>
      <c r="BA369" s="17">
        <v>9.9636018045644495E-2</v>
      </c>
      <c r="BB369" s="17">
        <v>6.6204892456490402E-2</v>
      </c>
      <c r="BC369" s="17"/>
      <c r="BD369" s="17">
        <v>0.11792833602897999</v>
      </c>
      <c r="BE369" s="17">
        <v>8.9709520192524206E-2</v>
      </c>
      <c r="BF369" s="17">
        <v>7.0811462006377002E-2</v>
      </c>
      <c r="BG369" s="17">
        <v>3.5496207604862398E-2</v>
      </c>
      <c r="BH369" s="17">
        <v>8.1769340141924995E-2</v>
      </c>
      <c r="BI369" s="17"/>
      <c r="BJ369" s="17">
        <v>9.1829287699295895E-2</v>
      </c>
      <c r="BK369" s="17">
        <v>5.2234686885417499E-2</v>
      </c>
      <c r="BL369" s="17"/>
      <c r="BM369" s="17">
        <v>9.0635753307180197E-2</v>
      </c>
      <c r="BN369" s="17">
        <v>6.5214070776041605E-2</v>
      </c>
      <c r="BO369" s="17"/>
      <c r="BP369" s="17">
        <v>5.2581887048011498E-2</v>
      </c>
      <c r="BQ369" s="17">
        <v>7.7176237941680104E-2</v>
      </c>
      <c r="BR369" s="17">
        <v>2.5088897706998198E-2</v>
      </c>
      <c r="BS369" s="17">
        <v>9.2946717890481395E-2</v>
      </c>
      <c r="BT369" s="17"/>
      <c r="BU369" s="17">
        <v>6.3150792012893697E-2</v>
      </c>
      <c r="BV369" s="17">
        <v>0.116004964300081</v>
      </c>
      <c r="BW369" s="17"/>
      <c r="BX369" s="17">
        <v>3.8463800836031403E-2</v>
      </c>
      <c r="BY369" s="17">
        <v>0.1043729807186</v>
      </c>
      <c r="BZ369" s="17"/>
      <c r="CA369" s="17">
        <v>6.1803155179410998E-2</v>
      </c>
      <c r="CB369" s="17">
        <v>0.10755109815365101</v>
      </c>
      <c r="CC369" s="17">
        <v>3.4964461756353302E-2</v>
      </c>
      <c r="CD369" s="17">
        <v>0.12798410732535401</v>
      </c>
    </row>
    <row r="370" spans="2:82">
      <c r="B370" t="s">
        <v>116</v>
      </c>
      <c r="C370" s="17">
        <v>3.5014235551069403E-2</v>
      </c>
      <c r="D370" s="17">
        <v>3.8950709502241901E-2</v>
      </c>
      <c r="E370" s="17">
        <v>3.1225589818646999E-2</v>
      </c>
      <c r="F370" s="17"/>
      <c r="G370" s="17">
        <v>1.34737698623038E-2</v>
      </c>
      <c r="H370" s="17">
        <v>2.7298902449507199E-2</v>
      </c>
      <c r="I370" s="17">
        <v>4.3801091046561803E-2</v>
      </c>
      <c r="J370" s="17">
        <v>3.8573727071235499E-2</v>
      </c>
      <c r="K370" s="17">
        <v>4.4047331917903498E-2</v>
      </c>
      <c r="L370" s="17">
        <v>4.1073079965085899E-2</v>
      </c>
      <c r="M370" s="17"/>
      <c r="N370" s="17">
        <v>2.3321260134532E-2</v>
      </c>
      <c r="O370" s="17">
        <v>3.6121680659652003E-2</v>
      </c>
      <c r="P370" s="17">
        <v>3.4153175549020302E-2</v>
      </c>
      <c r="Q370" s="17">
        <v>4.6256737113524099E-2</v>
      </c>
      <c r="R370" s="17"/>
      <c r="S370" s="17">
        <v>2.9680358940445899E-2</v>
      </c>
      <c r="T370" s="17">
        <v>2.5908592372762301E-2</v>
      </c>
      <c r="U370" s="17">
        <v>4.3553591058131703E-2</v>
      </c>
      <c r="V370" s="17">
        <v>3.6034594326344101E-2</v>
      </c>
      <c r="W370" s="17">
        <v>5.6099732117572701E-2</v>
      </c>
      <c r="X370" s="17">
        <v>2.3231840607591699E-2</v>
      </c>
      <c r="Y370" s="17">
        <v>2.52790521950523E-2</v>
      </c>
      <c r="Z370" s="17">
        <v>3.0795060667856599E-2</v>
      </c>
      <c r="AA370" s="17">
        <v>4.1410461941924402E-2</v>
      </c>
      <c r="AB370" s="17">
        <v>3.3422866769659797E-2</v>
      </c>
      <c r="AC370" s="17">
        <v>5.9232496056664002E-2</v>
      </c>
      <c r="AD370" s="17">
        <v>2.55577322905075E-2</v>
      </c>
      <c r="AE370" s="17"/>
      <c r="AF370" s="17">
        <v>0</v>
      </c>
      <c r="AG370" s="17">
        <v>8.3310257658246997E-2</v>
      </c>
      <c r="AH370" s="17">
        <v>3.54101392959612E-2</v>
      </c>
      <c r="AI370" s="17">
        <v>3.4662230252641799E-2</v>
      </c>
      <c r="AJ370" s="17">
        <v>3.6439816221017399E-2</v>
      </c>
      <c r="AK370" s="17">
        <v>4.2949085110951399E-2</v>
      </c>
      <c r="AL370" s="17">
        <v>4.1316849836236E-2</v>
      </c>
      <c r="AM370" s="17">
        <v>7.8748364507369596E-3</v>
      </c>
      <c r="AN370" s="17">
        <v>1.9766554388767399E-2</v>
      </c>
      <c r="AO370" s="17">
        <v>2.8966023733332499E-2</v>
      </c>
      <c r="AP370" s="17">
        <v>1.40886446385746E-2</v>
      </c>
      <c r="AQ370" s="17">
        <v>6.0272453002304598E-2</v>
      </c>
      <c r="AR370" s="17">
        <v>6.8586148491564095E-2</v>
      </c>
      <c r="AS370" s="17">
        <v>0</v>
      </c>
      <c r="AT370" s="17">
        <v>0</v>
      </c>
      <c r="AU370" s="17">
        <v>1.9365159096378998E-2</v>
      </c>
      <c r="AV370" s="17"/>
      <c r="AW370" s="17">
        <v>1.8414943395590501E-2</v>
      </c>
      <c r="AX370" s="17">
        <v>3.2466272864155099E-2</v>
      </c>
      <c r="AY370" s="17">
        <v>3.8819100328940898E-2</v>
      </c>
      <c r="AZ370" s="17">
        <v>5.2686140585056697E-2</v>
      </c>
      <c r="BA370" s="17">
        <v>4.0106460519970903E-2</v>
      </c>
      <c r="BB370" s="17">
        <v>3.4641891727925998E-2</v>
      </c>
      <c r="BC370" s="17"/>
      <c r="BD370" s="17">
        <v>1.9674902813992801E-2</v>
      </c>
      <c r="BE370" s="17">
        <v>3.9539870666222103E-2</v>
      </c>
      <c r="BF370" s="17">
        <v>3.22816723561914E-2</v>
      </c>
      <c r="BG370" s="17">
        <v>2.4970032521811899E-2</v>
      </c>
      <c r="BH370" s="17">
        <v>0</v>
      </c>
      <c r="BI370" s="17"/>
      <c r="BJ370" s="17">
        <v>4.0214668964728702E-2</v>
      </c>
      <c r="BK370" s="17">
        <v>1.1982121213635601E-2</v>
      </c>
      <c r="BL370" s="17"/>
      <c r="BM370" s="17">
        <v>4.0720564786900101E-2</v>
      </c>
      <c r="BN370" s="17">
        <v>8.6847382434477004E-3</v>
      </c>
      <c r="BO370" s="17"/>
      <c r="BP370" s="17">
        <v>1.3027983095142699E-2</v>
      </c>
      <c r="BQ370" s="17">
        <v>2.1600788840824899E-2</v>
      </c>
      <c r="BR370" s="17">
        <v>3.5638473636141497E-2</v>
      </c>
      <c r="BS370" s="17">
        <v>4.31287033607297E-2</v>
      </c>
      <c r="BT370" s="17"/>
      <c r="BU370" s="17">
        <v>2.2475166224269399E-2</v>
      </c>
      <c r="BV370" s="17">
        <v>5.1223185463935998E-2</v>
      </c>
      <c r="BW370" s="17"/>
      <c r="BX370" s="17">
        <v>6.7503217186820801E-3</v>
      </c>
      <c r="BY370" s="17">
        <v>4.57706959198406E-2</v>
      </c>
      <c r="BZ370" s="17"/>
      <c r="CA370" s="17">
        <v>6.0736885815438303E-3</v>
      </c>
      <c r="CB370" s="17">
        <v>8.8940859445362397E-2</v>
      </c>
      <c r="CC370" s="17">
        <v>1.3408848033295299E-3</v>
      </c>
      <c r="CD370" s="17">
        <v>2.6942705819072502E-2</v>
      </c>
    </row>
    <row r="371" spans="2:82">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row>
    <row r="372" spans="2:82">
      <c r="B372" s="6" t="s">
        <v>215</v>
      </c>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row>
    <row r="373" spans="2:82">
      <c r="B373" s="24" t="s">
        <v>216</v>
      </c>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row>
    <row r="374" spans="2:82">
      <c r="B374" t="s">
        <v>201</v>
      </c>
      <c r="C374" s="17">
        <v>0.189510122024309</v>
      </c>
      <c r="D374" s="17">
        <v>0.18485204732434399</v>
      </c>
      <c r="E374" s="17">
        <v>0.195855557562019</v>
      </c>
      <c r="F374" s="17"/>
      <c r="G374" s="17">
        <v>0.10723797214021701</v>
      </c>
      <c r="H374" s="17">
        <v>0.14911182717541099</v>
      </c>
      <c r="I374" s="17">
        <v>0.21520627246510299</v>
      </c>
      <c r="J374" s="17">
        <v>0.212820469573958</v>
      </c>
      <c r="K374" s="17">
        <v>0.20256489696951699</v>
      </c>
      <c r="L374" s="17">
        <v>0.22063477400407799</v>
      </c>
      <c r="M374" s="17"/>
      <c r="N374" s="17">
        <v>0.20696961850645201</v>
      </c>
      <c r="O374" s="17">
        <v>0.186121180274297</v>
      </c>
      <c r="P374" s="17">
        <v>0.21165652727210499</v>
      </c>
      <c r="Q374" s="17">
        <v>0.15376771549742199</v>
      </c>
      <c r="R374" s="17"/>
      <c r="S374" s="17">
        <v>0.14644636035851</v>
      </c>
      <c r="T374" s="17">
        <v>0.22223204715813799</v>
      </c>
      <c r="U374" s="17">
        <v>0.244443565464006</v>
      </c>
      <c r="V374" s="17">
        <v>0.154241806955941</v>
      </c>
      <c r="W374" s="17">
        <v>0.24616192791646099</v>
      </c>
      <c r="X374" s="17">
        <v>0.16629092609937601</v>
      </c>
      <c r="Y374" s="17">
        <v>0.19488441659787301</v>
      </c>
      <c r="Z374" s="17">
        <v>0.15964750231210301</v>
      </c>
      <c r="AA374" s="17">
        <v>0.180965883687464</v>
      </c>
      <c r="AB374" s="17">
        <v>0.18299125405998001</v>
      </c>
      <c r="AC374" s="17">
        <v>0.19505291387408</v>
      </c>
      <c r="AD374" s="17">
        <v>0.17586428283348299</v>
      </c>
      <c r="AE374" s="17"/>
      <c r="AF374" s="17">
        <v>0</v>
      </c>
      <c r="AG374" s="17">
        <v>0.104475997178851</v>
      </c>
      <c r="AH374" s="17">
        <v>0.17904456926152901</v>
      </c>
      <c r="AI374" s="17">
        <v>0.16866823783331</v>
      </c>
      <c r="AJ374" s="17">
        <v>0.143283483804513</v>
      </c>
      <c r="AK374" s="17">
        <v>0.20784903655593201</v>
      </c>
      <c r="AL374" s="17">
        <v>0.17507164122159299</v>
      </c>
      <c r="AM374" s="17">
        <v>0.187253813076764</v>
      </c>
      <c r="AN374" s="17">
        <v>0.184671383143625</v>
      </c>
      <c r="AO374" s="17">
        <v>0.18440709665313301</v>
      </c>
      <c r="AP374" s="17">
        <v>0.19755558108451601</v>
      </c>
      <c r="AQ374" s="17">
        <v>0.23677681089682101</v>
      </c>
      <c r="AR374" s="17">
        <v>0.18082133991261501</v>
      </c>
      <c r="AS374" s="17">
        <v>0.298845576153837</v>
      </c>
      <c r="AT374" s="17">
        <v>0.245760126449833</v>
      </c>
      <c r="AU374" s="17">
        <v>0.22574143566417501</v>
      </c>
      <c r="AV374" s="17"/>
      <c r="AW374" s="17">
        <v>0.18679909152479501</v>
      </c>
      <c r="AX374" s="17">
        <v>0.15519071853872801</v>
      </c>
      <c r="AY374" s="17">
        <v>0.19491541293856199</v>
      </c>
      <c r="AZ374" s="17">
        <v>0.19583213077998801</v>
      </c>
      <c r="BA374" s="17">
        <v>0.23926797042668799</v>
      </c>
      <c r="BB374" s="17">
        <v>0.23790268324195199</v>
      </c>
      <c r="BC374" s="17"/>
      <c r="BD374" s="17">
        <v>0.167976247624334</v>
      </c>
      <c r="BE374" s="17">
        <v>0.216819911581528</v>
      </c>
      <c r="BF374" s="17">
        <v>0.21516184843639899</v>
      </c>
      <c r="BG374" s="17">
        <v>0.19107629308071</v>
      </c>
      <c r="BH374" s="17">
        <v>0.202679856234246</v>
      </c>
      <c r="BI374" s="17"/>
      <c r="BJ374" s="17">
        <v>0.19754625870107301</v>
      </c>
      <c r="BK374" s="17">
        <v>0.15193462537878499</v>
      </c>
      <c r="BL374" s="17"/>
      <c r="BM374" s="17">
        <v>0.19038014601436901</v>
      </c>
      <c r="BN374" s="17">
        <v>0.187782253424298</v>
      </c>
      <c r="BO374" s="17"/>
      <c r="BP374" s="17">
        <v>0.15032573048988601</v>
      </c>
      <c r="BQ374" s="17">
        <v>0.190797100105283</v>
      </c>
      <c r="BR374" s="17">
        <v>0.27651243567023398</v>
      </c>
      <c r="BS374" s="17">
        <v>0.19000597440377801</v>
      </c>
      <c r="BT374" s="17"/>
      <c r="BU374" s="17">
        <v>0.21339789884268101</v>
      </c>
      <c r="BV374" s="17">
        <v>0.15563929816201999</v>
      </c>
      <c r="BW374" s="17"/>
      <c r="BX374" s="17">
        <v>0.19319987282312701</v>
      </c>
      <c r="BY374" s="17">
        <v>0.187789517325543</v>
      </c>
      <c r="BZ374" s="17"/>
      <c r="CA374" s="17">
        <v>0.20442545809753199</v>
      </c>
      <c r="CB374" s="17">
        <v>0.18612400191237199</v>
      </c>
      <c r="CC374" s="17">
        <v>0.22328523816349299</v>
      </c>
      <c r="CD374" s="17">
        <v>0.14826477908763899</v>
      </c>
    </row>
    <row r="375" spans="2:82">
      <c r="B375" t="s">
        <v>202</v>
      </c>
      <c r="C375" s="17">
        <v>0.110231615267001</v>
      </c>
      <c r="D375" s="17">
        <v>0.13746470609740799</v>
      </c>
      <c r="E375" s="17">
        <v>8.3561951565198606E-2</v>
      </c>
      <c r="F375" s="17"/>
      <c r="G375" s="17">
        <v>0.10521580291976999</v>
      </c>
      <c r="H375" s="17">
        <v>6.12623063469101E-2</v>
      </c>
      <c r="I375" s="17">
        <v>7.3536977506728801E-2</v>
      </c>
      <c r="J375" s="17">
        <v>0.14555155134784001</v>
      </c>
      <c r="K375" s="17">
        <v>0.109767226232851</v>
      </c>
      <c r="L375" s="17">
        <v>0.152583120246396</v>
      </c>
      <c r="M375" s="17"/>
      <c r="N375" s="17">
        <v>0.143793279170607</v>
      </c>
      <c r="O375" s="17">
        <v>0.112666517390951</v>
      </c>
      <c r="P375" s="17">
        <v>7.0934036309777806E-2</v>
      </c>
      <c r="Q375" s="17">
        <v>9.8928411101986302E-2</v>
      </c>
      <c r="R375" s="17"/>
      <c r="S375" s="17">
        <v>0.134154108163061</v>
      </c>
      <c r="T375" s="17">
        <v>0.108304730402197</v>
      </c>
      <c r="U375" s="17">
        <v>7.5913245059518797E-2</v>
      </c>
      <c r="V375" s="17">
        <v>9.5959184718744206E-2</v>
      </c>
      <c r="W375" s="17">
        <v>0.105281292002641</v>
      </c>
      <c r="X375" s="17">
        <v>9.3032716115150293E-2</v>
      </c>
      <c r="Y375" s="17">
        <v>0.108580756157244</v>
      </c>
      <c r="Z375" s="17">
        <v>0.17306480089766699</v>
      </c>
      <c r="AA375" s="17">
        <v>0.113080216609075</v>
      </c>
      <c r="AB375" s="17">
        <v>0.13051762836445599</v>
      </c>
      <c r="AC375" s="17">
        <v>6.0622334215709499E-2</v>
      </c>
      <c r="AD375" s="17">
        <v>0.137957895182381</v>
      </c>
      <c r="AE375" s="17"/>
      <c r="AF375" s="17">
        <v>0.172759607031053</v>
      </c>
      <c r="AG375" s="17">
        <v>0.125489351952041</v>
      </c>
      <c r="AH375" s="17">
        <v>0.101487899782906</v>
      </c>
      <c r="AI375" s="17">
        <v>0.10070005149348001</v>
      </c>
      <c r="AJ375" s="17">
        <v>0.1031475753253</v>
      </c>
      <c r="AK375" s="17">
        <v>9.07999221456713E-2</v>
      </c>
      <c r="AL375" s="17">
        <v>0.111516008303222</v>
      </c>
      <c r="AM375" s="17">
        <v>0.103062032685017</v>
      </c>
      <c r="AN375" s="17">
        <v>0.141078779156106</v>
      </c>
      <c r="AO375" s="17">
        <v>0.12410197361926099</v>
      </c>
      <c r="AP375" s="17">
        <v>9.8774293961607501E-2</v>
      </c>
      <c r="AQ375" s="17">
        <v>0.1274778310685</v>
      </c>
      <c r="AR375" s="17">
        <v>0.12858581484439899</v>
      </c>
      <c r="AS375" s="17">
        <v>0.15983198083964201</v>
      </c>
      <c r="AT375" s="17">
        <v>0.14326389645999901</v>
      </c>
      <c r="AU375" s="17">
        <v>7.99996887480421E-2</v>
      </c>
      <c r="AV375" s="17"/>
      <c r="AW375" s="17">
        <v>9.9094679168673899E-2</v>
      </c>
      <c r="AX375" s="17">
        <v>0.14136117884836399</v>
      </c>
      <c r="AY375" s="17">
        <v>0.111472869534467</v>
      </c>
      <c r="AZ375" s="17">
        <v>9.1891673231669704E-2</v>
      </c>
      <c r="BA375" s="17">
        <v>0.115816168729062</v>
      </c>
      <c r="BB375" s="17">
        <v>5.6622878839797698E-2</v>
      </c>
      <c r="BC375" s="17"/>
      <c r="BD375" s="17">
        <v>8.34948885484047E-2</v>
      </c>
      <c r="BE375" s="17">
        <v>8.9629977685128995E-2</v>
      </c>
      <c r="BF375" s="17">
        <v>0.12208315704834601</v>
      </c>
      <c r="BG375" s="17">
        <v>0.11480337960187099</v>
      </c>
      <c r="BH375" s="17">
        <v>8.2489138289092906E-2</v>
      </c>
      <c r="BI375" s="17"/>
      <c r="BJ375" s="17">
        <v>0.11909265309738799</v>
      </c>
      <c r="BK375" s="17">
        <v>7.0325910727845206E-2</v>
      </c>
      <c r="BL375" s="17"/>
      <c r="BM375" s="17">
        <v>0.110722072420174</v>
      </c>
      <c r="BN375" s="17">
        <v>0.10246626847376</v>
      </c>
      <c r="BO375" s="17"/>
      <c r="BP375" s="17">
        <v>0.11888053412890701</v>
      </c>
      <c r="BQ375" s="17">
        <v>7.8644018806029906E-2</v>
      </c>
      <c r="BR375" s="17">
        <v>7.1928218398544796E-2</v>
      </c>
      <c r="BS375" s="17">
        <v>0.11944043503174399</v>
      </c>
      <c r="BT375" s="17"/>
      <c r="BU375" s="17">
        <v>0.111105908282173</v>
      </c>
      <c r="BV375" s="17">
        <v>0.108991942569701</v>
      </c>
      <c r="BW375" s="17"/>
      <c r="BX375" s="17">
        <v>0.100208056695638</v>
      </c>
      <c r="BY375" s="17">
        <v>0.114905801388669</v>
      </c>
      <c r="BZ375" s="17"/>
      <c r="CA375" s="17">
        <v>0.122819305957747</v>
      </c>
      <c r="CB375" s="17">
        <v>0.10497932083790899</v>
      </c>
      <c r="CC375" s="17">
        <v>0.120573204220727</v>
      </c>
      <c r="CD375" s="17">
        <v>9.8747470783342395E-2</v>
      </c>
    </row>
    <row r="376" spans="2:82">
      <c r="B376" t="s">
        <v>205</v>
      </c>
      <c r="C376" s="17">
        <v>5.6601377456069898E-2</v>
      </c>
      <c r="D376" s="17">
        <v>5.8880798204792299E-2</v>
      </c>
      <c r="E376" s="17">
        <v>5.4888517481978101E-2</v>
      </c>
      <c r="F376" s="17"/>
      <c r="G376" s="17">
        <v>3.9321930731211097E-2</v>
      </c>
      <c r="H376" s="17">
        <v>7.1566671277003294E-2</v>
      </c>
      <c r="I376" s="17">
        <v>4.9680586320738698E-2</v>
      </c>
      <c r="J376" s="17">
        <v>4.3991228528663703E-2</v>
      </c>
      <c r="K376" s="17">
        <v>6.2031468778068498E-2</v>
      </c>
      <c r="L376" s="17">
        <v>6.6016570228282098E-2</v>
      </c>
      <c r="M376" s="17"/>
      <c r="N376" s="17">
        <v>5.4218787897670602E-2</v>
      </c>
      <c r="O376" s="17">
        <v>6.9817475485198205E-2</v>
      </c>
      <c r="P376" s="17">
        <v>5.2227411971968403E-2</v>
      </c>
      <c r="Q376" s="17">
        <v>4.7924866298448603E-2</v>
      </c>
      <c r="R376" s="17"/>
      <c r="S376" s="17">
        <v>3.4314366526432799E-2</v>
      </c>
      <c r="T376" s="17">
        <v>3.2689369949132498E-2</v>
      </c>
      <c r="U376" s="17">
        <v>7.6985534847315004E-2</v>
      </c>
      <c r="V376" s="17">
        <v>6.7199194603577206E-2</v>
      </c>
      <c r="W376" s="17">
        <v>8.2995725548930602E-2</v>
      </c>
      <c r="X376" s="17">
        <v>7.0088560662051602E-2</v>
      </c>
      <c r="Y376" s="17">
        <v>6.7616520620020201E-2</v>
      </c>
      <c r="Z376" s="17">
        <v>5.3929683845104902E-2</v>
      </c>
      <c r="AA376" s="17">
        <v>3.3629636951215701E-2</v>
      </c>
      <c r="AB376" s="17">
        <v>6.2324877009964502E-2</v>
      </c>
      <c r="AC376" s="17">
        <v>0.11960746461581701</v>
      </c>
      <c r="AD376" s="17">
        <v>2.5908212289625501E-2</v>
      </c>
      <c r="AE376" s="17"/>
      <c r="AF376" s="17">
        <v>0</v>
      </c>
      <c r="AG376" s="17">
        <v>3.3071592768991298E-2</v>
      </c>
      <c r="AH376" s="17">
        <v>4.8772258383996597E-2</v>
      </c>
      <c r="AI376" s="17">
        <v>7.6835822719826294E-2</v>
      </c>
      <c r="AJ376" s="17">
        <v>8.9258201671194901E-2</v>
      </c>
      <c r="AK376" s="17">
        <v>5.4338056860721101E-2</v>
      </c>
      <c r="AL376" s="17">
        <v>5.6176992108225701E-2</v>
      </c>
      <c r="AM376" s="17">
        <v>6.6508152329560102E-2</v>
      </c>
      <c r="AN376" s="17">
        <v>3.9602335772343303E-2</v>
      </c>
      <c r="AO376" s="17">
        <v>6.1551693482828101E-2</v>
      </c>
      <c r="AP376" s="17">
        <v>6.7195352827181198E-2</v>
      </c>
      <c r="AQ376" s="17">
        <v>2.9055352186093099E-2</v>
      </c>
      <c r="AR376" s="17">
        <v>2.4973919104194602E-2</v>
      </c>
      <c r="AS376" s="17">
        <v>2.1268873759498701E-2</v>
      </c>
      <c r="AT376" s="17">
        <v>0.116699722168067</v>
      </c>
      <c r="AU376" s="17">
        <v>4.4658220332380497E-2</v>
      </c>
      <c r="AV376" s="17"/>
      <c r="AW376" s="17">
        <v>5.6712964476913298E-2</v>
      </c>
      <c r="AX376" s="17">
        <v>5.7336654893316401E-2</v>
      </c>
      <c r="AY376" s="17">
        <v>4.6141107135566302E-2</v>
      </c>
      <c r="AZ376" s="17">
        <v>6.8338977085966895E-2</v>
      </c>
      <c r="BA376" s="17">
        <v>4.8269221357109697E-2</v>
      </c>
      <c r="BB376" s="17">
        <v>5.1158417057821197E-2</v>
      </c>
      <c r="BC376" s="17"/>
      <c r="BD376" s="17">
        <v>5.3521462980284901E-2</v>
      </c>
      <c r="BE376" s="17">
        <v>4.4501872871333802E-2</v>
      </c>
      <c r="BF376" s="17">
        <v>5.95068562942066E-2</v>
      </c>
      <c r="BG376" s="17">
        <v>6.4201993220457304E-2</v>
      </c>
      <c r="BH376" s="17">
        <v>5.41665287369942E-2</v>
      </c>
      <c r="BI376" s="17"/>
      <c r="BJ376" s="17">
        <v>5.7863563286239497E-2</v>
      </c>
      <c r="BK376" s="17">
        <v>5.2503276906451499E-2</v>
      </c>
      <c r="BL376" s="17"/>
      <c r="BM376" s="17">
        <v>5.5790148334015799E-2</v>
      </c>
      <c r="BN376" s="17">
        <v>6.12070010893839E-2</v>
      </c>
      <c r="BO376" s="17"/>
      <c r="BP376" s="17">
        <v>5.0840946084311701E-2</v>
      </c>
      <c r="BQ376" s="17">
        <v>7.1768660480606497E-2</v>
      </c>
      <c r="BR376" s="17">
        <v>5.8815867134730498E-2</v>
      </c>
      <c r="BS376" s="17">
        <v>5.4414375383240697E-2</v>
      </c>
      <c r="BT376" s="17"/>
      <c r="BU376" s="17">
        <v>5.8876350801691901E-2</v>
      </c>
      <c r="BV376" s="17">
        <v>5.3375659882314602E-2</v>
      </c>
      <c r="BW376" s="17"/>
      <c r="BX376" s="17">
        <v>5.3206432751530801E-2</v>
      </c>
      <c r="BY376" s="17">
        <v>5.8184508168462198E-2</v>
      </c>
      <c r="BZ376" s="17"/>
      <c r="CA376" s="17">
        <v>7.9342510206574901E-2</v>
      </c>
      <c r="CB376" s="17">
        <v>7.8928479835518997E-2</v>
      </c>
      <c r="CC376" s="17">
        <v>5.54648047658532E-2</v>
      </c>
      <c r="CD376" s="17">
        <v>3.1293344607108302E-2</v>
      </c>
    </row>
    <row r="377" spans="2:82">
      <c r="B377" t="s">
        <v>207</v>
      </c>
      <c r="C377" s="17">
        <v>9.3986876856131704E-2</v>
      </c>
      <c r="D377" s="17">
        <v>9.5575393037200695E-2</v>
      </c>
      <c r="E377" s="17">
        <v>9.2053337416691305E-2</v>
      </c>
      <c r="F377" s="17"/>
      <c r="G377" s="17">
        <v>0.110984173131982</v>
      </c>
      <c r="H377" s="17">
        <v>0.13564679664628199</v>
      </c>
      <c r="I377" s="17">
        <v>0.103750551043242</v>
      </c>
      <c r="J377" s="17">
        <v>7.2272119968500095E-2</v>
      </c>
      <c r="K377" s="17">
        <v>6.6418598846733498E-2</v>
      </c>
      <c r="L377" s="17">
        <v>8.0869972783376098E-2</v>
      </c>
      <c r="M377" s="17"/>
      <c r="N377" s="17">
        <v>8.9231526118840596E-2</v>
      </c>
      <c r="O377" s="17">
        <v>9.1974698125913606E-2</v>
      </c>
      <c r="P377" s="17">
        <v>0.129895971965582</v>
      </c>
      <c r="Q377" s="17">
        <v>7.1386628617465295E-2</v>
      </c>
      <c r="R377" s="17"/>
      <c r="S377" s="17">
        <v>0.11343653386057299</v>
      </c>
      <c r="T377" s="17">
        <v>9.2692567970311501E-2</v>
      </c>
      <c r="U377" s="17">
        <v>7.5029201611621896E-2</v>
      </c>
      <c r="V377" s="17">
        <v>7.3250444603126005E-2</v>
      </c>
      <c r="W377" s="17">
        <v>0.108180303593156</v>
      </c>
      <c r="X377" s="17">
        <v>7.5493816256329505E-2</v>
      </c>
      <c r="Y377" s="17">
        <v>7.3856156036594303E-2</v>
      </c>
      <c r="Z377" s="17">
        <v>9.6993818529005002E-2</v>
      </c>
      <c r="AA377" s="17">
        <v>0.12976156330706001</v>
      </c>
      <c r="AB377" s="17">
        <v>7.9067029684659798E-2</v>
      </c>
      <c r="AC377" s="17">
        <v>8.3134942113974902E-2</v>
      </c>
      <c r="AD377" s="17">
        <v>0.13900726339462399</v>
      </c>
      <c r="AE377" s="17"/>
      <c r="AF377" s="17">
        <v>0.368799134649898</v>
      </c>
      <c r="AG377" s="17">
        <v>6.8574435702076997E-2</v>
      </c>
      <c r="AH377" s="17">
        <v>7.1785834391770401E-2</v>
      </c>
      <c r="AI377" s="17">
        <v>0.13505378791587699</v>
      </c>
      <c r="AJ377" s="17">
        <v>8.5935160284506498E-2</v>
      </c>
      <c r="AK377" s="17">
        <v>8.8989125523712007E-2</v>
      </c>
      <c r="AL377" s="17">
        <v>9.4227754597094801E-2</v>
      </c>
      <c r="AM377" s="17">
        <v>6.7532563160996303E-2</v>
      </c>
      <c r="AN377" s="17">
        <v>9.4566718857586093E-2</v>
      </c>
      <c r="AO377" s="17">
        <v>5.6264449806287101E-2</v>
      </c>
      <c r="AP377" s="17">
        <v>9.3158405494980001E-2</v>
      </c>
      <c r="AQ377" s="17">
        <v>0.101499632118736</v>
      </c>
      <c r="AR377" s="17">
        <v>0.13537330998736599</v>
      </c>
      <c r="AS377" s="17">
        <v>0.14869115846787301</v>
      </c>
      <c r="AT377" s="17">
        <v>8.3460644254812602E-2</v>
      </c>
      <c r="AU377" s="17">
        <v>0.14070154185377601</v>
      </c>
      <c r="AV377" s="17"/>
      <c r="AW377" s="17">
        <v>9.6124788086910398E-2</v>
      </c>
      <c r="AX377" s="17">
        <v>8.7052018296516404E-2</v>
      </c>
      <c r="AY377" s="17">
        <v>0.105194219046326</v>
      </c>
      <c r="AZ377" s="17">
        <v>7.6520690899188601E-2</v>
      </c>
      <c r="BA377" s="17">
        <v>9.8320213653640701E-2</v>
      </c>
      <c r="BB377" s="17">
        <v>0.14491425643105499</v>
      </c>
      <c r="BC377" s="17"/>
      <c r="BD377" s="17">
        <v>9.9097379803188806E-2</v>
      </c>
      <c r="BE377" s="17">
        <v>9.2166073265827098E-2</v>
      </c>
      <c r="BF377" s="17">
        <v>9.7467058067770798E-2</v>
      </c>
      <c r="BG377" s="17">
        <v>0.108338742417056</v>
      </c>
      <c r="BH377" s="17">
        <v>7.7006846748041202E-2</v>
      </c>
      <c r="BI377" s="17"/>
      <c r="BJ377" s="17">
        <v>9.1017178063108301E-2</v>
      </c>
      <c r="BK377" s="17">
        <v>0.104023168091089</v>
      </c>
      <c r="BL377" s="17"/>
      <c r="BM377" s="17">
        <v>9.4386401600349501E-2</v>
      </c>
      <c r="BN377" s="17">
        <v>9.3282775488627998E-2</v>
      </c>
      <c r="BO377" s="17"/>
      <c r="BP377" s="17">
        <v>0.107210958467407</v>
      </c>
      <c r="BQ377" s="17">
        <v>0.13099218313776101</v>
      </c>
      <c r="BR377" s="17">
        <v>7.5902296008560896E-2</v>
      </c>
      <c r="BS377" s="17">
        <v>8.8733785862789405E-2</v>
      </c>
      <c r="BT377" s="17"/>
      <c r="BU377" s="17">
        <v>9.7017819899104699E-2</v>
      </c>
      <c r="BV377" s="17">
        <v>8.96892589268561E-2</v>
      </c>
      <c r="BW377" s="17"/>
      <c r="BX377" s="17">
        <v>9.4720292222810504E-2</v>
      </c>
      <c r="BY377" s="17">
        <v>9.3644870581220396E-2</v>
      </c>
      <c r="BZ377" s="17"/>
      <c r="CA377" s="17">
        <v>9.7228030945730806E-2</v>
      </c>
      <c r="CB377" s="17">
        <v>0.104389862845568</v>
      </c>
      <c r="CC377" s="17">
        <v>8.5924450054294096E-2</v>
      </c>
      <c r="CD377" s="17">
        <v>9.3322910439539997E-2</v>
      </c>
    </row>
    <row r="378" spans="2:82">
      <c r="B378" t="s">
        <v>208</v>
      </c>
      <c r="C378" s="17">
        <v>5.2269953735615098E-2</v>
      </c>
      <c r="D378" s="17">
        <v>4.2103696840877003E-2</v>
      </c>
      <c r="E378" s="17">
        <v>6.1586549731945002E-2</v>
      </c>
      <c r="F378" s="17"/>
      <c r="G378" s="17">
        <v>6.0578835869502599E-2</v>
      </c>
      <c r="H378" s="17">
        <v>7.3585248291196101E-2</v>
      </c>
      <c r="I378" s="17">
        <v>3.9591489604178999E-2</v>
      </c>
      <c r="J378" s="17">
        <v>3.2174789681999397E-2</v>
      </c>
      <c r="K378" s="17">
        <v>7.5253271296842797E-2</v>
      </c>
      <c r="L378" s="17">
        <v>3.98186126590096E-2</v>
      </c>
      <c r="M378" s="17"/>
      <c r="N378" s="17">
        <v>5.4555142789191699E-2</v>
      </c>
      <c r="O378" s="17">
        <v>5.3271554466756597E-2</v>
      </c>
      <c r="P378" s="17">
        <v>3.4989489378210399E-2</v>
      </c>
      <c r="Q378" s="17">
        <v>6.3363384929562297E-2</v>
      </c>
      <c r="R378" s="17"/>
      <c r="S378" s="17">
        <v>5.1578411027917999E-2</v>
      </c>
      <c r="T378" s="17">
        <v>6.5112913518731094E-2</v>
      </c>
      <c r="U378" s="17">
        <v>5.8961274966689299E-2</v>
      </c>
      <c r="V378" s="17">
        <v>5.8549793993685303E-2</v>
      </c>
      <c r="W378" s="17">
        <v>6.9483739784265905E-2</v>
      </c>
      <c r="X378" s="17">
        <v>4.51071336493514E-2</v>
      </c>
      <c r="Y378" s="17">
        <v>5.8233916125261201E-2</v>
      </c>
      <c r="Z378" s="17">
        <v>2.4958143550651402E-2</v>
      </c>
      <c r="AA378" s="17">
        <v>4.20318334886731E-2</v>
      </c>
      <c r="AB378" s="17">
        <v>2.99973696893511E-2</v>
      </c>
      <c r="AC378" s="17">
        <v>4.4763925477744201E-2</v>
      </c>
      <c r="AD378" s="17">
        <v>7.5440828508861399E-2</v>
      </c>
      <c r="AE378" s="17"/>
      <c r="AF378" s="17">
        <v>0.150257570064454</v>
      </c>
      <c r="AG378" s="17">
        <v>1.04983509476025E-2</v>
      </c>
      <c r="AH378" s="17">
        <v>4.0792055681863199E-2</v>
      </c>
      <c r="AI378" s="17">
        <v>6.1165084702699303E-2</v>
      </c>
      <c r="AJ378" s="17">
        <v>4.83945049235412E-2</v>
      </c>
      <c r="AK378" s="17">
        <v>5.0718286182273697E-2</v>
      </c>
      <c r="AL378" s="17">
        <v>5.5013189858751303E-2</v>
      </c>
      <c r="AM378" s="17">
        <v>5.1762748695730901E-2</v>
      </c>
      <c r="AN378" s="17">
        <v>5.9214381467517299E-2</v>
      </c>
      <c r="AO378" s="17">
        <v>6.9153556495072599E-2</v>
      </c>
      <c r="AP378" s="17">
        <v>8.1055861409768407E-2</v>
      </c>
      <c r="AQ378" s="17">
        <v>4.6114432438707602E-2</v>
      </c>
      <c r="AR378" s="17">
        <v>5.07112834382153E-2</v>
      </c>
      <c r="AS378" s="17">
        <v>0</v>
      </c>
      <c r="AT378" s="17">
        <v>4.0134050986088701E-2</v>
      </c>
      <c r="AU378" s="17">
        <v>6.6746047251742699E-2</v>
      </c>
      <c r="AV378" s="17"/>
      <c r="AW378" s="17">
        <v>5.3134865429486401E-2</v>
      </c>
      <c r="AX378" s="17">
        <v>5.0107062884093501E-2</v>
      </c>
      <c r="AY378" s="17">
        <v>4.0007433431619201E-2</v>
      </c>
      <c r="AZ378" s="17">
        <v>5.7552706491007397E-2</v>
      </c>
      <c r="BA378" s="17">
        <v>5.5082924109020402E-2</v>
      </c>
      <c r="BB378" s="17">
        <v>6.4136420618337103E-2</v>
      </c>
      <c r="BC378" s="17"/>
      <c r="BD378" s="17">
        <v>3.6703529034193098E-2</v>
      </c>
      <c r="BE378" s="17">
        <v>7.63256443373483E-2</v>
      </c>
      <c r="BF378" s="17">
        <v>3.6624131327237901E-2</v>
      </c>
      <c r="BG378" s="17">
        <v>6.3148181397549505E-2</v>
      </c>
      <c r="BH378" s="17">
        <v>5.35586673686793E-2</v>
      </c>
      <c r="BI378" s="17"/>
      <c r="BJ378" s="17">
        <v>5.1056337863097802E-2</v>
      </c>
      <c r="BK378" s="17">
        <v>5.8835016141408798E-2</v>
      </c>
      <c r="BL378" s="17"/>
      <c r="BM378" s="17">
        <v>5.4359974879785E-2</v>
      </c>
      <c r="BN378" s="17">
        <v>4.29467983575018E-2</v>
      </c>
      <c r="BO378" s="17"/>
      <c r="BP378" s="17">
        <v>3.3455751873812001E-2</v>
      </c>
      <c r="BQ378" s="17">
        <v>3.99698289892782E-2</v>
      </c>
      <c r="BR378" s="17">
        <v>0.107078784511975</v>
      </c>
      <c r="BS378" s="17">
        <v>5.2868418865117603E-2</v>
      </c>
      <c r="BT378" s="17"/>
      <c r="BU378" s="17">
        <v>6.1436477028552101E-2</v>
      </c>
      <c r="BV378" s="17">
        <v>3.9272607927952299E-2</v>
      </c>
      <c r="BW378" s="17"/>
      <c r="BX378" s="17">
        <v>6.2015420647541598E-2</v>
      </c>
      <c r="BY378" s="17">
        <v>4.7725447324584301E-2</v>
      </c>
      <c r="BZ378" s="17"/>
      <c r="CA378" s="17">
        <v>5.3238540400527397E-2</v>
      </c>
      <c r="CB378" s="17">
        <v>4.6053255936570697E-2</v>
      </c>
      <c r="CC378" s="17">
        <v>5.13057534762578E-2</v>
      </c>
      <c r="CD378" s="17">
        <v>5.8511196468763099E-2</v>
      </c>
    </row>
    <row r="379" spans="2:82">
      <c r="B379" t="s">
        <v>203</v>
      </c>
      <c r="C379" s="17">
        <v>7.8378617257975403E-2</v>
      </c>
      <c r="D379" s="17">
        <v>7.1186894625294705E-2</v>
      </c>
      <c r="E379" s="17">
        <v>8.5187518869319398E-2</v>
      </c>
      <c r="F379" s="17"/>
      <c r="G379" s="17">
        <v>9.9749933495027601E-2</v>
      </c>
      <c r="H379" s="17">
        <v>0.10004896978753899</v>
      </c>
      <c r="I379" s="17">
        <v>7.2288649330421298E-2</v>
      </c>
      <c r="J379" s="17">
        <v>9.4385630997857003E-2</v>
      </c>
      <c r="K379" s="17">
        <v>4.7835057518908798E-2</v>
      </c>
      <c r="L379" s="17">
        <v>6.3685352058888603E-2</v>
      </c>
      <c r="M379" s="17"/>
      <c r="N379" s="17">
        <v>7.6965380757583399E-2</v>
      </c>
      <c r="O379" s="17">
        <v>7.2631642478651698E-2</v>
      </c>
      <c r="P379" s="17">
        <v>8.2458814347695503E-2</v>
      </c>
      <c r="Q379" s="17">
        <v>8.3861319694377295E-2</v>
      </c>
      <c r="R379" s="17"/>
      <c r="S379" s="17">
        <v>9.6602625675878906E-2</v>
      </c>
      <c r="T379" s="17">
        <v>6.7833360929745803E-2</v>
      </c>
      <c r="U379" s="17">
        <v>8.7793791326541595E-2</v>
      </c>
      <c r="V379" s="17">
        <v>0.101410372593133</v>
      </c>
      <c r="W379" s="17">
        <v>8.5347090952061902E-2</v>
      </c>
      <c r="X379" s="17">
        <v>7.3020455619552602E-2</v>
      </c>
      <c r="Y379" s="17">
        <v>8.4883129314540201E-2</v>
      </c>
      <c r="Z379" s="17">
        <v>5.3472243278146099E-2</v>
      </c>
      <c r="AA379" s="17">
        <v>6.4466177311609196E-2</v>
      </c>
      <c r="AB379" s="17">
        <v>7.0026943225379806E-2</v>
      </c>
      <c r="AC379" s="17">
        <v>7.7586021709363198E-2</v>
      </c>
      <c r="AD379" s="17">
        <v>3.1252162487130399E-2</v>
      </c>
      <c r="AE379" s="17"/>
      <c r="AF379" s="17">
        <v>0.14741080160943701</v>
      </c>
      <c r="AG379" s="17">
        <v>7.6897586136090504E-2</v>
      </c>
      <c r="AH379" s="17">
        <v>9.0191852818231305E-2</v>
      </c>
      <c r="AI379" s="17">
        <v>6.9575111273047704E-2</v>
      </c>
      <c r="AJ379" s="17">
        <v>8.2908287657237595E-2</v>
      </c>
      <c r="AK379" s="17">
        <v>7.5684192799774105E-2</v>
      </c>
      <c r="AL379" s="17">
        <v>8.2573474959256293E-2</v>
      </c>
      <c r="AM379" s="17">
        <v>7.5059128258128494E-2</v>
      </c>
      <c r="AN379" s="17">
        <v>8.3477432476164501E-2</v>
      </c>
      <c r="AO379" s="17">
        <v>7.7823905125259593E-2</v>
      </c>
      <c r="AP379" s="17">
        <v>9.1116854210266801E-2</v>
      </c>
      <c r="AQ379" s="17">
        <v>6.5516877949738303E-2</v>
      </c>
      <c r="AR379" s="17">
        <v>0.114725444358578</v>
      </c>
      <c r="AS379" s="17">
        <v>6.2396009387617801E-2</v>
      </c>
      <c r="AT379" s="17">
        <v>5.4706757919871001E-2</v>
      </c>
      <c r="AU379" s="17">
        <v>0.11194194860453099</v>
      </c>
      <c r="AV379" s="17"/>
      <c r="AW379" s="17">
        <v>9.0972273189858704E-2</v>
      </c>
      <c r="AX379" s="17">
        <v>6.86222284942474E-2</v>
      </c>
      <c r="AY379" s="17">
        <v>8.8273566370737896E-2</v>
      </c>
      <c r="AZ379" s="17">
        <v>8.477735582241E-2</v>
      </c>
      <c r="BA379" s="17">
        <v>7.8841015025465505E-2</v>
      </c>
      <c r="BB379" s="17">
        <v>3.3339751734876501E-2</v>
      </c>
      <c r="BC379" s="17"/>
      <c r="BD379" s="17">
        <v>8.6059258225660601E-2</v>
      </c>
      <c r="BE379" s="17">
        <v>8.2619392680682802E-2</v>
      </c>
      <c r="BF379" s="17">
        <v>5.4845639954128202E-2</v>
      </c>
      <c r="BG379" s="17">
        <v>8.43750627943506E-2</v>
      </c>
      <c r="BH379" s="17">
        <v>0.192908373926058</v>
      </c>
      <c r="BI379" s="17"/>
      <c r="BJ379" s="17">
        <v>7.5894976566906802E-2</v>
      </c>
      <c r="BK379" s="17">
        <v>9.1110551318870997E-2</v>
      </c>
      <c r="BL379" s="17"/>
      <c r="BM379" s="17">
        <v>7.5839625615484199E-2</v>
      </c>
      <c r="BN379" s="17">
        <v>9.1525563241084101E-2</v>
      </c>
      <c r="BO379" s="17"/>
      <c r="BP379" s="17">
        <v>0.10289320160320101</v>
      </c>
      <c r="BQ379" s="17">
        <v>5.9864104172910701E-2</v>
      </c>
      <c r="BR379" s="17">
        <v>5.4749794877896399E-2</v>
      </c>
      <c r="BS379" s="17">
        <v>7.8626530300814707E-2</v>
      </c>
      <c r="BT379" s="17"/>
      <c r="BU379" s="17">
        <v>7.4932024800744901E-2</v>
      </c>
      <c r="BV379" s="17">
        <v>8.3265590496697794E-2</v>
      </c>
      <c r="BW379" s="17"/>
      <c r="BX379" s="17">
        <v>9.4975643551795205E-2</v>
      </c>
      <c r="BY379" s="17">
        <v>7.0639091478661001E-2</v>
      </c>
      <c r="BZ379" s="17"/>
      <c r="CA379" s="17">
        <v>7.7145070931320295E-2</v>
      </c>
      <c r="CB379" s="17">
        <v>6.8906443286013197E-2</v>
      </c>
      <c r="CC379" s="17">
        <v>6.8987939572520696E-2</v>
      </c>
      <c r="CD379" s="17">
        <v>9.8005276674025393E-2</v>
      </c>
    </row>
    <row r="380" spans="2:82">
      <c r="B380" t="s">
        <v>204</v>
      </c>
      <c r="C380" s="17">
        <v>8.2498613222424605E-2</v>
      </c>
      <c r="D380" s="17">
        <v>8.8288194753835897E-2</v>
      </c>
      <c r="E380" s="17">
        <v>7.7576887293117305E-2</v>
      </c>
      <c r="F380" s="17"/>
      <c r="G380" s="17">
        <v>6.8844415506819398E-2</v>
      </c>
      <c r="H380" s="17">
        <v>7.7091808659523794E-2</v>
      </c>
      <c r="I380" s="17">
        <v>0.10925552245096</v>
      </c>
      <c r="J380" s="17">
        <v>6.7058161914000006E-2</v>
      </c>
      <c r="K380" s="17">
        <v>0.10337186642872399</v>
      </c>
      <c r="L380" s="17">
        <v>7.0714514697387501E-2</v>
      </c>
      <c r="M380" s="17"/>
      <c r="N380" s="17">
        <v>7.2996713531441604E-2</v>
      </c>
      <c r="O380" s="17">
        <v>8.1037514299344304E-2</v>
      </c>
      <c r="P380" s="17">
        <v>7.9171320654103497E-2</v>
      </c>
      <c r="Q380" s="17">
        <v>9.8034612774819105E-2</v>
      </c>
      <c r="R380" s="17"/>
      <c r="S380" s="17">
        <v>6.9073740805202094E-2</v>
      </c>
      <c r="T380" s="17">
        <v>7.8657440324496203E-2</v>
      </c>
      <c r="U380" s="17">
        <v>4.9391723186291002E-2</v>
      </c>
      <c r="V380" s="17">
        <v>9.4018595371363006E-2</v>
      </c>
      <c r="W380" s="17">
        <v>8.6172736715289203E-2</v>
      </c>
      <c r="X380" s="17">
        <v>7.9732977549880804E-2</v>
      </c>
      <c r="Y380" s="17">
        <v>0.115588084447544</v>
      </c>
      <c r="Z380" s="17">
        <v>0.101953879434624</v>
      </c>
      <c r="AA380" s="17">
        <v>9.1513335663321996E-2</v>
      </c>
      <c r="AB380" s="17">
        <v>8.7148922892082106E-2</v>
      </c>
      <c r="AC380" s="17">
        <v>4.5741249120911098E-2</v>
      </c>
      <c r="AD380" s="17">
        <v>0.12381320379055399</v>
      </c>
      <c r="AE380" s="17"/>
      <c r="AF380" s="17">
        <v>0</v>
      </c>
      <c r="AG380" s="17">
        <v>0.104861317183345</v>
      </c>
      <c r="AH380" s="17">
        <v>9.1629547079203094E-2</v>
      </c>
      <c r="AI380" s="17">
        <v>6.3458939588412505E-2</v>
      </c>
      <c r="AJ380" s="17">
        <v>7.1787354788019703E-2</v>
      </c>
      <c r="AK380" s="17">
        <v>0.106429449919478</v>
      </c>
      <c r="AL380" s="17">
        <v>7.7625824012167E-2</v>
      </c>
      <c r="AM380" s="17">
        <v>6.2929161590681501E-2</v>
      </c>
      <c r="AN380" s="17">
        <v>8.6944186911190394E-2</v>
      </c>
      <c r="AO380" s="17">
        <v>5.9526022025836497E-2</v>
      </c>
      <c r="AP380" s="17">
        <v>7.0870407645825806E-2</v>
      </c>
      <c r="AQ380" s="17">
        <v>0.124138834314307</v>
      </c>
      <c r="AR380" s="17">
        <v>5.9327522015284802E-2</v>
      </c>
      <c r="AS380" s="17">
        <v>1.70107512469699E-2</v>
      </c>
      <c r="AT380" s="17">
        <v>0.14611591827873299</v>
      </c>
      <c r="AU380" s="17">
        <v>5.26585874634556E-2</v>
      </c>
      <c r="AV380" s="17"/>
      <c r="AW380" s="17">
        <v>7.5182908411301597E-2</v>
      </c>
      <c r="AX380" s="17">
        <v>0.109339214471101</v>
      </c>
      <c r="AY380" s="17">
        <v>6.7055400153535699E-2</v>
      </c>
      <c r="AZ380" s="17">
        <v>6.6098281488298299E-2</v>
      </c>
      <c r="BA380" s="17">
        <v>6.5546181656438898E-2</v>
      </c>
      <c r="BB380" s="17">
        <v>0.101893382070377</v>
      </c>
      <c r="BC380" s="17"/>
      <c r="BD380" s="17">
        <v>7.9460630435207902E-2</v>
      </c>
      <c r="BE380" s="17">
        <v>8.3515345210644298E-2</v>
      </c>
      <c r="BF380" s="17">
        <v>8.4913753050694804E-2</v>
      </c>
      <c r="BG380" s="17">
        <v>5.4083581455807397E-2</v>
      </c>
      <c r="BH380" s="17">
        <v>7.2089442734806899E-2</v>
      </c>
      <c r="BI380" s="17"/>
      <c r="BJ380" s="17">
        <v>8.0531615397902101E-2</v>
      </c>
      <c r="BK380" s="17">
        <v>9.3084507363558E-2</v>
      </c>
      <c r="BL380" s="17"/>
      <c r="BM380" s="17">
        <v>8.3203304262669503E-2</v>
      </c>
      <c r="BN380" s="17">
        <v>8.0187814557051498E-2</v>
      </c>
      <c r="BO380" s="17"/>
      <c r="BP380" s="17">
        <v>8.8347953430330306E-2</v>
      </c>
      <c r="BQ380" s="17">
        <v>8.0977599576377193E-2</v>
      </c>
      <c r="BR380" s="17">
        <v>8.7603848498330694E-2</v>
      </c>
      <c r="BS380" s="17">
        <v>8.1949125123428501E-2</v>
      </c>
      <c r="BT380" s="17"/>
      <c r="BU380" s="17">
        <v>6.9372328803649699E-2</v>
      </c>
      <c r="BV380" s="17">
        <v>0.10111056153787901</v>
      </c>
      <c r="BW380" s="17"/>
      <c r="BX380" s="17">
        <v>6.8371911403641406E-2</v>
      </c>
      <c r="BY380" s="17">
        <v>8.9086177221396695E-2</v>
      </c>
      <c r="BZ380" s="17"/>
      <c r="CA380" s="17">
        <v>0.110740403338738</v>
      </c>
      <c r="CB380" s="17">
        <v>8.9342230157968897E-2</v>
      </c>
      <c r="CC380" s="17">
        <v>7.9144624697165794E-2</v>
      </c>
      <c r="CD380" s="17">
        <v>7.1545827610898199E-2</v>
      </c>
    </row>
    <row r="381" spans="2:82">
      <c r="B381" t="s">
        <v>209</v>
      </c>
      <c r="C381" s="17">
        <v>0.104860570921053</v>
      </c>
      <c r="D381" s="17">
        <v>9.6233184850566297E-2</v>
      </c>
      <c r="E381" s="17">
        <v>0.110374019916768</v>
      </c>
      <c r="F381" s="17"/>
      <c r="G381" s="17">
        <v>0.14931220613879101</v>
      </c>
      <c r="H381" s="17">
        <v>0.13114483573640701</v>
      </c>
      <c r="I381" s="17">
        <v>0.107681761956807</v>
      </c>
      <c r="J381" s="17">
        <v>7.0000332381867897E-2</v>
      </c>
      <c r="K381" s="17">
        <v>9.0469931504894296E-2</v>
      </c>
      <c r="L381" s="17">
        <v>9.4003363956213906E-2</v>
      </c>
      <c r="M381" s="17"/>
      <c r="N381" s="17">
        <v>0.10098242316158</v>
      </c>
      <c r="O381" s="17">
        <v>0.105954886438955</v>
      </c>
      <c r="P381" s="17">
        <v>0.106775916996782</v>
      </c>
      <c r="Q381" s="17">
        <v>0.105694278723136</v>
      </c>
      <c r="R381" s="17"/>
      <c r="S381" s="17">
        <v>0.125149676841847</v>
      </c>
      <c r="T381" s="17">
        <v>0.118927983814354</v>
      </c>
      <c r="U381" s="17">
        <v>0.114682174951784</v>
      </c>
      <c r="V381" s="17">
        <v>0.109321827785565</v>
      </c>
      <c r="W381" s="17">
        <v>8.4949575222242807E-2</v>
      </c>
      <c r="X381" s="17">
        <v>0.103352733791836</v>
      </c>
      <c r="Y381" s="17">
        <v>6.3479038209664301E-2</v>
      </c>
      <c r="Z381" s="17">
        <v>7.5408702621074394E-2</v>
      </c>
      <c r="AA381" s="17">
        <v>0.11694005622485799</v>
      </c>
      <c r="AB381" s="17">
        <v>8.7358770632867594E-2</v>
      </c>
      <c r="AC381" s="17">
        <v>0.10316855425277401</v>
      </c>
      <c r="AD381" s="17">
        <v>0.122191513426228</v>
      </c>
      <c r="AE381" s="17"/>
      <c r="AF381" s="17">
        <v>0</v>
      </c>
      <c r="AG381" s="17">
        <v>7.6837430155556496E-2</v>
      </c>
      <c r="AH381" s="17">
        <v>0.10114582404342901</v>
      </c>
      <c r="AI381" s="17">
        <v>9.0882180061729198E-2</v>
      </c>
      <c r="AJ381" s="17">
        <v>8.9089308276304E-2</v>
      </c>
      <c r="AK381" s="17">
        <v>9.6534642191182601E-2</v>
      </c>
      <c r="AL381" s="17">
        <v>0.14746181703116201</v>
      </c>
      <c r="AM381" s="17">
        <v>0.13151000602138199</v>
      </c>
      <c r="AN381" s="17">
        <v>0.105870590735922</v>
      </c>
      <c r="AO381" s="17">
        <v>8.4045742550117805E-2</v>
      </c>
      <c r="AP381" s="17">
        <v>8.0139178912019493E-2</v>
      </c>
      <c r="AQ381" s="17">
        <v>0.10435910070859999</v>
      </c>
      <c r="AR381" s="17">
        <v>7.9009642521888898E-2</v>
      </c>
      <c r="AS381" s="17">
        <v>8.7542449309620199E-2</v>
      </c>
      <c r="AT381" s="17">
        <v>8.1271736481894202E-2</v>
      </c>
      <c r="AU381" s="17">
        <v>0.107131840651167</v>
      </c>
      <c r="AV381" s="17"/>
      <c r="AW381" s="17">
        <v>0.124389164868702</v>
      </c>
      <c r="AX381" s="17">
        <v>9.4537224218267102E-2</v>
      </c>
      <c r="AY381" s="17">
        <v>0.101132548445972</v>
      </c>
      <c r="AZ381" s="17">
        <v>9.7813925780783198E-2</v>
      </c>
      <c r="BA381" s="17">
        <v>0.114234796365264</v>
      </c>
      <c r="BB381" s="17">
        <v>9.5831246011897298E-2</v>
      </c>
      <c r="BC381" s="17"/>
      <c r="BD381" s="17">
        <v>0.107814619645497</v>
      </c>
      <c r="BE381" s="17">
        <v>0.100604111149798</v>
      </c>
      <c r="BF381" s="17">
        <v>0.10274999212515799</v>
      </c>
      <c r="BG381" s="17">
        <v>0.13083603779801301</v>
      </c>
      <c r="BH381" s="17">
        <v>0.119072130933217</v>
      </c>
      <c r="BI381" s="17"/>
      <c r="BJ381" s="17">
        <v>0.102539403889034</v>
      </c>
      <c r="BK381" s="17">
        <v>0.11753720347732199</v>
      </c>
      <c r="BL381" s="17"/>
      <c r="BM381" s="17">
        <v>0.10260390316343</v>
      </c>
      <c r="BN381" s="17">
        <v>0.11099709504991399</v>
      </c>
      <c r="BO381" s="17"/>
      <c r="BP381" s="17">
        <v>0.11822005024181199</v>
      </c>
      <c r="BQ381" s="17">
        <v>8.7957374009729694E-2</v>
      </c>
      <c r="BR381" s="17">
        <v>9.3465656374456793E-2</v>
      </c>
      <c r="BS381" s="17">
        <v>0.10575390877655801</v>
      </c>
      <c r="BT381" s="17"/>
      <c r="BU381" s="17">
        <v>0.105068058960642</v>
      </c>
      <c r="BV381" s="17">
        <v>0.104566370632099</v>
      </c>
      <c r="BW381" s="17"/>
      <c r="BX381" s="17">
        <v>0.11578103867945901</v>
      </c>
      <c r="BY381" s="17">
        <v>9.9768138081453406E-2</v>
      </c>
      <c r="BZ381" s="17"/>
      <c r="CA381" s="17">
        <v>9.3442772151603098E-2</v>
      </c>
      <c r="CB381" s="17">
        <v>9.0314680089931598E-2</v>
      </c>
      <c r="CC381" s="17">
        <v>0.11431450361294899</v>
      </c>
      <c r="CD381" s="17">
        <v>0.110088291511101</v>
      </c>
    </row>
    <row r="382" spans="2:82">
      <c r="B382" t="s">
        <v>210</v>
      </c>
      <c r="C382" s="17">
        <v>4.3521467521727301E-2</v>
      </c>
      <c r="D382" s="17">
        <v>4.2991929546257003E-2</v>
      </c>
      <c r="E382" s="17">
        <v>4.4447723753399497E-2</v>
      </c>
      <c r="F382" s="17"/>
      <c r="G382" s="17">
        <v>8.6594216124380993E-2</v>
      </c>
      <c r="H382" s="17">
        <v>5.8144455025702403E-2</v>
      </c>
      <c r="I382" s="17">
        <v>6.4990999852587703E-2</v>
      </c>
      <c r="J382" s="17">
        <v>4.3488252377689197E-2</v>
      </c>
      <c r="K382" s="17">
        <v>1.33349653501057E-2</v>
      </c>
      <c r="L382" s="17">
        <v>1.2647906679630901E-2</v>
      </c>
      <c r="M382" s="17"/>
      <c r="N382" s="17">
        <v>4.2930140485133501E-2</v>
      </c>
      <c r="O382" s="17">
        <v>2.9237504290017601E-2</v>
      </c>
      <c r="P382" s="17">
        <v>4.8560059023758297E-2</v>
      </c>
      <c r="Q382" s="17">
        <v>5.5264144811915501E-2</v>
      </c>
      <c r="R382" s="17"/>
      <c r="S382" s="17">
        <v>4.7921833878693101E-2</v>
      </c>
      <c r="T382" s="17">
        <v>2.62129244087233E-2</v>
      </c>
      <c r="U382" s="17">
        <v>2.2963220994690101E-2</v>
      </c>
      <c r="V382" s="17">
        <v>4.68050233775184E-2</v>
      </c>
      <c r="W382" s="17">
        <v>3.30225755178934E-2</v>
      </c>
      <c r="X382" s="17">
        <v>4.5303487100580402E-2</v>
      </c>
      <c r="Y382" s="17">
        <v>5.8082516909808403E-2</v>
      </c>
      <c r="Z382" s="17">
        <v>7.1834992586022398E-2</v>
      </c>
      <c r="AA382" s="17">
        <v>5.59536670786909E-2</v>
      </c>
      <c r="AB382" s="17">
        <v>4.5593551606084297E-2</v>
      </c>
      <c r="AC382" s="17">
        <v>5.4549253620388198E-2</v>
      </c>
      <c r="AD382" s="17">
        <v>3.1444838362228701E-2</v>
      </c>
      <c r="AE382" s="17"/>
      <c r="AF382" s="17">
        <v>0</v>
      </c>
      <c r="AG382" s="17">
        <v>5.1672289509386599E-2</v>
      </c>
      <c r="AH382" s="17">
        <v>2.66428186715847E-2</v>
      </c>
      <c r="AI382" s="17">
        <v>6.6349385651918502E-2</v>
      </c>
      <c r="AJ382" s="17">
        <v>6.1181713786897698E-2</v>
      </c>
      <c r="AK382" s="17">
        <v>4.4128833473896102E-2</v>
      </c>
      <c r="AL382" s="17">
        <v>4.59358922265721E-2</v>
      </c>
      <c r="AM382" s="17">
        <v>2.0049038342876701E-2</v>
      </c>
      <c r="AN382" s="17">
        <v>2.30156254120286E-2</v>
      </c>
      <c r="AO382" s="17">
        <v>5.0515322227746802E-2</v>
      </c>
      <c r="AP382" s="17">
        <v>6.3813949368953599E-2</v>
      </c>
      <c r="AQ382" s="17">
        <v>2.3167852491067301E-2</v>
      </c>
      <c r="AR382" s="17">
        <v>6.8512315036663607E-2</v>
      </c>
      <c r="AS382" s="17">
        <v>0.102816444438069</v>
      </c>
      <c r="AT382" s="17">
        <v>1.5744805474015501E-2</v>
      </c>
      <c r="AU382" s="17">
        <v>4.66086382362055E-2</v>
      </c>
      <c r="AV382" s="17"/>
      <c r="AW382" s="17">
        <v>4.587629613146E-2</v>
      </c>
      <c r="AX382" s="17">
        <v>4.8743066982631797E-2</v>
      </c>
      <c r="AY382" s="17">
        <v>3.48580359949772E-2</v>
      </c>
      <c r="AZ382" s="17">
        <v>5.4986212111621698E-2</v>
      </c>
      <c r="BA382" s="17">
        <v>8.9500922963973994E-3</v>
      </c>
      <c r="BB382" s="17">
        <v>4.9340896333965302E-2</v>
      </c>
      <c r="BC382" s="17"/>
      <c r="BD382" s="17">
        <v>5.6841661398068698E-2</v>
      </c>
      <c r="BE382" s="17">
        <v>2.7719230871288501E-2</v>
      </c>
      <c r="BF382" s="17">
        <v>4.5121735245754802E-2</v>
      </c>
      <c r="BG382" s="17">
        <v>4.9322836037264499E-2</v>
      </c>
      <c r="BH382" s="17">
        <v>5.7587670680855498E-2</v>
      </c>
      <c r="BI382" s="17"/>
      <c r="BJ382" s="17">
        <v>3.6735410496897297E-2</v>
      </c>
      <c r="BK382" s="17">
        <v>6.8899040054996002E-2</v>
      </c>
      <c r="BL382" s="17"/>
      <c r="BM382" s="17">
        <v>4.2328663373072901E-2</v>
      </c>
      <c r="BN382" s="17">
        <v>4.9783820950188303E-2</v>
      </c>
      <c r="BO382" s="17"/>
      <c r="BP382" s="17">
        <v>4.8475617674067703E-2</v>
      </c>
      <c r="BQ382" s="17">
        <v>5.8491431641730998E-2</v>
      </c>
      <c r="BR382" s="17">
        <v>6.98374207501712E-2</v>
      </c>
      <c r="BS382" s="17">
        <v>3.6560016765519003E-2</v>
      </c>
      <c r="BT382" s="17"/>
      <c r="BU382" s="17">
        <v>4.3159468519484802E-2</v>
      </c>
      <c r="BV382" s="17">
        <v>4.4034751136879498E-2</v>
      </c>
      <c r="BW382" s="17"/>
      <c r="BX382" s="17">
        <v>5.3973108672195999E-2</v>
      </c>
      <c r="BY382" s="17">
        <v>3.8647657919442302E-2</v>
      </c>
      <c r="BZ382" s="17"/>
      <c r="CA382" s="17">
        <v>5.2618649384457098E-3</v>
      </c>
      <c r="CB382" s="17">
        <v>2.12427542251215E-2</v>
      </c>
      <c r="CC382" s="17">
        <v>4.2676157962924503E-2</v>
      </c>
      <c r="CD382" s="17">
        <v>7.5999842374585194E-2</v>
      </c>
    </row>
    <row r="383" spans="2:82">
      <c r="B383" t="s">
        <v>206</v>
      </c>
      <c r="C383" s="17">
        <v>3.7273320677533799E-2</v>
      </c>
      <c r="D383" s="17">
        <v>3.4161280226789999E-2</v>
      </c>
      <c r="E383" s="17">
        <v>3.9632783559466901E-2</v>
      </c>
      <c r="F383" s="17"/>
      <c r="G383" s="17">
        <v>5.8040774612618203E-2</v>
      </c>
      <c r="H383" s="17">
        <v>3.5651801442208302E-2</v>
      </c>
      <c r="I383" s="17">
        <v>4.5088755395083502E-2</v>
      </c>
      <c r="J383" s="17">
        <v>3.43346703319991E-2</v>
      </c>
      <c r="K383" s="17">
        <v>2.1273475759048699E-2</v>
      </c>
      <c r="L383" s="17">
        <v>3.4330367326229502E-2</v>
      </c>
      <c r="M383" s="17"/>
      <c r="N383" s="17">
        <v>2.8274396903804001E-2</v>
      </c>
      <c r="O383" s="17">
        <v>2.2497897207134101E-2</v>
      </c>
      <c r="P383" s="17">
        <v>4.3987598566779203E-2</v>
      </c>
      <c r="Q383" s="17">
        <v>6.0981389973830603E-2</v>
      </c>
      <c r="R383" s="17"/>
      <c r="S383" s="17">
        <v>3.5815297690228197E-2</v>
      </c>
      <c r="T383" s="17">
        <v>2.5810544457099301E-2</v>
      </c>
      <c r="U383" s="17">
        <v>4.0320735194108399E-2</v>
      </c>
      <c r="V383" s="17">
        <v>4.4301554853943999E-2</v>
      </c>
      <c r="W383" s="17">
        <v>7.7103566170723904E-3</v>
      </c>
      <c r="X383" s="17">
        <v>7.1031958252242497E-2</v>
      </c>
      <c r="Y383" s="17">
        <v>2.0098983080504899E-2</v>
      </c>
      <c r="Z383" s="17">
        <v>5.8586162310290901E-2</v>
      </c>
      <c r="AA383" s="17">
        <v>2.52356532625304E-2</v>
      </c>
      <c r="AB383" s="17">
        <v>3.4820138445643703E-2</v>
      </c>
      <c r="AC383" s="17">
        <v>6.0652485079706303E-2</v>
      </c>
      <c r="AD383" s="17">
        <v>8.92660652753864E-2</v>
      </c>
      <c r="AE383" s="17"/>
      <c r="AF383" s="17">
        <v>0.16077288664515799</v>
      </c>
      <c r="AG383" s="17">
        <v>0.14419275250247399</v>
      </c>
      <c r="AH383" s="17">
        <v>4.4296977292013297E-2</v>
      </c>
      <c r="AI383" s="17">
        <v>4.5481697483599599E-2</v>
      </c>
      <c r="AJ383" s="17">
        <v>3.7195339994112397E-2</v>
      </c>
      <c r="AK383" s="17">
        <v>4.1275022866510601E-2</v>
      </c>
      <c r="AL383" s="17">
        <v>3.22308800141443E-2</v>
      </c>
      <c r="AM383" s="17">
        <v>3.7791892878572E-2</v>
      </c>
      <c r="AN383" s="17">
        <v>2.1458325530600598E-2</v>
      </c>
      <c r="AO383" s="17">
        <v>3.7150194344642597E-2</v>
      </c>
      <c r="AP383" s="17">
        <v>3.1578270216293503E-2</v>
      </c>
      <c r="AQ383" s="17">
        <v>1.7570648736544001E-2</v>
      </c>
      <c r="AR383" s="17">
        <v>1.1565249014498199E-2</v>
      </c>
      <c r="AS383" s="17">
        <v>0</v>
      </c>
      <c r="AT383" s="17">
        <v>0</v>
      </c>
      <c r="AU383" s="17">
        <v>3.7150810683421201E-2</v>
      </c>
      <c r="AV383" s="17"/>
      <c r="AW383" s="17">
        <v>3.51691978814637E-2</v>
      </c>
      <c r="AX383" s="17">
        <v>3.8224410130621098E-2</v>
      </c>
      <c r="AY383" s="17">
        <v>4.3693681733013801E-2</v>
      </c>
      <c r="AZ383" s="17">
        <v>4.4196230619826998E-2</v>
      </c>
      <c r="BA383" s="17">
        <v>1.01955265252732E-2</v>
      </c>
      <c r="BB383" s="17">
        <v>4.9308333872361602E-2</v>
      </c>
      <c r="BC383" s="17"/>
      <c r="BD383" s="17">
        <v>5.5950597866386398E-2</v>
      </c>
      <c r="BE383" s="17">
        <v>3.9985025814059799E-2</v>
      </c>
      <c r="BF383" s="17">
        <v>2.8937010934892701E-2</v>
      </c>
      <c r="BG383" s="17">
        <v>2.4007495177683601E-2</v>
      </c>
      <c r="BH383" s="17">
        <v>0</v>
      </c>
      <c r="BI383" s="17"/>
      <c r="BJ383" s="17">
        <v>3.5060449258014201E-2</v>
      </c>
      <c r="BK383" s="17">
        <v>4.7816218159902397E-2</v>
      </c>
      <c r="BL383" s="17"/>
      <c r="BM383" s="17">
        <v>3.5559478027833699E-2</v>
      </c>
      <c r="BN383" s="17">
        <v>4.5946976967892898E-2</v>
      </c>
      <c r="BO383" s="17"/>
      <c r="BP383" s="17">
        <v>4.7349951760485301E-2</v>
      </c>
      <c r="BQ383" s="17">
        <v>4.2220613650911697E-2</v>
      </c>
      <c r="BR383" s="17">
        <v>1.91739317826033E-2</v>
      </c>
      <c r="BS383" s="17">
        <v>3.3613257541982099E-2</v>
      </c>
      <c r="BT383" s="17"/>
      <c r="BU383" s="17">
        <v>3.26331235192132E-2</v>
      </c>
      <c r="BV383" s="17">
        <v>4.3852723266178999E-2</v>
      </c>
      <c r="BW383" s="17"/>
      <c r="BX383" s="17">
        <v>4.0847898151458402E-2</v>
      </c>
      <c r="BY383" s="17">
        <v>3.5606423606948399E-2</v>
      </c>
      <c r="BZ383" s="17"/>
      <c r="CA383" s="17">
        <v>1.21398936759063E-2</v>
      </c>
      <c r="CB383" s="17">
        <v>3.4222669862230201E-2</v>
      </c>
      <c r="CC383" s="17">
        <v>2.9020628035726199E-2</v>
      </c>
      <c r="CD383" s="17">
        <v>5.7510460355181599E-2</v>
      </c>
    </row>
    <row r="384" spans="2:82">
      <c r="B384" t="s">
        <v>116</v>
      </c>
      <c r="C384" s="17">
        <v>5.8705762653329698E-2</v>
      </c>
      <c r="D384" s="17">
        <v>5.8431376923960401E-2</v>
      </c>
      <c r="E384" s="17">
        <v>5.95227798783865E-2</v>
      </c>
      <c r="F384" s="17"/>
      <c r="G384" s="17">
        <v>7.9673270249750197E-2</v>
      </c>
      <c r="H384" s="17">
        <v>5.4233565614213497E-2</v>
      </c>
      <c r="I384" s="17">
        <v>3.8913582002759899E-2</v>
      </c>
      <c r="J384" s="17">
        <v>5.8729561758489403E-2</v>
      </c>
      <c r="K384" s="17">
        <v>9.3446189281441994E-2</v>
      </c>
      <c r="L384" s="17">
        <v>4.06512660739064E-2</v>
      </c>
      <c r="M384" s="17"/>
      <c r="N384" s="17">
        <v>5.2940696182734497E-2</v>
      </c>
      <c r="O384" s="17">
        <v>6.2879313756881397E-2</v>
      </c>
      <c r="P384" s="17">
        <v>5.4806475620168299E-2</v>
      </c>
      <c r="Q384" s="17">
        <v>6.6458147997981207E-2</v>
      </c>
      <c r="R384" s="17"/>
      <c r="S384" s="17">
        <v>6.79339505341396E-2</v>
      </c>
      <c r="T384" s="17">
        <v>5.56882778652079E-2</v>
      </c>
      <c r="U384" s="17">
        <v>6.3027633255551802E-2</v>
      </c>
      <c r="V384" s="17">
        <v>5.9140489846177001E-2</v>
      </c>
      <c r="W384" s="17">
        <v>1.22309741868535E-2</v>
      </c>
      <c r="X384" s="17">
        <v>8.8272896438336204E-2</v>
      </c>
      <c r="Y384" s="17">
        <v>6.4439945791337994E-2</v>
      </c>
      <c r="Z384" s="17">
        <v>5.0778100496271399E-2</v>
      </c>
      <c r="AA384" s="17">
        <v>6.0121160608400503E-2</v>
      </c>
      <c r="AB384" s="17">
        <v>6.3121885870546707E-2</v>
      </c>
      <c r="AC384" s="17">
        <v>4.6508133050562603E-2</v>
      </c>
      <c r="AD384" s="17">
        <v>2.36476584516742E-2</v>
      </c>
      <c r="AE384" s="17"/>
      <c r="AF384" s="17">
        <v>0</v>
      </c>
      <c r="AG384" s="17">
        <v>0.14631937957593699</v>
      </c>
      <c r="AH384" s="17">
        <v>8.0571217882347598E-2</v>
      </c>
      <c r="AI384" s="17">
        <v>4.2750272200483899E-2</v>
      </c>
      <c r="AJ384" s="17">
        <v>3.2051352329382402E-2</v>
      </c>
      <c r="AK384" s="17">
        <v>4.4073973470128501E-2</v>
      </c>
      <c r="AL384" s="17">
        <v>5.3274970032641901E-2</v>
      </c>
      <c r="AM384" s="17">
        <v>9.1021609695434005E-2</v>
      </c>
      <c r="AN384" s="17">
        <v>5.4515573182580102E-2</v>
      </c>
      <c r="AO384" s="17">
        <v>7.1785264283351302E-2</v>
      </c>
      <c r="AP384" s="17">
        <v>6.6932140786398003E-2</v>
      </c>
      <c r="AQ384" s="17">
        <v>4.4137466200314099E-2</v>
      </c>
      <c r="AR384" s="17">
        <v>7.02058678384503E-2</v>
      </c>
      <c r="AS384" s="17">
        <v>4.83452013863927E-2</v>
      </c>
      <c r="AT384" s="17">
        <v>3.6700008263862299E-2</v>
      </c>
      <c r="AU384" s="17">
        <v>4.38827586258346E-2</v>
      </c>
      <c r="AV384" s="17"/>
      <c r="AW384" s="17">
        <v>5.8505493164802899E-2</v>
      </c>
      <c r="AX384" s="17">
        <v>5.1961324801672898E-2</v>
      </c>
      <c r="AY384" s="17">
        <v>5.4677355757340201E-2</v>
      </c>
      <c r="AZ384" s="17">
        <v>6.72640760048695E-2</v>
      </c>
      <c r="BA384" s="17">
        <v>6.7111389747238903E-2</v>
      </c>
      <c r="BB384" s="17">
        <v>5.7836712578241398E-2</v>
      </c>
      <c r="BC384" s="17"/>
      <c r="BD384" s="17">
        <v>4.3920629672239302E-2</v>
      </c>
      <c r="BE384" s="17">
        <v>6.4860991888132102E-2</v>
      </c>
      <c r="BF384" s="17">
        <v>5.7324887887901403E-2</v>
      </c>
      <c r="BG384" s="17">
        <v>6.4610558207259403E-2</v>
      </c>
      <c r="BH384" s="17">
        <v>2.4338225293109798E-2</v>
      </c>
      <c r="BI384" s="17"/>
      <c r="BJ384" s="17">
        <v>5.6625566429389602E-2</v>
      </c>
      <c r="BK384" s="17">
        <v>6.91987634259357E-2</v>
      </c>
      <c r="BL384" s="17"/>
      <c r="BM384" s="17">
        <v>5.7686375649295803E-2</v>
      </c>
      <c r="BN384" s="17">
        <v>6.4333764903530294E-2</v>
      </c>
      <c r="BO384" s="17"/>
      <c r="BP384" s="17">
        <v>6.2963356110618804E-2</v>
      </c>
      <c r="BQ384" s="17">
        <v>7.1365350772446295E-2</v>
      </c>
      <c r="BR384" s="17">
        <v>5.52984100045062E-2</v>
      </c>
      <c r="BS384" s="17">
        <v>5.4575865714130103E-2</v>
      </c>
      <c r="BT384" s="17"/>
      <c r="BU384" s="17">
        <v>5.2039898950631103E-2</v>
      </c>
      <c r="BV384" s="17">
        <v>6.8157387100461E-2</v>
      </c>
      <c r="BW384" s="17"/>
      <c r="BX384" s="17">
        <v>5.3975282483735502E-2</v>
      </c>
      <c r="BY384" s="17">
        <v>6.0911680302248701E-2</v>
      </c>
      <c r="BZ384" s="17"/>
      <c r="CA384" s="17">
        <v>5.7529521238572502E-2</v>
      </c>
      <c r="CB384" s="17">
        <v>8.1980517621305496E-2</v>
      </c>
      <c r="CC384" s="17">
        <v>3.4455364067687198E-2</v>
      </c>
      <c r="CD384" s="17">
        <v>6.7142470825933498E-2</v>
      </c>
    </row>
    <row r="385" spans="2:82">
      <c r="B385" t="s">
        <v>124</v>
      </c>
      <c r="C385" s="17">
        <v>9.21617024068285E-2</v>
      </c>
      <c r="D385" s="17">
        <v>8.9830497568674006E-2</v>
      </c>
      <c r="E385" s="17">
        <v>9.5312372971710302E-2</v>
      </c>
      <c r="F385" s="17"/>
      <c r="G385" s="17">
        <v>3.4446469079929799E-2</v>
      </c>
      <c r="H385" s="17">
        <v>5.2511713997603099E-2</v>
      </c>
      <c r="I385" s="17">
        <v>8.0014852071389198E-2</v>
      </c>
      <c r="J385" s="17">
        <v>0.12519323113713601</v>
      </c>
      <c r="K385" s="17">
        <v>0.114233052032864</v>
      </c>
      <c r="L385" s="17">
        <v>0.124044179286602</v>
      </c>
      <c r="M385" s="17"/>
      <c r="N385" s="17">
        <v>7.6141894494960796E-2</v>
      </c>
      <c r="O385" s="17">
        <v>0.11190981578589899</v>
      </c>
      <c r="P385" s="17">
        <v>8.4536377893070405E-2</v>
      </c>
      <c r="Q385" s="17">
        <v>9.4335099579056406E-2</v>
      </c>
      <c r="R385" s="17"/>
      <c r="S385" s="17">
        <v>7.7573094637514703E-2</v>
      </c>
      <c r="T385" s="17">
        <v>0.105837839201863</v>
      </c>
      <c r="U385" s="17">
        <v>9.0487899141881406E-2</v>
      </c>
      <c r="V385" s="17">
        <v>9.5801711297225506E-2</v>
      </c>
      <c r="W385" s="17">
        <v>7.8463701943131597E-2</v>
      </c>
      <c r="X385" s="17">
        <v>8.9272338465311699E-2</v>
      </c>
      <c r="Y385" s="17">
        <v>9.0256536709606899E-2</v>
      </c>
      <c r="Z385" s="17">
        <v>7.9371970139039794E-2</v>
      </c>
      <c r="AA385" s="17">
        <v>8.6300815807102194E-2</v>
      </c>
      <c r="AB385" s="17">
        <v>0.127031628518984</v>
      </c>
      <c r="AC385" s="17">
        <v>0.108612722868969</v>
      </c>
      <c r="AD385" s="17">
        <v>2.42060759978238E-2</v>
      </c>
      <c r="AE385" s="17"/>
      <c r="AF385" s="17">
        <v>0</v>
      </c>
      <c r="AG385" s="17">
        <v>5.7109516387646601E-2</v>
      </c>
      <c r="AH385" s="17">
        <v>0.123639144711125</v>
      </c>
      <c r="AI385" s="17">
        <v>7.9079429075616506E-2</v>
      </c>
      <c r="AJ385" s="17">
        <v>0.15576771715898999</v>
      </c>
      <c r="AK385" s="17">
        <v>9.9179458010720797E-2</v>
      </c>
      <c r="AL385" s="17">
        <v>6.8891555635168703E-2</v>
      </c>
      <c r="AM385" s="17">
        <v>0.10551985326485699</v>
      </c>
      <c r="AN385" s="17">
        <v>0.105584667354336</v>
      </c>
      <c r="AO385" s="17">
        <v>0.123674779386464</v>
      </c>
      <c r="AP385" s="17">
        <v>5.7809704082190001E-2</v>
      </c>
      <c r="AQ385" s="17">
        <v>8.0185160890571705E-2</v>
      </c>
      <c r="AR385" s="17">
        <v>7.6188291927846305E-2</v>
      </c>
      <c r="AS385" s="17">
        <v>5.3251555010480102E-2</v>
      </c>
      <c r="AT385" s="17">
        <v>3.6142333262823199E-2</v>
      </c>
      <c r="AU385" s="17">
        <v>4.2778481885269698E-2</v>
      </c>
      <c r="AV385" s="17"/>
      <c r="AW385" s="17">
        <v>7.8038277665632705E-2</v>
      </c>
      <c r="AX385" s="17">
        <v>9.75248974404401E-2</v>
      </c>
      <c r="AY385" s="17">
        <v>0.11257836945788301</v>
      </c>
      <c r="AZ385" s="17">
        <v>9.4727739684369303E-2</v>
      </c>
      <c r="BA385" s="17">
        <v>9.8364500108401101E-2</v>
      </c>
      <c r="BB385" s="17">
        <v>5.7715021209317902E-2</v>
      </c>
      <c r="BC385" s="17"/>
      <c r="BD385" s="17">
        <v>0.12915909476653401</v>
      </c>
      <c r="BE385" s="17">
        <v>8.1252422644228495E-2</v>
      </c>
      <c r="BF385" s="17">
        <v>9.5263929627509195E-2</v>
      </c>
      <c r="BG385" s="17">
        <v>5.1195838811978603E-2</v>
      </c>
      <c r="BH385" s="17">
        <v>6.4103119054899599E-2</v>
      </c>
      <c r="BI385" s="17"/>
      <c r="BJ385" s="17">
        <v>9.6036586950948494E-2</v>
      </c>
      <c r="BK385" s="17">
        <v>7.4731718953835596E-2</v>
      </c>
      <c r="BL385" s="17"/>
      <c r="BM385" s="17">
        <v>9.7139906659520894E-2</v>
      </c>
      <c r="BN385" s="17">
        <v>6.9539867496767299E-2</v>
      </c>
      <c r="BO385" s="17"/>
      <c r="BP385" s="17">
        <v>7.1035948135160495E-2</v>
      </c>
      <c r="BQ385" s="17">
        <v>8.6951734656934801E-2</v>
      </c>
      <c r="BR385" s="17">
        <v>2.9633335987990801E-2</v>
      </c>
      <c r="BS385" s="17">
        <v>0.10345830623089899</v>
      </c>
      <c r="BT385" s="17"/>
      <c r="BU385" s="17">
        <v>8.0960641591431598E-2</v>
      </c>
      <c r="BV385" s="17">
        <v>0.10804384836096</v>
      </c>
      <c r="BW385" s="17"/>
      <c r="BX385" s="17">
        <v>6.8725041917066798E-2</v>
      </c>
      <c r="BY385" s="17">
        <v>0.10309068660137</v>
      </c>
      <c r="BZ385" s="17"/>
      <c r="CA385" s="17">
        <v>8.6686628117301406E-2</v>
      </c>
      <c r="CB385" s="17">
        <v>9.3515783389489404E-2</v>
      </c>
      <c r="CC385" s="17">
        <v>9.4847331370401203E-2</v>
      </c>
      <c r="CD385" s="17">
        <v>8.9568129261881804E-2</v>
      </c>
    </row>
    <row r="386" spans="2:82">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row>
    <row r="387" spans="2:82">
      <c r="B387" s="6" t="s">
        <v>217</v>
      </c>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row>
    <row r="388" spans="2:82">
      <c r="B388" s="24" t="s">
        <v>16</v>
      </c>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row>
    <row r="389" spans="2:82">
      <c r="B389" t="s">
        <v>201</v>
      </c>
      <c r="C389" s="17">
        <v>0.26662247166909703</v>
      </c>
      <c r="D389" s="17">
        <v>0.25545676817005603</v>
      </c>
      <c r="E389" s="17">
        <v>0.27926521697801898</v>
      </c>
      <c r="F389" s="17"/>
      <c r="G389" s="17">
        <v>0.23329350129066501</v>
      </c>
      <c r="H389" s="17">
        <v>0.27417112218751999</v>
      </c>
      <c r="I389" s="17">
        <v>0.22697434463042299</v>
      </c>
      <c r="J389" s="17">
        <v>0.21863676312167599</v>
      </c>
      <c r="K389" s="17">
        <v>0.30235563272358801</v>
      </c>
      <c r="L389" s="17">
        <v>0.325314859330258</v>
      </c>
      <c r="M389" s="17"/>
      <c r="N389" s="17">
        <v>0.28847804596010501</v>
      </c>
      <c r="O389" s="17">
        <v>0.27243230478167502</v>
      </c>
      <c r="P389" s="17">
        <v>0.25234092488726101</v>
      </c>
      <c r="Q389" s="17">
        <v>0.25037439107526399</v>
      </c>
      <c r="R389" s="17"/>
      <c r="S389" s="17">
        <v>0.26236739224079397</v>
      </c>
      <c r="T389" s="17">
        <v>0.29087318714006799</v>
      </c>
      <c r="U389" s="17">
        <v>0.26473274713516898</v>
      </c>
      <c r="V389" s="17">
        <v>0.25634141679634798</v>
      </c>
      <c r="W389" s="17">
        <v>0.27225550534145698</v>
      </c>
      <c r="X389" s="17">
        <v>0.27978520593442902</v>
      </c>
      <c r="Y389" s="17">
        <v>0.270781784291731</v>
      </c>
      <c r="Z389" s="17">
        <v>0.231993076818515</v>
      </c>
      <c r="AA389" s="17">
        <v>0.26737535041035199</v>
      </c>
      <c r="AB389" s="17">
        <v>0.27749861313840302</v>
      </c>
      <c r="AC389" s="17">
        <v>0.20751612811536299</v>
      </c>
      <c r="AD389" s="17">
        <v>0.27352457320607398</v>
      </c>
      <c r="AE389" s="17"/>
      <c r="AF389" s="17">
        <v>0.36667425443072099</v>
      </c>
      <c r="AG389" s="17">
        <v>0.204936125191131</v>
      </c>
      <c r="AH389" s="17">
        <v>0.21112746040813399</v>
      </c>
      <c r="AI389" s="17">
        <v>0.30376114369402402</v>
      </c>
      <c r="AJ389" s="17">
        <v>0.30945816324946801</v>
      </c>
      <c r="AK389" s="17">
        <v>0.24068560529357599</v>
      </c>
      <c r="AL389" s="17">
        <v>0.23846871751833901</v>
      </c>
      <c r="AM389" s="17">
        <v>0.26064124765158903</v>
      </c>
      <c r="AN389" s="17">
        <v>0.27176774236380102</v>
      </c>
      <c r="AO389" s="17">
        <v>0.23737869651967</v>
      </c>
      <c r="AP389" s="17">
        <v>0.28022316441429601</v>
      </c>
      <c r="AQ389" s="17">
        <v>0.30502652465756802</v>
      </c>
      <c r="AR389" s="17">
        <v>0.25470771491257099</v>
      </c>
      <c r="AS389" s="17">
        <v>0.34476896182787498</v>
      </c>
      <c r="AT389" s="17">
        <v>0.36552263100997201</v>
      </c>
      <c r="AU389" s="17">
        <v>0.30826946841894698</v>
      </c>
      <c r="AV389" s="17"/>
      <c r="AW389" s="17">
        <v>0.241726603551042</v>
      </c>
      <c r="AX389" s="17">
        <v>0.251079094483115</v>
      </c>
      <c r="AY389" s="17">
        <v>0.29626504527228997</v>
      </c>
      <c r="AZ389" s="17">
        <v>0.26121344088480403</v>
      </c>
      <c r="BA389" s="17">
        <v>0.32254033422364398</v>
      </c>
      <c r="BB389" s="17">
        <v>0.29274187465413998</v>
      </c>
      <c r="BC389" s="17"/>
      <c r="BD389" s="17">
        <v>0.25983452578051502</v>
      </c>
      <c r="BE389" s="17">
        <v>0.240977317026213</v>
      </c>
      <c r="BF389" s="17">
        <v>0.26823218279170302</v>
      </c>
      <c r="BG389" s="17">
        <v>0.27587637044984298</v>
      </c>
      <c r="BH389" s="17">
        <v>0.33229141240577498</v>
      </c>
      <c r="BI389" s="17"/>
      <c r="BJ389" s="17">
        <v>0.26356478420698398</v>
      </c>
      <c r="BK389" s="17">
        <v>0.27590766108686499</v>
      </c>
      <c r="BL389" s="17"/>
      <c r="BM389" s="17">
        <v>0.26755313070389702</v>
      </c>
      <c r="BN389" s="17">
        <v>0.265785518199251</v>
      </c>
      <c r="BO389" s="17"/>
      <c r="BP389" s="17">
        <v>0.30529863468394702</v>
      </c>
      <c r="BQ389" s="17">
        <v>0.20987790428272801</v>
      </c>
      <c r="BR389" s="17">
        <v>0.225851114048569</v>
      </c>
      <c r="BS389" s="17">
        <v>0.27766733657251802</v>
      </c>
      <c r="BT389" s="17"/>
      <c r="BU389" s="17">
        <v>0.28139392790408502</v>
      </c>
      <c r="BV389" s="17">
        <v>0.245644001464876</v>
      </c>
      <c r="BW389" s="17"/>
      <c r="BX389" s="17">
        <v>0.28304979159674498</v>
      </c>
      <c r="BY389" s="17">
        <v>0.25966267517035302</v>
      </c>
      <c r="BZ389" s="17"/>
      <c r="CA389" s="17">
        <v>0.26364004674615898</v>
      </c>
      <c r="CB389" s="17">
        <v>0.26190510448613902</v>
      </c>
      <c r="CC389" s="17">
        <v>0.29269194055880499</v>
      </c>
      <c r="CD389" s="17">
        <v>0.23829108491308201</v>
      </c>
    </row>
    <row r="390" spans="2:82">
      <c r="B390" t="s">
        <v>202</v>
      </c>
      <c r="C390" s="17">
        <v>8.5276387616942007E-2</v>
      </c>
      <c r="D390" s="17">
        <v>0.110993796110499</v>
      </c>
      <c r="E390" s="17">
        <v>5.8624530974999298E-2</v>
      </c>
      <c r="F390" s="17"/>
      <c r="G390" s="17">
        <v>4.0330997711831601E-2</v>
      </c>
      <c r="H390" s="17">
        <v>5.5792466138682897E-2</v>
      </c>
      <c r="I390" s="17">
        <v>0.115493804795347</v>
      </c>
      <c r="J390" s="17">
        <v>9.3322816177780293E-2</v>
      </c>
      <c r="K390" s="17">
        <v>0.107123459252284</v>
      </c>
      <c r="L390" s="17">
        <v>9.5575659426322804E-2</v>
      </c>
      <c r="M390" s="17"/>
      <c r="N390" s="17">
        <v>8.1479382152297899E-2</v>
      </c>
      <c r="O390" s="17">
        <v>8.9537129141367106E-2</v>
      </c>
      <c r="P390" s="17">
        <v>7.9755175075930801E-2</v>
      </c>
      <c r="Q390" s="17">
        <v>8.1361722392970307E-2</v>
      </c>
      <c r="R390" s="17"/>
      <c r="S390" s="17">
        <v>0.10552477594688001</v>
      </c>
      <c r="T390" s="17">
        <v>7.6904581152717394E-2</v>
      </c>
      <c r="U390" s="17">
        <v>6.1616659155418502E-2</v>
      </c>
      <c r="V390" s="17">
        <v>0.102798705615019</v>
      </c>
      <c r="W390" s="17">
        <v>7.3438953034080198E-2</v>
      </c>
      <c r="X390" s="17">
        <v>7.5711788980501599E-2</v>
      </c>
      <c r="Y390" s="17">
        <v>5.1379861415476902E-2</v>
      </c>
      <c r="Z390" s="17">
        <v>9.1239674870054605E-2</v>
      </c>
      <c r="AA390" s="17">
        <v>7.9477874507264706E-2</v>
      </c>
      <c r="AB390" s="17">
        <v>9.9342449234271796E-2</v>
      </c>
      <c r="AC390" s="17">
        <v>8.2390562508350099E-2</v>
      </c>
      <c r="AD390" s="17">
        <v>0.1395961968709</v>
      </c>
      <c r="AE390" s="17"/>
      <c r="AF390" s="17">
        <v>0.36283869820336101</v>
      </c>
      <c r="AG390" s="17">
        <v>7.9519906020462605E-2</v>
      </c>
      <c r="AH390" s="17">
        <v>0.11733849280874301</v>
      </c>
      <c r="AI390" s="17">
        <v>9.6456420051709596E-2</v>
      </c>
      <c r="AJ390" s="17">
        <v>7.7323881630859695E-2</v>
      </c>
      <c r="AK390" s="17">
        <v>7.3478283384536103E-2</v>
      </c>
      <c r="AL390" s="17">
        <v>9.6916212103358004E-2</v>
      </c>
      <c r="AM390" s="17">
        <v>0.13218586443373301</v>
      </c>
      <c r="AN390" s="17">
        <v>5.8563765089265897E-2</v>
      </c>
      <c r="AO390" s="17">
        <v>4.3369611672499003E-2</v>
      </c>
      <c r="AP390" s="17">
        <v>0.12932545753646099</v>
      </c>
      <c r="AQ390" s="17">
        <v>4.8918477589986097E-2</v>
      </c>
      <c r="AR390" s="17">
        <v>6.3417423770255901E-2</v>
      </c>
      <c r="AS390" s="17">
        <v>6.3911498210309794E-2</v>
      </c>
      <c r="AT390" s="17">
        <v>4.0894157960885802E-2</v>
      </c>
      <c r="AU390" s="17">
        <v>7.6767327715487096E-2</v>
      </c>
      <c r="AV390" s="17"/>
      <c r="AW390" s="17">
        <v>0.115810608189419</v>
      </c>
      <c r="AX390" s="17">
        <v>6.2013525322202299E-2</v>
      </c>
      <c r="AY390" s="17">
        <v>7.4168712543732404E-2</v>
      </c>
      <c r="AZ390" s="17">
        <v>8.4382447796740201E-2</v>
      </c>
      <c r="BA390" s="17">
        <v>8.2157205093021698E-2</v>
      </c>
      <c r="BB390" s="17">
        <v>0.102981315942167</v>
      </c>
      <c r="BC390" s="17"/>
      <c r="BD390" s="17">
        <v>9.7759224130554198E-2</v>
      </c>
      <c r="BE390" s="17">
        <v>8.8097938096071901E-2</v>
      </c>
      <c r="BF390" s="17">
        <v>7.3452667341382297E-2</v>
      </c>
      <c r="BG390" s="17">
        <v>7.8530208528246506E-2</v>
      </c>
      <c r="BH390" s="17">
        <v>0.120165657139191</v>
      </c>
      <c r="BI390" s="17"/>
      <c r="BJ390" s="17">
        <v>8.9770523420213993E-2</v>
      </c>
      <c r="BK390" s="17">
        <v>6.9137124009013007E-2</v>
      </c>
      <c r="BL390" s="17"/>
      <c r="BM390" s="17">
        <v>8.6061526192009297E-2</v>
      </c>
      <c r="BN390" s="17">
        <v>8.2019530289769604E-2</v>
      </c>
      <c r="BO390" s="17"/>
      <c r="BP390" s="17">
        <v>7.5221749930594703E-2</v>
      </c>
      <c r="BQ390" s="17">
        <v>7.2188557576631604E-2</v>
      </c>
      <c r="BR390" s="17">
        <v>6.7990496678858398E-2</v>
      </c>
      <c r="BS390" s="17">
        <v>8.8379178605682299E-2</v>
      </c>
      <c r="BT390" s="17"/>
      <c r="BU390" s="17">
        <v>9.3411577224079195E-2</v>
      </c>
      <c r="BV390" s="17">
        <v>7.37227648688496E-2</v>
      </c>
      <c r="BW390" s="17"/>
      <c r="BX390" s="17">
        <v>8.3627302695249997E-2</v>
      </c>
      <c r="BY390" s="17">
        <v>8.5975058825311507E-2</v>
      </c>
      <c r="BZ390" s="17"/>
      <c r="CA390" s="17">
        <v>9.7650907418218302E-2</v>
      </c>
      <c r="CB390" s="17">
        <v>7.7682296920515106E-2</v>
      </c>
      <c r="CC390" s="17">
        <v>9.6450145764071196E-2</v>
      </c>
      <c r="CD390" s="17">
        <v>7.4558737645060005E-2</v>
      </c>
    </row>
    <row r="391" spans="2:82">
      <c r="B391" t="s">
        <v>205</v>
      </c>
      <c r="C391" s="17">
        <v>7.3791831883938105E-2</v>
      </c>
      <c r="D391" s="17">
        <v>8.3234208127136403E-2</v>
      </c>
      <c r="E391" s="17">
        <v>6.45556758932785E-2</v>
      </c>
      <c r="F391" s="17"/>
      <c r="G391" s="17">
        <v>5.2211858277196897E-2</v>
      </c>
      <c r="H391" s="17">
        <v>7.6197310864978204E-2</v>
      </c>
      <c r="I391" s="17">
        <v>7.5448325108531195E-2</v>
      </c>
      <c r="J391" s="17">
        <v>9.1860850691237395E-2</v>
      </c>
      <c r="K391" s="17">
        <v>6.34136194041231E-2</v>
      </c>
      <c r="L391" s="17">
        <v>7.8733134581347494E-2</v>
      </c>
      <c r="M391" s="17"/>
      <c r="N391" s="17">
        <v>7.47218554816938E-2</v>
      </c>
      <c r="O391" s="17">
        <v>6.9488677227277099E-2</v>
      </c>
      <c r="P391" s="17">
        <v>8.5282408462258597E-2</v>
      </c>
      <c r="Q391" s="17">
        <v>6.9386148052848901E-2</v>
      </c>
      <c r="R391" s="17"/>
      <c r="S391" s="17">
        <v>2.8493386108594199E-2</v>
      </c>
      <c r="T391" s="17">
        <v>0.11633539789936299</v>
      </c>
      <c r="U391" s="17">
        <v>7.9687327937196406E-2</v>
      </c>
      <c r="V391" s="17">
        <v>7.7422575575716399E-2</v>
      </c>
      <c r="W391" s="17">
        <v>6.2457747364876998E-2</v>
      </c>
      <c r="X391" s="17">
        <v>8.6090329409660299E-2</v>
      </c>
      <c r="Y391" s="17">
        <v>5.4017692183292103E-2</v>
      </c>
      <c r="Z391" s="17">
        <v>8.8505736633011894E-2</v>
      </c>
      <c r="AA391" s="17">
        <v>5.6859914667097999E-2</v>
      </c>
      <c r="AB391" s="17">
        <v>8.9184057904718297E-2</v>
      </c>
      <c r="AC391" s="17">
        <v>0.115939293173596</v>
      </c>
      <c r="AD391" s="17">
        <v>5.6421789064665703E-2</v>
      </c>
      <c r="AE391" s="17"/>
      <c r="AF391" s="17">
        <v>9.2824524846808601E-2</v>
      </c>
      <c r="AG391" s="17">
        <v>9.4879358384767701E-2</v>
      </c>
      <c r="AH391" s="17">
        <v>8.5009406369315504E-2</v>
      </c>
      <c r="AI391" s="17">
        <v>4.5506977519455101E-2</v>
      </c>
      <c r="AJ391" s="17">
        <v>7.8355249874876604E-2</v>
      </c>
      <c r="AK391" s="17">
        <v>9.55242410881839E-2</v>
      </c>
      <c r="AL391" s="17">
        <v>8.4121894698890601E-2</v>
      </c>
      <c r="AM391" s="17">
        <v>8.0248590972146303E-2</v>
      </c>
      <c r="AN391" s="17">
        <v>0.10269233048430799</v>
      </c>
      <c r="AO391" s="17">
        <v>6.7042029279806001E-2</v>
      </c>
      <c r="AP391" s="17">
        <v>6.4378260752902997E-2</v>
      </c>
      <c r="AQ391" s="17">
        <v>8.3227764697203804E-2</v>
      </c>
      <c r="AR391" s="17">
        <v>2.4836229795267999E-2</v>
      </c>
      <c r="AS391" s="17">
        <v>4.6508650732922201E-2</v>
      </c>
      <c r="AT391" s="17">
        <v>2.5572934723049501E-2</v>
      </c>
      <c r="AU391" s="17">
        <v>5.5928100086949602E-2</v>
      </c>
      <c r="AV391" s="17"/>
      <c r="AW391" s="17">
        <v>7.0867372894953706E-2</v>
      </c>
      <c r="AX391" s="17">
        <v>6.2326266306639101E-2</v>
      </c>
      <c r="AY391" s="17">
        <v>7.1517489125242903E-2</v>
      </c>
      <c r="AZ391" s="17">
        <v>9.1165943057295099E-2</v>
      </c>
      <c r="BA391" s="17">
        <v>8.3501687490485393E-2</v>
      </c>
      <c r="BB391" s="17">
        <v>6.8881284068491797E-2</v>
      </c>
      <c r="BC391" s="17"/>
      <c r="BD391" s="17">
        <v>7.1788006812467095E-2</v>
      </c>
      <c r="BE391" s="17">
        <v>7.9394152424810294E-2</v>
      </c>
      <c r="BF391" s="17">
        <v>6.7539056548701196E-2</v>
      </c>
      <c r="BG391" s="17">
        <v>7.7879477823810203E-2</v>
      </c>
      <c r="BH391" s="17">
        <v>0.113296603507083</v>
      </c>
      <c r="BI391" s="17"/>
      <c r="BJ391" s="17">
        <v>8.0557297104099507E-2</v>
      </c>
      <c r="BK391" s="17">
        <v>4.7644943174261302E-2</v>
      </c>
      <c r="BL391" s="17"/>
      <c r="BM391" s="17">
        <v>7.6257249803942898E-2</v>
      </c>
      <c r="BN391" s="17">
        <v>6.2245717537242402E-2</v>
      </c>
      <c r="BO391" s="17"/>
      <c r="BP391" s="17">
        <v>7.2160217670724502E-2</v>
      </c>
      <c r="BQ391" s="17">
        <v>5.3099764059995398E-2</v>
      </c>
      <c r="BR391" s="17">
        <v>8.1623458901607604E-2</v>
      </c>
      <c r="BS391" s="17">
        <v>7.8279771848800694E-2</v>
      </c>
      <c r="BT391" s="17"/>
      <c r="BU391" s="17">
        <v>8.5061523326120506E-2</v>
      </c>
      <c r="BV391" s="17">
        <v>5.7786579431537297E-2</v>
      </c>
      <c r="BW391" s="17"/>
      <c r="BX391" s="17">
        <v>7.6157706019966298E-2</v>
      </c>
      <c r="BY391" s="17">
        <v>7.2789477111466605E-2</v>
      </c>
      <c r="BZ391" s="17"/>
      <c r="CA391" s="17">
        <v>6.1103438792090903E-2</v>
      </c>
      <c r="CB391" s="17">
        <v>9.6762855276964196E-2</v>
      </c>
      <c r="CC391" s="17">
        <v>6.5300370368665803E-2</v>
      </c>
      <c r="CD391" s="17">
        <v>6.6751730936674594E-2</v>
      </c>
    </row>
    <row r="392" spans="2:82">
      <c r="B392" t="s">
        <v>207</v>
      </c>
      <c r="C392" s="17">
        <v>2.3461901307531799E-2</v>
      </c>
      <c r="D392" s="17">
        <v>3.04766402811243E-2</v>
      </c>
      <c r="E392" s="17">
        <v>1.6447871773990499E-2</v>
      </c>
      <c r="F392" s="17"/>
      <c r="G392" s="17">
        <v>5.9370684556646999E-2</v>
      </c>
      <c r="H392" s="17">
        <v>2.4666683840222099E-2</v>
      </c>
      <c r="I392" s="17">
        <v>2.39650144789645E-2</v>
      </c>
      <c r="J392" s="17">
        <v>3.2433883524785302E-2</v>
      </c>
      <c r="K392" s="17">
        <v>3.6432778597850698E-3</v>
      </c>
      <c r="L392" s="17">
        <v>4.2269276606329799E-3</v>
      </c>
      <c r="M392" s="17"/>
      <c r="N392" s="17">
        <v>2.2155066468505499E-2</v>
      </c>
      <c r="O392" s="17">
        <v>1.7492215841999802E-2</v>
      </c>
      <c r="P392" s="17">
        <v>4.12826088321901E-2</v>
      </c>
      <c r="Q392" s="17">
        <v>1.6511071926937699E-2</v>
      </c>
      <c r="R392" s="17"/>
      <c r="S392" s="17">
        <v>2.4980630245007001E-2</v>
      </c>
      <c r="T392" s="17">
        <v>3.1456762779887001E-2</v>
      </c>
      <c r="U392" s="17">
        <v>2.1669370835668701E-2</v>
      </c>
      <c r="V392" s="17">
        <v>5.87721396999918E-3</v>
      </c>
      <c r="W392" s="17">
        <v>2.7069745520522499E-2</v>
      </c>
      <c r="X392" s="17">
        <v>2.5802869054051401E-2</v>
      </c>
      <c r="Y392" s="17">
        <v>3.1178899288202899E-2</v>
      </c>
      <c r="Z392" s="17">
        <v>0</v>
      </c>
      <c r="AA392" s="17">
        <v>3.7790407153861602E-2</v>
      </c>
      <c r="AB392" s="17">
        <v>1.8300806597581799E-2</v>
      </c>
      <c r="AC392" s="17">
        <v>0</v>
      </c>
      <c r="AD392" s="17">
        <v>3.7853371075280903E-2</v>
      </c>
      <c r="AE392" s="17"/>
      <c r="AF392" s="17">
        <v>0</v>
      </c>
      <c r="AG392" s="17">
        <v>2.75987323929432E-2</v>
      </c>
      <c r="AH392" s="17">
        <v>1.4295764492963599E-2</v>
      </c>
      <c r="AI392" s="17">
        <v>8.9895429778580095E-3</v>
      </c>
      <c r="AJ392" s="17">
        <v>3.1602925958843502E-2</v>
      </c>
      <c r="AK392" s="17">
        <v>7.9528979155421495E-3</v>
      </c>
      <c r="AL392" s="17">
        <v>2.7737759721367401E-2</v>
      </c>
      <c r="AM392" s="17">
        <v>2.1718662665848799E-2</v>
      </c>
      <c r="AN392" s="17">
        <v>1.6376031558554899E-2</v>
      </c>
      <c r="AO392" s="17">
        <v>5.5084276185682797E-2</v>
      </c>
      <c r="AP392" s="17">
        <v>1.33777689147057E-2</v>
      </c>
      <c r="AQ392" s="17">
        <v>2.6974362968435899E-2</v>
      </c>
      <c r="AR392" s="17">
        <v>1.47434983348888E-2</v>
      </c>
      <c r="AS392" s="17">
        <v>3.6244190695196001E-2</v>
      </c>
      <c r="AT392" s="17">
        <v>2.3635038949899399E-2</v>
      </c>
      <c r="AU392" s="17">
        <v>4.9750472661540798E-2</v>
      </c>
      <c r="AV392" s="17"/>
      <c r="AW392" s="17">
        <v>3.3045943561088899E-2</v>
      </c>
      <c r="AX392" s="17">
        <v>2.6790930611628402E-2</v>
      </c>
      <c r="AY392" s="17">
        <v>3.1195679215228499E-2</v>
      </c>
      <c r="AZ392" s="17">
        <v>9.0812261248921101E-3</v>
      </c>
      <c r="BA392" s="17">
        <v>2.25159169762017E-2</v>
      </c>
      <c r="BB392" s="17">
        <v>0</v>
      </c>
      <c r="BC392" s="17"/>
      <c r="BD392" s="17">
        <v>1.5405009475301899E-2</v>
      </c>
      <c r="BE392" s="17">
        <v>2.52265791042721E-2</v>
      </c>
      <c r="BF392" s="17">
        <v>2.9658245253301602E-2</v>
      </c>
      <c r="BG392" s="17">
        <v>3.4482257931500497E-2</v>
      </c>
      <c r="BH392" s="17">
        <v>0</v>
      </c>
      <c r="BI392" s="17"/>
      <c r="BJ392" s="17">
        <v>1.96627404815473E-2</v>
      </c>
      <c r="BK392" s="17">
        <v>4.0345437627456703E-2</v>
      </c>
      <c r="BL392" s="17"/>
      <c r="BM392" s="17">
        <v>2.3447017386379301E-2</v>
      </c>
      <c r="BN392" s="17">
        <v>2.4311430289203E-2</v>
      </c>
      <c r="BO392" s="17"/>
      <c r="BP392" s="17">
        <v>2.8593462471466099E-2</v>
      </c>
      <c r="BQ392" s="17">
        <v>4.48794362168995E-2</v>
      </c>
      <c r="BR392" s="17">
        <v>4.5865018751769598E-2</v>
      </c>
      <c r="BS392" s="17">
        <v>1.8351801231830799E-2</v>
      </c>
      <c r="BT392" s="17"/>
      <c r="BU392" s="17">
        <v>2.1711944527902202E-2</v>
      </c>
      <c r="BV392" s="17">
        <v>2.5947195619488501E-2</v>
      </c>
      <c r="BW392" s="17"/>
      <c r="BX392" s="17">
        <v>2.1645250975748698E-2</v>
      </c>
      <c r="BY392" s="17">
        <v>2.4231565298631502E-2</v>
      </c>
      <c r="BZ392" s="17"/>
      <c r="CA392" s="17">
        <v>2.9362865506258801E-2</v>
      </c>
      <c r="CB392" s="17">
        <v>1.37100046720143E-2</v>
      </c>
      <c r="CC392" s="17">
        <v>2.3054736058543999E-2</v>
      </c>
      <c r="CD392" s="17">
        <v>3.1474845322393301E-2</v>
      </c>
    </row>
    <row r="393" spans="2:82">
      <c r="B393" t="s">
        <v>208</v>
      </c>
      <c r="C393" s="17">
        <v>6.3283205819078606E-2</v>
      </c>
      <c r="D393" s="17">
        <v>5.55203431057689E-2</v>
      </c>
      <c r="E393" s="17">
        <v>7.1479285838384005E-2</v>
      </c>
      <c r="F393" s="17"/>
      <c r="G393" s="17">
        <v>9.5956955911101594E-2</v>
      </c>
      <c r="H393" s="17">
        <v>7.9627282754429193E-2</v>
      </c>
      <c r="I393" s="17">
        <v>4.6969706582252503E-2</v>
      </c>
      <c r="J393" s="17">
        <v>6.7947733740741798E-2</v>
      </c>
      <c r="K393" s="17">
        <v>5.4663419527046897E-2</v>
      </c>
      <c r="L393" s="17">
        <v>4.3093574599626198E-2</v>
      </c>
      <c r="M393" s="17"/>
      <c r="N393" s="17">
        <v>6.3938077244705294E-2</v>
      </c>
      <c r="O393" s="17">
        <v>5.0913636740268997E-2</v>
      </c>
      <c r="P393" s="17">
        <v>7.7866108705845496E-2</v>
      </c>
      <c r="Q393" s="17">
        <v>6.2809265614593102E-2</v>
      </c>
      <c r="R393" s="17"/>
      <c r="S393" s="17">
        <v>0.118265027457258</v>
      </c>
      <c r="T393" s="17">
        <v>3.6685877150659303E-2</v>
      </c>
      <c r="U393" s="17">
        <v>7.5680336449359703E-2</v>
      </c>
      <c r="V393" s="17">
        <v>7.0272536964497603E-2</v>
      </c>
      <c r="W393" s="17">
        <v>6.2924148083770295E-2</v>
      </c>
      <c r="X393" s="17">
        <v>4.86905704502383E-2</v>
      </c>
      <c r="Y393" s="17">
        <v>3.6929578224034497E-2</v>
      </c>
      <c r="Z393" s="17">
        <v>6.6311101133189707E-2</v>
      </c>
      <c r="AA393" s="17">
        <v>6.2754724645926893E-2</v>
      </c>
      <c r="AB393" s="17">
        <v>6.0690965225059498E-2</v>
      </c>
      <c r="AC393" s="17">
        <v>5.2429960122559502E-2</v>
      </c>
      <c r="AD393" s="17">
        <v>0</v>
      </c>
      <c r="AE393" s="17"/>
      <c r="AF393" s="17">
        <v>0</v>
      </c>
      <c r="AG393" s="17">
        <v>8.4312794758488602E-2</v>
      </c>
      <c r="AH393" s="17">
        <v>3.6025360990697197E-2</v>
      </c>
      <c r="AI393" s="17">
        <v>4.2759126929301297E-2</v>
      </c>
      <c r="AJ393" s="17">
        <v>7.74200257027923E-2</v>
      </c>
      <c r="AK393" s="17">
        <v>8.0910435443030698E-2</v>
      </c>
      <c r="AL393" s="17">
        <v>7.9202948763428899E-2</v>
      </c>
      <c r="AM393" s="17">
        <v>7.7550035883149696E-2</v>
      </c>
      <c r="AN393" s="17">
        <v>6.9571783683087807E-2</v>
      </c>
      <c r="AO393" s="17">
        <v>5.2821549858204801E-2</v>
      </c>
      <c r="AP393" s="17">
        <v>5.6745595964692801E-2</v>
      </c>
      <c r="AQ393" s="17">
        <v>3.2847539756474899E-2</v>
      </c>
      <c r="AR393" s="17">
        <v>2.83541593041143E-2</v>
      </c>
      <c r="AS393" s="17">
        <v>5.6876114030233099E-2</v>
      </c>
      <c r="AT393" s="17">
        <v>4.64857295931356E-2</v>
      </c>
      <c r="AU393" s="17">
        <v>7.8410932620671003E-2</v>
      </c>
      <c r="AV393" s="17"/>
      <c r="AW393" s="17">
        <v>6.7443410715445101E-2</v>
      </c>
      <c r="AX393" s="17">
        <v>7.5779682760675898E-2</v>
      </c>
      <c r="AY393" s="17">
        <v>4.9573045031280003E-2</v>
      </c>
      <c r="AZ393" s="17">
        <v>5.90634766236596E-2</v>
      </c>
      <c r="BA393" s="17">
        <v>3.8841616754962102E-2</v>
      </c>
      <c r="BB393" s="17">
        <v>7.69971636068702E-2</v>
      </c>
      <c r="BC393" s="17"/>
      <c r="BD393" s="17">
        <v>6.8701016781292798E-2</v>
      </c>
      <c r="BE393" s="17">
        <v>5.7507285430501799E-2</v>
      </c>
      <c r="BF393" s="17">
        <v>6.8396124561607499E-2</v>
      </c>
      <c r="BG393" s="17">
        <v>5.4812928302260602E-2</v>
      </c>
      <c r="BH393" s="17">
        <v>9.8645392114414004E-2</v>
      </c>
      <c r="BI393" s="17"/>
      <c r="BJ393" s="17">
        <v>5.7691514781956402E-2</v>
      </c>
      <c r="BK393" s="17">
        <v>8.6880865291181206E-2</v>
      </c>
      <c r="BL393" s="17"/>
      <c r="BM393" s="17">
        <v>5.9485551407333699E-2</v>
      </c>
      <c r="BN393" s="17">
        <v>8.2987177501260306E-2</v>
      </c>
      <c r="BO393" s="17"/>
      <c r="BP393" s="17">
        <v>0.10119937797454601</v>
      </c>
      <c r="BQ393" s="17">
        <v>0.110834426234678</v>
      </c>
      <c r="BR393" s="17">
        <v>5.8667257401231597E-2</v>
      </c>
      <c r="BS393" s="17">
        <v>4.87626551949841E-2</v>
      </c>
      <c r="BT393" s="17"/>
      <c r="BU393" s="17">
        <v>6.0144192485298002E-2</v>
      </c>
      <c r="BV393" s="17">
        <v>6.7741242768569701E-2</v>
      </c>
      <c r="BW393" s="17"/>
      <c r="BX393" s="17">
        <v>7.7447975291285096E-2</v>
      </c>
      <c r="BY393" s="17">
        <v>5.7281988736050601E-2</v>
      </c>
      <c r="BZ393" s="17"/>
      <c r="CA393" s="17">
        <v>7.0835210001125304E-2</v>
      </c>
      <c r="CB393" s="17">
        <v>4.7966098746497501E-2</v>
      </c>
      <c r="CC393" s="17">
        <v>6.7700579792170298E-2</v>
      </c>
      <c r="CD393" s="17">
        <v>6.9832782402722907E-2</v>
      </c>
    </row>
    <row r="394" spans="2:82">
      <c r="B394" t="s">
        <v>203</v>
      </c>
      <c r="C394" s="17">
        <v>9.8719467643810593E-2</v>
      </c>
      <c r="D394" s="17">
        <v>8.5184144521166696E-2</v>
      </c>
      <c r="E394" s="17">
        <v>0.112953635791236</v>
      </c>
      <c r="F394" s="17"/>
      <c r="G394" s="17">
        <v>0.13783737115314901</v>
      </c>
      <c r="H394" s="17">
        <v>0.109618212270746</v>
      </c>
      <c r="I394" s="17">
        <v>0.111145564321199</v>
      </c>
      <c r="J394" s="17">
        <v>0.106342526138107</v>
      </c>
      <c r="K394" s="17">
        <v>4.8088372865902798E-2</v>
      </c>
      <c r="L394" s="17">
        <v>8.1552114061153896E-2</v>
      </c>
      <c r="M394" s="17"/>
      <c r="N394" s="17">
        <v>7.4828572906022295E-2</v>
      </c>
      <c r="O394" s="17">
        <v>0.121503040097951</v>
      </c>
      <c r="P394" s="17">
        <v>0.100016082502457</v>
      </c>
      <c r="Q394" s="17">
        <v>0.102758600045492</v>
      </c>
      <c r="R394" s="17"/>
      <c r="S394" s="17">
        <v>0.103830200917563</v>
      </c>
      <c r="T394" s="17">
        <v>8.3338535752438894E-2</v>
      </c>
      <c r="U394" s="17">
        <v>0.12907921587680399</v>
      </c>
      <c r="V394" s="17">
        <v>0.121303792478356</v>
      </c>
      <c r="W394" s="17">
        <v>0.100183755683397</v>
      </c>
      <c r="X394" s="17">
        <v>8.1742615637078395E-2</v>
      </c>
      <c r="Y394" s="17">
        <v>0.14183156767549601</v>
      </c>
      <c r="Z394" s="17">
        <v>0.11463800353555199</v>
      </c>
      <c r="AA394" s="17">
        <v>8.4102181848784693E-2</v>
      </c>
      <c r="AB394" s="17">
        <v>6.2813966390288897E-2</v>
      </c>
      <c r="AC394" s="17">
        <v>8.8955714505658104E-2</v>
      </c>
      <c r="AD394" s="17">
        <v>9.1583106388445606E-2</v>
      </c>
      <c r="AE394" s="17"/>
      <c r="AF394" s="17">
        <v>0</v>
      </c>
      <c r="AG394" s="17">
        <v>7.6612686311092207E-2</v>
      </c>
      <c r="AH394" s="17">
        <v>0.12543636011613199</v>
      </c>
      <c r="AI394" s="17">
        <v>0.120286508005902</v>
      </c>
      <c r="AJ394" s="17">
        <v>6.1599215815907001E-2</v>
      </c>
      <c r="AK394" s="17">
        <v>7.6741664651055405E-2</v>
      </c>
      <c r="AL394" s="17">
        <v>0.10545837676485</v>
      </c>
      <c r="AM394" s="17">
        <v>5.7637764393337003E-2</v>
      </c>
      <c r="AN394" s="17">
        <v>0.116793999289197</v>
      </c>
      <c r="AO394" s="17">
        <v>0.13977915181565201</v>
      </c>
      <c r="AP394" s="17">
        <v>7.4184316232344796E-2</v>
      </c>
      <c r="AQ394" s="17">
        <v>0.113688854789637</v>
      </c>
      <c r="AR394" s="17">
        <v>0.15371382200518699</v>
      </c>
      <c r="AS394" s="17">
        <v>9.9437469575100801E-2</v>
      </c>
      <c r="AT394" s="17">
        <v>6.7459200352567597E-2</v>
      </c>
      <c r="AU394" s="17">
        <v>0.14148399278730001</v>
      </c>
      <c r="AV394" s="17"/>
      <c r="AW394" s="17">
        <v>9.30949262432436E-2</v>
      </c>
      <c r="AX394" s="17">
        <v>0.10230742596483899</v>
      </c>
      <c r="AY394" s="17">
        <v>0.124763765913356</v>
      </c>
      <c r="AZ394" s="17">
        <v>9.9527430912092194E-2</v>
      </c>
      <c r="BA394" s="17">
        <v>8.4038337113510803E-2</v>
      </c>
      <c r="BB394" s="17">
        <v>7.5571134822795399E-2</v>
      </c>
      <c r="BC394" s="17"/>
      <c r="BD394" s="17">
        <v>8.9443189441222398E-2</v>
      </c>
      <c r="BE394" s="17">
        <v>0.10326493294639801</v>
      </c>
      <c r="BF394" s="17">
        <v>9.9323651790463999E-2</v>
      </c>
      <c r="BG394" s="17">
        <v>0.110416948495048</v>
      </c>
      <c r="BH394" s="17">
        <v>8.0816684125351201E-2</v>
      </c>
      <c r="BI394" s="17"/>
      <c r="BJ394" s="17">
        <v>9.3250360534958998E-2</v>
      </c>
      <c r="BK394" s="17">
        <v>0.119020540394282</v>
      </c>
      <c r="BL394" s="17"/>
      <c r="BM394" s="17">
        <v>9.4508125683261099E-2</v>
      </c>
      <c r="BN394" s="17">
        <v>0.114843692270368</v>
      </c>
      <c r="BO394" s="17"/>
      <c r="BP394" s="17">
        <v>0.114752930341233</v>
      </c>
      <c r="BQ394" s="17">
        <v>9.8704393258624498E-2</v>
      </c>
      <c r="BR394" s="17">
        <v>8.9831473554539798E-2</v>
      </c>
      <c r="BS394" s="17">
        <v>9.4153375968982905E-2</v>
      </c>
      <c r="BT394" s="17"/>
      <c r="BU394" s="17">
        <v>9.9734339040889103E-2</v>
      </c>
      <c r="BV394" s="17">
        <v>9.7278143983771201E-2</v>
      </c>
      <c r="BW394" s="17"/>
      <c r="BX394" s="17">
        <v>0.107358333536561</v>
      </c>
      <c r="BY394" s="17">
        <v>9.50594215219666E-2</v>
      </c>
      <c r="BZ394" s="17"/>
      <c r="CA394" s="17">
        <v>0.10770970764672</v>
      </c>
      <c r="CB394" s="17">
        <v>9.1017504988957998E-2</v>
      </c>
      <c r="CC394" s="17">
        <v>9.4013706016603901E-2</v>
      </c>
      <c r="CD394" s="17">
        <v>0.10949261138914</v>
      </c>
    </row>
    <row r="395" spans="2:82">
      <c r="B395" t="s">
        <v>204</v>
      </c>
      <c r="C395" s="17">
        <v>7.0903030841392906E-2</v>
      </c>
      <c r="D395" s="17">
        <v>6.33504628967098E-2</v>
      </c>
      <c r="E395" s="17">
        <v>7.8922471541816003E-2</v>
      </c>
      <c r="F395" s="17"/>
      <c r="G395" s="17">
        <v>6.5006533318382395E-2</v>
      </c>
      <c r="H395" s="17">
        <v>4.6593279668565302E-2</v>
      </c>
      <c r="I395" s="17">
        <v>6.8477298758309796E-2</v>
      </c>
      <c r="J395" s="17">
        <v>8.9560090337666806E-2</v>
      </c>
      <c r="K395" s="17">
        <v>9.3086497603806703E-2</v>
      </c>
      <c r="L395" s="17">
        <v>6.7821121978674598E-2</v>
      </c>
      <c r="M395" s="17"/>
      <c r="N395" s="17">
        <v>5.7426610560464698E-2</v>
      </c>
      <c r="O395" s="17">
        <v>6.0754570061723301E-2</v>
      </c>
      <c r="P395" s="17">
        <v>7.1128549507490701E-2</v>
      </c>
      <c r="Q395" s="17">
        <v>9.81377628765433E-2</v>
      </c>
      <c r="R395" s="17"/>
      <c r="S395" s="17">
        <v>6.0180445368654897E-2</v>
      </c>
      <c r="T395" s="17">
        <v>3.4648107020773901E-2</v>
      </c>
      <c r="U395" s="17">
        <v>8.6010712025816005E-2</v>
      </c>
      <c r="V395" s="17">
        <v>8.4839699028669502E-2</v>
      </c>
      <c r="W395" s="17">
        <v>4.6012102469736901E-2</v>
      </c>
      <c r="X395" s="17">
        <v>4.6629472782398401E-2</v>
      </c>
      <c r="Y395" s="17">
        <v>0.11027777987833701</v>
      </c>
      <c r="Z395" s="17">
        <v>8.25820255490268E-2</v>
      </c>
      <c r="AA395" s="17">
        <v>6.36368658041849E-2</v>
      </c>
      <c r="AB395" s="17">
        <v>9.6648607588651306E-2</v>
      </c>
      <c r="AC395" s="17">
        <v>7.2345703347295301E-2</v>
      </c>
      <c r="AD395" s="17">
        <v>0.14424512889317201</v>
      </c>
      <c r="AE395" s="17"/>
      <c r="AF395" s="17">
        <v>0</v>
      </c>
      <c r="AG395" s="17">
        <v>5.0213319376486702E-2</v>
      </c>
      <c r="AH395" s="17">
        <v>0.115826844833886</v>
      </c>
      <c r="AI395" s="17">
        <v>7.5184085710686396E-2</v>
      </c>
      <c r="AJ395" s="17">
        <v>5.6603169376722599E-2</v>
      </c>
      <c r="AK395" s="17">
        <v>0.115028119843459</v>
      </c>
      <c r="AL395" s="17">
        <v>6.6688745391299001E-2</v>
      </c>
      <c r="AM395" s="17">
        <v>8.8575258696864306E-2</v>
      </c>
      <c r="AN395" s="17">
        <v>6.7902438036396798E-2</v>
      </c>
      <c r="AO395" s="17">
        <v>7.6438306839143794E-2</v>
      </c>
      <c r="AP395" s="17">
        <v>4.3341452757132401E-2</v>
      </c>
      <c r="AQ395" s="17">
        <v>5.78856460793397E-2</v>
      </c>
      <c r="AR395" s="17">
        <v>5.6158450905017199E-2</v>
      </c>
      <c r="AS395" s="17">
        <v>8.2694329817009707E-2</v>
      </c>
      <c r="AT395" s="17">
        <v>4.24812838825245E-2</v>
      </c>
      <c r="AU395" s="17">
        <v>2.7276219418863899E-2</v>
      </c>
      <c r="AV395" s="17"/>
      <c r="AW395" s="17">
        <v>6.5678979037073995E-2</v>
      </c>
      <c r="AX395" s="17">
        <v>7.1496174591380093E-2</v>
      </c>
      <c r="AY395" s="17">
        <v>4.7557844613273899E-2</v>
      </c>
      <c r="AZ395" s="17">
        <v>6.3293935543603699E-2</v>
      </c>
      <c r="BA395" s="17">
        <v>0.113502746048513</v>
      </c>
      <c r="BB395" s="17">
        <v>8.0841386276902003E-2</v>
      </c>
      <c r="BC395" s="17"/>
      <c r="BD395" s="17">
        <v>9.3944369388666404E-2</v>
      </c>
      <c r="BE395" s="17">
        <v>6.83303963135415E-2</v>
      </c>
      <c r="BF395" s="17">
        <v>6.8014528053570805E-2</v>
      </c>
      <c r="BG395" s="17">
        <v>5.4285022902364997E-2</v>
      </c>
      <c r="BH395" s="17">
        <v>0</v>
      </c>
      <c r="BI395" s="17"/>
      <c r="BJ395" s="17">
        <v>7.3113057327582706E-2</v>
      </c>
      <c r="BK395" s="17">
        <v>6.3948690958304494E-2</v>
      </c>
      <c r="BL395" s="17"/>
      <c r="BM395" s="17">
        <v>7.5592161952738199E-2</v>
      </c>
      <c r="BN395" s="17">
        <v>5.1532145899725497E-2</v>
      </c>
      <c r="BO395" s="17"/>
      <c r="BP395" s="17">
        <v>4.8034959539795898E-2</v>
      </c>
      <c r="BQ395" s="17">
        <v>4.1431358576002601E-2</v>
      </c>
      <c r="BR395" s="17">
        <v>8.9357108450584893E-2</v>
      </c>
      <c r="BS395" s="17">
        <v>7.96733702266509E-2</v>
      </c>
      <c r="BT395" s="17"/>
      <c r="BU395" s="17">
        <v>6.6848047451649906E-2</v>
      </c>
      <c r="BV395" s="17">
        <v>7.6661931444492307E-2</v>
      </c>
      <c r="BW395" s="17"/>
      <c r="BX395" s="17">
        <v>6.3663833868533706E-2</v>
      </c>
      <c r="BY395" s="17">
        <v>7.3970076346522404E-2</v>
      </c>
      <c r="BZ395" s="17"/>
      <c r="CA395" s="17">
        <v>4.3993563114110797E-2</v>
      </c>
      <c r="CB395" s="17">
        <v>9.2469674021375597E-2</v>
      </c>
      <c r="CC395" s="17">
        <v>6.63012155723504E-2</v>
      </c>
      <c r="CD395" s="17">
        <v>6.4114678707850301E-2</v>
      </c>
    </row>
    <row r="396" spans="2:82">
      <c r="B396" t="s">
        <v>209</v>
      </c>
      <c r="C396" s="17">
        <v>8.7085397846236798E-2</v>
      </c>
      <c r="D396" s="17">
        <v>8.4075163453945598E-2</v>
      </c>
      <c r="E396" s="17">
        <v>8.9615773402672502E-2</v>
      </c>
      <c r="F396" s="17"/>
      <c r="G396" s="17">
        <v>9.5475782214598098E-2</v>
      </c>
      <c r="H396" s="17">
        <v>9.0896812366094301E-2</v>
      </c>
      <c r="I396" s="17">
        <v>7.4635849585198893E-2</v>
      </c>
      <c r="J396" s="17">
        <v>8.6224886139288998E-2</v>
      </c>
      <c r="K396" s="17">
        <v>9.8858840836823905E-2</v>
      </c>
      <c r="L396" s="17">
        <v>8.0955831771173395E-2</v>
      </c>
      <c r="M396" s="17"/>
      <c r="N396" s="17">
        <v>9.1917284144564598E-2</v>
      </c>
      <c r="O396" s="17">
        <v>9.6109352959109204E-2</v>
      </c>
      <c r="P396" s="17">
        <v>8.7576435666651603E-2</v>
      </c>
      <c r="Q396" s="17">
        <v>7.14857574257724E-2</v>
      </c>
      <c r="R396" s="17"/>
      <c r="S396" s="17">
        <v>8.2397115547045693E-2</v>
      </c>
      <c r="T396" s="17">
        <v>7.7760713151386801E-2</v>
      </c>
      <c r="U396" s="17">
        <v>5.3845337266742198E-2</v>
      </c>
      <c r="V396" s="17">
        <v>8.2842630525910302E-2</v>
      </c>
      <c r="W396" s="17">
        <v>9.0905190885503903E-2</v>
      </c>
      <c r="X396" s="17">
        <v>9.2316518261248995E-2</v>
      </c>
      <c r="Y396" s="17">
        <v>9.4782244365836696E-2</v>
      </c>
      <c r="Z396" s="17">
        <v>0.118223666206683</v>
      </c>
      <c r="AA396" s="17">
        <v>0.11061173261594701</v>
      </c>
      <c r="AB396" s="17">
        <v>8.7553866822128804E-2</v>
      </c>
      <c r="AC396" s="17">
        <v>0.123043479560294</v>
      </c>
      <c r="AD396" s="17">
        <v>1.67433994309494E-2</v>
      </c>
      <c r="AE396" s="17"/>
      <c r="AF396" s="17">
        <v>0</v>
      </c>
      <c r="AG396" s="17">
        <v>3.2594557081252001E-2</v>
      </c>
      <c r="AH396" s="17">
        <v>5.0925542622488502E-2</v>
      </c>
      <c r="AI396" s="17">
        <v>9.6544778018824606E-2</v>
      </c>
      <c r="AJ396" s="17">
        <v>7.7457985764379095E-2</v>
      </c>
      <c r="AK396" s="17">
        <v>8.9610856839942105E-2</v>
      </c>
      <c r="AL396" s="17">
        <v>8.1882229247888696E-2</v>
      </c>
      <c r="AM396" s="17">
        <v>8.9824782265369094E-2</v>
      </c>
      <c r="AN396" s="17">
        <v>5.6603455597765598E-2</v>
      </c>
      <c r="AO396" s="17">
        <v>0.10729955056213</v>
      </c>
      <c r="AP396" s="17">
        <v>0.11454912734454201</v>
      </c>
      <c r="AQ396" s="17">
        <v>0.108663887777334</v>
      </c>
      <c r="AR396" s="17">
        <v>0.12586532287756999</v>
      </c>
      <c r="AS396" s="17">
        <v>7.5988459033717995E-2</v>
      </c>
      <c r="AT396" s="17">
        <v>0.11876188600019499</v>
      </c>
      <c r="AU396" s="17">
        <v>8.3271650581202297E-2</v>
      </c>
      <c r="AV396" s="17"/>
      <c r="AW396" s="17">
        <v>6.6501350595155995E-2</v>
      </c>
      <c r="AX396" s="17">
        <v>9.6700134284206402E-2</v>
      </c>
      <c r="AY396" s="17">
        <v>8.8357942883707796E-2</v>
      </c>
      <c r="AZ396" s="17">
        <v>9.44389958697293E-2</v>
      </c>
      <c r="BA396" s="17">
        <v>9.9797636148397498E-2</v>
      </c>
      <c r="BB396" s="17">
        <v>7.4038593192777502E-2</v>
      </c>
      <c r="BC396" s="17"/>
      <c r="BD396" s="17">
        <v>9.1609620054349902E-2</v>
      </c>
      <c r="BE396" s="17">
        <v>8.0192524295572304E-2</v>
      </c>
      <c r="BF396" s="17">
        <v>9.1429709696696795E-2</v>
      </c>
      <c r="BG396" s="17">
        <v>7.9730143532455305E-2</v>
      </c>
      <c r="BH396" s="17">
        <v>2.7719765586730501E-2</v>
      </c>
      <c r="BI396" s="17"/>
      <c r="BJ396" s="17">
        <v>8.9384284825868104E-2</v>
      </c>
      <c r="BK396" s="17">
        <v>7.5026565149580102E-2</v>
      </c>
      <c r="BL396" s="17"/>
      <c r="BM396" s="17">
        <v>8.5640225997127506E-2</v>
      </c>
      <c r="BN396" s="17">
        <v>9.4180029607013702E-2</v>
      </c>
      <c r="BO396" s="17"/>
      <c r="BP396" s="17">
        <v>8.3727590788571601E-2</v>
      </c>
      <c r="BQ396" s="17">
        <v>6.2664019709897503E-2</v>
      </c>
      <c r="BR396" s="17">
        <v>0.117097794641446</v>
      </c>
      <c r="BS396" s="17">
        <v>8.4888108239701193E-2</v>
      </c>
      <c r="BT396" s="17"/>
      <c r="BU396" s="17">
        <v>8.5489293038141095E-2</v>
      </c>
      <c r="BV396" s="17">
        <v>8.9352191087660002E-2</v>
      </c>
      <c r="BW396" s="17"/>
      <c r="BX396" s="17">
        <v>8.1675149092912402E-2</v>
      </c>
      <c r="BY396" s="17">
        <v>8.9377569088810796E-2</v>
      </c>
      <c r="BZ396" s="17"/>
      <c r="CA396" s="17">
        <v>9.24046915338297E-2</v>
      </c>
      <c r="CB396" s="17">
        <v>9.1409008443610801E-2</v>
      </c>
      <c r="CC396" s="17">
        <v>9.2403368629101895E-2</v>
      </c>
      <c r="CD396" s="17">
        <v>7.47140948889045E-2</v>
      </c>
    </row>
    <row r="397" spans="2:82">
      <c r="B397" t="s">
        <v>210</v>
      </c>
      <c r="C397" s="17">
        <v>5.07483016388919E-2</v>
      </c>
      <c r="D397" s="17">
        <v>4.7051415164553897E-2</v>
      </c>
      <c r="E397" s="17">
        <v>5.4751728151338101E-2</v>
      </c>
      <c r="F397" s="17"/>
      <c r="G397" s="17">
        <v>0.1168774006279</v>
      </c>
      <c r="H397" s="17">
        <v>6.2085461914529197E-2</v>
      </c>
      <c r="I397" s="17">
        <v>6.7335394869943305E-2</v>
      </c>
      <c r="J397" s="17">
        <v>2.39913553903815E-2</v>
      </c>
      <c r="K397" s="17">
        <v>1.1908105459345199E-2</v>
      </c>
      <c r="L397" s="17">
        <v>2.9279776525190499E-2</v>
      </c>
      <c r="M397" s="17"/>
      <c r="N397" s="17">
        <v>4.53882006291354E-2</v>
      </c>
      <c r="O397" s="17">
        <v>3.1598715873814798E-2</v>
      </c>
      <c r="P397" s="17">
        <v>7.0465241218660504E-2</v>
      </c>
      <c r="Q397" s="17">
        <v>6.2305436720455402E-2</v>
      </c>
      <c r="R397" s="17"/>
      <c r="S397" s="17">
        <v>3.2444405666240503E-2</v>
      </c>
      <c r="T397" s="17">
        <v>3.4162814633888802E-2</v>
      </c>
      <c r="U397" s="17">
        <v>5.1586281921634398E-2</v>
      </c>
      <c r="V397" s="17">
        <v>3.4328121494926797E-2</v>
      </c>
      <c r="W397" s="17">
        <v>5.4217677533331399E-2</v>
      </c>
      <c r="X397" s="17">
        <v>6.3376259592574896E-2</v>
      </c>
      <c r="Y397" s="17">
        <v>4.8165971169825197E-2</v>
      </c>
      <c r="Z397" s="17">
        <v>7.4504539658051996E-2</v>
      </c>
      <c r="AA397" s="17">
        <v>7.9010248138766406E-2</v>
      </c>
      <c r="AB397" s="17">
        <v>5.63150535198573E-2</v>
      </c>
      <c r="AC397" s="17">
        <v>3.9029932742159698E-2</v>
      </c>
      <c r="AD397" s="17">
        <v>7.3429210704995806E-2</v>
      </c>
      <c r="AE397" s="17"/>
      <c r="AF397" s="17">
        <v>0</v>
      </c>
      <c r="AG397" s="17">
        <v>0.117408049915654</v>
      </c>
      <c r="AH397" s="17">
        <v>3.7993247900882203E-2</v>
      </c>
      <c r="AI397" s="17">
        <v>6.0356146067630199E-2</v>
      </c>
      <c r="AJ397" s="17">
        <v>4.4758565767489898E-2</v>
      </c>
      <c r="AK397" s="17">
        <v>3.5730802345366797E-2</v>
      </c>
      <c r="AL397" s="17">
        <v>6.1856172816289197E-2</v>
      </c>
      <c r="AM397" s="17">
        <v>2.2183140750859E-2</v>
      </c>
      <c r="AN397" s="17">
        <v>3.9276945114887198E-2</v>
      </c>
      <c r="AO397" s="17">
        <v>5.94498817995808E-2</v>
      </c>
      <c r="AP397" s="17">
        <v>5.4446414312094397E-2</v>
      </c>
      <c r="AQ397" s="17">
        <v>6.1218244402373098E-2</v>
      </c>
      <c r="AR397" s="17">
        <v>5.6634964935710901E-2</v>
      </c>
      <c r="AS397" s="17">
        <v>6.4473912331861602E-2</v>
      </c>
      <c r="AT397" s="17">
        <v>7.2565265396861894E-2</v>
      </c>
      <c r="AU397" s="17">
        <v>2.04387905607335E-2</v>
      </c>
      <c r="AV397" s="17"/>
      <c r="AW397" s="17">
        <v>6.6745769828279899E-2</v>
      </c>
      <c r="AX397" s="17">
        <v>4.5150491464021898E-2</v>
      </c>
      <c r="AY397" s="17">
        <v>4.5742187025104103E-2</v>
      </c>
      <c r="AZ397" s="17">
        <v>5.3827086626108203E-2</v>
      </c>
      <c r="BA397" s="17">
        <v>2.5031434798308799E-2</v>
      </c>
      <c r="BB397" s="17">
        <v>6.2116310838054301E-2</v>
      </c>
      <c r="BC397" s="17"/>
      <c r="BD397" s="17">
        <v>3.8219052550477299E-2</v>
      </c>
      <c r="BE397" s="17">
        <v>6.8612335139663E-2</v>
      </c>
      <c r="BF397" s="17">
        <v>4.7062697670941497E-2</v>
      </c>
      <c r="BG397" s="17">
        <v>5.60955760769654E-2</v>
      </c>
      <c r="BH397" s="17">
        <v>0</v>
      </c>
      <c r="BI397" s="17"/>
      <c r="BJ397" s="17">
        <v>4.80270905285256E-2</v>
      </c>
      <c r="BK397" s="17">
        <v>6.3992399562704805E-2</v>
      </c>
      <c r="BL397" s="17"/>
      <c r="BM397" s="17">
        <v>4.8068881235348797E-2</v>
      </c>
      <c r="BN397" s="17">
        <v>6.2298284962877398E-2</v>
      </c>
      <c r="BO397" s="17"/>
      <c r="BP397" s="17">
        <v>5.3013880889916203E-2</v>
      </c>
      <c r="BQ397" s="17">
        <v>7.2733757156790105E-2</v>
      </c>
      <c r="BR397" s="17">
        <v>5.4424213535966499E-2</v>
      </c>
      <c r="BS397" s="17">
        <v>4.6426763578126501E-2</v>
      </c>
      <c r="BT397" s="17"/>
      <c r="BU397" s="17">
        <v>4.6549149093452702E-2</v>
      </c>
      <c r="BV397" s="17">
        <v>5.6711951745968797E-2</v>
      </c>
      <c r="BW397" s="17"/>
      <c r="BX397" s="17">
        <v>5.8763778008171702E-2</v>
      </c>
      <c r="BY397" s="17">
        <v>4.7352368241577097E-2</v>
      </c>
      <c r="BZ397" s="17"/>
      <c r="CA397" s="17">
        <v>4.5150626027740198E-2</v>
      </c>
      <c r="CB397" s="17">
        <v>4.0051585446494301E-2</v>
      </c>
      <c r="CC397" s="17">
        <v>4.4932957949695297E-2</v>
      </c>
      <c r="CD397" s="17">
        <v>6.9801654839735203E-2</v>
      </c>
    </row>
    <row r="398" spans="2:82">
      <c r="B398" t="s">
        <v>206</v>
      </c>
      <c r="C398" s="17">
        <v>2.8630295650574102E-2</v>
      </c>
      <c r="D398" s="17">
        <v>3.2451292640761797E-2</v>
      </c>
      <c r="E398" s="17">
        <v>2.3934759762116599E-2</v>
      </c>
      <c r="F398" s="17"/>
      <c r="G398" s="17">
        <v>4.6141566527907803E-2</v>
      </c>
      <c r="H398" s="17">
        <v>3.08391742132227E-2</v>
      </c>
      <c r="I398" s="17">
        <v>3.70338544630699E-2</v>
      </c>
      <c r="J398" s="17">
        <v>2.9340466368968799E-2</v>
      </c>
      <c r="K398" s="17">
        <v>3.3345379109504601E-2</v>
      </c>
      <c r="L398" s="17">
        <v>5.0966435179367704E-3</v>
      </c>
      <c r="M398" s="17"/>
      <c r="N398" s="17">
        <v>2.6013201009794599E-2</v>
      </c>
      <c r="O398" s="17">
        <v>3.17826177252062E-2</v>
      </c>
      <c r="P398" s="17">
        <v>1.96758039539081E-2</v>
      </c>
      <c r="Q398" s="17">
        <v>3.7188552017153403E-2</v>
      </c>
      <c r="R398" s="17"/>
      <c r="S398" s="17">
        <v>4.37714002914147E-2</v>
      </c>
      <c r="T398" s="17">
        <v>2.1421767486462899E-2</v>
      </c>
      <c r="U398" s="17">
        <v>1.33602413445571E-2</v>
      </c>
      <c r="V398" s="17">
        <v>1.9813810974291801E-2</v>
      </c>
      <c r="W398" s="17">
        <v>4.0630351321248398E-2</v>
      </c>
      <c r="X398" s="17">
        <v>4.2903157244890598E-2</v>
      </c>
      <c r="Y398" s="17">
        <v>1.2349136287376701E-2</v>
      </c>
      <c r="Z398" s="17">
        <v>2.2942689035698901E-2</v>
      </c>
      <c r="AA398" s="17">
        <v>3.60706998419748E-2</v>
      </c>
      <c r="AB398" s="17">
        <v>1.4292553889464E-2</v>
      </c>
      <c r="AC398" s="17">
        <v>5.5808603741323397E-2</v>
      </c>
      <c r="AD398" s="17">
        <v>0</v>
      </c>
      <c r="AE398" s="17"/>
      <c r="AF398" s="17">
        <v>0</v>
      </c>
      <c r="AG398" s="17">
        <v>8.0969908542425695E-2</v>
      </c>
      <c r="AH398" s="17">
        <v>3.1502795786555002E-2</v>
      </c>
      <c r="AI398" s="17">
        <v>4.6501795851973497E-2</v>
      </c>
      <c r="AJ398" s="17">
        <v>2.20903813303381E-2</v>
      </c>
      <c r="AK398" s="17">
        <v>2.3621761927703499E-2</v>
      </c>
      <c r="AL398" s="17">
        <v>2.4321622141076901E-2</v>
      </c>
      <c r="AM398" s="17">
        <v>5.1180075069974899E-2</v>
      </c>
      <c r="AN398" s="17">
        <v>2.3964210445146399E-2</v>
      </c>
      <c r="AO398" s="17">
        <v>2.2747755739186099E-2</v>
      </c>
      <c r="AP398" s="17">
        <v>1.1820724892587901E-2</v>
      </c>
      <c r="AQ398" s="17">
        <v>0</v>
      </c>
      <c r="AR398" s="17">
        <v>2.5758674632766002E-2</v>
      </c>
      <c r="AS398" s="17">
        <v>0</v>
      </c>
      <c r="AT398" s="17">
        <v>6.1936068540959198E-2</v>
      </c>
      <c r="AU398" s="17">
        <v>1.1130136202686099E-2</v>
      </c>
      <c r="AV398" s="17"/>
      <c r="AW398" s="17">
        <v>4.5865064292160099E-2</v>
      </c>
      <c r="AX398" s="17">
        <v>2.1230239005628301E-2</v>
      </c>
      <c r="AY398" s="17">
        <v>2.3195280861441799E-2</v>
      </c>
      <c r="AZ398" s="17">
        <v>2.6731320343837298E-2</v>
      </c>
      <c r="BA398" s="17">
        <v>1.3544441195398301E-2</v>
      </c>
      <c r="BB398" s="17">
        <v>4.0128799017940302E-2</v>
      </c>
      <c r="BC398" s="17"/>
      <c r="BD398" s="17">
        <v>3.6236073554157498E-2</v>
      </c>
      <c r="BE398" s="17">
        <v>3.4005562400669397E-2</v>
      </c>
      <c r="BF398" s="17">
        <v>2.8461984393294899E-2</v>
      </c>
      <c r="BG398" s="17">
        <v>2.5409699631484602E-2</v>
      </c>
      <c r="BH398" s="17">
        <v>2.4364276165773701E-2</v>
      </c>
      <c r="BI398" s="17"/>
      <c r="BJ398" s="17">
        <v>2.2811310880015701E-2</v>
      </c>
      <c r="BK398" s="17">
        <v>5.1557282752605398E-2</v>
      </c>
      <c r="BL398" s="17"/>
      <c r="BM398" s="17">
        <v>2.8501776915950201E-2</v>
      </c>
      <c r="BN398" s="17">
        <v>2.72901437501019E-2</v>
      </c>
      <c r="BO398" s="17"/>
      <c r="BP398" s="17">
        <v>1.3453267428489899E-2</v>
      </c>
      <c r="BQ398" s="17">
        <v>6.2150918149684702E-2</v>
      </c>
      <c r="BR398" s="17">
        <v>2.04645652952989E-2</v>
      </c>
      <c r="BS398" s="17">
        <v>2.5870021224422401E-2</v>
      </c>
      <c r="BT398" s="17"/>
      <c r="BU398" s="17">
        <v>1.7675308774143299E-2</v>
      </c>
      <c r="BV398" s="17">
        <v>4.4188603654795801E-2</v>
      </c>
      <c r="BW398" s="17"/>
      <c r="BX398" s="17">
        <v>2.24895343770374E-2</v>
      </c>
      <c r="BY398" s="17">
        <v>3.1231964638541401E-2</v>
      </c>
      <c r="BZ398" s="17"/>
      <c r="CA398" s="17">
        <v>3.0742940840857099E-2</v>
      </c>
      <c r="CB398" s="17">
        <v>2.3652703160794399E-2</v>
      </c>
      <c r="CC398" s="17">
        <v>2.0666205283635899E-2</v>
      </c>
      <c r="CD398" s="17">
        <v>4.2958864967147299E-2</v>
      </c>
    </row>
    <row r="399" spans="2:82">
      <c r="B399" t="s">
        <v>116</v>
      </c>
      <c r="C399" s="17">
        <v>5.8066097129904001E-2</v>
      </c>
      <c r="D399" s="17">
        <v>6.2308222475907102E-2</v>
      </c>
      <c r="E399" s="17">
        <v>5.4037774169697697E-2</v>
      </c>
      <c r="F399" s="17"/>
      <c r="G399" s="17">
        <v>2.13680627829025E-2</v>
      </c>
      <c r="H399" s="17">
        <v>9.8192713228679507E-2</v>
      </c>
      <c r="I399" s="17">
        <v>7.8559580985936295E-2</v>
      </c>
      <c r="J399" s="17">
        <v>5.1009320595111401E-2</v>
      </c>
      <c r="K399" s="17">
        <v>7.2255381442932601E-2</v>
      </c>
      <c r="L399" s="17">
        <v>3.1612218259017E-2</v>
      </c>
      <c r="M399" s="17"/>
      <c r="N399" s="17">
        <v>6.9551650568289006E-2</v>
      </c>
      <c r="O399" s="17">
        <v>4.7803769365360002E-2</v>
      </c>
      <c r="P399" s="17">
        <v>5.0468112034152801E-2</v>
      </c>
      <c r="Q399" s="17">
        <v>6.1643135924158203E-2</v>
      </c>
      <c r="R399" s="17"/>
      <c r="S399" s="17">
        <v>5.11910613000865E-2</v>
      </c>
      <c r="T399" s="17">
        <v>7.1480457117050103E-2</v>
      </c>
      <c r="U399" s="17">
        <v>7.1394957460452393E-2</v>
      </c>
      <c r="V399" s="17">
        <v>3.6209424265250499E-2</v>
      </c>
      <c r="W399" s="17">
        <v>6.9770392100207801E-2</v>
      </c>
      <c r="X399" s="17">
        <v>6.6767038862414196E-2</v>
      </c>
      <c r="Y399" s="17">
        <v>5.3300259148804797E-2</v>
      </c>
      <c r="Z399" s="17">
        <v>5.81527546531884E-2</v>
      </c>
      <c r="AA399" s="17">
        <v>5.3630796270986401E-2</v>
      </c>
      <c r="AB399" s="17">
        <v>5.3812715376907398E-2</v>
      </c>
      <c r="AC399" s="17">
        <v>4.1710229438318598E-2</v>
      </c>
      <c r="AD399" s="17">
        <v>7.8830081285198597E-2</v>
      </c>
      <c r="AE399" s="17"/>
      <c r="AF399" s="17">
        <v>0</v>
      </c>
      <c r="AG399" s="17">
        <v>7.9104462380680904E-2</v>
      </c>
      <c r="AH399" s="17">
        <v>7.1902274952409306E-2</v>
      </c>
      <c r="AI399" s="17">
        <v>4.1066215457774301E-2</v>
      </c>
      <c r="AJ399" s="17">
        <v>6.2997487269968594E-2</v>
      </c>
      <c r="AK399" s="17">
        <v>6.22637140903766E-2</v>
      </c>
      <c r="AL399" s="17">
        <v>5.3615002570785802E-2</v>
      </c>
      <c r="AM399" s="17">
        <v>4.5449427578690797E-2</v>
      </c>
      <c r="AN399" s="17">
        <v>5.10134421985831E-2</v>
      </c>
      <c r="AO399" s="17">
        <v>7.1811951215751499E-2</v>
      </c>
      <c r="AP399" s="17">
        <v>5.7904246086923197E-2</v>
      </c>
      <c r="AQ399" s="17">
        <v>4.9408051301367599E-2</v>
      </c>
      <c r="AR399" s="17">
        <v>5.8221941321223797E-2</v>
      </c>
      <c r="AS399" s="17">
        <v>7.3118295797317698E-2</v>
      </c>
      <c r="AT399" s="17">
        <v>7.0468707603755995E-2</v>
      </c>
      <c r="AU399" s="17">
        <v>7.8429750315837501E-2</v>
      </c>
      <c r="AV399" s="17"/>
      <c r="AW399" s="17">
        <v>7.0614548867677499E-2</v>
      </c>
      <c r="AX399" s="17">
        <v>5.9005253907258998E-2</v>
      </c>
      <c r="AY399" s="17">
        <v>6.5237018234246394E-2</v>
      </c>
      <c r="AZ399" s="17">
        <v>6.2532153085321798E-2</v>
      </c>
      <c r="BA399" s="17">
        <v>2.4309143730614099E-2</v>
      </c>
      <c r="BB399" s="17">
        <v>3.6650479965291298E-2</v>
      </c>
      <c r="BC399" s="17"/>
      <c r="BD399" s="17">
        <v>5.97195631103574E-2</v>
      </c>
      <c r="BE399" s="17">
        <v>6.28946335700801E-2</v>
      </c>
      <c r="BF399" s="17">
        <v>5.5776950450855997E-2</v>
      </c>
      <c r="BG399" s="17">
        <v>7.73663050084481E-2</v>
      </c>
      <c r="BH399" s="17">
        <v>9.1080913565909E-2</v>
      </c>
      <c r="BI399" s="17"/>
      <c r="BJ399" s="17">
        <v>5.8168261750681502E-2</v>
      </c>
      <c r="BK399" s="17">
        <v>5.9602440550341897E-2</v>
      </c>
      <c r="BL399" s="17"/>
      <c r="BM399" s="17">
        <v>5.6331336227379597E-2</v>
      </c>
      <c r="BN399" s="17">
        <v>5.98126354869132E-2</v>
      </c>
      <c r="BO399" s="17"/>
      <c r="BP399" s="17">
        <v>4.7913696968172097E-2</v>
      </c>
      <c r="BQ399" s="17">
        <v>9.9785875238641797E-2</v>
      </c>
      <c r="BR399" s="17">
        <v>5.1020208584808997E-2</v>
      </c>
      <c r="BS399" s="17">
        <v>5.2945708289994002E-2</v>
      </c>
      <c r="BT399" s="17"/>
      <c r="BU399" s="17">
        <v>4.8822118657147903E-2</v>
      </c>
      <c r="BV399" s="17">
        <v>7.1194425432419606E-2</v>
      </c>
      <c r="BW399" s="17"/>
      <c r="BX399" s="17">
        <v>4.4358323064613001E-2</v>
      </c>
      <c r="BY399" s="17">
        <v>6.3873698026785997E-2</v>
      </c>
      <c r="BZ399" s="17"/>
      <c r="CA399" s="17">
        <v>6.2147317696240698E-2</v>
      </c>
      <c r="CB399" s="17">
        <v>7.0131253883929406E-2</v>
      </c>
      <c r="CC399" s="17">
        <v>3.8602174577106303E-2</v>
      </c>
      <c r="CD399" s="17">
        <v>7.0709116673422806E-2</v>
      </c>
    </row>
    <row r="400" spans="2:82">
      <c r="B400" t="s">
        <v>124</v>
      </c>
      <c r="C400" s="17">
        <v>9.34116109526026E-2</v>
      </c>
      <c r="D400" s="17">
        <v>8.9897543052370799E-2</v>
      </c>
      <c r="E400" s="17">
        <v>9.5411275722450894E-2</v>
      </c>
      <c r="F400" s="17"/>
      <c r="G400" s="17">
        <v>3.6129285627717903E-2</v>
      </c>
      <c r="H400" s="17">
        <v>5.1319480552331299E-2</v>
      </c>
      <c r="I400" s="17">
        <v>7.3961261420824695E-2</v>
      </c>
      <c r="J400" s="17">
        <v>0.10932930777425499</v>
      </c>
      <c r="K400" s="17">
        <v>0.111258013914857</v>
      </c>
      <c r="L400" s="17">
        <v>0.15673813828866601</v>
      </c>
      <c r="M400" s="17"/>
      <c r="N400" s="17">
        <v>0.10410205287442199</v>
      </c>
      <c r="O400" s="17">
        <v>0.110583970184247</v>
      </c>
      <c r="P400" s="17">
        <v>6.4142549153194006E-2</v>
      </c>
      <c r="Q400" s="17">
        <v>8.6038155927811097E-2</v>
      </c>
      <c r="R400" s="17"/>
      <c r="S400" s="17">
        <v>8.6554158910460893E-2</v>
      </c>
      <c r="T400" s="17">
        <v>0.12493179871530399</v>
      </c>
      <c r="U400" s="17">
        <v>9.1336812591181205E-2</v>
      </c>
      <c r="V400" s="17">
        <v>0.107950072311015</v>
      </c>
      <c r="W400" s="17">
        <v>0.100134430661868</v>
      </c>
      <c r="X400" s="17">
        <v>9.0184173790513397E-2</v>
      </c>
      <c r="Y400" s="17">
        <v>9.5005226071586596E-2</v>
      </c>
      <c r="Z400" s="17">
        <v>5.0906731907028199E-2</v>
      </c>
      <c r="AA400" s="17">
        <v>6.8679204094852703E-2</v>
      </c>
      <c r="AB400" s="17">
        <v>8.3546344312667997E-2</v>
      </c>
      <c r="AC400" s="17">
        <v>0.120830392745082</v>
      </c>
      <c r="AD400" s="17">
        <v>8.7773143080318305E-2</v>
      </c>
      <c r="AE400" s="17"/>
      <c r="AF400" s="17">
        <v>0.177662522519109</v>
      </c>
      <c r="AG400" s="17">
        <v>7.1850099644614696E-2</v>
      </c>
      <c r="AH400" s="17">
        <v>0.102616448717794</v>
      </c>
      <c r="AI400" s="17">
        <v>6.2587259714860802E-2</v>
      </c>
      <c r="AJ400" s="17">
        <v>0.100332948258355</v>
      </c>
      <c r="AK400" s="17">
        <v>9.8451617177228501E-2</v>
      </c>
      <c r="AL400" s="17">
        <v>7.9730318262426603E-2</v>
      </c>
      <c r="AM400" s="17">
        <v>7.2805149638437205E-2</v>
      </c>
      <c r="AN400" s="17">
        <v>0.125473856139007</v>
      </c>
      <c r="AO400" s="17">
        <v>6.6777238512693599E-2</v>
      </c>
      <c r="AP400" s="17">
        <v>9.9703470791316806E-2</v>
      </c>
      <c r="AQ400" s="17">
        <v>0.11214064598027899</v>
      </c>
      <c r="AR400" s="17">
        <v>0.13758779720542599</v>
      </c>
      <c r="AS400" s="17">
        <v>5.5978117948455898E-2</v>
      </c>
      <c r="AT400" s="17">
        <v>6.4217095986192796E-2</v>
      </c>
      <c r="AU400" s="17">
        <v>6.8843158629781798E-2</v>
      </c>
      <c r="AV400" s="17"/>
      <c r="AW400" s="17">
        <v>6.26054222244605E-2</v>
      </c>
      <c r="AX400" s="17">
        <v>0.12612078129840501</v>
      </c>
      <c r="AY400" s="17">
        <v>8.2425989281096707E-2</v>
      </c>
      <c r="AZ400" s="17">
        <v>9.4742543131916199E-2</v>
      </c>
      <c r="BA400" s="17">
        <v>9.0219500426942795E-2</v>
      </c>
      <c r="BB400" s="17">
        <v>8.9051657614570304E-2</v>
      </c>
      <c r="BC400" s="17"/>
      <c r="BD400" s="17">
        <v>7.7340348920638402E-2</v>
      </c>
      <c r="BE400" s="17">
        <v>9.1496343252206694E-2</v>
      </c>
      <c r="BF400" s="17">
        <v>0.10265220144748</v>
      </c>
      <c r="BG400" s="17">
        <v>7.5115061317572299E-2</v>
      </c>
      <c r="BH400" s="17">
        <v>0.111619295389772</v>
      </c>
      <c r="BI400" s="17"/>
      <c r="BJ400" s="17">
        <v>0.103998774157566</v>
      </c>
      <c r="BK400" s="17">
        <v>4.6936049443403599E-2</v>
      </c>
      <c r="BL400" s="17"/>
      <c r="BM400" s="17">
        <v>9.8553016494631898E-2</v>
      </c>
      <c r="BN400" s="17">
        <v>7.2693694206273904E-2</v>
      </c>
      <c r="BO400" s="17"/>
      <c r="BP400" s="17">
        <v>5.6630231312542703E-2</v>
      </c>
      <c r="BQ400" s="17">
        <v>7.1649589539426295E-2</v>
      </c>
      <c r="BR400" s="17">
        <v>9.7807290155318694E-2</v>
      </c>
      <c r="BS400" s="17">
        <v>0.104601909018306</v>
      </c>
      <c r="BT400" s="17"/>
      <c r="BU400" s="17">
        <v>9.31585784770909E-2</v>
      </c>
      <c r="BV400" s="17">
        <v>9.3770968497571605E-2</v>
      </c>
      <c r="BW400" s="17"/>
      <c r="BX400" s="17">
        <v>7.9763021473175197E-2</v>
      </c>
      <c r="BY400" s="17">
        <v>9.9194136993982399E-2</v>
      </c>
      <c r="BZ400" s="17"/>
      <c r="CA400" s="17">
        <v>9.5258684676648497E-2</v>
      </c>
      <c r="CB400" s="17">
        <v>9.3241909952706994E-2</v>
      </c>
      <c r="CC400" s="17">
        <v>9.7882599429249803E-2</v>
      </c>
      <c r="CD400" s="17">
        <v>8.7299797313867097E-2</v>
      </c>
    </row>
    <row r="401" spans="2:82">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row>
    <row r="402" spans="2:82">
      <c r="B402" s="6" t="s">
        <v>218</v>
      </c>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row>
    <row r="403" spans="2:82">
      <c r="B403" s="24" t="s">
        <v>15</v>
      </c>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row>
    <row r="404" spans="2:82">
      <c r="B404" t="s">
        <v>219</v>
      </c>
      <c r="C404" s="17">
        <v>0.68820467652222295</v>
      </c>
      <c r="D404" s="17">
        <v>0.74434055004310096</v>
      </c>
      <c r="E404" s="17">
        <v>0.63451636553562896</v>
      </c>
      <c r="F404" s="17"/>
      <c r="G404" s="17">
        <v>0.56076400353417499</v>
      </c>
      <c r="H404" s="17">
        <v>0.66306097923657803</v>
      </c>
      <c r="I404" s="17">
        <v>0.68454604770081895</v>
      </c>
      <c r="J404" s="17">
        <v>0.676901679415434</v>
      </c>
      <c r="K404" s="17">
        <v>0.73309524862850695</v>
      </c>
      <c r="L404" s="17">
        <v>0.77561298014786295</v>
      </c>
      <c r="M404" s="17"/>
      <c r="N404" s="17">
        <v>0.812936834186197</v>
      </c>
      <c r="O404" s="17">
        <v>0.71850017822922096</v>
      </c>
      <c r="P404" s="17">
        <v>0.62262355421809201</v>
      </c>
      <c r="Q404" s="17">
        <v>0.57932483887906505</v>
      </c>
      <c r="R404" s="17"/>
      <c r="S404" s="17">
        <v>0.68010879016520498</v>
      </c>
      <c r="T404" s="17">
        <v>0.73399827526331296</v>
      </c>
      <c r="U404" s="17">
        <v>0.67683308818951005</v>
      </c>
      <c r="V404" s="17">
        <v>0.66375375750480903</v>
      </c>
      <c r="W404" s="17">
        <v>0.69006244085350699</v>
      </c>
      <c r="X404" s="17">
        <v>0.62794013797470205</v>
      </c>
      <c r="Y404" s="17">
        <v>0.68112697280581802</v>
      </c>
      <c r="Z404" s="17">
        <v>0.65774120004289005</v>
      </c>
      <c r="AA404" s="17">
        <v>0.67305529696619704</v>
      </c>
      <c r="AB404" s="17">
        <v>0.74915500227425103</v>
      </c>
      <c r="AC404" s="17">
        <v>0.69139963544892002</v>
      </c>
      <c r="AD404" s="17">
        <v>0.73457956754355702</v>
      </c>
      <c r="AE404" s="17"/>
      <c r="AF404" s="17">
        <v>0.41951811471471001</v>
      </c>
      <c r="AG404" s="17">
        <v>0.49836967524562398</v>
      </c>
      <c r="AH404" s="17">
        <v>0.595536842685368</v>
      </c>
      <c r="AI404" s="17">
        <v>0.63395160902701797</v>
      </c>
      <c r="AJ404" s="17">
        <v>0.63112988723902996</v>
      </c>
      <c r="AK404" s="17">
        <v>0.700946288060181</v>
      </c>
      <c r="AL404" s="17">
        <v>0.62887120709375</v>
      </c>
      <c r="AM404" s="17">
        <v>0.70645153926548798</v>
      </c>
      <c r="AN404" s="17">
        <v>0.75241349951399805</v>
      </c>
      <c r="AO404" s="17">
        <v>0.72855716817343397</v>
      </c>
      <c r="AP404" s="17">
        <v>0.74689530644860502</v>
      </c>
      <c r="AQ404" s="17">
        <v>0.75339874149520802</v>
      </c>
      <c r="AR404" s="17">
        <v>0.78496521578820999</v>
      </c>
      <c r="AS404" s="17">
        <v>0.79595515101510095</v>
      </c>
      <c r="AT404" s="17">
        <v>0.78431597728352198</v>
      </c>
      <c r="AU404" s="17">
        <v>0.84698191262985401</v>
      </c>
      <c r="AV404" s="17"/>
      <c r="AW404" s="17">
        <v>0.69339307513142401</v>
      </c>
      <c r="AX404" s="17">
        <v>0.69875341688257298</v>
      </c>
      <c r="AY404" s="17">
        <v>0.66535049043804395</v>
      </c>
      <c r="AZ404" s="17">
        <v>0.67731252017908405</v>
      </c>
      <c r="BA404" s="17">
        <v>0.715554118111008</v>
      </c>
      <c r="BB404" s="17">
        <v>0.65697760669079797</v>
      </c>
      <c r="BC404" s="17"/>
      <c r="BD404" s="17">
        <v>0.58677379978575595</v>
      </c>
      <c r="BE404" s="17">
        <v>0.65268353221501496</v>
      </c>
      <c r="BF404" s="17">
        <v>0.76676378696333303</v>
      </c>
      <c r="BG404" s="17">
        <v>0.76448422624868395</v>
      </c>
      <c r="BH404" s="17">
        <v>0.85721617034252395</v>
      </c>
      <c r="BI404" s="17"/>
      <c r="BJ404" s="17">
        <v>0.70508249591920502</v>
      </c>
      <c r="BK404" s="17">
        <v>0.614047079199326</v>
      </c>
      <c r="BL404" s="17"/>
      <c r="BM404" s="17">
        <v>0.69222357000979995</v>
      </c>
      <c r="BN404" s="17">
        <v>0.66991075693907198</v>
      </c>
      <c r="BO404" s="17"/>
      <c r="BP404" s="17">
        <v>0.65640958249282799</v>
      </c>
      <c r="BQ404" s="17">
        <v>0.66265512323522002</v>
      </c>
      <c r="BR404" s="17">
        <v>0.64829331357767594</v>
      </c>
      <c r="BS404" s="17">
        <v>0.700343385958617</v>
      </c>
      <c r="BT404" s="17"/>
      <c r="BU404" s="17">
        <v>0.74019658514104503</v>
      </c>
      <c r="BV404" s="17">
        <v>0.62202109558619301</v>
      </c>
      <c r="BW404" s="17"/>
      <c r="BX404" s="17">
        <v>0.71858721786559299</v>
      </c>
      <c r="BY404" s="17">
        <v>0.67615326564630096</v>
      </c>
      <c r="BZ404" s="17"/>
      <c r="CA404" s="17">
        <v>0.78828126962193601</v>
      </c>
      <c r="CB404" s="17">
        <v>0.67294402201576298</v>
      </c>
      <c r="CC404" s="17">
        <v>0.78574339168644802</v>
      </c>
      <c r="CD404" s="17">
        <v>0.57224369703498001</v>
      </c>
    </row>
    <row r="405" spans="2:82">
      <c r="B405" t="s">
        <v>220</v>
      </c>
      <c r="C405" s="17">
        <v>0.172759557301122</v>
      </c>
      <c r="D405" s="17">
        <v>0.15279720252038401</v>
      </c>
      <c r="E405" s="17">
        <v>0.192085019538354</v>
      </c>
      <c r="F405" s="17"/>
      <c r="G405" s="17">
        <v>0.28519931043388103</v>
      </c>
      <c r="H405" s="17">
        <v>0.178125989567502</v>
      </c>
      <c r="I405" s="17">
        <v>0.183254748247278</v>
      </c>
      <c r="J405" s="17">
        <v>0.16387366064467301</v>
      </c>
      <c r="K405" s="17">
        <v>0.13164551399167801</v>
      </c>
      <c r="L405" s="17">
        <v>0.119755666583932</v>
      </c>
      <c r="M405" s="17"/>
      <c r="N405" s="17">
        <v>0.12317961572195001</v>
      </c>
      <c r="O405" s="17">
        <v>0.16887316552755099</v>
      </c>
      <c r="P405" s="17">
        <v>0.20428070556876801</v>
      </c>
      <c r="Q405" s="17">
        <v>0.20399453016121</v>
      </c>
      <c r="R405" s="17"/>
      <c r="S405" s="17">
        <v>0.18968392947930399</v>
      </c>
      <c r="T405" s="17">
        <v>0.171901636585954</v>
      </c>
      <c r="U405" s="17">
        <v>0.15099081772978601</v>
      </c>
      <c r="V405" s="17">
        <v>0.15424751239466999</v>
      </c>
      <c r="W405" s="17">
        <v>0.167024493320234</v>
      </c>
      <c r="X405" s="17">
        <v>0.208559194420841</v>
      </c>
      <c r="Y405" s="17">
        <v>0.188439387638414</v>
      </c>
      <c r="Z405" s="17">
        <v>0.200109424896942</v>
      </c>
      <c r="AA405" s="17">
        <v>0.16621262848276999</v>
      </c>
      <c r="AB405" s="17">
        <v>0.15182769448813099</v>
      </c>
      <c r="AC405" s="17">
        <v>0.15228608986876199</v>
      </c>
      <c r="AD405" s="17">
        <v>0.15969926950746799</v>
      </c>
      <c r="AE405" s="17"/>
      <c r="AF405" s="17">
        <v>0.30743395012796598</v>
      </c>
      <c r="AG405" s="17">
        <v>0.23797513482475299</v>
      </c>
      <c r="AH405" s="17">
        <v>0.224525297666677</v>
      </c>
      <c r="AI405" s="17">
        <v>0.14837946171181199</v>
      </c>
      <c r="AJ405" s="17">
        <v>0.20307704785931999</v>
      </c>
      <c r="AK405" s="17">
        <v>0.174484373243706</v>
      </c>
      <c r="AL405" s="17">
        <v>0.200139412452151</v>
      </c>
      <c r="AM405" s="17">
        <v>0.150137095195088</v>
      </c>
      <c r="AN405" s="17">
        <v>0.16965262083003901</v>
      </c>
      <c r="AO405" s="17">
        <v>0.15877139821280201</v>
      </c>
      <c r="AP405" s="17">
        <v>0.17301230466161699</v>
      </c>
      <c r="AQ405" s="17">
        <v>0.14502635717499299</v>
      </c>
      <c r="AR405" s="17">
        <v>0.11132730274357901</v>
      </c>
      <c r="AS405" s="17">
        <v>0.14026240098360199</v>
      </c>
      <c r="AT405" s="17">
        <v>0.11124034383424</v>
      </c>
      <c r="AU405" s="17">
        <v>0.117218560918911</v>
      </c>
      <c r="AV405" s="17"/>
      <c r="AW405" s="17">
        <v>0.18219118655392699</v>
      </c>
      <c r="AX405" s="17">
        <v>0.171489129766635</v>
      </c>
      <c r="AY405" s="17">
        <v>0.20257933305762699</v>
      </c>
      <c r="AZ405" s="17">
        <v>0.167666542097553</v>
      </c>
      <c r="BA405" s="17">
        <v>0.14711057410977699</v>
      </c>
      <c r="BB405" s="17">
        <v>0.14392501293941901</v>
      </c>
      <c r="BC405" s="17"/>
      <c r="BD405" s="17">
        <v>0.18164405892410501</v>
      </c>
      <c r="BE405" s="17">
        <v>0.22028196376596501</v>
      </c>
      <c r="BF405" s="17">
        <v>0.13865838565744401</v>
      </c>
      <c r="BG405" s="17">
        <v>0.15170284750658899</v>
      </c>
      <c r="BH405" s="17">
        <v>0.11238050267192599</v>
      </c>
      <c r="BI405" s="17"/>
      <c r="BJ405" s="17">
        <v>0.16125650065852101</v>
      </c>
      <c r="BK405" s="17">
        <v>0.22565111723477299</v>
      </c>
      <c r="BL405" s="17"/>
      <c r="BM405" s="17">
        <v>0.16573484784387599</v>
      </c>
      <c r="BN405" s="17">
        <v>0.20697854711935099</v>
      </c>
      <c r="BO405" s="17"/>
      <c r="BP405" s="17">
        <v>0.22310566156971101</v>
      </c>
      <c r="BQ405" s="17">
        <v>0.18376267557083101</v>
      </c>
      <c r="BR405" s="17">
        <v>0.221832033163191</v>
      </c>
      <c r="BS405" s="17">
        <v>0.15985835624938299</v>
      </c>
      <c r="BT405" s="17"/>
      <c r="BU405" s="17">
        <v>0.153022907831182</v>
      </c>
      <c r="BV405" s="17">
        <v>0.19788350778304301</v>
      </c>
      <c r="BW405" s="17"/>
      <c r="BX405" s="17">
        <v>0.173656142328978</v>
      </c>
      <c r="BY405" s="17">
        <v>0.17240392166044999</v>
      </c>
      <c r="BZ405" s="17"/>
      <c r="CA405" s="17">
        <v>0.11459952344722001</v>
      </c>
      <c r="CB405" s="17">
        <v>0.15901256765463101</v>
      </c>
      <c r="CC405" s="17">
        <v>0.13984207835117801</v>
      </c>
      <c r="CD405" s="17">
        <v>0.23646515642780799</v>
      </c>
    </row>
    <row r="406" spans="2:82">
      <c r="B406" t="s">
        <v>221</v>
      </c>
      <c r="C406" s="17">
        <v>0.10219905276286601</v>
      </c>
      <c r="D406" s="17">
        <v>7.4360223436098202E-2</v>
      </c>
      <c r="E406" s="17">
        <v>0.12860457658375701</v>
      </c>
      <c r="F406" s="17"/>
      <c r="G406" s="17">
        <v>0.116488751443541</v>
      </c>
      <c r="H406" s="17">
        <v>0.125922370964343</v>
      </c>
      <c r="I406" s="17">
        <v>8.9380608495236796E-2</v>
      </c>
      <c r="J406" s="17">
        <v>0.10545599143736401</v>
      </c>
      <c r="K406" s="17">
        <v>0.101342525119839</v>
      </c>
      <c r="L406" s="17">
        <v>8.1738308519751002E-2</v>
      </c>
      <c r="M406" s="17"/>
      <c r="N406" s="17">
        <v>4.68216331432438E-2</v>
      </c>
      <c r="O406" s="17">
        <v>7.7963315234873501E-2</v>
      </c>
      <c r="P406" s="17">
        <v>0.12845327262838899</v>
      </c>
      <c r="Q406" s="17">
        <v>0.16299937014358301</v>
      </c>
      <c r="R406" s="17"/>
      <c r="S406" s="17">
        <v>9.9347692501192797E-2</v>
      </c>
      <c r="T406" s="17">
        <v>7.1113239130956005E-2</v>
      </c>
      <c r="U406" s="17">
        <v>0.12649303923802299</v>
      </c>
      <c r="V406" s="17">
        <v>0.13769474167141399</v>
      </c>
      <c r="W406" s="17">
        <v>0.10220175316083401</v>
      </c>
      <c r="X406" s="17">
        <v>0.123222529694455</v>
      </c>
      <c r="Y406" s="17">
        <v>8.3803078526732397E-2</v>
      </c>
      <c r="Z406" s="17">
        <v>0.118944769150809</v>
      </c>
      <c r="AA406" s="17">
        <v>0.119731307902419</v>
      </c>
      <c r="AB406" s="17">
        <v>7.7321025641005098E-2</v>
      </c>
      <c r="AC406" s="17">
        <v>9.1570040318285903E-2</v>
      </c>
      <c r="AD406" s="17">
        <v>7.0638641316182693E-2</v>
      </c>
      <c r="AE406" s="17"/>
      <c r="AF406" s="17">
        <v>0.150861573790744</v>
      </c>
      <c r="AG406" s="17">
        <v>0.19130835784490299</v>
      </c>
      <c r="AH406" s="17">
        <v>0.13758666020801599</v>
      </c>
      <c r="AI406" s="17">
        <v>0.162400861892078</v>
      </c>
      <c r="AJ406" s="17">
        <v>0.122733703653806</v>
      </c>
      <c r="AK406" s="17">
        <v>9.6092266454878394E-2</v>
      </c>
      <c r="AL406" s="17">
        <v>0.134128694542787</v>
      </c>
      <c r="AM406" s="17">
        <v>0.100653612785577</v>
      </c>
      <c r="AN406" s="17">
        <v>4.94214248661679E-2</v>
      </c>
      <c r="AO406" s="17">
        <v>9.2393634755150805E-2</v>
      </c>
      <c r="AP406" s="17">
        <v>6.6565733481369294E-2</v>
      </c>
      <c r="AQ406" s="17">
        <v>8.1581322660733896E-2</v>
      </c>
      <c r="AR406" s="17">
        <v>6.6936799678313993E-2</v>
      </c>
      <c r="AS406" s="17">
        <v>2.7529757051052098E-2</v>
      </c>
      <c r="AT406" s="17">
        <v>9.4498176297571596E-2</v>
      </c>
      <c r="AU406" s="17">
        <v>2.5837456835832301E-2</v>
      </c>
      <c r="AV406" s="17"/>
      <c r="AW406" s="17">
        <v>8.6868160047347903E-2</v>
      </c>
      <c r="AX406" s="17">
        <v>9.7318039348121305E-2</v>
      </c>
      <c r="AY406" s="17">
        <v>0.103005832694893</v>
      </c>
      <c r="AZ406" s="17">
        <v>0.112227373475269</v>
      </c>
      <c r="BA406" s="17">
        <v>9.9654568851764602E-2</v>
      </c>
      <c r="BB406" s="17">
        <v>0.14965037805015799</v>
      </c>
      <c r="BC406" s="17"/>
      <c r="BD406" s="17">
        <v>0.17239100726946499</v>
      </c>
      <c r="BE406" s="17">
        <v>8.4784559330957299E-2</v>
      </c>
      <c r="BF406" s="17">
        <v>7.2391077763569497E-2</v>
      </c>
      <c r="BG406" s="17">
        <v>6.0134826169748197E-2</v>
      </c>
      <c r="BH406" s="17">
        <v>3.0403326985550701E-2</v>
      </c>
      <c r="BI406" s="17"/>
      <c r="BJ406" s="17">
        <v>9.6958122089853105E-2</v>
      </c>
      <c r="BK406" s="17">
        <v>0.12515076567429001</v>
      </c>
      <c r="BL406" s="17"/>
      <c r="BM406" s="17">
        <v>0.104704166267368</v>
      </c>
      <c r="BN406" s="17">
        <v>9.0531836234978194E-2</v>
      </c>
      <c r="BO406" s="17"/>
      <c r="BP406" s="17">
        <v>9.5796635948943804E-2</v>
      </c>
      <c r="BQ406" s="17">
        <v>0.123383980919632</v>
      </c>
      <c r="BR406" s="17">
        <v>7.7874004815030803E-2</v>
      </c>
      <c r="BS406" s="17">
        <v>0.103226781148838</v>
      </c>
      <c r="BT406" s="17"/>
      <c r="BU406" s="17">
        <v>7.6054453685549903E-2</v>
      </c>
      <c r="BV406" s="17">
        <v>0.135480061962963</v>
      </c>
      <c r="BW406" s="17"/>
      <c r="BX406" s="17">
        <v>8.4610644544771907E-2</v>
      </c>
      <c r="BY406" s="17">
        <v>0.109175596683079</v>
      </c>
      <c r="BZ406" s="17"/>
      <c r="CA406" s="17">
        <v>8.8095515023952894E-2</v>
      </c>
      <c r="CB406" s="17">
        <v>0.119258853058891</v>
      </c>
      <c r="CC406" s="17">
        <v>6.4189409748879905E-2</v>
      </c>
      <c r="CD406" s="17">
        <v>0.13018746931674699</v>
      </c>
    </row>
    <row r="407" spans="2:82">
      <c r="B407" t="s">
        <v>124</v>
      </c>
      <c r="C407" s="17">
        <v>3.6836713413789003E-2</v>
      </c>
      <c r="D407" s="17">
        <v>2.85020240004175E-2</v>
      </c>
      <c r="E407" s="17">
        <v>4.4794038342260499E-2</v>
      </c>
      <c r="F407" s="17"/>
      <c r="G407" s="17">
        <v>3.7547934588402998E-2</v>
      </c>
      <c r="H407" s="17">
        <v>3.28906602315771E-2</v>
      </c>
      <c r="I407" s="17">
        <v>4.2818595556666797E-2</v>
      </c>
      <c r="J407" s="17">
        <v>5.3768668502528198E-2</v>
      </c>
      <c r="K407" s="17">
        <v>3.3916712259975598E-2</v>
      </c>
      <c r="L407" s="17">
        <v>2.2893044748453901E-2</v>
      </c>
      <c r="M407" s="17"/>
      <c r="N407" s="17">
        <v>1.7061916948609802E-2</v>
      </c>
      <c r="O407" s="17">
        <v>3.46633410083542E-2</v>
      </c>
      <c r="P407" s="17">
        <v>4.46424675847511E-2</v>
      </c>
      <c r="Q407" s="17">
        <v>5.36812608161416E-2</v>
      </c>
      <c r="R407" s="17"/>
      <c r="S407" s="17">
        <v>3.0859587854298799E-2</v>
      </c>
      <c r="T407" s="17">
        <v>2.2986849019777499E-2</v>
      </c>
      <c r="U407" s="17">
        <v>4.5683054842679899E-2</v>
      </c>
      <c r="V407" s="17">
        <v>4.4303988429105698E-2</v>
      </c>
      <c r="W407" s="17">
        <v>4.0711312665424298E-2</v>
      </c>
      <c r="X407" s="17">
        <v>4.0278137910002697E-2</v>
      </c>
      <c r="Y407" s="17">
        <v>4.6630561029035497E-2</v>
      </c>
      <c r="Z407" s="17">
        <v>2.32046059093588E-2</v>
      </c>
      <c r="AA407" s="17">
        <v>4.10007666486139E-2</v>
      </c>
      <c r="AB407" s="17">
        <v>2.16962775966127E-2</v>
      </c>
      <c r="AC407" s="17">
        <v>6.4744234364031997E-2</v>
      </c>
      <c r="AD407" s="17">
        <v>3.5082521632791797E-2</v>
      </c>
      <c r="AE407" s="17"/>
      <c r="AF407" s="17">
        <v>0.12218636136658</v>
      </c>
      <c r="AG407" s="17">
        <v>7.2346832084719398E-2</v>
      </c>
      <c r="AH407" s="17">
        <v>4.2351199439939501E-2</v>
      </c>
      <c r="AI407" s="17">
        <v>5.5268067369092198E-2</v>
      </c>
      <c r="AJ407" s="17">
        <v>4.3059361247844902E-2</v>
      </c>
      <c r="AK407" s="17">
        <v>2.84770722412344E-2</v>
      </c>
      <c r="AL407" s="17">
        <v>3.6860685911312301E-2</v>
      </c>
      <c r="AM407" s="17">
        <v>4.2757752753847703E-2</v>
      </c>
      <c r="AN407" s="17">
        <v>2.8512454789795E-2</v>
      </c>
      <c r="AO407" s="17">
        <v>2.0277798858613801E-2</v>
      </c>
      <c r="AP407" s="17">
        <v>1.3526655408408601E-2</v>
      </c>
      <c r="AQ407" s="17">
        <v>1.9993578669064701E-2</v>
      </c>
      <c r="AR407" s="17">
        <v>3.6770681789896301E-2</v>
      </c>
      <c r="AS407" s="17">
        <v>3.6252690950245102E-2</v>
      </c>
      <c r="AT407" s="17">
        <v>9.9455025846667006E-3</v>
      </c>
      <c r="AU407" s="17">
        <v>9.9620696154031699E-3</v>
      </c>
      <c r="AV407" s="17"/>
      <c r="AW407" s="17">
        <v>3.7547578267300701E-2</v>
      </c>
      <c r="AX407" s="17">
        <v>3.24394140026713E-2</v>
      </c>
      <c r="AY407" s="17">
        <v>2.9064343809436E-2</v>
      </c>
      <c r="AZ407" s="17">
        <v>4.2793564248093899E-2</v>
      </c>
      <c r="BA407" s="17">
        <v>3.7680738927450899E-2</v>
      </c>
      <c r="BB407" s="17">
        <v>4.9447002319624497E-2</v>
      </c>
      <c r="BC407" s="17"/>
      <c r="BD407" s="17">
        <v>5.9191134020675003E-2</v>
      </c>
      <c r="BE407" s="17">
        <v>4.2249944688063402E-2</v>
      </c>
      <c r="BF407" s="17">
        <v>2.21867496156537E-2</v>
      </c>
      <c r="BG407" s="17">
        <v>2.3678100074978899E-2</v>
      </c>
      <c r="BH407" s="17">
        <v>0</v>
      </c>
      <c r="BI407" s="17"/>
      <c r="BJ407" s="17">
        <v>3.6702881332421E-2</v>
      </c>
      <c r="BK407" s="17">
        <v>3.5151037891611003E-2</v>
      </c>
      <c r="BL407" s="17"/>
      <c r="BM407" s="17">
        <v>3.7337415878955602E-2</v>
      </c>
      <c r="BN407" s="17">
        <v>3.2578859706598698E-2</v>
      </c>
      <c r="BO407" s="17"/>
      <c r="BP407" s="17">
        <v>2.4688119988517301E-2</v>
      </c>
      <c r="BQ407" s="17">
        <v>3.01982202743168E-2</v>
      </c>
      <c r="BR407" s="17">
        <v>5.2000648444102002E-2</v>
      </c>
      <c r="BS407" s="17">
        <v>3.6571476643162203E-2</v>
      </c>
      <c r="BT407" s="17"/>
      <c r="BU407" s="17">
        <v>3.0726053342223399E-2</v>
      </c>
      <c r="BV407" s="17">
        <v>4.4615334667801099E-2</v>
      </c>
      <c r="BW407" s="17"/>
      <c r="BX407" s="17">
        <v>2.31459952606573E-2</v>
      </c>
      <c r="BY407" s="17">
        <v>4.2267216010170201E-2</v>
      </c>
      <c r="BZ407" s="17"/>
      <c r="CA407" s="17">
        <v>9.0236919068913003E-3</v>
      </c>
      <c r="CB407" s="17">
        <v>4.8784557270714797E-2</v>
      </c>
      <c r="CC407" s="17">
        <v>1.0225120213494599E-2</v>
      </c>
      <c r="CD407" s="17">
        <v>6.11036772204651E-2</v>
      </c>
    </row>
    <row r="408" spans="2:82">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row>
    <row r="409" spans="2:82">
      <c r="B409" s="6" t="s">
        <v>222</v>
      </c>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row>
    <row r="410" spans="2:82">
      <c r="B410" s="24" t="s">
        <v>17</v>
      </c>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row>
    <row r="411" spans="2:82">
      <c r="B411" t="s">
        <v>223</v>
      </c>
      <c r="C411" s="17">
        <v>0.38061070492553001</v>
      </c>
      <c r="D411" s="17">
        <v>0.43642400796344699</v>
      </c>
      <c r="E411" s="17">
        <v>0.324074003840365</v>
      </c>
      <c r="F411" s="17"/>
      <c r="G411" s="17">
        <v>0.29907975684502502</v>
      </c>
      <c r="H411" s="17">
        <v>0.40692016339710002</v>
      </c>
      <c r="I411" s="17">
        <v>0.40466310503019298</v>
      </c>
      <c r="J411" s="17">
        <v>0.35536759751987601</v>
      </c>
      <c r="K411" s="17">
        <v>0.39700010879826603</v>
      </c>
      <c r="L411" s="17">
        <v>0.40605830998762499</v>
      </c>
      <c r="M411" s="17"/>
      <c r="N411" s="17">
        <v>0.48087396156228401</v>
      </c>
      <c r="O411" s="17">
        <v>0.38046042914391298</v>
      </c>
      <c r="P411" s="17">
        <v>0.34322445960379</v>
      </c>
      <c r="Q411" s="17">
        <v>0.30338849058328099</v>
      </c>
      <c r="R411" s="17"/>
      <c r="S411" s="17">
        <v>0.43511353569352401</v>
      </c>
      <c r="T411" s="17">
        <v>0.40097175725776402</v>
      </c>
      <c r="U411" s="17">
        <v>0.35955379062080001</v>
      </c>
      <c r="V411" s="17">
        <v>0.32487112065151402</v>
      </c>
      <c r="W411" s="17">
        <v>0.37435062373987399</v>
      </c>
      <c r="X411" s="17">
        <v>0.27899270377259999</v>
      </c>
      <c r="Y411" s="17">
        <v>0.425432117465944</v>
      </c>
      <c r="Z411" s="17">
        <v>0.402239816408063</v>
      </c>
      <c r="AA411" s="17">
        <v>0.43419949809590402</v>
      </c>
      <c r="AB411" s="17">
        <v>0.39847563523127799</v>
      </c>
      <c r="AC411" s="17">
        <v>0.32671335078185698</v>
      </c>
      <c r="AD411" s="17">
        <v>0.31748772012837401</v>
      </c>
      <c r="AE411" s="17"/>
      <c r="AF411" s="17">
        <v>0.331414722528179</v>
      </c>
      <c r="AG411" s="17">
        <v>0.18295297907897801</v>
      </c>
      <c r="AH411" s="17">
        <v>0.33357345033674701</v>
      </c>
      <c r="AI411" s="17">
        <v>0.33106983537092599</v>
      </c>
      <c r="AJ411" s="17">
        <v>0.41931350841977999</v>
      </c>
      <c r="AK411" s="17">
        <v>0.35842908593151002</v>
      </c>
      <c r="AL411" s="17">
        <v>0.35918017677574599</v>
      </c>
      <c r="AM411" s="17">
        <v>0.32803100494159998</v>
      </c>
      <c r="AN411" s="17">
        <v>0.362490120739897</v>
      </c>
      <c r="AO411" s="17">
        <v>0.39863087979226802</v>
      </c>
      <c r="AP411" s="17">
        <v>0.45391635333568597</v>
      </c>
      <c r="AQ411" s="17">
        <v>0.43132088207727998</v>
      </c>
      <c r="AR411" s="17">
        <v>0.39625462520410398</v>
      </c>
      <c r="AS411" s="17">
        <v>0.45128035330185901</v>
      </c>
      <c r="AT411" s="17">
        <v>0.47362004120847301</v>
      </c>
      <c r="AU411" s="17">
        <v>0.67605569876034</v>
      </c>
      <c r="AV411" s="17"/>
      <c r="AW411" s="17">
        <v>0.40840356996733501</v>
      </c>
      <c r="AX411" s="17">
        <v>0.39866517467291601</v>
      </c>
      <c r="AY411" s="17">
        <v>0.39392558067855898</v>
      </c>
      <c r="AZ411" s="17">
        <v>0.32523421012828502</v>
      </c>
      <c r="BA411" s="17">
        <v>0.37995960373798998</v>
      </c>
      <c r="BB411" s="17">
        <v>0.37638583252666302</v>
      </c>
      <c r="BC411" s="17"/>
      <c r="BD411" s="17">
        <v>0.30358332379981101</v>
      </c>
      <c r="BE411" s="17">
        <v>0.33290473843985102</v>
      </c>
      <c r="BF411" s="17">
        <v>0.44511345797992102</v>
      </c>
      <c r="BG411" s="17">
        <v>0.45076884582410098</v>
      </c>
      <c r="BH411" s="17">
        <v>0.66404000058095203</v>
      </c>
      <c r="BI411" s="17"/>
      <c r="BJ411" s="17">
        <v>0.380395926965786</v>
      </c>
      <c r="BK411" s="17">
        <v>0.38486936196229399</v>
      </c>
      <c r="BL411" s="17"/>
      <c r="BM411" s="17">
        <v>0.37819880793069</v>
      </c>
      <c r="BN411" s="17">
        <v>0.39629634302674799</v>
      </c>
      <c r="BO411" s="17"/>
      <c r="BP411" s="17">
        <v>0.38109797869372802</v>
      </c>
      <c r="BQ411" s="17">
        <v>0.437909313736834</v>
      </c>
      <c r="BR411" s="17">
        <v>0.37173142260773001</v>
      </c>
      <c r="BS411" s="17">
        <v>0.37263577660182901</v>
      </c>
      <c r="BT411" s="17"/>
      <c r="BU411" s="17">
        <v>0.44373036205094502</v>
      </c>
      <c r="BV411" s="17">
        <v>0.30127122805134399</v>
      </c>
      <c r="BW411" s="17"/>
      <c r="BX411" s="17">
        <v>0.43833875411892498</v>
      </c>
      <c r="BY411" s="17">
        <v>0.35830508764931002</v>
      </c>
      <c r="BZ411" s="17"/>
      <c r="CA411" s="17">
        <v>0.50016976238603605</v>
      </c>
      <c r="CB411" s="17">
        <v>0.28627213582889</v>
      </c>
      <c r="CC411" s="17">
        <v>0.54710178136905296</v>
      </c>
      <c r="CD411" s="17">
        <v>0.26012447130913902</v>
      </c>
    </row>
    <row r="412" spans="2:82">
      <c r="B412" t="s">
        <v>224</v>
      </c>
      <c r="C412" s="17">
        <v>0.43394337120338899</v>
      </c>
      <c r="D412" s="17">
        <v>0.40805431967336098</v>
      </c>
      <c r="E412" s="17">
        <v>0.45996814331145802</v>
      </c>
      <c r="F412" s="17"/>
      <c r="G412" s="17">
        <v>0.45885902726083999</v>
      </c>
      <c r="H412" s="17">
        <v>0.42443897681413201</v>
      </c>
      <c r="I412" s="17">
        <v>0.41298915896541299</v>
      </c>
      <c r="J412" s="17">
        <v>0.43666705640495201</v>
      </c>
      <c r="K412" s="17">
        <v>0.42031700312793702</v>
      </c>
      <c r="L412" s="17">
        <v>0.44903440906361303</v>
      </c>
      <c r="M412" s="17"/>
      <c r="N412" s="17">
        <v>0.39920774318041302</v>
      </c>
      <c r="O412" s="17">
        <v>0.45343311810754799</v>
      </c>
      <c r="P412" s="17">
        <v>0.45507642275035298</v>
      </c>
      <c r="Q412" s="17">
        <v>0.43046932735448301</v>
      </c>
      <c r="R412" s="17"/>
      <c r="S412" s="17">
        <v>0.41439094036718199</v>
      </c>
      <c r="T412" s="17">
        <v>0.44079338066054702</v>
      </c>
      <c r="U412" s="17">
        <v>0.39690128714094303</v>
      </c>
      <c r="V412" s="17">
        <v>0.49839781737258798</v>
      </c>
      <c r="W412" s="17">
        <v>0.43518660272107301</v>
      </c>
      <c r="X412" s="17">
        <v>0.44717746733484398</v>
      </c>
      <c r="Y412" s="17">
        <v>0.39820024007265498</v>
      </c>
      <c r="Z412" s="17">
        <v>0.34183791778353501</v>
      </c>
      <c r="AA412" s="17">
        <v>0.44938258403435299</v>
      </c>
      <c r="AB412" s="17">
        <v>0.39783613171751198</v>
      </c>
      <c r="AC412" s="17">
        <v>0.50561897994416005</v>
      </c>
      <c r="AD412" s="17">
        <v>0.48842651755194799</v>
      </c>
      <c r="AE412" s="17"/>
      <c r="AF412" s="17">
        <v>0.14682636871392399</v>
      </c>
      <c r="AG412" s="17">
        <v>0.44688122883987902</v>
      </c>
      <c r="AH412" s="17">
        <v>0.37846042622288401</v>
      </c>
      <c r="AI412" s="17">
        <v>0.47928843380825698</v>
      </c>
      <c r="AJ412" s="17">
        <v>0.432993247042959</v>
      </c>
      <c r="AK412" s="17">
        <v>0.46507766341708301</v>
      </c>
      <c r="AL412" s="17">
        <v>0.439567806059037</v>
      </c>
      <c r="AM412" s="17">
        <v>0.52066810448587098</v>
      </c>
      <c r="AN412" s="17">
        <v>0.51259680589200596</v>
      </c>
      <c r="AO412" s="17">
        <v>0.40457949070042998</v>
      </c>
      <c r="AP412" s="17">
        <v>0.381942117026844</v>
      </c>
      <c r="AQ412" s="17">
        <v>0.43797571171662297</v>
      </c>
      <c r="AR412" s="17">
        <v>0.49248037801708999</v>
      </c>
      <c r="AS412" s="17">
        <v>0.33437041776223703</v>
      </c>
      <c r="AT412" s="17">
        <v>0.52637995879152599</v>
      </c>
      <c r="AU412" s="17">
        <v>0.26397006690788299</v>
      </c>
      <c r="AV412" s="17"/>
      <c r="AW412" s="17">
        <v>0.40622900408859203</v>
      </c>
      <c r="AX412" s="17">
        <v>0.47495356175996301</v>
      </c>
      <c r="AY412" s="17">
        <v>0.40657191875396298</v>
      </c>
      <c r="AZ412" s="17">
        <v>0.42850532547624598</v>
      </c>
      <c r="BA412" s="17">
        <v>0.45863076922221502</v>
      </c>
      <c r="BB412" s="17">
        <v>0.38669295475890703</v>
      </c>
      <c r="BC412" s="17"/>
      <c r="BD412" s="17">
        <v>0.45901912686392199</v>
      </c>
      <c r="BE412" s="17">
        <v>0.46763307733056603</v>
      </c>
      <c r="BF412" s="17">
        <v>0.40860499393390698</v>
      </c>
      <c r="BG412" s="17">
        <v>0.41251690488019699</v>
      </c>
      <c r="BH412" s="17">
        <v>0.27850840764135998</v>
      </c>
      <c r="BI412" s="17"/>
      <c r="BJ412" s="17">
        <v>0.442007558442366</v>
      </c>
      <c r="BK412" s="17">
        <v>0.39745580063286401</v>
      </c>
      <c r="BL412" s="17"/>
      <c r="BM412" s="17">
        <v>0.44170752468618302</v>
      </c>
      <c r="BN412" s="17">
        <v>0.39671128910673698</v>
      </c>
      <c r="BO412" s="17"/>
      <c r="BP412" s="17">
        <v>0.40241649823598202</v>
      </c>
      <c r="BQ412" s="17">
        <v>0.38143266559362499</v>
      </c>
      <c r="BR412" s="17">
        <v>0.38223077888884099</v>
      </c>
      <c r="BS412" s="17">
        <v>0.45232070737633101</v>
      </c>
      <c r="BT412" s="17"/>
      <c r="BU412" s="17">
        <v>0.43125986638557401</v>
      </c>
      <c r="BV412" s="17">
        <v>0.43731645461561103</v>
      </c>
      <c r="BW412" s="17"/>
      <c r="BX412" s="17">
        <v>0.43311166174238702</v>
      </c>
      <c r="BY412" s="17">
        <v>0.43426473652200598</v>
      </c>
      <c r="BZ412" s="17"/>
      <c r="CA412" s="17">
        <v>0.44429064043434302</v>
      </c>
      <c r="CB412" s="17">
        <v>0.45861743850828202</v>
      </c>
      <c r="CC412" s="17">
        <v>0.422526895518191</v>
      </c>
      <c r="CD412" s="17">
        <v>0.42012463574056702</v>
      </c>
    </row>
    <row r="413" spans="2:82">
      <c r="B413" t="s">
        <v>225</v>
      </c>
      <c r="C413" s="17">
        <v>0.144738950403526</v>
      </c>
      <c r="D413" s="17">
        <v>0.12602573122985999</v>
      </c>
      <c r="E413" s="17">
        <v>0.16361544557760299</v>
      </c>
      <c r="F413" s="17"/>
      <c r="G413" s="17">
        <v>0.186017989648087</v>
      </c>
      <c r="H413" s="17">
        <v>0.12746886825402201</v>
      </c>
      <c r="I413" s="17">
        <v>0.130816074078932</v>
      </c>
      <c r="J413" s="17">
        <v>0.157389627890546</v>
      </c>
      <c r="K413" s="17">
        <v>0.14288316052646199</v>
      </c>
      <c r="L413" s="17">
        <v>0.13164474291361999</v>
      </c>
      <c r="M413" s="17"/>
      <c r="N413" s="17">
        <v>9.4367081304606804E-2</v>
      </c>
      <c r="O413" s="17">
        <v>0.12146008506969901</v>
      </c>
      <c r="P413" s="17">
        <v>0.16268717401968899</v>
      </c>
      <c r="Q413" s="17">
        <v>0.21210345818808299</v>
      </c>
      <c r="R413" s="17"/>
      <c r="S413" s="17">
        <v>0.121009072544878</v>
      </c>
      <c r="T413" s="17">
        <v>0.12448168229081601</v>
      </c>
      <c r="U413" s="17">
        <v>0.185444278780935</v>
      </c>
      <c r="V413" s="17">
        <v>0.14451241911128301</v>
      </c>
      <c r="W413" s="17">
        <v>0.162439517954833</v>
      </c>
      <c r="X413" s="17">
        <v>0.24056276192241499</v>
      </c>
      <c r="Y413" s="17">
        <v>0.143657767565364</v>
      </c>
      <c r="Z413" s="17">
        <v>0.200146603780812</v>
      </c>
      <c r="AA413" s="17">
        <v>6.9966342069536405E-2</v>
      </c>
      <c r="AB413" s="17">
        <v>0.15560781881430899</v>
      </c>
      <c r="AC413" s="17">
        <v>0.103352954218294</v>
      </c>
      <c r="AD413" s="17">
        <v>0.12865606717339101</v>
      </c>
      <c r="AE413" s="17"/>
      <c r="AF413" s="17">
        <v>0.41716970071106502</v>
      </c>
      <c r="AG413" s="17">
        <v>0.300737014792754</v>
      </c>
      <c r="AH413" s="17">
        <v>0.19291417764680799</v>
      </c>
      <c r="AI413" s="17">
        <v>0.14228100184890899</v>
      </c>
      <c r="AJ413" s="17">
        <v>0.110994331461962</v>
      </c>
      <c r="AK413" s="17">
        <v>0.14250319452888</v>
      </c>
      <c r="AL413" s="17">
        <v>0.14940249508032499</v>
      </c>
      <c r="AM413" s="17">
        <v>0.15130089057252899</v>
      </c>
      <c r="AN413" s="17">
        <v>9.2158879797472101E-2</v>
      </c>
      <c r="AO413" s="17">
        <v>0.15444198325907499</v>
      </c>
      <c r="AP413" s="17">
        <v>0.129921926750937</v>
      </c>
      <c r="AQ413" s="17">
        <v>8.6117597602083207E-2</v>
      </c>
      <c r="AR413" s="17">
        <v>0.111264996778806</v>
      </c>
      <c r="AS413" s="17">
        <v>0.134652815359245</v>
      </c>
      <c r="AT413" s="17">
        <v>0</v>
      </c>
      <c r="AU413" s="17">
        <v>5.9974234331776399E-2</v>
      </c>
      <c r="AV413" s="17"/>
      <c r="AW413" s="17">
        <v>0.151952851893704</v>
      </c>
      <c r="AX413" s="17">
        <v>0.104736205716341</v>
      </c>
      <c r="AY413" s="17">
        <v>0.159376257170668</v>
      </c>
      <c r="AZ413" s="17">
        <v>0.173432281827228</v>
      </c>
      <c r="BA413" s="17">
        <v>0.13132796724103099</v>
      </c>
      <c r="BB413" s="17">
        <v>0.183256273510812</v>
      </c>
      <c r="BC413" s="17"/>
      <c r="BD413" s="17">
        <v>0.18266584653554399</v>
      </c>
      <c r="BE413" s="17">
        <v>0.15530614097954501</v>
      </c>
      <c r="BF413" s="17">
        <v>0.117022162305031</v>
      </c>
      <c r="BG413" s="17">
        <v>9.2449877093835606E-2</v>
      </c>
      <c r="BH413" s="17">
        <v>5.7451591777688098E-2</v>
      </c>
      <c r="BI413" s="17"/>
      <c r="BJ413" s="17">
        <v>0.138607359768501</v>
      </c>
      <c r="BK413" s="17">
        <v>0.17307125262687101</v>
      </c>
      <c r="BL413" s="17"/>
      <c r="BM413" s="17">
        <v>0.14102972336762401</v>
      </c>
      <c r="BN413" s="17">
        <v>0.16383166546045699</v>
      </c>
      <c r="BO413" s="17"/>
      <c r="BP413" s="17">
        <v>0.17829517781019699</v>
      </c>
      <c r="BQ413" s="17">
        <v>0.13218661690267</v>
      </c>
      <c r="BR413" s="17">
        <v>0.18427313732196099</v>
      </c>
      <c r="BS413" s="17">
        <v>0.13819329685826201</v>
      </c>
      <c r="BT413" s="17"/>
      <c r="BU413" s="17">
        <v>0.10149191834134499</v>
      </c>
      <c r="BV413" s="17">
        <v>0.199099145886797</v>
      </c>
      <c r="BW413" s="17"/>
      <c r="BX413" s="17">
        <v>9.8035376594981294E-2</v>
      </c>
      <c r="BY413" s="17">
        <v>0.16278480605534401</v>
      </c>
      <c r="BZ413" s="17"/>
      <c r="CA413" s="17">
        <v>3.9960916463577197E-2</v>
      </c>
      <c r="CB413" s="17">
        <v>0.205622933715113</v>
      </c>
      <c r="CC413" s="17">
        <v>2.22892374928155E-2</v>
      </c>
      <c r="CD413" s="17">
        <v>0.245664869654068</v>
      </c>
    </row>
    <row r="414" spans="2:82">
      <c r="B414" t="s">
        <v>226</v>
      </c>
      <c r="C414" s="17">
        <v>1.7050274652010301E-2</v>
      </c>
      <c r="D414" s="17">
        <v>1.20091964236582E-2</v>
      </c>
      <c r="E414" s="17">
        <v>2.2274158645822401E-2</v>
      </c>
      <c r="F414" s="17"/>
      <c r="G414" s="17">
        <v>4.0239426653721197E-2</v>
      </c>
      <c r="H414" s="17">
        <v>1.5179945189538101E-2</v>
      </c>
      <c r="I414" s="17">
        <v>1.4481552356663501E-2</v>
      </c>
      <c r="J414" s="17">
        <v>9.8018853660615402E-3</v>
      </c>
      <c r="K414" s="17">
        <v>2.76407268475269E-2</v>
      </c>
      <c r="L414" s="17">
        <v>2.58995700857654E-3</v>
      </c>
      <c r="M414" s="17"/>
      <c r="N414" s="17">
        <v>1.2049794745559299E-2</v>
      </c>
      <c r="O414" s="17">
        <v>2.0580343056475402E-2</v>
      </c>
      <c r="P414" s="17">
        <v>1.05862914244504E-2</v>
      </c>
      <c r="Q414" s="17">
        <v>2.4982788132757901E-2</v>
      </c>
      <c r="R414" s="17"/>
      <c r="S414" s="17">
        <v>1.06492943830785E-2</v>
      </c>
      <c r="T414" s="17">
        <v>2.2458114100406601E-2</v>
      </c>
      <c r="U414" s="17">
        <v>1.85533200909089E-2</v>
      </c>
      <c r="V414" s="17">
        <v>1.5701202027666901E-2</v>
      </c>
      <c r="W414" s="17">
        <v>1.4994686997077501E-2</v>
      </c>
      <c r="X414" s="17">
        <v>5.1661470737945202E-3</v>
      </c>
      <c r="Y414" s="17">
        <v>2.1351952593734898E-2</v>
      </c>
      <c r="Z414" s="17">
        <v>3.1290583055043598E-2</v>
      </c>
      <c r="AA414" s="17">
        <v>1.3462660210385601E-2</v>
      </c>
      <c r="AB414" s="17">
        <v>3.4043523864886599E-2</v>
      </c>
      <c r="AC414" s="17">
        <v>1.30677715310195E-2</v>
      </c>
      <c r="AD414" s="17">
        <v>0</v>
      </c>
      <c r="AE414" s="17"/>
      <c r="AF414" s="17">
        <v>0</v>
      </c>
      <c r="AG414" s="17">
        <v>2.0491233533242E-2</v>
      </c>
      <c r="AH414" s="17">
        <v>4.9992149527238502E-2</v>
      </c>
      <c r="AI414" s="17">
        <v>3.8180803354834501E-2</v>
      </c>
      <c r="AJ414" s="17">
        <v>6.1658576822099798E-3</v>
      </c>
      <c r="AK414" s="17">
        <v>1.6922196397713099E-2</v>
      </c>
      <c r="AL414" s="17">
        <v>1.4801267369381499E-2</v>
      </c>
      <c r="AM414" s="17">
        <v>0</v>
      </c>
      <c r="AN414" s="17">
        <v>1.3960500961858E-2</v>
      </c>
      <c r="AO414" s="17">
        <v>2.62330454815944E-2</v>
      </c>
      <c r="AP414" s="17">
        <v>9.8656998648520202E-3</v>
      </c>
      <c r="AQ414" s="17">
        <v>3.4807363319799202E-2</v>
      </c>
      <c r="AR414" s="17">
        <v>0</v>
      </c>
      <c r="AS414" s="17">
        <v>2.12461506463501E-2</v>
      </c>
      <c r="AT414" s="17">
        <v>0</v>
      </c>
      <c r="AU414" s="17">
        <v>0</v>
      </c>
      <c r="AV414" s="17"/>
      <c r="AW414" s="17">
        <v>1.6160849835907098E-2</v>
      </c>
      <c r="AX414" s="17">
        <v>9.2865745793580309E-3</v>
      </c>
      <c r="AY414" s="17">
        <v>2.21092237223929E-2</v>
      </c>
      <c r="AZ414" s="17">
        <v>2.96020962326791E-2</v>
      </c>
      <c r="BA414" s="17">
        <v>1.6397747908935799E-2</v>
      </c>
      <c r="BB414" s="17">
        <v>0</v>
      </c>
      <c r="BC414" s="17"/>
      <c r="BD414" s="17">
        <v>1.8083848038117599E-2</v>
      </c>
      <c r="BE414" s="17">
        <v>1.9378482701860399E-2</v>
      </c>
      <c r="BF414" s="17">
        <v>1.1601840461958699E-2</v>
      </c>
      <c r="BG414" s="17">
        <v>2.32043537914675E-2</v>
      </c>
      <c r="BH414" s="17">
        <v>0</v>
      </c>
      <c r="BI414" s="17"/>
      <c r="BJ414" s="17">
        <v>1.5893735595545199E-2</v>
      </c>
      <c r="BK414" s="17">
        <v>2.29328827883237E-2</v>
      </c>
      <c r="BL414" s="17"/>
      <c r="BM414" s="17">
        <v>1.5953955397560501E-2</v>
      </c>
      <c r="BN414" s="17">
        <v>2.2930381325121801E-2</v>
      </c>
      <c r="BO414" s="17"/>
      <c r="BP414" s="17">
        <v>1.9795387549142202E-2</v>
      </c>
      <c r="BQ414" s="17">
        <v>2.83304535814611E-2</v>
      </c>
      <c r="BR414" s="17">
        <v>3.1465471295706302E-2</v>
      </c>
      <c r="BS414" s="17">
        <v>1.45208751761166E-2</v>
      </c>
      <c r="BT414" s="17"/>
      <c r="BU414" s="17">
        <v>1.27593220139029E-2</v>
      </c>
      <c r="BV414" s="17">
        <v>2.2443870769348302E-2</v>
      </c>
      <c r="BW414" s="17"/>
      <c r="BX414" s="17">
        <v>1.72671196570344E-2</v>
      </c>
      <c r="BY414" s="17">
        <v>1.6966487623730101E-2</v>
      </c>
      <c r="BZ414" s="17"/>
      <c r="CA414" s="17">
        <v>5.8030822894067201E-3</v>
      </c>
      <c r="CB414" s="17">
        <v>1.9181399250244199E-2</v>
      </c>
      <c r="CC414" s="17">
        <v>6.3673885847059398E-3</v>
      </c>
      <c r="CD414" s="17">
        <v>2.9435611495617801E-2</v>
      </c>
    </row>
    <row r="415" spans="2:82">
      <c r="B415" t="s">
        <v>227</v>
      </c>
      <c r="C415" s="17">
        <v>5.6119491485486098E-3</v>
      </c>
      <c r="D415" s="17">
        <v>8.21133529635182E-3</v>
      </c>
      <c r="E415" s="17">
        <v>3.0105282010982398E-3</v>
      </c>
      <c r="F415" s="17"/>
      <c r="G415" s="17">
        <v>5.4475510869989897E-3</v>
      </c>
      <c r="H415" s="17">
        <v>3.6772558408185098E-3</v>
      </c>
      <c r="I415" s="17">
        <v>1.24912449694407E-2</v>
      </c>
      <c r="J415" s="17">
        <v>7.1367638555296601E-3</v>
      </c>
      <c r="K415" s="17">
        <v>3.42274411171544E-3</v>
      </c>
      <c r="L415" s="17">
        <v>2.1756632522734699E-3</v>
      </c>
      <c r="M415" s="17"/>
      <c r="N415" s="17">
        <v>1.60174770307493E-3</v>
      </c>
      <c r="O415" s="17">
        <v>1.7922523849498999E-3</v>
      </c>
      <c r="P415" s="17">
        <v>1.21040391430572E-2</v>
      </c>
      <c r="Q415" s="17">
        <v>8.7257088375431793E-3</v>
      </c>
      <c r="R415" s="17"/>
      <c r="S415" s="17">
        <v>3.60822205828515E-3</v>
      </c>
      <c r="T415" s="17">
        <v>0</v>
      </c>
      <c r="U415" s="17">
        <v>0</v>
      </c>
      <c r="V415" s="17">
        <v>0</v>
      </c>
      <c r="W415" s="17">
        <v>6.5833144991792897E-3</v>
      </c>
      <c r="X415" s="17">
        <v>0</v>
      </c>
      <c r="Y415" s="17">
        <v>0</v>
      </c>
      <c r="Z415" s="17">
        <v>1.3288433181380401E-2</v>
      </c>
      <c r="AA415" s="17">
        <v>1.06361795031441E-2</v>
      </c>
      <c r="AB415" s="17">
        <v>7.84025160070192E-3</v>
      </c>
      <c r="AC415" s="17">
        <v>1.5462078122434801E-2</v>
      </c>
      <c r="AD415" s="17">
        <v>4.7297659528359001E-2</v>
      </c>
      <c r="AE415" s="17"/>
      <c r="AF415" s="17">
        <v>0</v>
      </c>
      <c r="AG415" s="17">
        <v>1.5570214792237899E-2</v>
      </c>
      <c r="AH415" s="17">
        <v>1.05546894706476E-2</v>
      </c>
      <c r="AI415" s="17">
        <v>0</v>
      </c>
      <c r="AJ415" s="17">
        <v>6.6622308615194902E-3</v>
      </c>
      <c r="AK415" s="17">
        <v>0</v>
      </c>
      <c r="AL415" s="17">
        <v>8.9162316716647396E-3</v>
      </c>
      <c r="AM415" s="17">
        <v>0</v>
      </c>
      <c r="AN415" s="17">
        <v>1.1036142632513001E-2</v>
      </c>
      <c r="AO415" s="17">
        <v>0</v>
      </c>
      <c r="AP415" s="17">
        <v>7.7653780573730697E-3</v>
      </c>
      <c r="AQ415" s="17">
        <v>0</v>
      </c>
      <c r="AR415" s="17">
        <v>0</v>
      </c>
      <c r="AS415" s="17">
        <v>3.6793569796346799E-2</v>
      </c>
      <c r="AT415" s="17">
        <v>0</v>
      </c>
      <c r="AU415" s="17">
        <v>0</v>
      </c>
      <c r="AV415" s="17"/>
      <c r="AW415" s="17">
        <v>2.09999750481321E-3</v>
      </c>
      <c r="AX415" s="17">
        <v>2.7166466311184601E-3</v>
      </c>
      <c r="AY415" s="17">
        <v>6.1158961253882198E-3</v>
      </c>
      <c r="AZ415" s="17">
        <v>1.22987504507474E-2</v>
      </c>
      <c r="BA415" s="17">
        <v>4.8142274197086202E-3</v>
      </c>
      <c r="BB415" s="17">
        <v>7.1498108688680499E-3</v>
      </c>
      <c r="BC415" s="17"/>
      <c r="BD415" s="17">
        <v>8.6504014117966092E-3</v>
      </c>
      <c r="BE415" s="17">
        <v>5.62485224758511E-3</v>
      </c>
      <c r="BF415" s="17">
        <v>6.7189225483803303E-3</v>
      </c>
      <c r="BG415" s="17">
        <v>5.1780688379307596E-3</v>
      </c>
      <c r="BH415" s="17">
        <v>0</v>
      </c>
      <c r="BI415" s="17"/>
      <c r="BJ415" s="17">
        <v>5.5810368500918504E-3</v>
      </c>
      <c r="BK415" s="17">
        <v>3.3703798407754499E-3</v>
      </c>
      <c r="BL415" s="17"/>
      <c r="BM415" s="17">
        <v>6.0301249106653604E-3</v>
      </c>
      <c r="BN415" s="17">
        <v>0</v>
      </c>
      <c r="BO415" s="17"/>
      <c r="BP415" s="17">
        <v>4.5298282226973801E-3</v>
      </c>
      <c r="BQ415" s="17">
        <v>5.7112816722144797E-3</v>
      </c>
      <c r="BR415" s="17">
        <v>1.9028095702955401E-2</v>
      </c>
      <c r="BS415" s="17">
        <v>5.3630313001604398E-3</v>
      </c>
      <c r="BT415" s="17"/>
      <c r="BU415" s="17">
        <v>1.08657937799985E-3</v>
      </c>
      <c r="BV415" s="17">
        <v>1.13002004257094E-2</v>
      </c>
      <c r="BW415" s="17"/>
      <c r="BX415" s="17">
        <v>2.1712956279136501E-3</v>
      </c>
      <c r="BY415" s="17">
        <v>6.94138781283213E-3</v>
      </c>
      <c r="BZ415" s="17"/>
      <c r="CA415" s="17">
        <v>9.77559842663734E-3</v>
      </c>
      <c r="CB415" s="17">
        <v>1.20337264602561E-2</v>
      </c>
      <c r="CC415" s="17">
        <v>0</v>
      </c>
      <c r="CD415" s="17">
        <v>4.5447496438532301E-3</v>
      </c>
    </row>
    <row r="416" spans="2:82">
      <c r="B416" t="s">
        <v>124</v>
      </c>
      <c r="C416" s="17">
        <v>1.8044749666995801E-2</v>
      </c>
      <c r="D416" s="17">
        <v>9.2754094133221804E-3</v>
      </c>
      <c r="E416" s="17">
        <v>2.7057720423652599E-2</v>
      </c>
      <c r="F416" s="17"/>
      <c r="G416" s="17">
        <v>1.0356248505327299E-2</v>
      </c>
      <c r="H416" s="17">
        <v>2.2314790504389899E-2</v>
      </c>
      <c r="I416" s="17">
        <v>2.45588645993579E-2</v>
      </c>
      <c r="J416" s="17">
        <v>3.3637068963034401E-2</v>
      </c>
      <c r="K416" s="17">
        <v>8.7362565880928899E-3</v>
      </c>
      <c r="L416" s="17">
        <v>8.4969177742919792E-3</v>
      </c>
      <c r="M416" s="17"/>
      <c r="N416" s="17">
        <v>1.1899671504061401E-2</v>
      </c>
      <c r="O416" s="17">
        <v>2.22737722374141E-2</v>
      </c>
      <c r="P416" s="17">
        <v>1.6321613058660402E-2</v>
      </c>
      <c r="Q416" s="17">
        <v>2.0330226903851799E-2</v>
      </c>
      <c r="R416" s="17"/>
      <c r="S416" s="17">
        <v>1.5228934953052701E-2</v>
      </c>
      <c r="T416" s="17">
        <v>1.1295065690466699E-2</v>
      </c>
      <c r="U416" s="17">
        <v>3.9547323366413097E-2</v>
      </c>
      <c r="V416" s="17">
        <v>1.6517440836948099E-2</v>
      </c>
      <c r="W416" s="17">
        <v>6.4452540879636703E-3</v>
      </c>
      <c r="X416" s="17">
        <v>2.8100919896346201E-2</v>
      </c>
      <c r="Y416" s="17">
        <v>1.1357922302301799E-2</v>
      </c>
      <c r="Z416" s="17">
        <v>1.1196645791165499E-2</v>
      </c>
      <c r="AA416" s="17">
        <v>2.2352736086676501E-2</v>
      </c>
      <c r="AB416" s="17">
        <v>6.19663877131367E-3</v>
      </c>
      <c r="AC416" s="17">
        <v>3.5784865402233898E-2</v>
      </c>
      <c r="AD416" s="17">
        <v>1.8132035617929199E-2</v>
      </c>
      <c r="AE416" s="17"/>
      <c r="AF416" s="17">
        <v>0.104589208046831</v>
      </c>
      <c r="AG416" s="17">
        <v>3.3367328962909497E-2</v>
      </c>
      <c r="AH416" s="17">
        <v>3.4505106795674499E-2</v>
      </c>
      <c r="AI416" s="17">
        <v>9.1799256170726293E-3</v>
      </c>
      <c r="AJ416" s="17">
        <v>2.38708245315703E-2</v>
      </c>
      <c r="AK416" s="17">
        <v>1.7067859724814598E-2</v>
      </c>
      <c r="AL416" s="17">
        <v>2.8132023043846599E-2</v>
      </c>
      <c r="AM416" s="17">
        <v>0</v>
      </c>
      <c r="AN416" s="17">
        <v>7.7575499762540003E-3</v>
      </c>
      <c r="AO416" s="17">
        <v>1.6114600766632702E-2</v>
      </c>
      <c r="AP416" s="17">
        <v>1.65885249643082E-2</v>
      </c>
      <c r="AQ416" s="17">
        <v>9.7784452842141906E-3</v>
      </c>
      <c r="AR416" s="17">
        <v>0</v>
      </c>
      <c r="AS416" s="17">
        <v>2.1656693133960899E-2</v>
      </c>
      <c r="AT416" s="17">
        <v>0</v>
      </c>
      <c r="AU416" s="17">
        <v>0</v>
      </c>
      <c r="AV416" s="17"/>
      <c r="AW416" s="17">
        <v>1.51537267096489E-2</v>
      </c>
      <c r="AX416" s="17">
        <v>9.6418366403035107E-3</v>
      </c>
      <c r="AY416" s="17">
        <v>1.19011235490295E-2</v>
      </c>
      <c r="AZ416" s="17">
        <v>3.09273358848145E-2</v>
      </c>
      <c r="BA416" s="17">
        <v>8.8696844701196802E-3</v>
      </c>
      <c r="BB416" s="17">
        <v>4.6515128334749897E-2</v>
      </c>
      <c r="BC416" s="17"/>
      <c r="BD416" s="17">
        <v>2.7997453350808998E-2</v>
      </c>
      <c r="BE416" s="17">
        <v>1.9152708300592399E-2</v>
      </c>
      <c r="BF416" s="17">
        <v>1.0938622770802001E-2</v>
      </c>
      <c r="BG416" s="17">
        <v>1.5881949572467701E-2</v>
      </c>
      <c r="BH416" s="17">
        <v>0</v>
      </c>
      <c r="BI416" s="17"/>
      <c r="BJ416" s="17">
        <v>1.7514382377710299E-2</v>
      </c>
      <c r="BK416" s="17">
        <v>1.8300322148871701E-2</v>
      </c>
      <c r="BL416" s="17"/>
      <c r="BM416" s="17">
        <v>1.70798637072773E-2</v>
      </c>
      <c r="BN416" s="17">
        <v>2.02303210809354E-2</v>
      </c>
      <c r="BO416" s="17"/>
      <c r="BP416" s="17">
        <v>1.3865129488254101E-2</v>
      </c>
      <c r="BQ416" s="17">
        <v>1.44296685131944E-2</v>
      </c>
      <c r="BR416" s="17">
        <v>1.1271094182806101E-2</v>
      </c>
      <c r="BS416" s="17">
        <v>1.69663126873008E-2</v>
      </c>
      <c r="BT416" s="17"/>
      <c r="BU416" s="17">
        <v>9.6719518302334703E-3</v>
      </c>
      <c r="BV416" s="17">
        <v>2.85691002511907E-2</v>
      </c>
      <c r="BW416" s="17"/>
      <c r="BX416" s="17">
        <v>1.10757922587588E-2</v>
      </c>
      <c r="BY416" s="17">
        <v>2.07374943367775E-2</v>
      </c>
      <c r="BZ416" s="17"/>
      <c r="CA416" s="17">
        <v>0</v>
      </c>
      <c r="CB416" s="17">
        <v>1.8272366237213698E-2</v>
      </c>
      <c r="CC416" s="17">
        <v>1.71469703523471E-3</v>
      </c>
      <c r="CD416" s="17">
        <v>4.0105662156754797E-2</v>
      </c>
    </row>
    <row r="417" spans="2:82">
      <c r="B417" t="s">
        <v>228</v>
      </c>
      <c r="C417" s="17">
        <v>0.81455407612891895</v>
      </c>
      <c r="D417" s="17">
        <v>0.84447832763680797</v>
      </c>
      <c r="E417" s="17">
        <v>0.78404214715182396</v>
      </c>
      <c r="F417" s="17"/>
      <c r="G417" s="17">
        <v>0.75793878410586601</v>
      </c>
      <c r="H417" s="17">
        <v>0.83135914021123203</v>
      </c>
      <c r="I417" s="17">
        <v>0.81765226399560598</v>
      </c>
      <c r="J417" s="17">
        <v>0.79203465392482797</v>
      </c>
      <c r="K417" s="17">
        <v>0.81731711192620204</v>
      </c>
      <c r="L417" s="17">
        <v>0.85509271905123796</v>
      </c>
      <c r="M417" s="17"/>
      <c r="N417" s="17">
        <v>0.88008170474269798</v>
      </c>
      <c r="O417" s="17">
        <v>0.83389354725146103</v>
      </c>
      <c r="P417" s="17">
        <v>0.79830088235414298</v>
      </c>
      <c r="Q417" s="17">
        <v>0.73385781793776395</v>
      </c>
      <c r="R417" s="17"/>
      <c r="S417" s="17">
        <v>0.849504476060705</v>
      </c>
      <c r="T417" s="17">
        <v>0.84176513791831098</v>
      </c>
      <c r="U417" s="17">
        <v>0.75645507776174203</v>
      </c>
      <c r="V417" s="17">
        <v>0.82326893802410195</v>
      </c>
      <c r="W417" s="17">
        <v>0.80953722646094695</v>
      </c>
      <c r="X417" s="17">
        <v>0.72617017110744397</v>
      </c>
      <c r="Y417" s="17">
        <v>0.82363235753859898</v>
      </c>
      <c r="Z417" s="17">
        <v>0.74407773419159795</v>
      </c>
      <c r="AA417" s="17">
        <v>0.88358208213025702</v>
      </c>
      <c r="AB417" s="17">
        <v>0.79631176694878902</v>
      </c>
      <c r="AC417" s="17">
        <v>0.83233233072601798</v>
      </c>
      <c r="AD417" s="17">
        <v>0.805914237680321</v>
      </c>
      <c r="AE417" s="17"/>
      <c r="AF417" s="17">
        <v>0.47824109124210401</v>
      </c>
      <c r="AG417" s="17">
        <v>0.62983420791885703</v>
      </c>
      <c r="AH417" s="17">
        <v>0.71203387655963102</v>
      </c>
      <c r="AI417" s="17">
        <v>0.81035826917918397</v>
      </c>
      <c r="AJ417" s="17">
        <v>0.85230675546273904</v>
      </c>
      <c r="AK417" s="17">
        <v>0.82350674934859303</v>
      </c>
      <c r="AL417" s="17">
        <v>0.79874798283478299</v>
      </c>
      <c r="AM417" s="17">
        <v>0.84869910942747095</v>
      </c>
      <c r="AN417" s="17">
        <v>0.87508692663190302</v>
      </c>
      <c r="AO417" s="17">
        <v>0.80321037049269794</v>
      </c>
      <c r="AP417" s="17">
        <v>0.83585847036253003</v>
      </c>
      <c r="AQ417" s="17">
        <v>0.86929659379390301</v>
      </c>
      <c r="AR417" s="17">
        <v>0.88873500322119403</v>
      </c>
      <c r="AS417" s="17">
        <v>0.78565077106409698</v>
      </c>
      <c r="AT417" s="17">
        <v>1</v>
      </c>
      <c r="AU417" s="17">
        <v>0.94002576566822404</v>
      </c>
      <c r="AV417" s="17"/>
      <c r="AW417" s="17">
        <v>0.81463257405592604</v>
      </c>
      <c r="AX417" s="17">
        <v>0.87361873643287902</v>
      </c>
      <c r="AY417" s="17">
        <v>0.80049749943252202</v>
      </c>
      <c r="AZ417" s="17">
        <v>0.753739535604531</v>
      </c>
      <c r="BA417" s="17">
        <v>0.838590372960205</v>
      </c>
      <c r="BB417" s="17">
        <v>0.76307878728556999</v>
      </c>
      <c r="BC417" s="17"/>
      <c r="BD417" s="17">
        <v>0.762602450663733</v>
      </c>
      <c r="BE417" s="17">
        <v>0.80053781577041705</v>
      </c>
      <c r="BF417" s="17">
        <v>0.853718451913828</v>
      </c>
      <c r="BG417" s="17">
        <v>0.86328575070429903</v>
      </c>
      <c r="BH417" s="17">
        <v>0.94254840822231201</v>
      </c>
      <c r="BI417" s="17"/>
      <c r="BJ417" s="17">
        <v>0.822403485408151</v>
      </c>
      <c r="BK417" s="17">
        <v>0.78232516259515805</v>
      </c>
      <c r="BL417" s="17"/>
      <c r="BM417" s="17">
        <v>0.81990633261687296</v>
      </c>
      <c r="BN417" s="17">
        <v>0.79300763213348502</v>
      </c>
      <c r="BO417" s="17"/>
      <c r="BP417" s="17">
        <v>0.78351447692970999</v>
      </c>
      <c r="BQ417" s="17">
        <v>0.81934197933046005</v>
      </c>
      <c r="BR417" s="17">
        <v>0.75396220149657101</v>
      </c>
      <c r="BS417" s="17">
        <v>0.82495648397816002</v>
      </c>
      <c r="BT417" s="17"/>
      <c r="BU417" s="17">
        <v>0.87499022843651897</v>
      </c>
      <c r="BV417" s="17">
        <v>0.73858768266695496</v>
      </c>
      <c r="BW417" s="17"/>
      <c r="BX417" s="17">
        <v>0.871450415861312</v>
      </c>
      <c r="BY417" s="17">
        <v>0.79256982417131605</v>
      </c>
      <c r="BZ417" s="17"/>
      <c r="CA417" s="17">
        <v>0.94446040282037902</v>
      </c>
      <c r="CB417" s="17">
        <v>0.74488957433717295</v>
      </c>
      <c r="CC417" s="17">
        <v>0.96962867688724397</v>
      </c>
      <c r="CD417" s="17">
        <v>0.68024910704970598</v>
      </c>
    </row>
    <row r="418" spans="2:82">
      <c r="B418" t="s">
        <v>229</v>
      </c>
      <c r="C418" s="17">
        <v>2.2662223800558899E-2</v>
      </c>
      <c r="D418" s="17">
        <v>2.02205317200101E-2</v>
      </c>
      <c r="E418" s="17">
        <v>2.52846868469206E-2</v>
      </c>
      <c r="F418" s="17"/>
      <c r="G418" s="17">
        <v>4.5686977740720197E-2</v>
      </c>
      <c r="H418" s="17">
        <v>1.88572010303566E-2</v>
      </c>
      <c r="I418" s="17">
        <v>2.6972797326104098E-2</v>
      </c>
      <c r="J418" s="17">
        <v>1.69386492215912E-2</v>
      </c>
      <c r="K418" s="17">
        <v>3.10634709592424E-2</v>
      </c>
      <c r="L418" s="17">
        <v>4.7656202608500099E-3</v>
      </c>
      <c r="M418" s="17"/>
      <c r="N418" s="17">
        <v>1.3651542448634301E-2</v>
      </c>
      <c r="O418" s="17">
        <v>2.2372595441425301E-2</v>
      </c>
      <c r="P418" s="17">
        <v>2.2690330567507602E-2</v>
      </c>
      <c r="Q418" s="17">
        <v>3.3708496970301101E-2</v>
      </c>
      <c r="R418" s="17"/>
      <c r="S418" s="17">
        <v>1.42575164413636E-2</v>
      </c>
      <c r="T418" s="17">
        <v>2.2458114100406601E-2</v>
      </c>
      <c r="U418" s="17">
        <v>1.85533200909089E-2</v>
      </c>
      <c r="V418" s="17">
        <v>1.5701202027666901E-2</v>
      </c>
      <c r="W418" s="17">
        <v>2.1578001496256799E-2</v>
      </c>
      <c r="X418" s="17">
        <v>5.1661470737945202E-3</v>
      </c>
      <c r="Y418" s="17">
        <v>2.1351952593734898E-2</v>
      </c>
      <c r="Z418" s="17">
        <v>4.4579016236423998E-2</v>
      </c>
      <c r="AA418" s="17">
        <v>2.4098839713529701E-2</v>
      </c>
      <c r="AB418" s="17">
        <v>4.1883775465588503E-2</v>
      </c>
      <c r="AC418" s="17">
        <v>2.8529849653454301E-2</v>
      </c>
      <c r="AD418" s="17">
        <v>4.7297659528359001E-2</v>
      </c>
      <c r="AE418" s="17"/>
      <c r="AF418" s="17">
        <v>0</v>
      </c>
      <c r="AG418" s="17">
        <v>3.6061448325479799E-2</v>
      </c>
      <c r="AH418" s="17">
        <v>6.0546838997886099E-2</v>
      </c>
      <c r="AI418" s="17">
        <v>3.8180803354834501E-2</v>
      </c>
      <c r="AJ418" s="17">
        <v>1.28280885437295E-2</v>
      </c>
      <c r="AK418" s="17">
        <v>1.6922196397713099E-2</v>
      </c>
      <c r="AL418" s="17">
        <v>2.3717499041046201E-2</v>
      </c>
      <c r="AM418" s="17">
        <v>0</v>
      </c>
      <c r="AN418" s="17">
        <v>2.4996643594370999E-2</v>
      </c>
      <c r="AO418" s="17">
        <v>2.62330454815944E-2</v>
      </c>
      <c r="AP418" s="17">
        <v>1.76310779222251E-2</v>
      </c>
      <c r="AQ418" s="17">
        <v>3.4807363319799202E-2</v>
      </c>
      <c r="AR418" s="17">
        <v>0</v>
      </c>
      <c r="AS418" s="17">
        <v>5.8039720442696903E-2</v>
      </c>
      <c r="AT418" s="17">
        <v>0</v>
      </c>
      <c r="AU418" s="17">
        <v>0</v>
      </c>
      <c r="AV418" s="17"/>
      <c r="AW418" s="17">
        <v>1.8260847340720299E-2</v>
      </c>
      <c r="AX418" s="17">
        <v>1.20032212104765E-2</v>
      </c>
      <c r="AY418" s="17">
        <v>2.8225119847781099E-2</v>
      </c>
      <c r="AZ418" s="17">
        <v>4.1900846683426501E-2</v>
      </c>
      <c r="BA418" s="17">
        <v>2.1211975328644401E-2</v>
      </c>
      <c r="BB418" s="17">
        <v>7.1498108688680499E-3</v>
      </c>
      <c r="BC418" s="17"/>
      <c r="BD418" s="17">
        <v>2.6734249449914201E-2</v>
      </c>
      <c r="BE418" s="17">
        <v>2.5003334949445601E-2</v>
      </c>
      <c r="BF418" s="17">
        <v>1.8320763010339001E-2</v>
      </c>
      <c r="BG418" s="17">
        <v>2.8382422629398298E-2</v>
      </c>
      <c r="BH418" s="17">
        <v>0</v>
      </c>
      <c r="BI418" s="17"/>
      <c r="BJ418" s="17">
        <v>2.14747724456371E-2</v>
      </c>
      <c r="BK418" s="17">
        <v>2.63032626290991E-2</v>
      </c>
      <c r="BL418" s="17"/>
      <c r="BM418" s="17">
        <v>2.1984080308225799E-2</v>
      </c>
      <c r="BN418" s="17">
        <v>2.2930381325121801E-2</v>
      </c>
      <c r="BO418" s="17"/>
      <c r="BP418" s="17">
        <v>2.43252157718396E-2</v>
      </c>
      <c r="BQ418" s="17">
        <v>3.4041735253675598E-2</v>
      </c>
      <c r="BR418" s="17">
        <v>5.0493566998661601E-2</v>
      </c>
      <c r="BS418" s="17">
        <v>1.9883906476277E-2</v>
      </c>
      <c r="BT418" s="17"/>
      <c r="BU418" s="17">
        <v>1.3845901391902799E-2</v>
      </c>
      <c r="BV418" s="17">
        <v>3.3744071195057797E-2</v>
      </c>
      <c r="BW418" s="17"/>
      <c r="BX418" s="17">
        <v>1.9438415284948E-2</v>
      </c>
      <c r="BY418" s="17">
        <v>2.3907875436562202E-2</v>
      </c>
      <c r="BZ418" s="17"/>
      <c r="CA418" s="17">
        <v>1.55786807160441E-2</v>
      </c>
      <c r="CB418" s="17">
        <v>3.1215125710500401E-2</v>
      </c>
      <c r="CC418" s="17">
        <v>6.3673885847059398E-3</v>
      </c>
      <c r="CD418" s="17">
        <v>3.3980361139471102E-2</v>
      </c>
    </row>
    <row r="419" spans="2:82">
      <c r="B419" t="s">
        <v>230</v>
      </c>
      <c r="C419" s="17">
        <v>0.79189185232836001</v>
      </c>
      <c r="D419" s="17">
        <v>0.82425779591679804</v>
      </c>
      <c r="E419" s="17">
        <v>0.75875746030490299</v>
      </c>
      <c r="F419" s="17"/>
      <c r="G419" s="17">
        <v>0.71225180636514496</v>
      </c>
      <c r="H419" s="17">
        <v>0.81250193918087499</v>
      </c>
      <c r="I419" s="17">
        <v>0.79067946666950195</v>
      </c>
      <c r="J419" s="17">
        <v>0.77509600470323703</v>
      </c>
      <c r="K419" s="17">
        <v>0.78625364096696004</v>
      </c>
      <c r="L419" s="17">
        <v>0.85032709879038804</v>
      </c>
      <c r="M419" s="17"/>
      <c r="N419" s="17">
        <v>0.866430162294063</v>
      </c>
      <c r="O419" s="17">
        <v>0.81152095181003603</v>
      </c>
      <c r="P419" s="17">
        <v>0.77561055178663496</v>
      </c>
      <c r="Q419" s="17">
        <v>0.70014932096746296</v>
      </c>
      <c r="R419" s="17"/>
      <c r="S419" s="17">
        <v>0.83524695961934203</v>
      </c>
      <c r="T419" s="17">
        <v>0.81930702381790399</v>
      </c>
      <c r="U419" s="17">
        <v>0.73790175767083399</v>
      </c>
      <c r="V419" s="17">
        <v>0.80756773599643505</v>
      </c>
      <c r="W419" s="17">
        <v>0.78795922496468995</v>
      </c>
      <c r="X419" s="17">
        <v>0.72100402403365005</v>
      </c>
      <c r="Y419" s="17">
        <v>0.80228040494486397</v>
      </c>
      <c r="Z419" s="17">
        <v>0.69949871795517404</v>
      </c>
      <c r="AA419" s="17">
        <v>0.85948324241672802</v>
      </c>
      <c r="AB419" s="17">
        <v>0.75442799148320105</v>
      </c>
      <c r="AC419" s="17">
        <v>0.80380248107256302</v>
      </c>
      <c r="AD419" s="17">
        <v>0.75861657815196204</v>
      </c>
      <c r="AE419" s="17"/>
      <c r="AF419" s="17">
        <v>0.47824109124210401</v>
      </c>
      <c r="AG419" s="17">
        <v>0.59377275959337705</v>
      </c>
      <c r="AH419" s="17">
        <v>0.65148703756174497</v>
      </c>
      <c r="AI419" s="17">
        <v>0.77217746582434899</v>
      </c>
      <c r="AJ419" s="17">
        <v>0.83947866691900896</v>
      </c>
      <c r="AK419" s="17">
        <v>0.80658455295088005</v>
      </c>
      <c r="AL419" s="17">
        <v>0.77503048379373696</v>
      </c>
      <c r="AM419" s="17">
        <v>0.84869910942747095</v>
      </c>
      <c r="AN419" s="17">
        <v>0.85009028303753198</v>
      </c>
      <c r="AO419" s="17">
        <v>0.77697732501110395</v>
      </c>
      <c r="AP419" s="17">
        <v>0.81822739244030496</v>
      </c>
      <c r="AQ419" s="17">
        <v>0.83448923047410395</v>
      </c>
      <c r="AR419" s="17">
        <v>0.88873500322119403</v>
      </c>
      <c r="AS419" s="17">
        <v>0.72761105062139997</v>
      </c>
      <c r="AT419" s="17">
        <v>1</v>
      </c>
      <c r="AU419" s="17">
        <v>0.94002576566822404</v>
      </c>
      <c r="AV419" s="17"/>
      <c r="AW419" s="17">
        <v>0.79637172671520595</v>
      </c>
      <c r="AX419" s="17">
        <v>0.86161551522240298</v>
      </c>
      <c r="AY419" s="17">
        <v>0.77227237958474104</v>
      </c>
      <c r="AZ419" s="17">
        <v>0.71183868892110402</v>
      </c>
      <c r="BA419" s="17">
        <v>0.81737839763156095</v>
      </c>
      <c r="BB419" s="17">
        <v>0.75592897641670198</v>
      </c>
      <c r="BC419" s="17"/>
      <c r="BD419" s="17">
        <v>0.73586820121381802</v>
      </c>
      <c r="BE419" s="17">
        <v>0.77553448082097198</v>
      </c>
      <c r="BF419" s="17">
        <v>0.83539768890348898</v>
      </c>
      <c r="BG419" s="17">
        <v>0.83490332807489998</v>
      </c>
      <c r="BH419" s="17">
        <v>0.94254840822231201</v>
      </c>
      <c r="BI419" s="17"/>
      <c r="BJ419" s="17">
        <v>0.800928712962514</v>
      </c>
      <c r="BK419" s="17">
        <v>0.75602189996605895</v>
      </c>
      <c r="BL419" s="17"/>
      <c r="BM419" s="17">
        <v>0.797922252308647</v>
      </c>
      <c r="BN419" s="17">
        <v>0.77007725080836398</v>
      </c>
      <c r="BO419" s="17"/>
      <c r="BP419" s="17">
        <v>0.75918926115787</v>
      </c>
      <c r="BQ419" s="17">
        <v>0.785300244076784</v>
      </c>
      <c r="BR419" s="17">
        <v>0.70346863449790997</v>
      </c>
      <c r="BS419" s="17">
        <v>0.80507257750188299</v>
      </c>
      <c r="BT419" s="17"/>
      <c r="BU419" s="17">
        <v>0.86114432704461596</v>
      </c>
      <c r="BV419" s="17">
        <v>0.704843611471897</v>
      </c>
      <c r="BW419" s="17"/>
      <c r="BX419" s="17">
        <v>0.85201200057636395</v>
      </c>
      <c r="BY419" s="17">
        <v>0.76866194873475402</v>
      </c>
      <c r="BZ419" s="17"/>
      <c r="CA419" s="17">
        <v>0.92888172210433495</v>
      </c>
      <c r="CB419" s="17">
        <v>0.71367444862667195</v>
      </c>
      <c r="CC419" s="17">
        <v>0.96326128830253799</v>
      </c>
      <c r="CD419" s="17">
        <v>0.64626874591023498</v>
      </c>
    </row>
    <row r="420" spans="2:82">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row>
    <row r="421" spans="2:82">
      <c r="B421" s="6" t="s">
        <v>231</v>
      </c>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row>
    <row r="422" spans="2:82">
      <c r="B422" s="24" t="s">
        <v>17</v>
      </c>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row>
    <row r="423" spans="2:82">
      <c r="B423" t="s">
        <v>223</v>
      </c>
      <c r="C423" s="17">
        <v>0.237926706140208</v>
      </c>
      <c r="D423" s="17">
        <v>0.28786403112523701</v>
      </c>
      <c r="E423" s="17">
        <v>0.192058186688529</v>
      </c>
      <c r="F423" s="17"/>
      <c r="G423" s="17">
        <v>0.16523465121839301</v>
      </c>
      <c r="H423" s="17">
        <v>0.26766893610569897</v>
      </c>
      <c r="I423" s="17">
        <v>0.252012754167312</v>
      </c>
      <c r="J423" s="17">
        <v>0.21499899390640201</v>
      </c>
      <c r="K423" s="17">
        <v>0.24878013991449799</v>
      </c>
      <c r="L423" s="17">
        <v>0.25947718854245699</v>
      </c>
      <c r="M423" s="17"/>
      <c r="N423" s="17">
        <v>0.27772056301757903</v>
      </c>
      <c r="O423" s="17">
        <v>0.22249746522397501</v>
      </c>
      <c r="P423" s="17">
        <v>0.23732588752437001</v>
      </c>
      <c r="Q423" s="17">
        <v>0.209754091315941</v>
      </c>
      <c r="R423" s="17"/>
      <c r="S423" s="17">
        <v>0.22241270566930599</v>
      </c>
      <c r="T423" s="17">
        <v>0.255757171012298</v>
      </c>
      <c r="U423" s="17">
        <v>0.21066578023131899</v>
      </c>
      <c r="V423" s="17">
        <v>0.22988190606248399</v>
      </c>
      <c r="W423" s="17">
        <v>0.29903746250482999</v>
      </c>
      <c r="X423" s="17">
        <v>0.25515360266828202</v>
      </c>
      <c r="Y423" s="17">
        <v>0.24631195273880399</v>
      </c>
      <c r="Z423" s="17">
        <v>0.20158405327970799</v>
      </c>
      <c r="AA423" s="17">
        <v>0.230379090641774</v>
      </c>
      <c r="AB423" s="17">
        <v>0.22218783063505901</v>
      </c>
      <c r="AC423" s="17">
        <v>0.26169874082118599</v>
      </c>
      <c r="AD423" s="17">
        <v>0.186049026810471</v>
      </c>
      <c r="AE423" s="17"/>
      <c r="AF423" s="17">
        <v>0.17039167828033699</v>
      </c>
      <c r="AG423" s="17">
        <v>0.30386534635858098</v>
      </c>
      <c r="AH423" s="17">
        <v>0.211290312233682</v>
      </c>
      <c r="AI423" s="17">
        <v>0.19922035958602899</v>
      </c>
      <c r="AJ423" s="17">
        <v>0.214937143513378</v>
      </c>
      <c r="AK423" s="17">
        <v>0.23957609256888299</v>
      </c>
      <c r="AL423" s="17">
        <v>0.24905139710930099</v>
      </c>
      <c r="AM423" s="17">
        <v>0.22225804337864499</v>
      </c>
      <c r="AN423" s="17">
        <v>0.20361643371846899</v>
      </c>
      <c r="AO423" s="17">
        <v>0.22711634803467001</v>
      </c>
      <c r="AP423" s="17">
        <v>0.25460249235924598</v>
      </c>
      <c r="AQ423" s="17">
        <v>0.236080549860439</v>
      </c>
      <c r="AR423" s="17">
        <v>0.23971966836033401</v>
      </c>
      <c r="AS423" s="17">
        <v>0.30637512668662797</v>
      </c>
      <c r="AT423" s="17">
        <v>0.33678603272047503</v>
      </c>
      <c r="AU423" s="17">
        <v>0.39704306688501101</v>
      </c>
      <c r="AV423" s="17"/>
      <c r="AW423" s="17">
        <v>0.26795719932710099</v>
      </c>
      <c r="AX423" s="17">
        <v>0.21778008771680701</v>
      </c>
      <c r="AY423" s="17">
        <v>0.22217552609428001</v>
      </c>
      <c r="AZ423" s="17">
        <v>0.24259772822247</v>
      </c>
      <c r="BA423" s="17">
        <v>0.25345070019039401</v>
      </c>
      <c r="BB423" s="17">
        <v>0.20227445958868501</v>
      </c>
      <c r="BC423" s="17"/>
      <c r="BD423" s="17">
        <v>0.23416940228229599</v>
      </c>
      <c r="BE423" s="17">
        <v>0.182010398734019</v>
      </c>
      <c r="BF423" s="17">
        <v>0.25995658064245902</v>
      </c>
      <c r="BG423" s="17">
        <v>0.29810325861657999</v>
      </c>
      <c r="BH423" s="17">
        <v>0.362392553769387</v>
      </c>
      <c r="BI423" s="17"/>
      <c r="BJ423" s="17">
        <v>0.22837975811799099</v>
      </c>
      <c r="BK423" s="17">
        <v>0.27556607370160602</v>
      </c>
      <c r="BL423" s="17"/>
      <c r="BM423" s="17">
        <v>0.22582435351055</v>
      </c>
      <c r="BN423" s="17">
        <v>0.290408931568161</v>
      </c>
      <c r="BO423" s="17"/>
      <c r="BP423" s="17">
        <v>0.27932533457775099</v>
      </c>
      <c r="BQ423" s="17">
        <v>0.27455386927948799</v>
      </c>
      <c r="BR423" s="17">
        <v>0.217392372320516</v>
      </c>
      <c r="BS423" s="17">
        <v>0.22209362205620301</v>
      </c>
      <c r="BT423" s="17"/>
      <c r="BU423" s="17">
        <v>0.281672165691427</v>
      </c>
      <c r="BV423" s="17">
        <v>0.181555065880876</v>
      </c>
      <c r="BW423" s="17"/>
      <c r="BX423" s="17">
        <v>0.29919382757295199</v>
      </c>
      <c r="BY423" s="17">
        <v>0.21300810134119599</v>
      </c>
      <c r="BZ423" s="17"/>
      <c r="CA423" s="17">
        <v>0.49274896247455802</v>
      </c>
      <c r="CB423" s="17">
        <v>0.19705081699429899</v>
      </c>
      <c r="CC423" s="17">
        <v>0.27735817988356798</v>
      </c>
      <c r="CD423" s="17">
        <v>0.165543494364291</v>
      </c>
    </row>
    <row r="424" spans="2:82">
      <c r="B424" t="s">
        <v>224</v>
      </c>
      <c r="C424" s="17">
        <v>0.45188871074447801</v>
      </c>
      <c r="D424" s="17">
        <v>0.46915801387858902</v>
      </c>
      <c r="E424" s="17">
        <v>0.43579895184664302</v>
      </c>
      <c r="F424" s="17"/>
      <c r="G424" s="17">
        <v>0.47557860891647802</v>
      </c>
      <c r="H424" s="17">
        <v>0.456005229251634</v>
      </c>
      <c r="I424" s="17">
        <v>0.441637620104534</v>
      </c>
      <c r="J424" s="17">
        <v>0.47368072439890002</v>
      </c>
      <c r="K424" s="17">
        <v>0.40907418193894501</v>
      </c>
      <c r="L424" s="17">
        <v>0.45022586893352301</v>
      </c>
      <c r="M424" s="17"/>
      <c r="N424" s="17">
        <v>0.46608351603929798</v>
      </c>
      <c r="O424" s="17">
        <v>0.47783868995545897</v>
      </c>
      <c r="P424" s="17">
        <v>0.448091744550767</v>
      </c>
      <c r="Q424" s="17">
        <v>0.41359299565491298</v>
      </c>
      <c r="R424" s="17"/>
      <c r="S424" s="17">
        <v>0.47360386067515098</v>
      </c>
      <c r="T424" s="17">
        <v>0.43445191295311802</v>
      </c>
      <c r="U424" s="17">
        <v>0.42147120609887501</v>
      </c>
      <c r="V424" s="17">
        <v>0.43195345049692901</v>
      </c>
      <c r="W424" s="17">
        <v>0.44382275620497003</v>
      </c>
      <c r="X424" s="17">
        <v>0.42298033575496402</v>
      </c>
      <c r="Y424" s="17">
        <v>0.45914037221986997</v>
      </c>
      <c r="Z424" s="17">
        <v>0.48715683528762099</v>
      </c>
      <c r="AA424" s="17">
        <v>0.49655743257437601</v>
      </c>
      <c r="AB424" s="17">
        <v>0.44872881840322998</v>
      </c>
      <c r="AC424" s="17">
        <v>0.41636451525476098</v>
      </c>
      <c r="AD424" s="17">
        <v>0.49333962144358001</v>
      </c>
      <c r="AE424" s="17"/>
      <c r="AF424" s="17">
        <v>0.36227011084250399</v>
      </c>
      <c r="AG424" s="17">
        <v>0.314974417782656</v>
      </c>
      <c r="AH424" s="17">
        <v>0.34693616587186499</v>
      </c>
      <c r="AI424" s="17">
        <v>0.47319422916031201</v>
      </c>
      <c r="AJ424" s="17">
        <v>0.48018581998424897</v>
      </c>
      <c r="AK424" s="17">
        <v>0.47283160069185498</v>
      </c>
      <c r="AL424" s="17">
        <v>0.438110123406525</v>
      </c>
      <c r="AM424" s="17">
        <v>0.44688833299920599</v>
      </c>
      <c r="AN424" s="17">
        <v>0.51346073269047798</v>
      </c>
      <c r="AO424" s="17">
        <v>0.52063979882765699</v>
      </c>
      <c r="AP424" s="17">
        <v>0.41670982771883802</v>
      </c>
      <c r="AQ424" s="17">
        <v>0.50696348666739</v>
      </c>
      <c r="AR424" s="17">
        <v>0.51075482017219198</v>
      </c>
      <c r="AS424" s="17">
        <v>0.42079060870854201</v>
      </c>
      <c r="AT424" s="17">
        <v>0.49019155657619801</v>
      </c>
      <c r="AU424" s="17">
        <v>0.44927511339713</v>
      </c>
      <c r="AV424" s="17"/>
      <c r="AW424" s="17">
        <v>0.46457518461333303</v>
      </c>
      <c r="AX424" s="17">
        <v>0.493214108554477</v>
      </c>
      <c r="AY424" s="17">
        <v>0.40423243412135001</v>
      </c>
      <c r="AZ424" s="17">
        <v>0.41981727930250501</v>
      </c>
      <c r="BA424" s="17">
        <v>0.41272937925284398</v>
      </c>
      <c r="BB424" s="17">
        <v>0.50012599679401704</v>
      </c>
      <c r="BC424" s="17"/>
      <c r="BD424" s="17">
        <v>0.41753360231369702</v>
      </c>
      <c r="BE424" s="17">
        <v>0.47083806153536201</v>
      </c>
      <c r="BF424" s="17">
        <v>0.466230989855345</v>
      </c>
      <c r="BG424" s="17">
        <v>0.45091750387017698</v>
      </c>
      <c r="BH424" s="17">
        <v>0.32897036734275498</v>
      </c>
      <c r="BI424" s="17"/>
      <c r="BJ424" s="17">
        <v>0.455242469199516</v>
      </c>
      <c r="BK424" s="17">
        <v>0.438062377522213</v>
      </c>
      <c r="BL424" s="17"/>
      <c r="BM424" s="17">
        <v>0.45480703060629402</v>
      </c>
      <c r="BN424" s="17">
        <v>0.443767889880959</v>
      </c>
      <c r="BO424" s="17"/>
      <c r="BP424" s="17">
        <v>0.45465103382161198</v>
      </c>
      <c r="BQ424" s="17">
        <v>0.40822993232857901</v>
      </c>
      <c r="BR424" s="17">
        <v>0.50983547639834004</v>
      </c>
      <c r="BS424" s="17">
        <v>0.461019906603649</v>
      </c>
      <c r="BT424" s="17"/>
      <c r="BU424" s="17">
        <v>0.46479123610322898</v>
      </c>
      <c r="BV424" s="17">
        <v>0.43526215051577999</v>
      </c>
      <c r="BW424" s="17"/>
      <c r="BX424" s="17">
        <v>0.43880654337001002</v>
      </c>
      <c r="BY424" s="17">
        <v>0.45720949864989202</v>
      </c>
      <c r="BZ424" s="17"/>
      <c r="CA424" s="17">
        <v>0.33286415496322902</v>
      </c>
      <c r="CB424" s="17">
        <v>0.44796196793332799</v>
      </c>
      <c r="CC424" s="17">
        <v>0.496158436417449</v>
      </c>
      <c r="CD424" s="17">
        <v>0.44198884424094897</v>
      </c>
    </row>
    <row r="425" spans="2:82">
      <c r="B425" t="s">
        <v>225</v>
      </c>
      <c r="C425" s="17">
        <v>0.249165416388898</v>
      </c>
      <c r="D425" s="17">
        <v>0.181930341361381</v>
      </c>
      <c r="E425" s="17">
        <v>0.31063749967712001</v>
      </c>
      <c r="F425" s="17"/>
      <c r="G425" s="17">
        <v>0.26879909285151099</v>
      </c>
      <c r="H425" s="17">
        <v>0.19643014246325699</v>
      </c>
      <c r="I425" s="17">
        <v>0.230766252816208</v>
      </c>
      <c r="J425" s="17">
        <v>0.26624274899179201</v>
      </c>
      <c r="K425" s="17">
        <v>0.30256353052385399</v>
      </c>
      <c r="L425" s="17">
        <v>0.25072739564895102</v>
      </c>
      <c r="M425" s="17"/>
      <c r="N425" s="17">
        <v>0.21064215951767801</v>
      </c>
      <c r="O425" s="17">
        <v>0.24059962031243601</v>
      </c>
      <c r="P425" s="17">
        <v>0.24586879595337899</v>
      </c>
      <c r="Q425" s="17">
        <v>0.30302010494109999</v>
      </c>
      <c r="R425" s="17"/>
      <c r="S425" s="17">
        <v>0.23410649624847099</v>
      </c>
      <c r="T425" s="17">
        <v>0.268629643347161</v>
      </c>
      <c r="U425" s="17">
        <v>0.294098153678232</v>
      </c>
      <c r="V425" s="17">
        <v>0.27056481813602001</v>
      </c>
      <c r="W425" s="17">
        <v>0.22511571100755201</v>
      </c>
      <c r="X425" s="17">
        <v>0.23882477151006101</v>
      </c>
      <c r="Y425" s="17">
        <v>0.241787990159952</v>
      </c>
      <c r="Z425" s="17">
        <v>0.238001920258743</v>
      </c>
      <c r="AA425" s="17">
        <v>0.21502747062883601</v>
      </c>
      <c r="AB425" s="17">
        <v>0.26375120937600199</v>
      </c>
      <c r="AC425" s="17">
        <v>0.23994559277890901</v>
      </c>
      <c r="AD425" s="17">
        <v>0.29899767668496802</v>
      </c>
      <c r="AE425" s="17"/>
      <c r="AF425" s="17">
        <v>8.1131830588419204E-2</v>
      </c>
      <c r="AG425" s="17">
        <v>0.31062634186982702</v>
      </c>
      <c r="AH425" s="17">
        <v>0.36386638292408002</v>
      </c>
      <c r="AI425" s="17">
        <v>0.25869774268266099</v>
      </c>
      <c r="AJ425" s="17">
        <v>0.24425734187137599</v>
      </c>
      <c r="AK425" s="17">
        <v>0.240583140399629</v>
      </c>
      <c r="AL425" s="17">
        <v>0.25555905895013098</v>
      </c>
      <c r="AM425" s="17">
        <v>0.27636195973352201</v>
      </c>
      <c r="AN425" s="17">
        <v>0.233784583784935</v>
      </c>
      <c r="AO425" s="17">
        <v>0.17551003228704501</v>
      </c>
      <c r="AP425" s="17">
        <v>0.24779814016764501</v>
      </c>
      <c r="AQ425" s="17">
        <v>0.20120151185080601</v>
      </c>
      <c r="AR425" s="17">
        <v>0.21719542866451599</v>
      </c>
      <c r="AS425" s="17">
        <v>0.23309589502830499</v>
      </c>
      <c r="AT425" s="17">
        <v>9.1881724533949105E-2</v>
      </c>
      <c r="AU425" s="17">
        <v>0.14294101610205301</v>
      </c>
      <c r="AV425" s="17"/>
      <c r="AW425" s="17">
        <v>0.19887336890346999</v>
      </c>
      <c r="AX425" s="17">
        <v>0.23576501468275701</v>
      </c>
      <c r="AY425" s="17">
        <v>0.29345240272783402</v>
      </c>
      <c r="AZ425" s="17">
        <v>0.28261979934713399</v>
      </c>
      <c r="BA425" s="17">
        <v>0.27003627891368598</v>
      </c>
      <c r="BB425" s="17">
        <v>0.27048590064225703</v>
      </c>
      <c r="BC425" s="17"/>
      <c r="BD425" s="17">
        <v>0.28795701504863103</v>
      </c>
      <c r="BE425" s="17">
        <v>0.26916661653525198</v>
      </c>
      <c r="BF425" s="17">
        <v>0.21510115598659499</v>
      </c>
      <c r="BG425" s="17">
        <v>0.183398471653554</v>
      </c>
      <c r="BH425" s="17">
        <v>0.241161828935124</v>
      </c>
      <c r="BI425" s="17"/>
      <c r="BJ425" s="17">
        <v>0.25749611094726199</v>
      </c>
      <c r="BK425" s="17">
        <v>0.216298495378342</v>
      </c>
      <c r="BL425" s="17"/>
      <c r="BM425" s="17">
        <v>0.25559275015243998</v>
      </c>
      <c r="BN425" s="17">
        <v>0.21676073933551601</v>
      </c>
      <c r="BO425" s="17"/>
      <c r="BP425" s="17">
        <v>0.21803633636816899</v>
      </c>
      <c r="BQ425" s="17">
        <v>0.25860672647062</v>
      </c>
      <c r="BR425" s="17">
        <v>0.22612335739110001</v>
      </c>
      <c r="BS425" s="17">
        <v>0.25337084636824603</v>
      </c>
      <c r="BT425" s="17"/>
      <c r="BU425" s="17">
        <v>0.20489963141078699</v>
      </c>
      <c r="BV425" s="17">
        <v>0.30620756275522798</v>
      </c>
      <c r="BW425" s="17"/>
      <c r="BX425" s="17">
        <v>0.212238051349666</v>
      </c>
      <c r="BY425" s="17">
        <v>0.26418453911186801</v>
      </c>
      <c r="BZ425" s="17"/>
      <c r="CA425" s="17">
        <v>0.162158835093489</v>
      </c>
      <c r="CB425" s="17">
        <v>0.27412809012855099</v>
      </c>
      <c r="CC425" s="17">
        <v>0.19331690675320801</v>
      </c>
      <c r="CD425" s="17">
        <v>0.30782778524461402</v>
      </c>
    </row>
    <row r="426" spans="2:82">
      <c r="B426" t="s">
        <v>226</v>
      </c>
      <c r="C426" s="17">
        <v>4.05198072465833E-2</v>
      </c>
      <c r="D426" s="17">
        <v>4.0431231378692797E-2</v>
      </c>
      <c r="E426" s="17">
        <v>4.0943834562095202E-2</v>
      </c>
      <c r="F426" s="17"/>
      <c r="G426" s="17">
        <v>7.7751243806485806E-2</v>
      </c>
      <c r="H426" s="17">
        <v>4.7212589535925803E-2</v>
      </c>
      <c r="I426" s="17">
        <v>5.2467434463183603E-2</v>
      </c>
      <c r="J426" s="17">
        <v>2.2561989110008999E-2</v>
      </c>
      <c r="K426" s="17">
        <v>2.9339250330424001E-2</v>
      </c>
      <c r="L426" s="17">
        <v>2.1776041166887701E-2</v>
      </c>
      <c r="M426" s="17"/>
      <c r="N426" s="17">
        <v>3.4842775237062501E-2</v>
      </c>
      <c r="O426" s="17">
        <v>4.4221594457099798E-2</v>
      </c>
      <c r="P426" s="17">
        <v>3.7350016031308698E-2</v>
      </c>
      <c r="Q426" s="17">
        <v>4.6440649676093702E-2</v>
      </c>
      <c r="R426" s="17"/>
      <c r="S426" s="17">
        <v>5.7583501822428398E-2</v>
      </c>
      <c r="T426" s="17">
        <v>3.4079607424429101E-2</v>
      </c>
      <c r="U426" s="17">
        <v>4.3670163913824597E-2</v>
      </c>
      <c r="V426" s="17">
        <v>3.1585440956418902E-2</v>
      </c>
      <c r="W426" s="17">
        <v>2.4754523369023999E-2</v>
      </c>
      <c r="X426" s="17">
        <v>3.7872844693543399E-2</v>
      </c>
      <c r="Y426" s="17">
        <v>4.7680487870293699E-2</v>
      </c>
      <c r="Z426" s="17">
        <v>6.1073211858490697E-2</v>
      </c>
      <c r="AA426" s="17">
        <v>2.1589421361609299E-2</v>
      </c>
      <c r="AB426" s="17">
        <v>5.1944952337471602E-2</v>
      </c>
      <c r="AC426" s="17">
        <v>6.0256414893857302E-2</v>
      </c>
      <c r="AD426" s="17">
        <v>0</v>
      </c>
      <c r="AE426" s="17"/>
      <c r="AF426" s="17">
        <v>9.2195085142481994E-2</v>
      </c>
      <c r="AG426" s="17">
        <v>3.5334738184118197E-2</v>
      </c>
      <c r="AH426" s="17">
        <v>5.6082794476812498E-2</v>
      </c>
      <c r="AI426" s="17">
        <v>3.5868067876471503E-2</v>
      </c>
      <c r="AJ426" s="17">
        <v>5.1204540965458498E-2</v>
      </c>
      <c r="AK426" s="17">
        <v>2.7156521766936101E-2</v>
      </c>
      <c r="AL426" s="17">
        <v>2.6545116551977801E-2</v>
      </c>
      <c r="AM426" s="17">
        <v>4.1330782515059901E-2</v>
      </c>
      <c r="AN426" s="17">
        <v>4.3014891800668503E-2</v>
      </c>
      <c r="AO426" s="17">
        <v>6.3551501146675807E-2</v>
      </c>
      <c r="AP426" s="17">
        <v>6.6141853645097795E-2</v>
      </c>
      <c r="AQ426" s="17">
        <v>5.5754451621364699E-2</v>
      </c>
      <c r="AR426" s="17">
        <v>1.5374807119134901E-2</v>
      </c>
      <c r="AS426" s="17">
        <v>3.9738369576525101E-2</v>
      </c>
      <c r="AT426" s="17">
        <v>3.4926035204995397E-2</v>
      </c>
      <c r="AU426" s="17">
        <v>0</v>
      </c>
      <c r="AV426" s="17"/>
      <c r="AW426" s="17">
        <v>5.1709527057390799E-2</v>
      </c>
      <c r="AX426" s="17">
        <v>3.9104776685755398E-2</v>
      </c>
      <c r="AY426" s="17">
        <v>4.2698590146619003E-2</v>
      </c>
      <c r="AZ426" s="17">
        <v>3.5273572514646002E-2</v>
      </c>
      <c r="BA426" s="17">
        <v>3.3484592654552503E-2</v>
      </c>
      <c r="BB426" s="17">
        <v>1.8928542671513299E-2</v>
      </c>
      <c r="BC426" s="17"/>
      <c r="BD426" s="17">
        <v>2.80577283299978E-2</v>
      </c>
      <c r="BE426" s="17">
        <v>5.29755001069733E-2</v>
      </c>
      <c r="BF426" s="17">
        <v>4.1518915403725203E-2</v>
      </c>
      <c r="BG426" s="17">
        <v>5.58927901714606E-2</v>
      </c>
      <c r="BH426" s="17">
        <v>6.7475249952732894E-2</v>
      </c>
      <c r="BI426" s="17"/>
      <c r="BJ426" s="17">
        <v>3.8296470904997201E-2</v>
      </c>
      <c r="BK426" s="17">
        <v>4.9222262405544899E-2</v>
      </c>
      <c r="BL426" s="17"/>
      <c r="BM426" s="17">
        <v>4.01801386578707E-2</v>
      </c>
      <c r="BN426" s="17">
        <v>4.3298307717640601E-2</v>
      </c>
      <c r="BO426" s="17"/>
      <c r="BP426" s="17">
        <v>4.0003095844712497E-2</v>
      </c>
      <c r="BQ426" s="17">
        <v>3.1984993577252298E-2</v>
      </c>
      <c r="BR426" s="17">
        <v>2.7615610618454502E-2</v>
      </c>
      <c r="BS426" s="17">
        <v>4.15540286624341E-2</v>
      </c>
      <c r="BT426" s="17"/>
      <c r="BU426" s="17">
        <v>3.4718598146169503E-2</v>
      </c>
      <c r="BV426" s="17">
        <v>4.7995409876721101E-2</v>
      </c>
      <c r="BW426" s="17"/>
      <c r="BX426" s="17">
        <v>4.0729101464491602E-2</v>
      </c>
      <c r="BY426" s="17">
        <v>4.0434682961635403E-2</v>
      </c>
      <c r="BZ426" s="17"/>
      <c r="CA426" s="17">
        <v>1.2228047468724201E-2</v>
      </c>
      <c r="CB426" s="17">
        <v>5.6332690044600599E-2</v>
      </c>
      <c r="CC426" s="17">
        <v>2.6425857289034699E-2</v>
      </c>
      <c r="CD426" s="17">
        <v>4.7900169921217803E-2</v>
      </c>
    </row>
    <row r="427" spans="2:82">
      <c r="B427" t="s">
        <v>227</v>
      </c>
      <c r="C427" s="17">
        <v>4.6159916179228898E-3</v>
      </c>
      <c r="D427" s="17">
        <v>7.4442926003495703E-3</v>
      </c>
      <c r="E427" s="17">
        <v>1.9922160803643799E-3</v>
      </c>
      <c r="F427" s="17"/>
      <c r="G427" s="17">
        <v>3.8160625590806302E-3</v>
      </c>
      <c r="H427" s="17">
        <v>8.5132993583708402E-3</v>
      </c>
      <c r="I427" s="17">
        <v>6.12402129964933E-3</v>
      </c>
      <c r="J427" s="17">
        <v>6.1180818205666702E-3</v>
      </c>
      <c r="K427" s="17">
        <v>3.782316729177E-3</v>
      </c>
      <c r="L427" s="17">
        <v>0</v>
      </c>
      <c r="M427" s="17"/>
      <c r="N427" s="17">
        <v>1.7088806320627501E-3</v>
      </c>
      <c r="O427" s="17">
        <v>1.85695583054421E-3</v>
      </c>
      <c r="P427" s="17">
        <v>9.1711588500203601E-3</v>
      </c>
      <c r="Q427" s="17">
        <v>6.4801447053932501E-3</v>
      </c>
      <c r="R427" s="17"/>
      <c r="S427" s="17">
        <v>3.6946531777720401E-3</v>
      </c>
      <c r="T427" s="17">
        <v>0</v>
      </c>
      <c r="U427" s="17">
        <v>0</v>
      </c>
      <c r="V427" s="17">
        <v>1.1861916562811801E-2</v>
      </c>
      <c r="W427" s="17">
        <v>7.2695469136236698E-3</v>
      </c>
      <c r="X427" s="17">
        <v>1.2402648532024701E-2</v>
      </c>
      <c r="Y427" s="17">
        <v>0</v>
      </c>
      <c r="Z427" s="17">
        <v>0</v>
      </c>
      <c r="AA427" s="17">
        <v>1.26581428223286E-2</v>
      </c>
      <c r="AB427" s="17">
        <v>0</v>
      </c>
      <c r="AC427" s="17">
        <v>0</v>
      </c>
      <c r="AD427" s="17">
        <v>0</v>
      </c>
      <c r="AE427" s="17"/>
      <c r="AF427" s="17">
        <v>9.8686188285447604E-2</v>
      </c>
      <c r="AG427" s="17">
        <v>1.1586681284787299E-2</v>
      </c>
      <c r="AH427" s="17">
        <v>0</v>
      </c>
      <c r="AI427" s="17">
        <v>0</v>
      </c>
      <c r="AJ427" s="17">
        <v>4.6954090905912101E-3</v>
      </c>
      <c r="AK427" s="17">
        <v>4.72615380951879E-3</v>
      </c>
      <c r="AL427" s="17">
        <v>1.1589951472620199E-2</v>
      </c>
      <c r="AM427" s="17">
        <v>0</v>
      </c>
      <c r="AN427" s="17">
        <v>6.1233580054488304E-3</v>
      </c>
      <c r="AO427" s="17">
        <v>0</v>
      </c>
      <c r="AP427" s="17">
        <v>8.1205890422531707E-3</v>
      </c>
      <c r="AQ427" s="17">
        <v>0</v>
      </c>
      <c r="AR427" s="17">
        <v>0</v>
      </c>
      <c r="AS427" s="17">
        <v>0</v>
      </c>
      <c r="AT427" s="17">
        <v>2.29825120807403E-2</v>
      </c>
      <c r="AU427" s="17">
        <v>0</v>
      </c>
      <c r="AV427" s="17"/>
      <c r="AW427" s="17">
        <v>4.8926075830643496E-3</v>
      </c>
      <c r="AX427" s="17">
        <v>1.6405115360505001E-3</v>
      </c>
      <c r="AY427" s="17">
        <v>1.0820402930461499E-2</v>
      </c>
      <c r="AZ427" s="17">
        <v>5.6449727817793798E-3</v>
      </c>
      <c r="BA427" s="17">
        <v>4.31981290346721E-3</v>
      </c>
      <c r="BB427" s="17">
        <v>0</v>
      </c>
      <c r="BC427" s="17"/>
      <c r="BD427" s="17">
        <v>6.6335708077625097E-3</v>
      </c>
      <c r="BE427" s="17">
        <v>6.7260185324363401E-3</v>
      </c>
      <c r="BF427" s="17">
        <v>3.7084229458688202E-3</v>
      </c>
      <c r="BG427" s="17">
        <v>4.8764810414494101E-3</v>
      </c>
      <c r="BH427" s="17">
        <v>0</v>
      </c>
      <c r="BI427" s="17"/>
      <c r="BJ427" s="17">
        <v>3.7688622873076798E-3</v>
      </c>
      <c r="BK427" s="17">
        <v>8.4781156822911399E-3</v>
      </c>
      <c r="BL427" s="17"/>
      <c r="BM427" s="17">
        <v>5.57603280760009E-3</v>
      </c>
      <c r="BN427" s="17">
        <v>0</v>
      </c>
      <c r="BO427" s="17"/>
      <c r="BP427" s="17">
        <v>0</v>
      </c>
      <c r="BQ427" s="17">
        <v>1.0298104878545201E-2</v>
      </c>
      <c r="BR427" s="17">
        <v>8.6194094513194902E-3</v>
      </c>
      <c r="BS427" s="17">
        <v>4.4561195651713096E-3</v>
      </c>
      <c r="BT427" s="17"/>
      <c r="BU427" s="17">
        <v>2.80024586613481E-3</v>
      </c>
      <c r="BV427" s="17">
        <v>6.9558131073362804E-3</v>
      </c>
      <c r="BW427" s="17"/>
      <c r="BX427" s="17">
        <v>5.5447183152392103E-3</v>
      </c>
      <c r="BY427" s="17">
        <v>4.2382592715106198E-3</v>
      </c>
      <c r="BZ427" s="17"/>
      <c r="CA427" s="17">
        <v>0</v>
      </c>
      <c r="CB427" s="17">
        <v>8.4128827075364305E-3</v>
      </c>
      <c r="CC427" s="17">
        <v>1.8816510152760101E-3</v>
      </c>
      <c r="CD427" s="17">
        <v>5.1039770495473202E-3</v>
      </c>
    </row>
    <row r="428" spans="2:82">
      <c r="B428" t="s">
        <v>124</v>
      </c>
      <c r="C428" s="17">
        <v>1.58833678619099E-2</v>
      </c>
      <c r="D428" s="17">
        <v>1.31720896557501E-2</v>
      </c>
      <c r="E428" s="17">
        <v>1.8569311145248499E-2</v>
      </c>
      <c r="F428" s="17"/>
      <c r="G428" s="17">
        <v>8.8203406480516795E-3</v>
      </c>
      <c r="H428" s="17">
        <v>2.41698032851137E-2</v>
      </c>
      <c r="I428" s="17">
        <v>1.6991917149113502E-2</v>
      </c>
      <c r="J428" s="17">
        <v>1.63974617723311E-2</v>
      </c>
      <c r="K428" s="17">
        <v>6.4605805631019501E-3</v>
      </c>
      <c r="L428" s="17">
        <v>1.7793505708181698E-2</v>
      </c>
      <c r="M428" s="17"/>
      <c r="N428" s="17">
        <v>9.0021055563202397E-3</v>
      </c>
      <c r="O428" s="17">
        <v>1.2985674220486E-2</v>
      </c>
      <c r="P428" s="17">
        <v>2.2192397090154799E-2</v>
      </c>
      <c r="Q428" s="17">
        <v>2.0712013706559399E-2</v>
      </c>
      <c r="R428" s="17"/>
      <c r="S428" s="17">
        <v>8.5987824068709598E-3</v>
      </c>
      <c r="T428" s="17">
        <v>7.0816652629941204E-3</v>
      </c>
      <c r="U428" s="17">
        <v>3.00946960777497E-2</v>
      </c>
      <c r="V428" s="17">
        <v>2.4152467785334999E-2</v>
      </c>
      <c r="W428" s="17">
        <v>0</v>
      </c>
      <c r="X428" s="17">
        <v>3.2765796841124697E-2</v>
      </c>
      <c r="Y428" s="17">
        <v>5.07919701108014E-3</v>
      </c>
      <c r="Z428" s="17">
        <v>1.21839793154377E-2</v>
      </c>
      <c r="AA428" s="17">
        <v>2.3788441971075599E-2</v>
      </c>
      <c r="AB428" s="17">
        <v>1.3387189248237201E-2</v>
      </c>
      <c r="AC428" s="17">
        <v>2.1734736251286899E-2</v>
      </c>
      <c r="AD428" s="17">
        <v>2.1613675060981299E-2</v>
      </c>
      <c r="AE428" s="17"/>
      <c r="AF428" s="17">
        <v>0.195325106860811</v>
      </c>
      <c r="AG428" s="17">
        <v>2.3612474520030499E-2</v>
      </c>
      <c r="AH428" s="17">
        <v>2.1824344493560899E-2</v>
      </c>
      <c r="AI428" s="17">
        <v>3.3019600694526301E-2</v>
      </c>
      <c r="AJ428" s="17">
        <v>4.7197445749465102E-3</v>
      </c>
      <c r="AK428" s="17">
        <v>1.5126490763177999E-2</v>
      </c>
      <c r="AL428" s="17">
        <v>1.9144352509445201E-2</v>
      </c>
      <c r="AM428" s="17">
        <v>1.3160881373566901E-2</v>
      </c>
      <c r="AN428" s="17">
        <v>0</v>
      </c>
      <c r="AO428" s="17">
        <v>1.3182319703952E-2</v>
      </c>
      <c r="AP428" s="17">
        <v>6.6270970669209499E-3</v>
      </c>
      <c r="AQ428" s="17">
        <v>0</v>
      </c>
      <c r="AR428" s="17">
        <v>1.6955275683823001E-2</v>
      </c>
      <c r="AS428" s="17">
        <v>0</v>
      </c>
      <c r="AT428" s="17">
        <v>2.3232138883642599E-2</v>
      </c>
      <c r="AU428" s="17">
        <v>1.07408036158049E-2</v>
      </c>
      <c r="AV428" s="17"/>
      <c r="AW428" s="17">
        <v>1.19921125156416E-2</v>
      </c>
      <c r="AX428" s="17">
        <v>1.24955008241531E-2</v>
      </c>
      <c r="AY428" s="17">
        <v>2.6620643979455301E-2</v>
      </c>
      <c r="AZ428" s="17">
        <v>1.4046647831464899E-2</v>
      </c>
      <c r="BA428" s="17">
        <v>2.5979236085056E-2</v>
      </c>
      <c r="BB428" s="17">
        <v>8.1851003035276707E-3</v>
      </c>
      <c r="BC428" s="17"/>
      <c r="BD428" s="17">
        <v>2.5648681217616699E-2</v>
      </c>
      <c r="BE428" s="17">
        <v>1.8283404555958099E-2</v>
      </c>
      <c r="BF428" s="17">
        <v>1.34839351660078E-2</v>
      </c>
      <c r="BG428" s="17">
        <v>6.8114946467791298E-3</v>
      </c>
      <c r="BH428" s="17">
        <v>0</v>
      </c>
      <c r="BI428" s="17"/>
      <c r="BJ428" s="17">
        <v>1.6816328542926098E-2</v>
      </c>
      <c r="BK428" s="17">
        <v>1.23726753100033E-2</v>
      </c>
      <c r="BL428" s="17"/>
      <c r="BM428" s="17">
        <v>1.8019694265246199E-2</v>
      </c>
      <c r="BN428" s="17">
        <v>5.7641314977237403E-3</v>
      </c>
      <c r="BO428" s="17"/>
      <c r="BP428" s="17">
        <v>7.9841993877559393E-3</v>
      </c>
      <c r="BQ428" s="17">
        <v>1.63263734655151E-2</v>
      </c>
      <c r="BR428" s="17">
        <v>1.0413773820270301E-2</v>
      </c>
      <c r="BS428" s="17">
        <v>1.7505476744297501E-2</v>
      </c>
      <c r="BT428" s="17"/>
      <c r="BU428" s="17">
        <v>1.1118122782253499E-2</v>
      </c>
      <c r="BV428" s="17">
        <v>2.2023997864057201E-2</v>
      </c>
      <c r="BW428" s="17"/>
      <c r="BX428" s="17">
        <v>3.48775792764025E-3</v>
      </c>
      <c r="BY428" s="17">
        <v>2.09249186638981E-2</v>
      </c>
      <c r="BZ428" s="17"/>
      <c r="CA428" s="17">
        <v>0</v>
      </c>
      <c r="CB428" s="17">
        <v>1.6113552191684199E-2</v>
      </c>
      <c r="CC428" s="17">
        <v>4.8589686414644302E-3</v>
      </c>
      <c r="CD428" s="17">
        <v>3.1635729179381199E-2</v>
      </c>
    </row>
    <row r="429" spans="2:82">
      <c r="B429" t="s">
        <v>228</v>
      </c>
      <c r="C429" s="17">
        <v>0.68981541688468595</v>
      </c>
      <c r="D429" s="17">
        <v>0.75702204500382597</v>
      </c>
      <c r="E429" s="17">
        <v>0.627857138535172</v>
      </c>
      <c r="F429" s="17"/>
      <c r="G429" s="17">
        <v>0.64081326013487105</v>
      </c>
      <c r="H429" s="17">
        <v>0.72367416535733198</v>
      </c>
      <c r="I429" s="17">
        <v>0.69365037427184595</v>
      </c>
      <c r="J429" s="17">
        <v>0.68867971830530195</v>
      </c>
      <c r="K429" s="17">
        <v>0.65785432185344295</v>
      </c>
      <c r="L429" s="17">
        <v>0.70970305747597995</v>
      </c>
      <c r="M429" s="17"/>
      <c r="N429" s="17">
        <v>0.74380407905687695</v>
      </c>
      <c r="O429" s="17">
        <v>0.70033615517943404</v>
      </c>
      <c r="P429" s="17">
        <v>0.68541763207513695</v>
      </c>
      <c r="Q429" s="17">
        <v>0.62334708697085395</v>
      </c>
      <c r="R429" s="17"/>
      <c r="S429" s="17">
        <v>0.69601656634445797</v>
      </c>
      <c r="T429" s="17">
        <v>0.69020908396541603</v>
      </c>
      <c r="U429" s="17">
        <v>0.632136986330194</v>
      </c>
      <c r="V429" s="17">
        <v>0.66183535655941395</v>
      </c>
      <c r="W429" s="17">
        <v>0.74286021870980101</v>
      </c>
      <c r="X429" s="17">
        <v>0.67813393842324599</v>
      </c>
      <c r="Y429" s="17">
        <v>0.70545232495867405</v>
      </c>
      <c r="Z429" s="17">
        <v>0.68874088856732896</v>
      </c>
      <c r="AA429" s="17">
        <v>0.72693652321614999</v>
      </c>
      <c r="AB429" s="17">
        <v>0.67091664903828996</v>
      </c>
      <c r="AC429" s="17">
        <v>0.67806325607594597</v>
      </c>
      <c r="AD429" s="17">
        <v>0.67938864825404999</v>
      </c>
      <c r="AE429" s="17"/>
      <c r="AF429" s="17">
        <v>0.53266178912284101</v>
      </c>
      <c r="AG429" s="17">
        <v>0.61883976414123698</v>
      </c>
      <c r="AH429" s="17">
        <v>0.55822647810554704</v>
      </c>
      <c r="AI429" s="17">
        <v>0.67241458874634097</v>
      </c>
      <c r="AJ429" s="17">
        <v>0.69512296349762703</v>
      </c>
      <c r="AK429" s="17">
        <v>0.71240769326073805</v>
      </c>
      <c r="AL429" s="17">
        <v>0.68716152051582602</v>
      </c>
      <c r="AM429" s="17">
        <v>0.66914637637785201</v>
      </c>
      <c r="AN429" s="17">
        <v>0.71707716640894703</v>
      </c>
      <c r="AO429" s="17">
        <v>0.74775614686232705</v>
      </c>
      <c r="AP429" s="17">
        <v>0.67131232007808395</v>
      </c>
      <c r="AQ429" s="17">
        <v>0.74304403652782902</v>
      </c>
      <c r="AR429" s="17">
        <v>0.75047448853252596</v>
      </c>
      <c r="AS429" s="17">
        <v>0.72716573539517004</v>
      </c>
      <c r="AT429" s="17">
        <v>0.82697758929667298</v>
      </c>
      <c r="AU429" s="17">
        <v>0.84631818028214201</v>
      </c>
      <c r="AV429" s="17"/>
      <c r="AW429" s="17">
        <v>0.73253238394043296</v>
      </c>
      <c r="AX429" s="17">
        <v>0.71099419627128402</v>
      </c>
      <c r="AY429" s="17">
        <v>0.62640796021563006</v>
      </c>
      <c r="AZ429" s="17">
        <v>0.66241500752497595</v>
      </c>
      <c r="BA429" s="17">
        <v>0.66618007944323798</v>
      </c>
      <c r="BB429" s="17">
        <v>0.70240045638270199</v>
      </c>
      <c r="BC429" s="17"/>
      <c r="BD429" s="17">
        <v>0.65170300459599195</v>
      </c>
      <c r="BE429" s="17">
        <v>0.65284846026938004</v>
      </c>
      <c r="BF429" s="17">
        <v>0.72618757049780303</v>
      </c>
      <c r="BG429" s="17">
        <v>0.74902076248675697</v>
      </c>
      <c r="BH429" s="17">
        <v>0.69136292111214304</v>
      </c>
      <c r="BI429" s="17"/>
      <c r="BJ429" s="17">
        <v>0.68362222731750699</v>
      </c>
      <c r="BK429" s="17">
        <v>0.71362845122381902</v>
      </c>
      <c r="BL429" s="17"/>
      <c r="BM429" s="17">
        <v>0.68063138411684299</v>
      </c>
      <c r="BN429" s="17">
        <v>0.73417682144912</v>
      </c>
      <c r="BO429" s="17"/>
      <c r="BP429" s="17">
        <v>0.73397636839936298</v>
      </c>
      <c r="BQ429" s="17">
        <v>0.68278380160806695</v>
      </c>
      <c r="BR429" s="17">
        <v>0.72722784871885604</v>
      </c>
      <c r="BS429" s="17">
        <v>0.68311352865985098</v>
      </c>
      <c r="BT429" s="17"/>
      <c r="BU429" s="17">
        <v>0.74646340179465598</v>
      </c>
      <c r="BV429" s="17">
        <v>0.61681721639665699</v>
      </c>
      <c r="BW429" s="17"/>
      <c r="BX429" s="17">
        <v>0.738000370942963</v>
      </c>
      <c r="BY429" s="17">
        <v>0.67021759999108799</v>
      </c>
      <c r="BZ429" s="17"/>
      <c r="CA429" s="17">
        <v>0.82561311743778698</v>
      </c>
      <c r="CB429" s="17">
        <v>0.64501278492762804</v>
      </c>
      <c r="CC429" s="17">
        <v>0.77351661630101698</v>
      </c>
      <c r="CD429" s="17">
        <v>0.60753233860524003</v>
      </c>
    </row>
    <row r="430" spans="2:82">
      <c r="B430" t="s">
        <v>229</v>
      </c>
      <c r="C430" s="17">
        <v>4.5135798864506201E-2</v>
      </c>
      <c r="D430" s="17">
        <v>4.7875523979042399E-2</v>
      </c>
      <c r="E430" s="17">
        <v>4.2936050642459603E-2</v>
      </c>
      <c r="F430" s="17"/>
      <c r="G430" s="17">
        <v>8.1567306365566403E-2</v>
      </c>
      <c r="H430" s="17">
        <v>5.5725888894296603E-2</v>
      </c>
      <c r="I430" s="17">
        <v>5.8591455762832999E-2</v>
      </c>
      <c r="J430" s="17">
        <v>2.8680070930575698E-2</v>
      </c>
      <c r="K430" s="17">
        <v>3.3121567059601002E-2</v>
      </c>
      <c r="L430" s="17">
        <v>2.1776041166887701E-2</v>
      </c>
      <c r="M430" s="17"/>
      <c r="N430" s="17">
        <v>3.6551655869125302E-2</v>
      </c>
      <c r="O430" s="17">
        <v>4.6078550287644002E-2</v>
      </c>
      <c r="P430" s="17">
        <v>4.6521174881329098E-2</v>
      </c>
      <c r="Q430" s="17">
        <v>5.2920794381487002E-2</v>
      </c>
      <c r="R430" s="17"/>
      <c r="S430" s="17">
        <v>6.12781550002005E-2</v>
      </c>
      <c r="T430" s="17">
        <v>3.4079607424429101E-2</v>
      </c>
      <c r="U430" s="17">
        <v>4.3670163913824597E-2</v>
      </c>
      <c r="V430" s="17">
        <v>4.3447357519230699E-2</v>
      </c>
      <c r="W430" s="17">
        <v>3.2024070282647601E-2</v>
      </c>
      <c r="X430" s="17">
        <v>5.02754932255682E-2</v>
      </c>
      <c r="Y430" s="17">
        <v>4.7680487870293699E-2</v>
      </c>
      <c r="Z430" s="17">
        <v>6.1073211858490697E-2</v>
      </c>
      <c r="AA430" s="17">
        <v>3.4247564183937901E-2</v>
      </c>
      <c r="AB430" s="17">
        <v>5.1944952337471602E-2</v>
      </c>
      <c r="AC430" s="17">
        <v>6.0256414893857302E-2</v>
      </c>
      <c r="AD430" s="17">
        <v>0</v>
      </c>
      <c r="AE430" s="17"/>
      <c r="AF430" s="17">
        <v>0.19088127342792999</v>
      </c>
      <c r="AG430" s="17">
        <v>4.6921419468905601E-2</v>
      </c>
      <c r="AH430" s="17">
        <v>5.6082794476812498E-2</v>
      </c>
      <c r="AI430" s="17">
        <v>3.5868067876471503E-2</v>
      </c>
      <c r="AJ430" s="17">
        <v>5.5899950056049703E-2</v>
      </c>
      <c r="AK430" s="17">
        <v>3.1882675576454897E-2</v>
      </c>
      <c r="AL430" s="17">
        <v>3.8135068024597998E-2</v>
      </c>
      <c r="AM430" s="17">
        <v>4.1330782515059901E-2</v>
      </c>
      <c r="AN430" s="17">
        <v>4.9138249806117397E-2</v>
      </c>
      <c r="AO430" s="17">
        <v>6.3551501146675807E-2</v>
      </c>
      <c r="AP430" s="17">
        <v>7.4262442687350994E-2</v>
      </c>
      <c r="AQ430" s="17">
        <v>5.5754451621364699E-2</v>
      </c>
      <c r="AR430" s="17">
        <v>1.5374807119134901E-2</v>
      </c>
      <c r="AS430" s="17">
        <v>3.9738369576525101E-2</v>
      </c>
      <c r="AT430" s="17">
        <v>5.79085472857356E-2</v>
      </c>
      <c r="AU430" s="17">
        <v>0</v>
      </c>
      <c r="AV430" s="17"/>
      <c r="AW430" s="17">
        <v>5.6602134640455201E-2</v>
      </c>
      <c r="AX430" s="17">
        <v>4.0745288221805898E-2</v>
      </c>
      <c r="AY430" s="17">
        <v>5.3518993077080503E-2</v>
      </c>
      <c r="AZ430" s="17">
        <v>4.0918545296425399E-2</v>
      </c>
      <c r="BA430" s="17">
        <v>3.7804405558019699E-2</v>
      </c>
      <c r="BB430" s="17">
        <v>1.8928542671513299E-2</v>
      </c>
      <c r="BC430" s="17"/>
      <c r="BD430" s="17">
        <v>3.4691299137760298E-2</v>
      </c>
      <c r="BE430" s="17">
        <v>5.9701518639409597E-2</v>
      </c>
      <c r="BF430" s="17">
        <v>4.5227338349593998E-2</v>
      </c>
      <c r="BG430" s="17">
        <v>6.0769271212910002E-2</v>
      </c>
      <c r="BH430" s="17">
        <v>6.7475249952732894E-2</v>
      </c>
      <c r="BI430" s="17"/>
      <c r="BJ430" s="17">
        <v>4.2065333192304898E-2</v>
      </c>
      <c r="BK430" s="17">
        <v>5.7700378087836103E-2</v>
      </c>
      <c r="BL430" s="17"/>
      <c r="BM430" s="17">
        <v>4.5756171465470799E-2</v>
      </c>
      <c r="BN430" s="17">
        <v>4.3298307717640601E-2</v>
      </c>
      <c r="BO430" s="17"/>
      <c r="BP430" s="17">
        <v>4.0003095844712497E-2</v>
      </c>
      <c r="BQ430" s="17">
        <v>4.2283098455797502E-2</v>
      </c>
      <c r="BR430" s="17">
        <v>3.6235020069773999E-2</v>
      </c>
      <c r="BS430" s="17">
        <v>4.6010148227605401E-2</v>
      </c>
      <c r="BT430" s="17"/>
      <c r="BU430" s="17">
        <v>3.7518844012304299E-2</v>
      </c>
      <c r="BV430" s="17">
        <v>5.4951222984057399E-2</v>
      </c>
      <c r="BW430" s="17"/>
      <c r="BX430" s="17">
        <v>4.6273819779730802E-2</v>
      </c>
      <c r="BY430" s="17">
        <v>4.46729422331461E-2</v>
      </c>
      <c r="BZ430" s="17"/>
      <c r="CA430" s="17">
        <v>1.2228047468724201E-2</v>
      </c>
      <c r="CB430" s="17">
        <v>6.4745572752137007E-2</v>
      </c>
      <c r="CC430" s="17">
        <v>2.83075083043107E-2</v>
      </c>
      <c r="CD430" s="17">
        <v>5.3004146970765102E-2</v>
      </c>
    </row>
    <row r="431" spans="2:82">
      <c r="B431" t="s">
        <v>230</v>
      </c>
      <c r="C431" s="17">
        <v>0.64467961802017903</v>
      </c>
      <c r="D431" s="17">
        <v>0.70914652102478404</v>
      </c>
      <c r="E431" s="17">
        <v>0.58492108789271202</v>
      </c>
      <c r="F431" s="17"/>
      <c r="G431" s="17">
        <v>0.55924595376930497</v>
      </c>
      <c r="H431" s="17">
        <v>0.66794827646303601</v>
      </c>
      <c r="I431" s="17">
        <v>0.63505891850901297</v>
      </c>
      <c r="J431" s="17">
        <v>0.65999964737472605</v>
      </c>
      <c r="K431" s="17">
        <v>0.62473275479384205</v>
      </c>
      <c r="L431" s="17">
        <v>0.68792701630909203</v>
      </c>
      <c r="M431" s="17"/>
      <c r="N431" s="17">
        <v>0.70725242318775206</v>
      </c>
      <c r="O431" s="17">
        <v>0.65425760489178997</v>
      </c>
      <c r="P431" s="17">
        <v>0.63889645719380705</v>
      </c>
      <c r="Q431" s="17">
        <v>0.57042629258936695</v>
      </c>
      <c r="R431" s="17"/>
      <c r="S431" s="17">
        <v>0.63473841134425701</v>
      </c>
      <c r="T431" s="17">
        <v>0.65612947654098697</v>
      </c>
      <c r="U431" s="17">
        <v>0.58846682241636905</v>
      </c>
      <c r="V431" s="17">
        <v>0.61838799904018305</v>
      </c>
      <c r="W431" s="17">
        <v>0.71083614842715304</v>
      </c>
      <c r="X431" s="17">
        <v>0.62785844519767797</v>
      </c>
      <c r="Y431" s="17">
        <v>0.65777183708838005</v>
      </c>
      <c r="Z431" s="17">
        <v>0.62766767670883805</v>
      </c>
      <c r="AA431" s="17">
        <v>0.69268895903221195</v>
      </c>
      <c r="AB431" s="17">
        <v>0.61897169670081797</v>
      </c>
      <c r="AC431" s="17">
        <v>0.61780684118208895</v>
      </c>
      <c r="AD431" s="17">
        <v>0.67938864825404999</v>
      </c>
      <c r="AE431" s="17"/>
      <c r="AF431" s="17">
        <v>0.34178051569491102</v>
      </c>
      <c r="AG431" s="17">
        <v>0.57191834467233205</v>
      </c>
      <c r="AH431" s="17">
        <v>0.50214368362873396</v>
      </c>
      <c r="AI431" s="17">
        <v>0.63654652086986996</v>
      </c>
      <c r="AJ431" s="17">
        <v>0.63922301344157795</v>
      </c>
      <c r="AK431" s="17">
        <v>0.68052501768428297</v>
      </c>
      <c r="AL431" s="17">
        <v>0.64902645249122803</v>
      </c>
      <c r="AM431" s="17">
        <v>0.62781559386279195</v>
      </c>
      <c r="AN431" s="17">
        <v>0.66793891660283</v>
      </c>
      <c r="AO431" s="17">
        <v>0.68420464571565098</v>
      </c>
      <c r="AP431" s="17">
        <v>0.59704987739073201</v>
      </c>
      <c r="AQ431" s="17">
        <v>0.68728958490646397</v>
      </c>
      <c r="AR431" s="17">
        <v>0.73509968141339099</v>
      </c>
      <c r="AS431" s="17">
        <v>0.68742736581864505</v>
      </c>
      <c r="AT431" s="17">
        <v>0.76906904201093695</v>
      </c>
      <c r="AU431" s="17">
        <v>0.84631818028214201</v>
      </c>
      <c r="AV431" s="17"/>
      <c r="AW431" s="17">
        <v>0.67593024929997803</v>
      </c>
      <c r="AX431" s="17">
        <v>0.67024890804947801</v>
      </c>
      <c r="AY431" s="17">
        <v>0.57288896713854998</v>
      </c>
      <c r="AZ431" s="17">
        <v>0.62149646222855004</v>
      </c>
      <c r="BA431" s="17">
        <v>0.62837567388521898</v>
      </c>
      <c r="BB431" s="17">
        <v>0.68347191371118898</v>
      </c>
      <c r="BC431" s="17"/>
      <c r="BD431" s="17">
        <v>0.61701170545823203</v>
      </c>
      <c r="BE431" s="17">
        <v>0.59314694162997095</v>
      </c>
      <c r="BF431" s="17">
        <v>0.680960232148209</v>
      </c>
      <c r="BG431" s="17">
        <v>0.68825149127384699</v>
      </c>
      <c r="BH431" s="17">
        <v>0.62388767115941002</v>
      </c>
      <c r="BI431" s="17"/>
      <c r="BJ431" s="17">
        <v>0.641556894125202</v>
      </c>
      <c r="BK431" s="17">
        <v>0.655928073135983</v>
      </c>
      <c r="BL431" s="17"/>
      <c r="BM431" s="17">
        <v>0.63487521265137303</v>
      </c>
      <c r="BN431" s="17">
        <v>0.69087851373147902</v>
      </c>
      <c r="BO431" s="17"/>
      <c r="BP431" s="17">
        <v>0.69397327255465002</v>
      </c>
      <c r="BQ431" s="17">
        <v>0.64050070315227003</v>
      </c>
      <c r="BR431" s="17">
        <v>0.69099282864908196</v>
      </c>
      <c r="BS431" s="17">
        <v>0.63710338043224601</v>
      </c>
      <c r="BT431" s="17"/>
      <c r="BU431" s="17">
        <v>0.70894455778235099</v>
      </c>
      <c r="BV431" s="17">
        <v>0.56186599341259902</v>
      </c>
      <c r="BW431" s="17"/>
      <c r="BX431" s="17">
        <v>0.69172655116323201</v>
      </c>
      <c r="BY431" s="17">
        <v>0.62554465775794199</v>
      </c>
      <c r="BZ431" s="17"/>
      <c r="CA431" s="17">
        <v>0.81338506996906301</v>
      </c>
      <c r="CB431" s="17">
        <v>0.58026721217549104</v>
      </c>
      <c r="CC431" s="17">
        <v>0.74520910799670603</v>
      </c>
      <c r="CD431" s="17">
        <v>0.55452819163447498</v>
      </c>
    </row>
    <row r="432" spans="2:82">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row>
    <row r="433" spans="2:82">
      <c r="B433" s="6" t="s">
        <v>232</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row>
    <row r="434" spans="2:82">
      <c r="B434" s="24" t="s">
        <v>17</v>
      </c>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row>
    <row r="435" spans="2:82">
      <c r="B435" t="s">
        <v>233</v>
      </c>
      <c r="C435" s="17">
        <v>7.5167202360044302E-2</v>
      </c>
      <c r="D435" s="17">
        <v>8.5189478806896896E-2</v>
      </c>
      <c r="E435" s="17">
        <v>6.55556674614481E-2</v>
      </c>
      <c r="F435" s="17"/>
      <c r="G435" s="17">
        <v>0.12206724428707399</v>
      </c>
      <c r="H435" s="17">
        <v>0.112665162483035</v>
      </c>
      <c r="I435" s="17">
        <v>5.35791876591954E-2</v>
      </c>
      <c r="J435" s="17">
        <v>7.5741604556471803E-2</v>
      </c>
      <c r="K435" s="17">
        <v>4.4465063192424499E-2</v>
      </c>
      <c r="L435" s="17">
        <v>5.1602996723557601E-2</v>
      </c>
      <c r="M435" s="17"/>
      <c r="N435" s="17">
        <v>3.7031201324697102E-2</v>
      </c>
      <c r="O435" s="17">
        <v>4.6697337601688899E-2</v>
      </c>
      <c r="P435" s="17">
        <v>0.13343785380665699</v>
      </c>
      <c r="Q435" s="17">
        <v>0.10086192038226099</v>
      </c>
      <c r="R435" s="17"/>
      <c r="S435" s="17">
        <v>7.6742041944173695E-2</v>
      </c>
      <c r="T435" s="17">
        <v>6.8614954886163898E-2</v>
      </c>
      <c r="U435" s="17">
        <v>0.105282578755862</v>
      </c>
      <c r="V435" s="17">
        <v>3.6486238413022697E-2</v>
      </c>
      <c r="W435" s="17">
        <v>0.11159091617929701</v>
      </c>
      <c r="X435" s="17">
        <v>9.3007441381620204E-2</v>
      </c>
      <c r="Y435" s="17">
        <v>7.3085462393428599E-2</v>
      </c>
      <c r="Z435" s="17">
        <v>0.14066155318255399</v>
      </c>
      <c r="AA435" s="17">
        <v>6.4923272699136406E-2</v>
      </c>
      <c r="AB435" s="17">
        <v>3.6938648499989998E-2</v>
      </c>
      <c r="AC435" s="17">
        <v>7.7993663237695895E-2</v>
      </c>
      <c r="AD435" s="17">
        <v>4.7925728785795901E-2</v>
      </c>
      <c r="AE435" s="17"/>
      <c r="AF435" s="17">
        <v>0.357163326188152</v>
      </c>
      <c r="AG435" s="17">
        <v>7.6511284597395507E-2</v>
      </c>
      <c r="AH435" s="17">
        <v>4.8744886400574901E-2</v>
      </c>
      <c r="AI435" s="17">
        <v>7.9749051714318397E-2</v>
      </c>
      <c r="AJ435" s="17">
        <v>7.7653488300393106E-2</v>
      </c>
      <c r="AK435" s="17">
        <v>6.0847394802145002E-2</v>
      </c>
      <c r="AL435" s="17">
        <v>6.2607610219971105E-2</v>
      </c>
      <c r="AM435" s="17">
        <v>7.3465313778856303E-2</v>
      </c>
      <c r="AN435" s="17">
        <v>0.10289238176643301</v>
      </c>
      <c r="AO435" s="17">
        <v>4.8347128905148598E-2</v>
      </c>
      <c r="AP435" s="17">
        <v>0.11506076592421199</v>
      </c>
      <c r="AQ435" s="17">
        <v>5.9639354810126499E-2</v>
      </c>
      <c r="AR435" s="17">
        <v>0</v>
      </c>
      <c r="AS435" s="17">
        <v>0.11374303051731199</v>
      </c>
      <c r="AT435" s="17">
        <v>0.124455532266341</v>
      </c>
      <c r="AU435" s="17">
        <v>8.7294639444462099E-2</v>
      </c>
      <c r="AV435" s="17"/>
      <c r="AW435" s="17">
        <v>7.0651364893719495E-2</v>
      </c>
      <c r="AX435" s="17">
        <v>6.2456061924216398E-2</v>
      </c>
      <c r="AY435" s="17">
        <v>6.8290640413374001E-2</v>
      </c>
      <c r="AZ435" s="17">
        <v>8.3787597082292595E-2</v>
      </c>
      <c r="BA435" s="17">
        <v>0.104335819981542</v>
      </c>
      <c r="BB435" s="17">
        <v>6.5623496824589594E-2</v>
      </c>
      <c r="BC435" s="17"/>
      <c r="BD435" s="17">
        <v>0.101447529909718</v>
      </c>
      <c r="BE435" s="17">
        <v>7.8404077843447606E-2</v>
      </c>
      <c r="BF435" s="17">
        <v>4.9800611293411699E-2</v>
      </c>
      <c r="BG435" s="17">
        <v>0.101970638112444</v>
      </c>
      <c r="BH435" s="17">
        <v>5.32120292360347E-2</v>
      </c>
      <c r="BI435" s="17"/>
      <c r="BJ435" s="17">
        <v>6.7330165849882606E-2</v>
      </c>
      <c r="BK435" s="17">
        <v>0.117598040301262</v>
      </c>
      <c r="BL435" s="17"/>
      <c r="BM435" s="17">
        <v>7.6220132850533404E-2</v>
      </c>
      <c r="BN435" s="17">
        <v>6.3315668289741403E-2</v>
      </c>
      <c r="BO435" s="17"/>
      <c r="BP435" s="17">
        <v>6.3423161807244305E-2</v>
      </c>
      <c r="BQ435" s="17">
        <v>8.1639510999805598E-2</v>
      </c>
      <c r="BR435" s="17">
        <v>0.100254539961637</v>
      </c>
      <c r="BS435" s="17">
        <v>7.7157695242351401E-2</v>
      </c>
      <c r="BT435" s="17"/>
      <c r="BU435" s="17">
        <v>7.5067327956920102E-2</v>
      </c>
      <c r="BV435" s="17">
        <v>7.5295146225687101E-2</v>
      </c>
      <c r="BW435" s="17"/>
      <c r="BX435" s="17">
        <v>7.69863214385796E-2</v>
      </c>
      <c r="BY435" s="17">
        <v>7.4527121736599894E-2</v>
      </c>
      <c r="BZ435" s="17"/>
      <c r="CA435" s="17">
        <v>0.12639134062808599</v>
      </c>
      <c r="CB435" s="17">
        <v>0.104710139243388</v>
      </c>
      <c r="CC435" s="17">
        <v>2.4012409583843201E-2</v>
      </c>
      <c r="CD435" s="17">
        <v>8.6087024129119796E-2</v>
      </c>
    </row>
    <row r="436" spans="2:82">
      <c r="B436" t="s">
        <v>234</v>
      </c>
      <c r="C436" s="17">
        <v>0.51673100493213397</v>
      </c>
      <c r="D436" s="17">
        <v>0.510159378779666</v>
      </c>
      <c r="E436" s="17">
        <v>0.52364375537369001</v>
      </c>
      <c r="F436" s="17"/>
      <c r="G436" s="17">
        <v>0.51175199303947605</v>
      </c>
      <c r="H436" s="17">
        <v>0.57012922613873196</v>
      </c>
      <c r="I436" s="17">
        <v>0.56141472032391004</v>
      </c>
      <c r="J436" s="17">
        <v>0.53979440652413502</v>
      </c>
      <c r="K436" s="17">
        <v>0.476473800846207</v>
      </c>
      <c r="L436" s="17">
        <v>0.44970636084736498</v>
      </c>
      <c r="M436" s="17"/>
      <c r="N436" s="17">
        <v>0.50739460741250497</v>
      </c>
      <c r="O436" s="17">
        <v>0.57123492732432402</v>
      </c>
      <c r="P436" s="17">
        <v>0.50285367969902905</v>
      </c>
      <c r="Q436" s="17">
        <v>0.48830713262662401</v>
      </c>
      <c r="R436" s="17"/>
      <c r="S436" s="17">
        <v>0.49430579989926698</v>
      </c>
      <c r="T436" s="17">
        <v>0.48840287441491098</v>
      </c>
      <c r="U436" s="17">
        <v>0.52756855160987404</v>
      </c>
      <c r="V436" s="17">
        <v>0.57023578331862002</v>
      </c>
      <c r="W436" s="17">
        <v>0.560016421261049</v>
      </c>
      <c r="X436" s="17">
        <v>0.47146613132319298</v>
      </c>
      <c r="Y436" s="17">
        <v>0.494307669715491</v>
      </c>
      <c r="Z436" s="17">
        <v>0.52350554478140399</v>
      </c>
      <c r="AA436" s="17">
        <v>0.54421574378639004</v>
      </c>
      <c r="AB436" s="17">
        <v>0.54137177740995002</v>
      </c>
      <c r="AC436" s="17">
        <v>0.45223537624652299</v>
      </c>
      <c r="AD436" s="17">
        <v>0.58936153123788604</v>
      </c>
      <c r="AE436" s="17"/>
      <c r="AF436" s="17">
        <v>0.41105483542964399</v>
      </c>
      <c r="AG436" s="17">
        <v>0.57492461110527504</v>
      </c>
      <c r="AH436" s="17">
        <v>0.392694478214551</v>
      </c>
      <c r="AI436" s="17">
        <v>0.59095991497783995</v>
      </c>
      <c r="AJ436" s="17">
        <v>0.47433247994287098</v>
      </c>
      <c r="AK436" s="17">
        <v>0.60388450092369295</v>
      </c>
      <c r="AL436" s="17">
        <v>0.54507455953512396</v>
      </c>
      <c r="AM436" s="17">
        <v>0.42873674988912303</v>
      </c>
      <c r="AN436" s="17">
        <v>0.51708826855163403</v>
      </c>
      <c r="AO436" s="17">
        <v>0.461013928479377</v>
      </c>
      <c r="AP436" s="17">
        <v>0.50267240172537098</v>
      </c>
      <c r="AQ436" s="17">
        <v>0.58621457220843598</v>
      </c>
      <c r="AR436" s="17">
        <v>0.59662045605440905</v>
      </c>
      <c r="AS436" s="17">
        <v>0.53533368431206696</v>
      </c>
      <c r="AT436" s="17">
        <v>0.45031134599728201</v>
      </c>
      <c r="AU436" s="17">
        <v>0.53314414722315895</v>
      </c>
      <c r="AV436" s="17"/>
      <c r="AW436" s="17">
        <v>0.52795988908990499</v>
      </c>
      <c r="AX436" s="17">
        <v>0.52264427611126896</v>
      </c>
      <c r="AY436" s="17">
        <v>0.52296572544974296</v>
      </c>
      <c r="AZ436" s="17">
        <v>0.53601833808992805</v>
      </c>
      <c r="BA436" s="17">
        <v>0.434713858771064</v>
      </c>
      <c r="BB436" s="17">
        <v>0.54827972227002897</v>
      </c>
      <c r="BC436" s="17"/>
      <c r="BD436" s="17">
        <v>0.47646654946641198</v>
      </c>
      <c r="BE436" s="17">
        <v>0.52525867327695397</v>
      </c>
      <c r="BF436" s="17">
        <v>0.54487751375161098</v>
      </c>
      <c r="BG436" s="17">
        <v>0.51296256273037999</v>
      </c>
      <c r="BH436" s="17">
        <v>0.32780290780391602</v>
      </c>
      <c r="BI436" s="17"/>
      <c r="BJ436" s="17">
        <v>0.50177386099383703</v>
      </c>
      <c r="BK436" s="17">
        <v>0.58897235517505397</v>
      </c>
      <c r="BL436" s="17"/>
      <c r="BM436" s="17">
        <v>0.50359674889989403</v>
      </c>
      <c r="BN436" s="17">
        <v>0.59785342604200198</v>
      </c>
      <c r="BO436" s="17"/>
      <c r="BP436" s="17">
        <v>0.603013652331718</v>
      </c>
      <c r="BQ436" s="17">
        <v>0.56861507582007598</v>
      </c>
      <c r="BR436" s="17">
        <v>0.64329791840475903</v>
      </c>
      <c r="BS436" s="17">
        <v>0.48462632849835202</v>
      </c>
      <c r="BT436" s="17"/>
      <c r="BU436" s="17">
        <v>0.49741265558212999</v>
      </c>
      <c r="BV436" s="17">
        <v>0.54147873023873805</v>
      </c>
      <c r="BW436" s="17"/>
      <c r="BX436" s="17">
        <v>0.58082729325672799</v>
      </c>
      <c r="BY436" s="17">
        <v>0.49417789520151101</v>
      </c>
      <c r="BZ436" s="17"/>
      <c r="CA436" s="17">
        <v>0.44964096660194902</v>
      </c>
      <c r="CB436" s="17">
        <v>0.47793103566790301</v>
      </c>
      <c r="CC436" s="17">
        <v>0.493149475577914</v>
      </c>
      <c r="CD436" s="17">
        <v>0.60494062286698502</v>
      </c>
    </row>
    <row r="437" spans="2:82">
      <c r="B437" t="s">
        <v>235</v>
      </c>
      <c r="C437" s="17">
        <v>0.31322465495245999</v>
      </c>
      <c r="D437" s="17">
        <v>0.33420422889773699</v>
      </c>
      <c r="E437" s="17">
        <v>0.290322507149186</v>
      </c>
      <c r="F437" s="17"/>
      <c r="G437" s="17">
        <v>0.303958580458704</v>
      </c>
      <c r="H437" s="17">
        <v>0.253094948472735</v>
      </c>
      <c r="I437" s="17">
        <v>0.28139923254861599</v>
      </c>
      <c r="J437" s="17">
        <v>0.256700153684564</v>
      </c>
      <c r="K437" s="17">
        <v>0.38987293398343198</v>
      </c>
      <c r="L437" s="17">
        <v>0.39423104803456699</v>
      </c>
      <c r="M437" s="17"/>
      <c r="N437" s="17">
        <v>0.41641223818939999</v>
      </c>
      <c r="O437" s="17">
        <v>0.32610227108083101</v>
      </c>
      <c r="P437" s="17">
        <v>0.21792842253554701</v>
      </c>
      <c r="Q437" s="17">
        <v>0.25616553788913698</v>
      </c>
      <c r="R437" s="17"/>
      <c r="S437" s="17">
        <v>0.32631132371052601</v>
      </c>
      <c r="T437" s="17">
        <v>0.366642199457554</v>
      </c>
      <c r="U437" s="17">
        <v>0.28706489048858902</v>
      </c>
      <c r="V437" s="17">
        <v>0.269584036043643</v>
      </c>
      <c r="W437" s="17">
        <v>0.289679954031132</v>
      </c>
      <c r="X437" s="17">
        <v>0.320925968752376</v>
      </c>
      <c r="Y437" s="17">
        <v>0.29258600324060702</v>
      </c>
      <c r="Z437" s="17">
        <v>0.23303817189829201</v>
      </c>
      <c r="AA437" s="17">
        <v>0.29555753856044897</v>
      </c>
      <c r="AB437" s="17">
        <v>0.30955681108021699</v>
      </c>
      <c r="AC437" s="17">
        <v>0.41046089382817802</v>
      </c>
      <c r="AD437" s="17">
        <v>0.301565792310998</v>
      </c>
      <c r="AE437" s="17"/>
      <c r="AF437" s="17">
        <v>0</v>
      </c>
      <c r="AG437" s="17">
        <v>0.24976784868612301</v>
      </c>
      <c r="AH437" s="17">
        <v>0.382407822276572</v>
      </c>
      <c r="AI437" s="17">
        <v>0.19722464373757201</v>
      </c>
      <c r="AJ437" s="17">
        <v>0.29030939493415697</v>
      </c>
      <c r="AK437" s="17">
        <v>0.27524955626464898</v>
      </c>
      <c r="AL437" s="17">
        <v>0.26156392464738298</v>
      </c>
      <c r="AM437" s="17">
        <v>0.39504727539648199</v>
      </c>
      <c r="AN437" s="17">
        <v>0.33257025301676801</v>
      </c>
      <c r="AO437" s="17">
        <v>0.43579718593149902</v>
      </c>
      <c r="AP437" s="17">
        <v>0.35336046978917601</v>
      </c>
      <c r="AQ437" s="17">
        <v>0.29284453358025297</v>
      </c>
      <c r="AR437" s="17">
        <v>0.37926500974993599</v>
      </c>
      <c r="AS437" s="17">
        <v>0.31583216765072702</v>
      </c>
      <c r="AT437" s="17">
        <v>0.42523312173637701</v>
      </c>
      <c r="AU437" s="17">
        <v>0.35695892324804701</v>
      </c>
      <c r="AV437" s="17"/>
      <c r="AW437" s="17">
        <v>0.34313094299102198</v>
      </c>
      <c r="AX437" s="17">
        <v>0.31399514581180399</v>
      </c>
      <c r="AY437" s="17">
        <v>0.276824603736117</v>
      </c>
      <c r="AZ437" s="17">
        <v>0.28977644069012998</v>
      </c>
      <c r="BA437" s="17">
        <v>0.35203875162841303</v>
      </c>
      <c r="BB437" s="17">
        <v>0.27379761886390802</v>
      </c>
      <c r="BC437" s="17"/>
      <c r="BD437" s="17">
        <v>0.25901296773890597</v>
      </c>
      <c r="BE437" s="17">
        <v>0.31941587573903302</v>
      </c>
      <c r="BF437" s="17">
        <v>0.33515591920215898</v>
      </c>
      <c r="BG437" s="17">
        <v>0.35990265564971002</v>
      </c>
      <c r="BH437" s="17">
        <v>0.57469526148674099</v>
      </c>
      <c r="BI437" s="17"/>
      <c r="BJ437" s="17">
        <v>0.32839324651072099</v>
      </c>
      <c r="BK437" s="17">
        <v>0.23590913205067199</v>
      </c>
      <c r="BL437" s="17"/>
      <c r="BM437" s="17">
        <v>0.31748442700814</v>
      </c>
      <c r="BN437" s="17">
        <v>0.285268048831673</v>
      </c>
      <c r="BO437" s="17"/>
      <c r="BP437" s="17">
        <v>0.26922906588767498</v>
      </c>
      <c r="BQ437" s="17">
        <v>0.30546021151817598</v>
      </c>
      <c r="BR437" s="17">
        <v>0.175414495675704</v>
      </c>
      <c r="BS437" s="17">
        <v>0.32868049880408301</v>
      </c>
      <c r="BT437" s="17"/>
      <c r="BU437" s="17">
        <v>0.35987723371244301</v>
      </c>
      <c r="BV437" s="17">
        <v>0.25346048032868401</v>
      </c>
      <c r="BW437" s="17"/>
      <c r="BX437" s="17">
        <v>0.309174748357953</v>
      </c>
      <c r="BY437" s="17">
        <v>0.31464966707425601</v>
      </c>
      <c r="BZ437" s="17"/>
      <c r="CA437" s="17">
        <v>0.40724734083806602</v>
      </c>
      <c r="CB437" s="17">
        <v>0.25664955891374402</v>
      </c>
      <c r="CC437" s="17">
        <v>0.45148903401504498</v>
      </c>
      <c r="CD437" s="17">
        <v>0.19257898440818</v>
      </c>
    </row>
    <row r="438" spans="2:82">
      <c r="B438" t="s">
        <v>124</v>
      </c>
      <c r="C438" s="17">
        <v>9.4877137755361607E-2</v>
      </c>
      <c r="D438" s="17">
        <v>7.0446913515699497E-2</v>
      </c>
      <c r="E438" s="17">
        <v>0.12047807001567599</v>
      </c>
      <c r="F438" s="17"/>
      <c r="G438" s="17">
        <v>6.2222182214745902E-2</v>
      </c>
      <c r="H438" s="17">
        <v>6.4110662905497398E-2</v>
      </c>
      <c r="I438" s="17">
        <v>0.103606859468278</v>
      </c>
      <c r="J438" s="17">
        <v>0.12776383523482901</v>
      </c>
      <c r="K438" s="17">
        <v>8.9188201977936907E-2</v>
      </c>
      <c r="L438" s="17">
        <v>0.10445959439451</v>
      </c>
      <c r="M438" s="17"/>
      <c r="N438" s="17">
        <v>3.91619530733976E-2</v>
      </c>
      <c r="O438" s="17">
        <v>5.59654639931568E-2</v>
      </c>
      <c r="P438" s="17">
        <v>0.14578004395876601</v>
      </c>
      <c r="Q438" s="17">
        <v>0.15466540910197901</v>
      </c>
      <c r="R438" s="17"/>
      <c r="S438" s="17">
        <v>0.102640834446034</v>
      </c>
      <c r="T438" s="17">
        <v>7.6339971241371096E-2</v>
      </c>
      <c r="U438" s="17">
        <v>8.0083979145675194E-2</v>
      </c>
      <c r="V438" s="17">
        <v>0.123693942224714</v>
      </c>
      <c r="W438" s="17">
        <v>3.8712708528522703E-2</v>
      </c>
      <c r="X438" s="17">
        <v>0.11460045854280999</v>
      </c>
      <c r="Y438" s="17">
        <v>0.140020864650474</v>
      </c>
      <c r="Z438" s="17">
        <v>0.10279473013775001</v>
      </c>
      <c r="AA438" s="17">
        <v>9.5303444954024194E-2</v>
      </c>
      <c r="AB438" s="17">
        <v>0.112132763009844</v>
      </c>
      <c r="AC438" s="17">
        <v>5.9310066687603302E-2</v>
      </c>
      <c r="AD438" s="17">
        <v>6.1146947665319501E-2</v>
      </c>
      <c r="AE438" s="17"/>
      <c r="AF438" s="17">
        <v>0.23178183838220401</v>
      </c>
      <c r="AG438" s="17">
        <v>9.8796255611206293E-2</v>
      </c>
      <c r="AH438" s="17">
        <v>0.176152813108302</v>
      </c>
      <c r="AI438" s="17">
        <v>0.13206638957027</v>
      </c>
      <c r="AJ438" s="17">
        <v>0.15770463682257899</v>
      </c>
      <c r="AK438" s="17">
        <v>6.0018548009513402E-2</v>
      </c>
      <c r="AL438" s="17">
        <v>0.13075390559752201</v>
      </c>
      <c r="AM438" s="17">
        <v>0.102750660935539</v>
      </c>
      <c r="AN438" s="17">
        <v>4.7449096665165703E-2</v>
      </c>
      <c r="AO438" s="17">
        <v>5.4841756683975097E-2</v>
      </c>
      <c r="AP438" s="17">
        <v>2.8906362561240399E-2</v>
      </c>
      <c r="AQ438" s="17">
        <v>6.1301539401184602E-2</v>
      </c>
      <c r="AR438" s="17">
        <v>2.41145341956545E-2</v>
      </c>
      <c r="AS438" s="17">
        <v>3.5091117519893501E-2</v>
      </c>
      <c r="AT438" s="17">
        <v>0</v>
      </c>
      <c r="AU438" s="17">
        <v>2.2602290084332299E-2</v>
      </c>
      <c r="AV438" s="17"/>
      <c r="AW438" s="17">
        <v>5.8257803025353903E-2</v>
      </c>
      <c r="AX438" s="17">
        <v>0.10090451615271</v>
      </c>
      <c r="AY438" s="17">
        <v>0.131919030400766</v>
      </c>
      <c r="AZ438" s="17">
        <v>9.0417624137649102E-2</v>
      </c>
      <c r="BA438" s="17">
        <v>0.10891156961898001</v>
      </c>
      <c r="BB438" s="17">
        <v>0.112299162041473</v>
      </c>
      <c r="BC438" s="17"/>
      <c r="BD438" s="17">
        <v>0.16307295288496301</v>
      </c>
      <c r="BE438" s="17">
        <v>7.6921373140565297E-2</v>
      </c>
      <c r="BF438" s="17">
        <v>7.0165955752818407E-2</v>
      </c>
      <c r="BG438" s="17">
        <v>2.5164143507465101E-2</v>
      </c>
      <c r="BH438" s="17">
        <v>4.4289801473308098E-2</v>
      </c>
      <c r="BI438" s="17"/>
      <c r="BJ438" s="17">
        <v>0.102502726645559</v>
      </c>
      <c r="BK438" s="17">
        <v>5.7520472473011501E-2</v>
      </c>
      <c r="BL438" s="17"/>
      <c r="BM438" s="17">
        <v>0.10269869124143299</v>
      </c>
      <c r="BN438" s="17">
        <v>5.3562856836583399E-2</v>
      </c>
      <c r="BO438" s="17"/>
      <c r="BP438" s="17">
        <v>6.4334119973361997E-2</v>
      </c>
      <c r="BQ438" s="17">
        <v>4.4285201661942199E-2</v>
      </c>
      <c r="BR438" s="17">
        <v>8.1033045957899605E-2</v>
      </c>
      <c r="BS438" s="17">
        <v>0.109535477455213</v>
      </c>
      <c r="BT438" s="17"/>
      <c r="BU438" s="17">
        <v>6.7642782748506797E-2</v>
      </c>
      <c r="BV438" s="17">
        <v>0.12976564320689099</v>
      </c>
      <c r="BW438" s="17"/>
      <c r="BX438" s="17">
        <v>3.3011636946739698E-2</v>
      </c>
      <c r="BY438" s="17">
        <v>0.116645315987633</v>
      </c>
      <c r="BZ438" s="17"/>
      <c r="CA438" s="17">
        <v>1.67203519318984E-2</v>
      </c>
      <c r="CB438" s="17">
        <v>0.160709266174965</v>
      </c>
      <c r="CC438" s="17">
        <v>3.1349080823197199E-2</v>
      </c>
      <c r="CD438" s="17">
        <v>0.116393368595715</v>
      </c>
    </row>
    <row r="439" spans="2:82">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row>
    <row r="440" spans="2:82">
      <c r="B440" s="6" t="s">
        <v>236</v>
      </c>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row>
    <row r="441" spans="2:82">
      <c r="B441" s="24" t="s">
        <v>17</v>
      </c>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row>
    <row r="442" spans="2:82">
      <c r="B442" t="s">
        <v>233</v>
      </c>
      <c r="C442" s="17">
        <v>0.124989789982188</v>
      </c>
      <c r="D442" s="17">
        <v>0.12535943595655599</v>
      </c>
      <c r="E442" s="17">
        <v>0.125608352227701</v>
      </c>
      <c r="F442" s="17"/>
      <c r="G442" s="17">
        <v>0.19367700383106601</v>
      </c>
      <c r="H442" s="17">
        <v>0.115903118216431</v>
      </c>
      <c r="I442" s="17">
        <v>0.14480563443407901</v>
      </c>
      <c r="J442" s="17">
        <v>0.114706535938284</v>
      </c>
      <c r="K442" s="17">
        <v>0.12969309687708599</v>
      </c>
      <c r="L442" s="17">
        <v>7.5101652055377E-2</v>
      </c>
      <c r="M442" s="17"/>
      <c r="N442" s="17">
        <v>6.4898783337548505E-2</v>
      </c>
      <c r="O442" s="17">
        <v>0.115073436499617</v>
      </c>
      <c r="P442" s="17">
        <v>0.173172364009479</v>
      </c>
      <c r="Q442" s="17">
        <v>0.15689584353376701</v>
      </c>
      <c r="R442" s="17"/>
      <c r="S442" s="17">
        <v>0.136111781384786</v>
      </c>
      <c r="T442" s="17">
        <v>0.11684005648032</v>
      </c>
      <c r="U442" s="17">
        <v>0.12825692777515699</v>
      </c>
      <c r="V442" s="17">
        <v>0.17282206472352299</v>
      </c>
      <c r="W442" s="17">
        <v>0.13542537077191599</v>
      </c>
      <c r="X442" s="17">
        <v>0.113780025802086</v>
      </c>
      <c r="Y442" s="17">
        <v>6.7894367583586704E-2</v>
      </c>
      <c r="Z442" s="17">
        <v>0.112951666623158</v>
      </c>
      <c r="AA442" s="17">
        <v>0.12342007264379901</v>
      </c>
      <c r="AB442" s="17">
        <v>0.142045297498199</v>
      </c>
      <c r="AC442" s="17">
        <v>9.8507185223035101E-2</v>
      </c>
      <c r="AD442" s="17">
        <v>0.15622401402493799</v>
      </c>
      <c r="AE442" s="17"/>
      <c r="AF442" s="17">
        <v>0.50910065200309795</v>
      </c>
      <c r="AG442" s="17">
        <v>0.301174503453917</v>
      </c>
      <c r="AH442" s="17">
        <v>0.158654023811127</v>
      </c>
      <c r="AI442" s="17">
        <v>0.148819030003526</v>
      </c>
      <c r="AJ442" s="17">
        <v>0.18511333731773</v>
      </c>
      <c r="AK442" s="17">
        <v>6.4310861323700105E-2</v>
      </c>
      <c r="AL442" s="17">
        <v>0.11550654791781299</v>
      </c>
      <c r="AM442" s="17">
        <v>0.102850470297623</v>
      </c>
      <c r="AN442" s="17">
        <v>0.114843096502676</v>
      </c>
      <c r="AO442" s="17">
        <v>0.109880814832196</v>
      </c>
      <c r="AP442" s="17">
        <v>8.4395573175681901E-2</v>
      </c>
      <c r="AQ442" s="17">
        <v>8.6024452623504194E-2</v>
      </c>
      <c r="AR442" s="17">
        <v>0.17855942200013999</v>
      </c>
      <c r="AS442" s="17">
        <v>0.112795956516742</v>
      </c>
      <c r="AT442" s="17">
        <v>0.1171312998627</v>
      </c>
      <c r="AU442" s="17">
        <v>5.3260383897253301E-2</v>
      </c>
      <c r="AV442" s="17"/>
      <c r="AW442" s="17">
        <v>0.13068100576623101</v>
      </c>
      <c r="AX442" s="17">
        <v>9.4498372993961993E-2</v>
      </c>
      <c r="AY442" s="17">
        <v>0.16019712935045</v>
      </c>
      <c r="AZ442" s="17">
        <v>0.13241670205712799</v>
      </c>
      <c r="BA442" s="17">
        <v>0.10196790403641499</v>
      </c>
      <c r="BB442" s="17">
        <v>0.16669987084114599</v>
      </c>
      <c r="BC442" s="17"/>
      <c r="BD442" s="17">
        <v>0.197226970457897</v>
      </c>
      <c r="BE442" s="17">
        <v>0.11124644845337101</v>
      </c>
      <c r="BF442" s="17">
        <v>0.10328352003124699</v>
      </c>
      <c r="BG442" s="17">
        <v>0.110596103380925</v>
      </c>
      <c r="BH442" s="17">
        <v>0.141737783480061</v>
      </c>
      <c r="BI442" s="17"/>
      <c r="BJ442" s="17">
        <v>0.11120718906845101</v>
      </c>
      <c r="BK442" s="17">
        <v>0.192413618351164</v>
      </c>
      <c r="BL442" s="17"/>
      <c r="BM442" s="17">
        <v>0.116612552014782</v>
      </c>
      <c r="BN442" s="17">
        <v>0.16406711269702801</v>
      </c>
      <c r="BO442" s="17"/>
      <c r="BP442" s="17">
        <v>0.16515153842796901</v>
      </c>
      <c r="BQ442" s="17">
        <v>0.14595690189753999</v>
      </c>
      <c r="BR442" s="17">
        <v>4.7989832071134102E-2</v>
      </c>
      <c r="BS442" s="17">
        <v>0.118773010726674</v>
      </c>
      <c r="BT442" s="17"/>
      <c r="BU442" s="17">
        <v>9.8108769929436193E-2</v>
      </c>
      <c r="BV442" s="17">
        <v>0.160175401801676</v>
      </c>
      <c r="BW442" s="17"/>
      <c r="BX442" s="17">
        <v>0.106105058990315</v>
      </c>
      <c r="BY442" s="17">
        <v>0.13258124866729101</v>
      </c>
      <c r="BZ442" s="17"/>
      <c r="CA442" s="17">
        <v>0.17081075466109999</v>
      </c>
      <c r="CB442" s="17">
        <v>0.19403191957969801</v>
      </c>
      <c r="CC442" s="17">
        <v>7.45035086075337E-2</v>
      </c>
      <c r="CD442" s="17">
        <v>9.9334584190396799E-2</v>
      </c>
    </row>
    <row r="443" spans="2:82">
      <c r="B443" t="s">
        <v>234</v>
      </c>
      <c r="C443" s="17">
        <v>0.61283815648820705</v>
      </c>
      <c r="D443" s="17">
        <v>0.63882650806309305</v>
      </c>
      <c r="E443" s="17">
        <v>0.58876887229196895</v>
      </c>
      <c r="F443" s="17"/>
      <c r="G443" s="17">
        <v>0.59799528741181696</v>
      </c>
      <c r="H443" s="17">
        <v>0.65461851705051</v>
      </c>
      <c r="I443" s="17">
        <v>0.59763130272500298</v>
      </c>
      <c r="J443" s="17">
        <v>0.61521744539125001</v>
      </c>
      <c r="K443" s="17">
        <v>0.60675298226122298</v>
      </c>
      <c r="L443" s="17">
        <v>0.60672624835555999</v>
      </c>
      <c r="M443" s="17"/>
      <c r="N443" s="17">
        <v>0.71929439438101295</v>
      </c>
      <c r="O443" s="17">
        <v>0.61045283303789499</v>
      </c>
      <c r="P443" s="17">
        <v>0.62829590329653295</v>
      </c>
      <c r="Q443" s="17">
        <v>0.48258482338138098</v>
      </c>
      <c r="R443" s="17"/>
      <c r="S443" s="17">
        <v>0.61994550413412197</v>
      </c>
      <c r="T443" s="17">
        <v>0.57169695628530404</v>
      </c>
      <c r="U443" s="17">
        <v>0.58287314430766601</v>
      </c>
      <c r="V443" s="17">
        <v>0.50396159098131499</v>
      </c>
      <c r="W443" s="17">
        <v>0.56391831971642503</v>
      </c>
      <c r="X443" s="17">
        <v>0.54596173040977303</v>
      </c>
      <c r="Y443" s="17">
        <v>0.69460168505931297</v>
      </c>
      <c r="Z443" s="17">
        <v>0.75302618565450896</v>
      </c>
      <c r="AA443" s="17">
        <v>0.65169688216917199</v>
      </c>
      <c r="AB443" s="17">
        <v>0.68226853292394296</v>
      </c>
      <c r="AC443" s="17">
        <v>0.66060747148421095</v>
      </c>
      <c r="AD443" s="17">
        <v>0.56413974105344999</v>
      </c>
      <c r="AE443" s="17"/>
      <c r="AF443" s="17">
        <v>0.49089934799690199</v>
      </c>
      <c r="AG443" s="17">
        <v>0.35339663373700297</v>
      </c>
      <c r="AH443" s="17">
        <v>0.50380789561089601</v>
      </c>
      <c r="AI443" s="17">
        <v>0.62332594205844205</v>
      </c>
      <c r="AJ443" s="17">
        <v>0.49187183398684903</v>
      </c>
      <c r="AK443" s="17">
        <v>0.68825114341298899</v>
      </c>
      <c r="AL443" s="17">
        <v>0.63222008321013601</v>
      </c>
      <c r="AM443" s="17">
        <v>0.58999025952078898</v>
      </c>
      <c r="AN443" s="17">
        <v>0.62172173517363505</v>
      </c>
      <c r="AO443" s="17">
        <v>0.70599141671232102</v>
      </c>
      <c r="AP443" s="17">
        <v>0.65970687109897397</v>
      </c>
      <c r="AQ443" s="17">
        <v>0.61771972401108999</v>
      </c>
      <c r="AR443" s="17">
        <v>0.64028224026413905</v>
      </c>
      <c r="AS443" s="17">
        <v>0.67416259522670596</v>
      </c>
      <c r="AT443" s="17">
        <v>0.76251692452495501</v>
      </c>
      <c r="AU443" s="17">
        <v>0.77103366240041304</v>
      </c>
      <c r="AV443" s="17"/>
      <c r="AW443" s="17">
        <v>0.60944093392784404</v>
      </c>
      <c r="AX443" s="17">
        <v>0.67757507252396498</v>
      </c>
      <c r="AY443" s="17">
        <v>0.55865104520474496</v>
      </c>
      <c r="AZ443" s="17">
        <v>0.57967450292618405</v>
      </c>
      <c r="BA443" s="17">
        <v>0.63619704720167003</v>
      </c>
      <c r="BB443" s="17">
        <v>0.54243654093565496</v>
      </c>
      <c r="BC443" s="17"/>
      <c r="BD443" s="17">
        <v>0.53824498075721805</v>
      </c>
      <c r="BE443" s="17">
        <v>0.63406721168284097</v>
      </c>
      <c r="BF443" s="17">
        <v>0.64229111784930504</v>
      </c>
      <c r="BG443" s="17">
        <v>0.66419163207868204</v>
      </c>
      <c r="BH443" s="17">
        <v>0.595608043933192</v>
      </c>
      <c r="BI443" s="17"/>
      <c r="BJ443" s="17">
        <v>0.62582853403452599</v>
      </c>
      <c r="BK443" s="17">
        <v>0.56596733536345101</v>
      </c>
      <c r="BL443" s="17"/>
      <c r="BM443" s="17">
        <v>0.61672773557474703</v>
      </c>
      <c r="BN443" s="17">
        <v>0.60126788302242795</v>
      </c>
      <c r="BO443" s="17"/>
      <c r="BP443" s="17">
        <v>0.60169040254349104</v>
      </c>
      <c r="BQ443" s="17">
        <v>0.55130978901225403</v>
      </c>
      <c r="BR443" s="17">
        <v>0.683158129612494</v>
      </c>
      <c r="BS443" s="17">
        <v>0.62541431413403104</v>
      </c>
      <c r="BT443" s="17"/>
      <c r="BU443" s="17">
        <v>0.67191209796666795</v>
      </c>
      <c r="BV443" s="17">
        <v>0.53551397870666295</v>
      </c>
      <c r="BW443" s="17"/>
      <c r="BX443" s="17">
        <v>0.65017422158123706</v>
      </c>
      <c r="BY443" s="17">
        <v>0.597829460005317</v>
      </c>
      <c r="BZ443" s="17"/>
      <c r="CA443" s="17">
        <v>0.63020809869194905</v>
      </c>
      <c r="CB443" s="17">
        <v>0.56726731576723</v>
      </c>
      <c r="CC443" s="17">
        <v>0.65558930658174897</v>
      </c>
      <c r="CD443" s="17">
        <v>0.60617799677698003</v>
      </c>
    </row>
    <row r="444" spans="2:82">
      <c r="B444" t="s">
        <v>235</v>
      </c>
      <c r="C444" s="17">
        <v>0.171000827068015</v>
      </c>
      <c r="D444" s="17">
        <v>0.17821947785773801</v>
      </c>
      <c r="E444" s="17">
        <v>0.163017650186708</v>
      </c>
      <c r="F444" s="17"/>
      <c r="G444" s="17">
        <v>0.16009696605245599</v>
      </c>
      <c r="H444" s="17">
        <v>0.148527577522367</v>
      </c>
      <c r="I444" s="17">
        <v>0.152821365460721</v>
      </c>
      <c r="J444" s="17">
        <v>0.152884947248595</v>
      </c>
      <c r="K444" s="17">
        <v>0.164275671958761</v>
      </c>
      <c r="L444" s="17">
        <v>0.230801531435571</v>
      </c>
      <c r="M444" s="17"/>
      <c r="N444" s="17">
        <v>0.16840984655838001</v>
      </c>
      <c r="O444" s="17">
        <v>0.18998437647434999</v>
      </c>
      <c r="P444" s="17">
        <v>0.12286861553705</v>
      </c>
      <c r="Q444" s="17">
        <v>0.19779150544180599</v>
      </c>
      <c r="R444" s="17"/>
      <c r="S444" s="17">
        <v>0.17725830293389799</v>
      </c>
      <c r="T444" s="17">
        <v>0.224228728099754</v>
      </c>
      <c r="U444" s="17">
        <v>0.11241936533705101</v>
      </c>
      <c r="V444" s="17">
        <v>0.20194738213903199</v>
      </c>
      <c r="W444" s="17">
        <v>0.223742207116334</v>
      </c>
      <c r="X444" s="17">
        <v>0.19110624933251399</v>
      </c>
      <c r="Y444" s="17">
        <v>0.145393583653918</v>
      </c>
      <c r="Z444" s="17">
        <v>0.10980948987269799</v>
      </c>
      <c r="AA444" s="17">
        <v>0.14622525671978501</v>
      </c>
      <c r="AB444" s="17">
        <v>0.15015299347981301</v>
      </c>
      <c r="AC444" s="17">
        <v>0.14370855140317801</v>
      </c>
      <c r="AD444" s="17">
        <v>0.14753604932561601</v>
      </c>
      <c r="AE444" s="17"/>
      <c r="AF444" s="17">
        <v>0</v>
      </c>
      <c r="AG444" s="17">
        <v>0.22719311962741701</v>
      </c>
      <c r="AH444" s="17">
        <v>0.152649868244248</v>
      </c>
      <c r="AI444" s="17">
        <v>0.16650286976778</v>
      </c>
      <c r="AJ444" s="17">
        <v>0.15438080405979601</v>
      </c>
      <c r="AK444" s="17">
        <v>0.18759443362797201</v>
      </c>
      <c r="AL444" s="17">
        <v>0.17124944067992301</v>
      </c>
      <c r="AM444" s="17">
        <v>0.184871915139322</v>
      </c>
      <c r="AN444" s="17">
        <v>0.16875812056353801</v>
      </c>
      <c r="AO444" s="17">
        <v>0.13781415656075199</v>
      </c>
      <c r="AP444" s="17">
        <v>0.22887546942409001</v>
      </c>
      <c r="AQ444" s="17">
        <v>0.27486363826077398</v>
      </c>
      <c r="AR444" s="17">
        <v>0.121288791129194</v>
      </c>
      <c r="AS444" s="17">
        <v>0.13921038894051599</v>
      </c>
      <c r="AT444" s="17">
        <v>7.3585235659130305E-2</v>
      </c>
      <c r="AU444" s="17">
        <v>0.175705953702333</v>
      </c>
      <c r="AV444" s="17"/>
      <c r="AW444" s="17">
        <v>0.18496810247173501</v>
      </c>
      <c r="AX444" s="17">
        <v>0.14056353248116099</v>
      </c>
      <c r="AY444" s="17">
        <v>0.200244744305765</v>
      </c>
      <c r="AZ444" s="17">
        <v>0.164294499356095</v>
      </c>
      <c r="BA444" s="17">
        <v>0.17166868016898601</v>
      </c>
      <c r="BB444" s="17">
        <v>0.202640108197327</v>
      </c>
      <c r="BC444" s="17"/>
      <c r="BD444" s="17">
        <v>0.13485000641150999</v>
      </c>
      <c r="BE444" s="17">
        <v>0.18490407425972299</v>
      </c>
      <c r="BF444" s="17">
        <v>0.16800062524791001</v>
      </c>
      <c r="BG444" s="17">
        <v>0.175024329381852</v>
      </c>
      <c r="BH444" s="17">
        <v>0.262654172586747</v>
      </c>
      <c r="BI444" s="17"/>
      <c r="BJ444" s="17">
        <v>0.16313264056090199</v>
      </c>
      <c r="BK444" s="17">
        <v>0.20145567518744101</v>
      </c>
      <c r="BL444" s="17"/>
      <c r="BM444" s="17">
        <v>0.16856448011702799</v>
      </c>
      <c r="BN444" s="17">
        <v>0.17902007336176001</v>
      </c>
      <c r="BO444" s="17"/>
      <c r="BP444" s="17">
        <v>0.20389939784355601</v>
      </c>
      <c r="BQ444" s="17">
        <v>0.23691924454987701</v>
      </c>
      <c r="BR444" s="17">
        <v>0.14508549287911901</v>
      </c>
      <c r="BS444" s="17">
        <v>0.15657874781683101</v>
      </c>
      <c r="BT444" s="17"/>
      <c r="BU444" s="17">
        <v>0.17481664675855299</v>
      </c>
      <c r="BV444" s="17">
        <v>0.16600615238152799</v>
      </c>
      <c r="BW444" s="17"/>
      <c r="BX444" s="17">
        <v>0.21585531544265399</v>
      </c>
      <c r="BY444" s="17">
        <v>0.15296980531377199</v>
      </c>
      <c r="BZ444" s="17"/>
      <c r="CA444" s="17">
        <v>0.18770578586842199</v>
      </c>
      <c r="CB444" s="17">
        <v>0.11427726716479</v>
      </c>
      <c r="CC444" s="17">
        <v>0.25020719469269598</v>
      </c>
      <c r="CD444" s="17">
        <v>0.135197728992274</v>
      </c>
    </row>
    <row r="445" spans="2:82">
      <c r="B445" t="s">
        <v>124</v>
      </c>
      <c r="C445" s="17">
        <v>9.1171226461589996E-2</v>
      </c>
      <c r="D445" s="17">
        <v>5.7594578122612601E-2</v>
      </c>
      <c r="E445" s="17">
        <v>0.122605125293622</v>
      </c>
      <c r="F445" s="17"/>
      <c r="G445" s="17">
        <v>4.8230742704662197E-2</v>
      </c>
      <c r="H445" s="17">
        <v>8.0950787210693001E-2</v>
      </c>
      <c r="I445" s="17">
        <v>0.10474169738019599</v>
      </c>
      <c r="J445" s="17">
        <v>0.11719107142187001</v>
      </c>
      <c r="K445" s="17">
        <v>9.9278248902929703E-2</v>
      </c>
      <c r="L445" s="17">
        <v>8.7370568153491895E-2</v>
      </c>
      <c r="M445" s="17"/>
      <c r="N445" s="17">
        <v>4.7396975723059197E-2</v>
      </c>
      <c r="O445" s="17">
        <v>8.4489353988138297E-2</v>
      </c>
      <c r="P445" s="17">
        <v>7.5663117156938201E-2</v>
      </c>
      <c r="Q445" s="17">
        <v>0.162727827643046</v>
      </c>
      <c r="R445" s="17"/>
      <c r="S445" s="17">
        <v>6.6684411547193498E-2</v>
      </c>
      <c r="T445" s="17">
        <v>8.72342591346221E-2</v>
      </c>
      <c r="U445" s="17">
        <v>0.17645056258012601</v>
      </c>
      <c r="V445" s="17">
        <v>0.12126896215613001</v>
      </c>
      <c r="W445" s="17">
        <v>7.6914102395325604E-2</v>
      </c>
      <c r="X445" s="17">
        <v>0.14915199445562599</v>
      </c>
      <c r="Y445" s="17">
        <v>9.2110363703182804E-2</v>
      </c>
      <c r="Z445" s="17">
        <v>2.42126578496345E-2</v>
      </c>
      <c r="AA445" s="17">
        <v>7.8657788467243403E-2</v>
      </c>
      <c r="AB445" s="17">
        <v>2.5533176098044699E-2</v>
      </c>
      <c r="AC445" s="17">
        <v>9.7176791889575995E-2</v>
      </c>
      <c r="AD445" s="17">
        <v>0.13210019559599601</v>
      </c>
      <c r="AE445" s="17"/>
      <c r="AF445" s="17">
        <v>0</v>
      </c>
      <c r="AG445" s="17">
        <v>0.11823574318166299</v>
      </c>
      <c r="AH445" s="17">
        <v>0.18488821233372901</v>
      </c>
      <c r="AI445" s="17">
        <v>6.1352158170252198E-2</v>
      </c>
      <c r="AJ445" s="17">
        <v>0.16863402463562399</v>
      </c>
      <c r="AK445" s="17">
        <v>5.9843561635338299E-2</v>
      </c>
      <c r="AL445" s="17">
        <v>8.1023928192127198E-2</v>
      </c>
      <c r="AM445" s="17">
        <v>0.122287355042267</v>
      </c>
      <c r="AN445" s="17">
        <v>9.4677047760150401E-2</v>
      </c>
      <c r="AO445" s="17">
        <v>4.6313611894730801E-2</v>
      </c>
      <c r="AP445" s="17">
        <v>2.7022086301254199E-2</v>
      </c>
      <c r="AQ445" s="17">
        <v>2.1392185104631301E-2</v>
      </c>
      <c r="AR445" s="17">
        <v>5.9869546606527803E-2</v>
      </c>
      <c r="AS445" s="17">
        <v>7.3831059316035993E-2</v>
      </c>
      <c r="AT445" s="17">
        <v>4.6766539953214399E-2</v>
      </c>
      <c r="AU445" s="17">
        <v>0</v>
      </c>
      <c r="AV445" s="17"/>
      <c r="AW445" s="17">
        <v>7.4909957834190202E-2</v>
      </c>
      <c r="AX445" s="17">
        <v>8.7363022000912005E-2</v>
      </c>
      <c r="AY445" s="17">
        <v>8.0907081139040202E-2</v>
      </c>
      <c r="AZ445" s="17">
        <v>0.123614295660593</v>
      </c>
      <c r="BA445" s="17">
        <v>9.0166368592928398E-2</v>
      </c>
      <c r="BB445" s="17">
        <v>8.8223480025872603E-2</v>
      </c>
      <c r="BC445" s="17"/>
      <c r="BD445" s="17">
        <v>0.12967804237337499</v>
      </c>
      <c r="BE445" s="17">
        <v>6.9782265604065002E-2</v>
      </c>
      <c r="BF445" s="17">
        <v>8.6424736871538302E-2</v>
      </c>
      <c r="BG445" s="17">
        <v>5.0187935158541301E-2</v>
      </c>
      <c r="BH445" s="17">
        <v>0</v>
      </c>
      <c r="BI445" s="17"/>
      <c r="BJ445" s="17">
        <v>9.9831636336120397E-2</v>
      </c>
      <c r="BK445" s="17">
        <v>4.0163371097943601E-2</v>
      </c>
      <c r="BL445" s="17"/>
      <c r="BM445" s="17">
        <v>9.8095232293443205E-2</v>
      </c>
      <c r="BN445" s="17">
        <v>5.5644930918784197E-2</v>
      </c>
      <c r="BO445" s="17"/>
      <c r="BP445" s="17">
        <v>2.92586611849842E-2</v>
      </c>
      <c r="BQ445" s="17">
        <v>6.5814064540328399E-2</v>
      </c>
      <c r="BR445" s="17">
        <v>0.123766545437253</v>
      </c>
      <c r="BS445" s="17">
        <v>9.9233927322463597E-2</v>
      </c>
      <c r="BT445" s="17"/>
      <c r="BU445" s="17">
        <v>5.5162485345343501E-2</v>
      </c>
      <c r="BV445" s="17">
        <v>0.138304467110133</v>
      </c>
      <c r="BW445" s="17"/>
      <c r="BX445" s="17">
        <v>2.7865403985794499E-2</v>
      </c>
      <c r="BY445" s="17">
        <v>0.116619486013619</v>
      </c>
      <c r="BZ445" s="17"/>
      <c r="CA445" s="17">
        <v>1.12753607785299E-2</v>
      </c>
      <c r="CB445" s="17">
        <v>0.12442349748828301</v>
      </c>
      <c r="CC445" s="17">
        <v>1.9699990118020899E-2</v>
      </c>
      <c r="CD445" s="17">
        <v>0.15928969004034901</v>
      </c>
    </row>
    <row r="446" spans="2:82">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row>
    <row r="447" spans="2:82">
      <c r="B447" s="6" t="s">
        <v>237</v>
      </c>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row>
    <row r="448" spans="2:82">
      <c r="B448" s="24" t="s">
        <v>17</v>
      </c>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row>
    <row r="449" spans="2:82">
      <c r="B449" t="s">
        <v>233</v>
      </c>
      <c r="C449" s="17">
        <v>0.198403043158937</v>
      </c>
      <c r="D449" s="17">
        <v>0.199185218309059</v>
      </c>
      <c r="E449" s="17">
        <v>0.19921559570776801</v>
      </c>
      <c r="F449" s="17"/>
      <c r="G449" s="17">
        <v>0.21595074003463899</v>
      </c>
      <c r="H449" s="17">
        <v>0.22486042016055199</v>
      </c>
      <c r="I449" s="17">
        <v>0.153752756672556</v>
      </c>
      <c r="J449" s="17">
        <v>0.231112159930107</v>
      </c>
      <c r="K449" s="17">
        <v>0.22801579779088599</v>
      </c>
      <c r="L449" s="17">
        <v>0.15111560440383501</v>
      </c>
      <c r="M449" s="17"/>
      <c r="N449" s="17">
        <v>0.183678873077498</v>
      </c>
      <c r="O449" s="17">
        <v>0.162593173978475</v>
      </c>
      <c r="P449" s="17">
        <v>0.21543989408638001</v>
      </c>
      <c r="Q449" s="17">
        <v>0.238771243957698</v>
      </c>
      <c r="R449" s="17"/>
      <c r="S449" s="17">
        <v>0.21603692050829801</v>
      </c>
      <c r="T449" s="17">
        <v>0.18143754135866</v>
      </c>
      <c r="U449" s="17">
        <v>0.24471501839767201</v>
      </c>
      <c r="V449" s="17">
        <v>0.227118715081808</v>
      </c>
      <c r="W449" s="17">
        <v>0.179581811857396</v>
      </c>
      <c r="X449" s="17">
        <v>0.231150832153591</v>
      </c>
      <c r="Y449" s="17">
        <v>0.12580876507637301</v>
      </c>
      <c r="Z449" s="17">
        <v>0.16577809113497699</v>
      </c>
      <c r="AA449" s="17">
        <v>0.17780804505740699</v>
      </c>
      <c r="AB449" s="17">
        <v>0.21701887546315601</v>
      </c>
      <c r="AC449" s="17">
        <v>0.13958530478752701</v>
      </c>
      <c r="AD449" s="17">
        <v>0.21018353744872301</v>
      </c>
      <c r="AE449" s="17"/>
      <c r="AF449" s="17">
        <v>0.37063883219049598</v>
      </c>
      <c r="AG449" s="17">
        <v>0.26763280015777502</v>
      </c>
      <c r="AH449" s="17">
        <v>0.221094532651086</v>
      </c>
      <c r="AI449" s="17">
        <v>0.25162337417924402</v>
      </c>
      <c r="AJ449" s="17">
        <v>0.180901120058549</v>
      </c>
      <c r="AK449" s="17">
        <v>0.143240737431444</v>
      </c>
      <c r="AL449" s="17">
        <v>0.20339312611100499</v>
      </c>
      <c r="AM449" s="17">
        <v>0.114568964566993</v>
      </c>
      <c r="AN449" s="17">
        <v>0.18535444545961</v>
      </c>
      <c r="AO449" s="17">
        <v>0.26421269852123802</v>
      </c>
      <c r="AP449" s="17">
        <v>0.21594955111411199</v>
      </c>
      <c r="AQ449" s="17">
        <v>0.21787902717271199</v>
      </c>
      <c r="AR449" s="17">
        <v>0.14245037786701001</v>
      </c>
      <c r="AS449" s="17">
        <v>0.35858379390454198</v>
      </c>
      <c r="AT449" s="17">
        <v>0.15602943390769999</v>
      </c>
      <c r="AU449" s="17">
        <v>0.23820211844754599</v>
      </c>
      <c r="AV449" s="17"/>
      <c r="AW449" s="17">
        <v>0.23759169465414001</v>
      </c>
      <c r="AX449" s="17">
        <v>0.16533373534801901</v>
      </c>
      <c r="AY449" s="17">
        <v>0.200698795877925</v>
      </c>
      <c r="AZ449" s="17">
        <v>0.18104122506707901</v>
      </c>
      <c r="BA449" s="17">
        <v>0.245174765734816</v>
      </c>
      <c r="BB449" s="17">
        <v>0.18051525095627599</v>
      </c>
      <c r="BC449" s="17"/>
      <c r="BD449" s="17">
        <v>0.24180536012711901</v>
      </c>
      <c r="BE449" s="17">
        <v>0.234925540796704</v>
      </c>
      <c r="BF449" s="17">
        <v>0.13844628853958699</v>
      </c>
      <c r="BG449" s="17">
        <v>0.16899555098683999</v>
      </c>
      <c r="BH449" s="17">
        <v>0.15071185240306001</v>
      </c>
      <c r="BI449" s="17"/>
      <c r="BJ449" s="17">
        <v>0.18774776405676299</v>
      </c>
      <c r="BK449" s="17">
        <v>0.23327212422240001</v>
      </c>
      <c r="BL449" s="17"/>
      <c r="BM449" s="17">
        <v>0.19684145998931299</v>
      </c>
      <c r="BN449" s="17">
        <v>0.19500263519449201</v>
      </c>
      <c r="BO449" s="17"/>
      <c r="BP449" s="17">
        <v>0.16323714726167299</v>
      </c>
      <c r="BQ449" s="17">
        <v>0.28732933188741799</v>
      </c>
      <c r="BR449" s="17">
        <v>0.16983103386901499</v>
      </c>
      <c r="BS449" s="17">
        <v>0.18707683962896601</v>
      </c>
      <c r="BT449" s="17"/>
      <c r="BU449" s="17">
        <v>0.18140733250531901</v>
      </c>
      <c r="BV449" s="17">
        <v>0.22035407544980001</v>
      </c>
      <c r="BW449" s="17"/>
      <c r="BX449" s="17">
        <v>0.19465791492869</v>
      </c>
      <c r="BY449" s="17">
        <v>0.20005376558941201</v>
      </c>
      <c r="BZ449" s="17"/>
      <c r="CA449" s="17">
        <v>0.19495326206959501</v>
      </c>
      <c r="CB449" s="17">
        <v>0.30126558415441601</v>
      </c>
      <c r="CC449" s="17">
        <v>0.119662424202339</v>
      </c>
      <c r="CD449" s="17">
        <v>0.18693599513222001</v>
      </c>
    </row>
    <row r="450" spans="2:82">
      <c r="B450" t="s">
        <v>234</v>
      </c>
      <c r="C450" s="17">
        <v>0.61275295353098902</v>
      </c>
      <c r="D450" s="17">
        <v>0.61197339501242398</v>
      </c>
      <c r="E450" s="17">
        <v>0.61042901668048999</v>
      </c>
      <c r="F450" s="17"/>
      <c r="G450" s="17">
        <v>0.595757811190473</v>
      </c>
      <c r="H450" s="17">
        <v>0.59178260551916095</v>
      </c>
      <c r="I450" s="17">
        <v>0.65154259466470299</v>
      </c>
      <c r="J450" s="17">
        <v>0.59675421309360299</v>
      </c>
      <c r="K450" s="17">
        <v>0.58629409436659097</v>
      </c>
      <c r="L450" s="17">
        <v>0.64511816316358594</v>
      </c>
      <c r="M450" s="17"/>
      <c r="N450" s="17">
        <v>0.64674833576136803</v>
      </c>
      <c r="O450" s="17">
        <v>0.64979254160851696</v>
      </c>
      <c r="P450" s="17">
        <v>0.58695782109817995</v>
      </c>
      <c r="Q450" s="17">
        <v>0.56873007940730402</v>
      </c>
      <c r="R450" s="17"/>
      <c r="S450" s="17">
        <v>0.60879059537261504</v>
      </c>
      <c r="T450" s="17">
        <v>0.63502939257633195</v>
      </c>
      <c r="U450" s="17">
        <v>0.47134392572804101</v>
      </c>
      <c r="V450" s="17">
        <v>0.65837075523465105</v>
      </c>
      <c r="W450" s="17">
        <v>0.64400625869144701</v>
      </c>
      <c r="X450" s="17">
        <v>0.59832802600789103</v>
      </c>
      <c r="Y450" s="17">
        <v>0.68716726022863195</v>
      </c>
      <c r="Z450" s="17">
        <v>0.51382311135578995</v>
      </c>
      <c r="AA450" s="17">
        <v>0.631197810263467</v>
      </c>
      <c r="AB450" s="17">
        <v>0.62637928825470501</v>
      </c>
      <c r="AC450" s="17">
        <v>0.64377062628529402</v>
      </c>
      <c r="AD450" s="17">
        <v>0.59340847065742597</v>
      </c>
      <c r="AE450" s="17"/>
      <c r="AF450" s="17">
        <v>0.35964755771389401</v>
      </c>
      <c r="AG450" s="17">
        <v>0.46460429294304101</v>
      </c>
      <c r="AH450" s="17">
        <v>0.50617908958173197</v>
      </c>
      <c r="AI450" s="17">
        <v>0.54552504638612298</v>
      </c>
      <c r="AJ450" s="17">
        <v>0.644232919914555</v>
      </c>
      <c r="AK450" s="17">
        <v>0.685064118722991</v>
      </c>
      <c r="AL450" s="17">
        <v>0.62051535704286498</v>
      </c>
      <c r="AM450" s="17">
        <v>0.67177627633276704</v>
      </c>
      <c r="AN450" s="17">
        <v>0.64808591185206299</v>
      </c>
      <c r="AO450" s="17">
        <v>0.60700569196437304</v>
      </c>
      <c r="AP450" s="17">
        <v>0.63985252180630203</v>
      </c>
      <c r="AQ450" s="17">
        <v>0.64476652614658303</v>
      </c>
      <c r="AR450" s="17">
        <v>0.65448147743291696</v>
      </c>
      <c r="AS450" s="17">
        <v>0.51386168791226206</v>
      </c>
      <c r="AT450" s="17">
        <v>0.67200122126320005</v>
      </c>
      <c r="AU450" s="17">
        <v>0.62280515568693995</v>
      </c>
      <c r="AV450" s="17"/>
      <c r="AW450" s="17">
        <v>0.59944099720657995</v>
      </c>
      <c r="AX450" s="17">
        <v>0.63282992564398299</v>
      </c>
      <c r="AY450" s="17">
        <v>0.61153718057303696</v>
      </c>
      <c r="AZ450" s="17">
        <v>0.62288325633983599</v>
      </c>
      <c r="BA450" s="17">
        <v>0.57588555022977395</v>
      </c>
      <c r="BB450" s="17">
        <v>0.59835029359011505</v>
      </c>
      <c r="BC450" s="17"/>
      <c r="BD450" s="17">
        <v>0.53778070265607203</v>
      </c>
      <c r="BE450" s="17">
        <v>0.55973019111576106</v>
      </c>
      <c r="BF450" s="17">
        <v>0.65939977479490997</v>
      </c>
      <c r="BG450" s="17">
        <v>0.69119673922802305</v>
      </c>
      <c r="BH450" s="17">
        <v>0.74416638724914597</v>
      </c>
      <c r="BI450" s="17"/>
      <c r="BJ450" s="17">
        <v>0.61970766527389498</v>
      </c>
      <c r="BK450" s="17">
        <v>0.59503397717175999</v>
      </c>
      <c r="BL450" s="17"/>
      <c r="BM450" s="17">
        <v>0.61646888353211104</v>
      </c>
      <c r="BN450" s="17">
        <v>0.60991455278416296</v>
      </c>
      <c r="BO450" s="17"/>
      <c r="BP450" s="17">
        <v>0.58687420688741898</v>
      </c>
      <c r="BQ450" s="17">
        <v>0.57020545609776996</v>
      </c>
      <c r="BR450" s="17">
        <v>0.71803401064900296</v>
      </c>
      <c r="BS450" s="17">
        <v>0.62006400710520304</v>
      </c>
      <c r="BT450" s="17"/>
      <c r="BU450" s="17">
        <v>0.62878757013296505</v>
      </c>
      <c r="BV450" s="17">
        <v>0.59204323482754395</v>
      </c>
      <c r="BW450" s="17"/>
      <c r="BX450" s="17">
        <v>0.59622033292828402</v>
      </c>
      <c r="BY450" s="17">
        <v>0.62003995840388404</v>
      </c>
      <c r="BZ450" s="17"/>
      <c r="CA450" s="17">
        <v>0.64579007678536704</v>
      </c>
      <c r="CB450" s="17">
        <v>0.51769601985129299</v>
      </c>
      <c r="CC450" s="17">
        <v>0.71015761289372104</v>
      </c>
      <c r="CD450" s="17">
        <v>0.59350926751326505</v>
      </c>
    </row>
    <row r="451" spans="2:82">
      <c r="B451" t="s">
        <v>235</v>
      </c>
      <c r="C451" s="17">
        <v>8.8167624748100401E-2</v>
      </c>
      <c r="D451" s="17">
        <v>0.101836888921456</v>
      </c>
      <c r="E451" s="17">
        <v>7.5369765430746805E-2</v>
      </c>
      <c r="F451" s="17"/>
      <c r="G451" s="17">
        <v>0.13680466297222599</v>
      </c>
      <c r="H451" s="17">
        <v>9.4412697403843296E-2</v>
      </c>
      <c r="I451" s="17">
        <v>0.116861594631015</v>
      </c>
      <c r="J451" s="17">
        <v>5.4139495279833402E-2</v>
      </c>
      <c r="K451" s="17">
        <v>5.7623463522978202E-2</v>
      </c>
      <c r="L451" s="17">
        <v>7.0666966220233801E-2</v>
      </c>
      <c r="M451" s="17"/>
      <c r="N451" s="17">
        <v>9.6102047923610198E-2</v>
      </c>
      <c r="O451" s="17">
        <v>8.2834161544320606E-2</v>
      </c>
      <c r="P451" s="17">
        <v>8.9434648985942597E-2</v>
      </c>
      <c r="Q451" s="17">
        <v>8.1438428355029097E-2</v>
      </c>
      <c r="R451" s="17"/>
      <c r="S451" s="17">
        <v>0.101218729215679</v>
      </c>
      <c r="T451" s="17">
        <v>8.8606557481201997E-2</v>
      </c>
      <c r="U451" s="17">
        <v>8.7002254272251806E-2</v>
      </c>
      <c r="V451" s="17">
        <v>4.1114666801634302E-2</v>
      </c>
      <c r="W451" s="17">
        <v>0.111202676407835</v>
      </c>
      <c r="X451" s="17">
        <v>5.2448774602413997E-2</v>
      </c>
      <c r="Y451" s="17">
        <v>7.2528559914641993E-2</v>
      </c>
      <c r="Z451" s="17">
        <v>0.20655268088349499</v>
      </c>
      <c r="AA451" s="17">
        <v>0.12241079345848301</v>
      </c>
      <c r="AB451" s="17">
        <v>9.1667861815822205E-2</v>
      </c>
      <c r="AC451" s="17">
        <v>2.48752790111159E-2</v>
      </c>
      <c r="AD451" s="17">
        <v>8.3762273003066601E-2</v>
      </c>
      <c r="AE451" s="17"/>
      <c r="AF451" s="17">
        <v>0</v>
      </c>
      <c r="AG451" s="17">
        <v>0.110578378215926</v>
      </c>
      <c r="AH451" s="17">
        <v>0.119087293078442</v>
      </c>
      <c r="AI451" s="17">
        <v>5.1725351392248597E-2</v>
      </c>
      <c r="AJ451" s="17">
        <v>0.116443100591047</v>
      </c>
      <c r="AK451" s="17">
        <v>8.8269077541629201E-2</v>
      </c>
      <c r="AL451" s="17">
        <v>7.1167647295636294E-2</v>
      </c>
      <c r="AM451" s="17">
        <v>0.100762468103018</v>
      </c>
      <c r="AN451" s="17">
        <v>0.11492386357012201</v>
      </c>
      <c r="AO451" s="17">
        <v>7.5264738648472995E-2</v>
      </c>
      <c r="AP451" s="17">
        <v>3.76645176455912E-2</v>
      </c>
      <c r="AQ451" s="17">
        <v>6.8083112886199296E-2</v>
      </c>
      <c r="AR451" s="17">
        <v>9.5099310522552896E-2</v>
      </c>
      <c r="AS451" s="17">
        <v>0.12755451818319699</v>
      </c>
      <c r="AT451" s="17">
        <v>0.17196934482910101</v>
      </c>
      <c r="AU451" s="17">
        <v>8.6873942485459599E-2</v>
      </c>
      <c r="AV451" s="17"/>
      <c r="AW451" s="17">
        <v>8.5823458572782799E-2</v>
      </c>
      <c r="AX451" s="17">
        <v>9.4374118563589002E-2</v>
      </c>
      <c r="AY451" s="17">
        <v>9.6542018830305595E-2</v>
      </c>
      <c r="AZ451" s="17">
        <v>7.8049906240650294E-2</v>
      </c>
      <c r="BA451" s="17">
        <v>7.5705279895465494E-2</v>
      </c>
      <c r="BB451" s="17">
        <v>0.104854122247155</v>
      </c>
      <c r="BC451" s="17"/>
      <c r="BD451" s="17">
        <v>6.4231379889312004E-2</v>
      </c>
      <c r="BE451" s="17">
        <v>9.3215548843534099E-2</v>
      </c>
      <c r="BF451" s="17">
        <v>0.11724135012008401</v>
      </c>
      <c r="BG451" s="17">
        <v>9.2765556453968695E-2</v>
      </c>
      <c r="BH451" s="17">
        <v>0</v>
      </c>
      <c r="BI451" s="17"/>
      <c r="BJ451" s="17">
        <v>7.8334777313225704E-2</v>
      </c>
      <c r="BK451" s="17">
        <v>0.122755126127522</v>
      </c>
      <c r="BL451" s="17"/>
      <c r="BM451" s="17">
        <v>8.6792857676992602E-2</v>
      </c>
      <c r="BN451" s="17">
        <v>8.7712278785287701E-2</v>
      </c>
      <c r="BO451" s="17"/>
      <c r="BP451" s="17">
        <v>0.15500501292670299</v>
      </c>
      <c r="BQ451" s="17">
        <v>9.4498611194351004E-2</v>
      </c>
      <c r="BR451" s="17">
        <v>0.112134955481982</v>
      </c>
      <c r="BS451" s="17">
        <v>7.65178564907118E-2</v>
      </c>
      <c r="BT451" s="17"/>
      <c r="BU451" s="17">
        <v>0.10057489792704299</v>
      </c>
      <c r="BV451" s="17">
        <v>7.2142848865337006E-2</v>
      </c>
      <c r="BW451" s="17"/>
      <c r="BX451" s="17">
        <v>0.14430073745977101</v>
      </c>
      <c r="BY451" s="17">
        <v>6.3426098544216894E-2</v>
      </c>
      <c r="BZ451" s="17"/>
      <c r="CA451" s="17">
        <v>0.136562637765338</v>
      </c>
      <c r="CB451" s="17">
        <v>4.2223211974267399E-2</v>
      </c>
      <c r="CC451" s="17">
        <v>0.10896473437026</v>
      </c>
      <c r="CD451" s="17">
        <v>9.6985605930869398E-2</v>
      </c>
    </row>
    <row r="452" spans="2:82">
      <c r="B452" t="s">
        <v>124</v>
      </c>
      <c r="C452" s="17">
        <v>0.10067637856197301</v>
      </c>
      <c r="D452" s="17">
        <v>8.7004497757061094E-2</v>
      </c>
      <c r="E452" s="17">
        <v>0.11498562218099601</v>
      </c>
      <c r="F452" s="17"/>
      <c r="G452" s="17">
        <v>5.1486785802661798E-2</v>
      </c>
      <c r="H452" s="17">
        <v>8.8944276916443604E-2</v>
      </c>
      <c r="I452" s="17">
        <v>7.78430540317262E-2</v>
      </c>
      <c r="J452" s="17">
        <v>0.11799413169645601</v>
      </c>
      <c r="K452" s="17">
        <v>0.12806664431954501</v>
      </c>
      <c r="L452" s="17">
        <v>0.133099266212346</v>
      </c>
      <c r="M452" s="17"/>
      <c r="N452" s="17">
        <v>7.34707432375237E-2</v>
      </c>
      <c r="O452" s="17">
        <v>0.104780122868688</v>
      </c>
      <c r="P452" s="17">
        <v>0.108167635829497</v>
      </c>
      <c r="Q452" s="17">
        <v>0.11106024827996799</v>
      </c>
      <c r="R452" s="17"/>
      <c r="S452" s="17">
        <v>7.3953754903409094E-2</v>
      </c>
      <c r="T452" s="17">
        <v>9.4926508583806302E-2</v>
      </c>
      <c r="U452" s="17">
        <v>0.196938801602036</v>
      </c>
      <c r="V452" s="17">
        <v>7.3395862881906707E-2</v>
      </c>
      <c r="W452" s="17">
        <v>6.5209253043322396E-2</v>
      </c>
      <c r="X452" s="17">
        <v>0.11807236723610399</v>
      </c>
      <c r="Y452" s="17">
        <v>0.11449541478035299</v>
      </c>
      <c r="Z452" s="17">
        <v>0.113846116625738</v>
      </c>
      <c r="AA452" s="17">
        <v>6.8583351220642894E-2</v>
      </c>
      <c r="AB452" s="17">
        <v>6.4933974466316297E-2</v>
      </c>
      <c r="AC452" s="17">
        <v>0.191768789916062</v>
      </c>
      <c r="AD452" s="17">
        <v>0.11264571889078499</v>
      </c>
      <c r="AE452" s="17"/>
      <c r="AF452" s="17">
        <v>0.26971361009561001</v>
      </c>
      <c r="AG452" s="17">
        <v>0.157184528683257</v>
      </c>
      <c r="AH452" s="17">
        <v>0.15363908468873999</v>
      </c>
      <c r="AI452" s="17">
        <v>0.15112622804238399</v>
      </c>
      <c r="AJ452" s="17">
        <v>5.84228594358491E-2</v>
      </c>
      <c r="AK452" s="17">
        <v>8.3426066303936203E-2</v>
      </c>
      <c r="AL452" s="17">
        <v>0.104923869550494</v>
      </c>
      <c r="AM452" s="17">
        <v>0.11289229099722201</v>
      </c>
      <c r="AN452" s="17">
        <v>5.1635779118205202E-2</v>
      </c>
      <c r="AO452" s="17">
        <v>5.3516870865916201E-2</v>
      </c>
      <c r="AP452" s="17">
        <v>0.106533409433995</v>
      </c>
      <c r="AQ452" s="17">
        <v>6.9271333794505105E-2</v>
      </c>
      <c r="AR452" s="17">
        <v>0.107968834177521</v>
      </c>
      <c r="AS452" s="17">
        <v>0</v>
      </c>
      <c r="AT452" s="17">
        <v>0</v>
      </c>
      <c r="AU452" s="17">
        <v>5.2118783380054802E-2</v>
      </c>
      <c r="AV452" s="17"/>
      <c r="AW452" s="17">
        <v>7.7143849566496406E-2</v>
      </c>
      <c r="AX452" s="17">
        <v>0.10746222044440901</v>
      </c>
      <c r="AY452" s="17">
        <v>9.1222004718731903E-2</v>
      </c>
      <c r="AZ452" s="17">
        <v>0.118025612352435</v>
      </c>
      <c r="BA452" s="17">
        <v>0.103234404139945</v>
      </c>
      <c r="BB452" s="17">
        <v>0.11628033320645401</v>
      </c>
      <c r="BC452" s="17"/>
      <c r="BD452" s="17">
        <v>0.156182557327496</v>
      </c>
      <c r="BE452" s="17">
        <v>0.112128719244</v>
      </c>
      <c r="BF452" s="17">
        <v>8.4912586545419305E-2</v>
      </c>
      <c r="BG452" s="17">
        <v>4.70421533311682E-2</v>
      </c>
      <c r="BH452" s="17">
        <v>0.105121760347794</v>
      </c>
      <c r="BI452" s="17"/>
      <c r="BJ452" s="17">
        <v>0.114209793356116</v>
      </c>
      <c r="BK452" s="17">
        <v>4.8938772478317599E-2</v>
      </c>
      <c r="BL452" s="17"/>
      <c r="BM452" s="17">
        <v>9.9896798801583198E-2</v>
      </c>
      <c r="BN452" s="17">
        <v>0.107370533236057</v>
      </c>
      <c r="BO452" s="17"/>
      <c r="BP452" s="17">
        <v>9.4883632924205E-2</v>
      </c>
      <c r="BQ452" s="17">
        <v>4.7966600820460503E-2</v>
      </c>
      <c r="BR452" s="17">
        <v>0</v>
      </c>
      <c r="BS452" s="17">
        <v>0.11634129677512001</v>
      </c>
      <c r="BT452" s="17"/>
      <c r="BU452" s="17">
        <v>8.9230199434672794E-2</v>
      </c>
      <c r="BV452" s="17">
        <v>0.11545984085732</v>
      </c>
      <c r="BW452" s="17"/>
      <c r="BX452" s="17">
        <v>6.4821014683255407E-2</v>
      </c>
      <c r="BY452" s="17">
        <v>0.116480177462487</v>
      </c>
      <c r="BZ452" s="17"/>
      <c r="CA452" s="17">
        <v>2.2694023379699099E-2</v>
      </c>
      <c r="CB452" s="17">
        <v>0.13881518402002399</v>
      </c>
      <c r="CC452" s="17">
        <v>6.1215228533679701E-2</v>
      </c>
      <c r="CD452" s="17">
        <v>0.12256913142364501</v>
      </c>
    </row>
    <row r="453" spans="2:82">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row>
    <row r="454" spans="2:82">
      <c r="B454" s="6" t="s">
        <v>238</v>
      </c>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row>
    <row r="455" spans="2:82">
      <c r="B455" s="24" t="s">
        <v>17</v>
      </c>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row>
    <row r="456" spans="2:82">
      <c r="B456" t="s">
        <v>233</v>
      </c>
      <c r="C456" s="17">
        <v>0.30948103352772399</v>
      </c>
      <c r="D456" s="17">
        <v>0.32332091556387399</v>
      </c>
      <c r="E456" s="17">
        <v>0.29740870646163903</v>
      </c>
      <c r="F456" s="17"/>
      <c r="G456" s="17">
        <v>0.243924667942225</v>
      </c>
      <c r="H456" s="17">
        <v>0.29104919247774702</v>
      </c>
      <c r="I456" s="17">
        <v>0.29571060449846998</v>
      </c>
      <c r="J456" s="17">
        <v>0.30161336479450901</v>
      </c>
      <c r="K456" s="17">
        <v>0.35022739079873499</v>
      </c>
      <c r="L456" s="17">
        <v>0.35708255976197301</v>
      </c>
      <c r="M456" s="17"/>
      <c r="N456" s="17">
        <v>0.30010070103470898</v>
      </c>
      <c r="O456" s="17">
        <v>0.27834558922639702</v>
      </c>
      <c r="P456" s="17">
        <v>0.32345590965596699</v>
      </c>
      <c r="Q456" s="17">
        <v>0.34280432361374302</v>
      </c>
      <c r="R456" s="17"/>
      <c r="S456" s="17">
        <v>0.25396382248927601</v>
      </c>
      <c r="T456" s="17">
        <v>0.29246443837541702</v>
      </c>
      <c r="U456" s="17">
        <v>0.26544875301451398</v>
      </c>
      <c r="V456" s="17">
        <v>0.28631851534133501</v>
      </c>
      <c r="W456" s="17">
        <v>0.366861476708083</v>
      </c>
      <c r="X456" s="17">
        <v>0.33868075895859301</v>
      </c>
      <c r="Y456" s="17">
        <v>0.26524102475372202</v>
      </c>
      <c r="Z456" s="17">
        <v>0.239955827901385</v>
      </c>
      <c r="AA456" s="17">
        <v>0.334092557839757</v>
      </c>
      <c r="AB456" s="17">
        <v>0.35377471699906599</v>
      </c>
      <c r="AC456" s="17">
        <v>0.37543150044238199</v>
      </c>
      <c r="AD456" s="17">
        <v>0.41598971504221799</v>
      </c>
      <c r="AE456" s="17"/>
      <c r="AF456" s="17">
        <v>0</v>
      </c>
      <c r="AG456" s="17">
        <v>0.35914513395863701</v>
      </c>
      <c r="AH456" s="17">
        <v>0.33709583841994301</v>
      </c>
      <c r="AI456" s="17">
        <v>0.29720100890642798</v>
      </c>
      <c r="AJ456" s="17">
        <v>0.38311265729910998</v>
      </c>
      <c r="AK456" s="17">
        <v>0.35616551664704299</v>
      </c>
      <c r="AL456" s="17">
        <v>0.251386532372876</v>
      </c>
      <c r="AM456" s="17">
        <v>0.26885535362978702</v>
      </c>
      <c r="AN456" s="17">
        <v>0.37917421528810402</v>
      </c>
      <c r="AO456" s="17">
        <v>0.16484663963836099</v>
      </c>
      <c r="AP456" s="17">
        <v>0.328533683896854</v>
      </c>
      <c r="AQ456" s="17">
        <v>0.29945723776641903</v>
      </c>
      <c r="AR456" s="17">
        <v>0.29953302047135599</v>
      </c>
      <c r="AS456" s="17">
        <v>0.31563558237667599</v>
      </c>
      <c r="AT456" s="17">
        <v>0.26410644697795799</v>
      </c>
      <c r="AU456" s="17">
        <v>0.21883272353286701</v>
      </c>
      <c r="AV456" s="17"/>
      <c r="AW456" s="17">
        <v>0.257723702747091</v>
      </c>
      <c r="AX456" s="17">
        <v>0.28533701205534401</v>
      </c>
      <c r="AY456" s="17">
        <v>0.36130319372570002</v>
      </c>
      <c r="AZ456" s="17">
        <v>0.39293614754053402</v>
      </c>
      <c r="BA456" s="17">
        <v>0.31561154784731599</v>
      </c>
      <c r="BB456" s="17">
        <v>0.23825028161342099</v>
      </c>
      <c r="BC456" s="17"/>
      <c r="BD456" s="17">
        <v>0.32251141164320002</v>
      </c>
      <c r="BE456" s="17">
        <v>0.36477935847237902</v>
      </c>
      <c r="BF456" s="17">
        <v>0.26773459614424699</v>
      </c>
      <c r="BG456" s="17">
        <v>0.24121663453362099</v>
      </c>
      <c r="BH456" s="17">
        <v>0.35100678367683602</v>
      </c>
      <c r="BI456" s="17"/>
      <c r="BJ456" s="17">
        <v>0.32288915853473599</v>
      </c>
      <c r="BK456" s="17">
        <v>0.25188843859661397</v>
      </c>
      <c r="BL456" s="17"/>
      <c r="BM456" s="17">
        <v>0.31236143353882401</v>
      </c>
      <c r="BN456" s="17">
        <v>0.29805639296201197</v>
      </c>
      <c r="BO456" s="17"/>
      <c r="BP456" s="17">
        <v>0.26128661548336901</v>
      </c>
      <c r="BQ456" s="17">
        <v>0.25500827881624599</v>
      </c>
      <c r="BR456" s="17">
        <v>0.24426893359184601</v>
      </c>
      <c r="BS456" s="17">
        <v>0.33022694947651399</v>
      </c>
      <c r="BT456" s="17"/>
      <c r="BU456" s="17">
        <v>0.29543310621778501</v>
      </c>
      <c r="BV456" s="17">
        <v>0.32650367606886299</v>
      </c>
      <c r="BW456" s="17"/>
      <c r="BX456" s="17">
        <v>0.23502255879752901</v>
      </c>
      <c r="BY456" s="17">
        <v>0.338770292557174</v>
      </c>
      <c r="BZ456" s="17"/>
      <c r="CA456" s="17">
        <v>0.27286648447101602</v>
      </c>
      <c r="CB456" s="17">
        <v>0.46631733164657002</v>
      </c>
      <c r="CC456" s="17">
        <v>0.22608700835769799</v>
      </c>
      <c r="CD456" s="17">
        <v>0.26664545544193502</v>
      </c>
    </row>
    <row r="457" spans="2:82">
      <c r="B457" t="s">
        <v>234</v>
      </c>
      <c r="C457" s="17">
        <v>0.536260472091042</v>
      </c>
      <c r="D457" s="17">
        <v>0.54409971326006801</v>
      </c>
      <c r="E457" s="17">
        <v>0.52858349345839994</v>
      </c>
      <c r="F457" s="17"/>
      <c r="G457" s="17">
        <v>0.61697350065571999</v>
      </c>
      <c r="H457" s="17">
        <v>0.54633702374672399</v>
      </c>
      <c r="I457" s="17">
        <v>0.53728972794968199</v>
      </c>
      <c r="J457" s="17">
        <v>0.54953365661452902</v>
      </c>
      <c r="K457" s="17">
        <v>0.50297629524365906</v>
      </c>
      <c r="L457" s="17">
        <v>0.48786421525936902</v>
      </c>
      <c r="M457" s="17"/>
      <c r="N457" s="17">
        <v>0.58829607243962401</v>
      </c>
      <c r="O457" s="17">
        <v>0.566582806648257</v>
      </c>
      <c r="P457" s="17">
        <v>0.52047789733894201</v>
      </c>
      <c r="Q457" s="17">
        <v>0.46271628894389599</v>
      </c>
      <c r="R457" s="17"/>
      <c r="S457" s="17">
        <v>0.63073361987057797</v>
      </c>
      <c r="T457" s="17">
        <v>0.54239343741899104</v>
      </c>
      <c r="U457" s="17">
        <v>0.52138664161816295</v>
      </c>
      <c r="V457" s="17">
        <v>0.51049540334253296</v>
      </c>
      <c r="W457" s="17">
        <v>0.52859280890506299</v>
      </c>
      <c r="X457" s="17">
        <v>0.50244482079153996</v>
      </c>
      <c r="Y457" s="17">
        <v>0.59631282149692999</v>
      </c>
      <c r="Z457" s="17">
        <v>0.59918182316371404</v>
      </c>
      <c r="AA457" s="17">
        <v>0.52974536803288796</v>
      </c>
      <c r="AB457" s="17">
        <v>0.45200759506681598</v>
      </c>
      <c r="AC457" s="17">
        <v>0.47519083398387602</v>
      </c>
      <c r="AD457" s="17">
        <v>0.54062606555503701</v>
      </c>
      <c r="AE457" s="17"/>
      <c r="AF457" s="17">
        <v>1</v>
      </c>
      <c r="AG457" s="17">
        <v>0.43058877535571999</v>
      </c>
      <c r="AH457" s="17">
        <v>0.46309372775253999</v>
      </c>
      <c r="AI457" s="17">
        <v>0.48523381858431303</v>
      </c>
      <c r="AJ457" s="17">
        <v>0.49661224271496401</v>
      </c>
      <c r="AK457" s="17">
        <v>0.52633586353789596</v>
      </c>
      <c r="AL457" s="17">
        <v>0.56969749305891204</v>
      </c>
      <c r="AM457" s="17">
        <v>0.58315972165248198</v>
      </c>
      <c r="AN457" s="17">
        <v>0.47564812452605398</v>
      </c>
      <c r="AO457" s="17">
        <v>0.69454886047360398</v>
      </c>
      <c r="AP457" s="17">
        <v>0.52508298214124804</v>
      </c>
      <c r="AQ457" s="17">
        <v>0.59602825493867395</v>
      </c>
      <c r="AR457" s="17">
        <v>0.63871936142044194</v>
      </c>
      <c r="AS457" s="17">
        <v>0.64913784053091295</v>
      </c>
      <c r="AT457" s="17">
        <v>0.66167268843947402</v>
      </c>
      <c r="AU457" s="17">
        <v>0.584497082759312</v>
      </c>
      <c r="AV457" s="17"/>
      <c r="AW457" s="17">
        <v>0.55822355020618897</v>
      </c>
      <c r="AX457" s="17">
        <v>0.56596395350113304</v>
      </c>
      <c r="AY457" s="17">
        <v>0.49803664864563602</v>
      </c>
      <c r="AZ457" s="17">
        <v>0.48693856160111698</v>
      </c>
      <c r="BA457" s="17">
        <v>0.49797141974543302</v>
      </c>
      <c r="BB457" s="17">
        <v>0.63181889422487003</v>
      </c>
      <c r="BC457" s="17"/>
      <c r="BD457" s="17">
        <v>0.50579583843084497</v>
      </c>
      <c r="BE457" s="17">
        <v>0.47197407768688698</v>
      </c>
      <c r="BF457" s="17">
        <v>0.60392172767391405</v>
      </c>
      <c r="BG457" s="17">
        <v>0.63821972397661497</v>
      </c>
      <c r="BH457" s="17">
        <v>0.57613399717031</v>
      </c>
      <c r="BI457" s="17"/>
      <c r="BJ457" s="17">
        <v>0.52545313311675201</v>
      </c>
      <c r="BK457" s="17">
        <v>0.59462575994598599</v>
      </c>
      <c r="BL457" s="17"/>
      <c r="BM457" s="17">
        <v>0.52891702913620797</v>
      </c>
      <c r="BN457" s="17">
        <v>0.57813889700865195</v>
      </c>
      <c r="BO457" s="17"/>
      <c r="BP457" s="17">
        <v>0.57686289631225396</v>
      </c>
      <c r="BQ457" s="17">
        <v>0.58563265096975103</v>
      </c>
      <c r="BR457" s="17">
        <v>0.70894102788760605</v>
      </c>
      <c r="BS457" s="17">
        <v>0.51067603904547898</v>
      </c>
      <c r="BT457" s="17"/>
      <c r="BU457" s="17">
        <v>0.56321960593328102</v>
      </c>
      <c r="BV457" s="17">
        <v>0.503592613802054</v>
      </c>
      <c r="BW457" s="17"/>
      <c r="BX457" s="17">
        <v>0.60426573403251405</v>
      </c>
      <c r="BY457" s="17">
        <v>0.50950967254019397</v>
      </c>
      <c r="BZ457" s="17"/>
      <c r="CA457" s="17">
        <v>0.497925730241149</v>
      </c>
      <c r="CB457" s="17">
        <v>0.38148597781872101</v>
      </c>
      <c r="CC457" s="17">
        <v>0.66189457472194202</v>
      </c>
      <c r="CD457" s="17">
        <v>0.55097104407664599</v>
      </c>
    </row>
    <row r="458" spans="2:82">
      <c r="B458" t="s">
        <v>235</v>
      </c>
      <c r="C458" s="17">
        <v>5.7245761398057697E-2</v>
      </c>
      <c r="D458" s="17">
        <v>7.3569157268153704E-2</v>
      </c>
      <c r="E458" s="17">
        <v>4.3418237296347202E-2</v>
      </c>
      <c r="F458" s="17"/>
      <c r="G458" s="17">
        <v>8.0378877249347003E-2</v>
      </c>
      <c r="H458" s="17">
        <v>8.0260562311540801E-2</v>
      </c>
      <c r="I458" s="17">
        <v>4.3103297794688397E-2</v>
      </c>
      <c r="J458" s="17">
        <v>4.4458074099945503E-2</v>
      </c>
      <c r="K458" s="17">
        <v>3.7122706355794302E-2</v>
      </c>
      <c r="L458" s="17">
        <v>5.7362527242073101E-2</v>
      </c>
      <c r="M458" s="17"/>
      <c r="N458" s="17">
        <v>4.2048716038219303E-2</v>
      </c>
      <c r="O458" s="17">
        <v>5.6356193588171698E-2</v>
      </c>
      <c r="P458" s="17">
        <v>7.1108763153540602E-2</v>
      </c>
      <c r="Q458" s="17">
        <v>6.50916003002876E-2</v>
      </c>
      <c r="R458" s="17"/>
      <c r="S458" s="17">
        <v>6.4597855378315694E-2</v>
      </c>
      <c r="T458" s="17">
        <v>4.4368741647017297E-2</v>
      </c>
      <c r="U458" s="17">
        <v>0.107378382622577</v>
      </c>
      <c r="V458" s="17">
        <v>2.5442118690244101E-2</v>
      </c>
      <c r="W458" s="17">
        <v>4.0687718572235798E-2</v>
      </c>
      <c r="X458" s="17">
        <v>4.6394733688730302E-2</v>
      </c>
      <c r="Y458" s="17">
        <v>5.7433185153595398E-2</v>
      </c>
      <c r="Z458" s="17">
        <v>8.9234770740589706E-2</v>
      </c>
      <c r="AA458" s="17">
        <v>7.8984300657530801E-2</v>
      </c>
      <c r="AB458" s="17">
        <v>6.8194755001699206E-2</v>
      </c>
      <c r="AC458" s="17">
        <v>0</v>
      </c>
      <c r="AD458" s="17">
        <v>4.33842194027447E-2</v>
      </c>
      <c r="AE458" s="17"/>
      <c r="AF458" s="17">
        <v>0</v>
      </c>
      <c r="AG458" s="17">
        <v>9.2673989272536506E-2</v>
      </c>
      <c r="AH458" s="17">
        <v>8.4114522463947503E-2</v>
      </c>
      <c r="AI458" s="17">
        <v>8.8444437863322803E-2</v>
      </c>
      <c r="AJ458" s="17">
        <v>2.2740367515176101E-2</v>
      </c>
      <c r="AK458" s="17">
        <v>4.9423103384791202E-2</v>
      </c>
      <c r="AL458" s="17">
        <v>6.2177907151869202E-2</v>
      </c>
      <c r="AM458" s="17">
        <v>7.3935731678134803E-2</v>
      </c>
      <c r="AN458" s="17">
        <v>5.0241239193057403E-2</v>
      </c>
      <c r="AO458" s="17">
        <v>4.1873396927097503E-2</v>
      </c>
      <c r="AP458" s="17">
        <v>2.8739311622792099E-2</v>
      </c>
      <c r="AQ458" s="17">
        <v>4.3771684300012798E-2</v>
      </c>
      <c r="AR458" s="17">
        <v>6.1747618108202097E-2</v>
      </c>
      <c r="AS458" s="17">
        <v>0</v>
      </c>
      <c r="AT458" s="17">
        <v>7.4220864582567297E-2</v>
      </c>
      <c r="AU458" s="17">
        <v>0.11222895104715699</v>
      </c>
      <c r="AV458" s="17"/>
      <c r="AW458" s="17">
        <v>8.2394782101016695E-2</v>
      </c>
      <c r="AX458" s="17">
        <v>5.9947713069628303E-2</v>
      </c>
      <c r="AY458" s="17">
        <v>4.0121851704710498E-2</v>
      </c>
      <c r="AZ458" s="17">
        <v>3.9885272346078499E-2</v>
      </c>
      <c r="BA458" s="17">
        <v>5.6353689815804499E-2</v>
      </c>
      <c r="BB458" s="17">
        <v>4.1093691815706997E-2</v>
      </c>
      <c r="BC458" s="17"/>
      <c r="BD458" s="17">
        <v>4.69132854432604E-2</v>
      </c>
      <c r="BE458" s="17">
        <v>4.2279265024329001E-2</v>
      </c>
      <c r="BF458" s="17">
        <v>5.39229945650785E-2</v>
      </c>
      <c r="BG458" s="17">
        <v>6.9168750334793694E-2</v>
      </c>
      <c r="BH458" s="17">
        <v>7.2859219152853594E-2</v>
      </c>
      <c r="BI458" s="17"/>
      <c r="BJ458" s="17">
        <v>5.5303157575888301E-2</v>
      </c>
      <c r="BK458" s="17">
        <v>6.5474907603654001E-2</v>
      </c>
      <c r="BL458" s="17"/>
      <c r="BM458" s="17">
        <v>5.6960613899288901E-2</v>
      </c>
      <c r="BN458" s="17">
        <v>6.0828111146260098E-2</v>
      </c>
      <c r="BO458" s="17"/>
      <c r="BP458" s="17">
        <v>0.106886483831287</v>
      </c>
      <c r="BQ458" s="17">
        <v>9.1187686943585797E-2</v>
      </c>
      <c r="BR458" s="17">
        <v>2.7480415067769201E-2</v>
      </c>
      <c r="BS458" s="17">
        <v>4.6643238424350399E-2</v>
      </c>
      <c r="BT458" s="17"/>
      <c r="BU458" s="17">
        <v>6.2693082616996798E-2</v>
      </c>
      <c r="BV458" s="17">
        <v>5.0644944076690603E-2</v>
      </c>
      <c r="BW458" s="17"/>
      <c r="BX458" s="17">
        <v>8.6683238326994497E-2</v>
      </c>
      <c r="BY458" s="17">
        <v>4.5666127379642499E-2</v>
      </c>
      <c r="BZ458" s="17"/>
      <c r="CA458" s="17">
        <v>0.150475690444722</v>
      </c>
      <c r="CB458" s="17">
        <v>2.7377897494471601E-2</v>
      </c>
      <c r="CC458" s="17">
        <v>6.0234863944492803E-2</v>
      </c>
      <c r="CD458" s="17">
        <v>5.5648283060000699E-2</v>
      </c>
    </row>
    <row r="459" spans="2:82">
      <c r="B459" t="s">
        <v>124</v>
      </c>
      <c r="C459" s="17">
        <v>9.7012732983175504E-2</v>
      </c>
      <c r="D459" s="17">
        <v>5.90102139079045E-2</v>
      </c>
      <c r="E459" s="17">
        <v>0.130589562783613</v>
      </c>
      <c r="F459" s="17"/>
      <c r="G459" s="17">
        <v>5.8722954152708499E-2</v>
      </c>
      <c r="H459" s="17">
        <v>8.2353221463988296E-2</v>
      </c>
      <c r="I459" s="17">
        <v>0.12389636975715999</v>
      </c>
      <c r="J459" s="17">
        <v>0.104394904491017</v>
      </c>
      <c r="K459" s="17">
        <v>0.109673607601812</v>
      </c>
      <c r="L459" s="17">
        <v>9.7690697736584703E-2</v>
      </c>
      <c r="M459" s="17"/>
      <c r="N459" s="17">
        <v>6.9554510487447402E-2</v>
      </c>
      <c r="O459" s="17">
        <v>9.8715410537173906E-2</v>
      </c>
      <c r="P459" s="17">
        <v>8.4957429851550595E-2</v>
      </c>
      <c r="Q459" s="17">
        <v>0.129387787142073</v>
      </c>
      <c r="R459" s="17"/>
      <c r="S459" s="17">
        <v>5.0704702261830603E-2</v>
      </c>
      <c r="T459" s="17">
        <v>0.120773382558575</v>
      </c>
      <c r="U459" s="17">
        <v>0.105786222744746</v>
      </c>
      <c r="V459" s="17">
        <v>0.17774396262588801</v>
      </c>
      <c r="W459" s="17">
        <v>6.3857995814618498E-2</v>
      </c>
      <c r="X459" s="17">
        <v>0.11247968656113599</v>
      </c>
      <c r="Y459" s="17">
        <v>8.1012968595753396E-2</v>
      </c>
      <c r="Z459" s="17">
        <v>7.16275781943113E-2</v>
      </c>
      <c r="AA459" s="17">
        <v>5.7177773469824202E-2</v>
      </c>
      <c r="AB459" s="17">
        <v>0.12602293293241901</v>
      </c>
      <c r="AC459" s="17">
        <v>0.14937766557374199</v>
      </c>
      <c r="AD459" s="17">
        <v>0</v>
      </c>
      <c r="AE459" s="17"/>
      <c r="AF459" s="17">
        <v>0</v>
      </c>
      <c r="AG459" s="17">
        <v>0.117592101413107</v>
      </c>
      <c r="AH459" s="17">
        <v>0.11569591136356901</v>
      </c>
      <c r="AI459" s="17">
        <v>0.12912073464593701</v>
      </c>
      <c r="AJ459" s="17">
        <v>9.7534732470749896E-2</v>
      </c>
      <c r="AK459" s="17">
        <v>6.8075516430270197E-2</v>
      </c>
      <c r="AL459" s="17">
        <v>0.116738067416343</v>
      </c>
      <c r="AM459" s="17">
        <v>7.4049193039596006E-2</v>
      </c>
      <c r="AN459" s="17">
        <v>9.49364209927855E-2</v>
      </c>
      <c r="AO459" s="17">
        <v>9.8731102960938205E-2</v>
      </c>
      <c r="AP459" s="17">
        <v>0.11764402233910499</v>
      </c>
      <c r="AQ459" s="17">
        <v>6.0742822994894301E-2</v>
      </c>
      <c r="AR459" s="17">
        <v>0</v>
      </c>
      <c r="AS459" s="17">
        <v>3.52265770924109E-2</v>
      </c>
      <c r="AT459" s="17">
        <v>0</v>
      </c>
      <c r="AU459" s="17">
        <v>8.4441242660663302E-2</v>
      </c>
      <c r="AV459" s="17"/>
      <c r="AW459" s="17">
        <v>0.10165796494570301</v>
      </c>
      <c r="AX459" s="17">
        <v>8.8751321373894798E-2</v>
      </c>
      <c r="AY459" s="17">
        <v>0.10053830592395401</v>
      </c>
      <c r="AZ459" s="17">
        <v>8.0240018512271402E-2</v>
      </c>
      <c r="BA459" s="17">
        <v>0.130063342591447</v>
      </c>
      <c r="BB459" s="17">
        <v>8.8837132346002198E-2</v>
      </c>
      <c r="BC459" s="17"/>
      <c r="BD459" s="17">
        <v>0.124779464482694</v>
      </c>
      <c r="BE459" s="17">
        <v>0.120967298816404</v>
      </c>
      <c r="BF459" s="17">
        <v>7.4420681616760395E-2</v>
      </c>
      <c r="BG459" s="17">
        <v>5.1394891154969903E-2</v>
      </c>
      <c r="BH459" s="17">
        <v>0</v>
      </c>
      <c r="BI459" s="17"/>
      <c r="BJ459" s="17">
        <v>9.6354550772624101E-2</v>
      </c>
      <c r="BK459" s="17">
        <v>8.8010893853746705E-2</v>
      </c>
      <c r="BL459" s="17"/>
      <c r="BM459" s="17">
        <v>0.101760923425679</v>
      </c>
      <c r="BN459" s="17">
        <v>6.2976598883075594E-2</v>
      </c>
      <c r="BO459" s="17"/>
      <c r="BP459" s="17">
        <v>5.4964004373089598E-2</v>
      </c>
      <c r="BQ459" s="17">
        <v>6.8171383270417399E-2</v>
      </c>
      <c r="BR459" s="17">
        <v>1.9309623452778001E-2</v>
      </c>
      <c r="BS459" s="17">
        <v>0.112453773053656</v>
      </c>
      <c r="BT459" s="17"/>
      <c r="BU459" s="17">
        <v>7.8654205231937793E-2</v>
      </c>
      <c r="BV459" s="17">
        <v>0.11925876605239299</v>
      </c>
      <c r="BW459" s="17"/>
      <c r="BX459" s="17">
        <v>7.4028468842962103E-2</v>
      </c>
      <c r="BY459" s="17">
        <v>0.106053907522989</v>
      </c>
      <c r="BZ459" s="17"/>
      <c r="CA459" s="17">
        <v>7.8732094843113595E-2</v>
      </c>
      <c r="CB459" s="17">
        <v>0.124818793040238</v>
      </c>
      <c r="CC459" s="17">
        <v>5.17835529758673E-2</v>
      </c>
      <c r="CD459" s="17">
        <v>0.12673521742141799</v>
      </c>
    </row>
    <row r="460" spans="2:82">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row>
    <row r="461" spans="2:82">
      <c r="B461" s="6" t="s">
        <v>239</v>
      </c>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row>
    <row r="462" spans="2:82">
      <c r="B462" s="24" t="s">
        <v>15</v>
      </c>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row>
    <row r="463" spans="2:82">
      <c r="B463" t="s">
        <v>223</v>
      </c>
      <c r="C463" s="17">
        <v>6.52384425182609E-2</v>
      </c>
      <c r="D463" s="17">
        <v>8.6626200790298494E-2</v>
      </c>
      <c r="E463" s="17">
        <v>4.4333594640540201E-2</v>
      </c>
      <c r="F463" s="17"/>
      <c r="G463" s="17">
        <v>5.0848716628009799E-2</v>
      </c>
      <c r="H463" s="17">
        <v>8.6115311868942696E-2</v>
      </c>
      <c r="I463" s="17">
        <v>7.2872607653542795E-2</v>
      </c>
      <c r="J463" s="17">
        <v>6.7733231937449595E-2</v>
      </c>
      <c r="K463" s="17">
        <v>6.7965880311959603E-2</v>
      </c>
      <c r="L463" s="17">
        <v>4.77104442434459E-2</v>
      </c>
      <c r="M463" s="17"/>
      <c r="N463" s="17">
        <v>5.77612596369338E-2</v>
      </c>
      <c r="O463" s="17">
        <v>5.1159765418809199E-2</v>
      </c>
      <c r="P463" s="17">
        <v>7.5495651540348402E-2</v>
      </c>
      <c r="Q463" s="17">
        <v>7.9536682250017698E-2</v>
      </c>
      <c r="R463" s="17"/>
      <c r="S463" s="17">
        <v>6.9789912415927996E-2</v>
      </c>
      <c r="T463" s="17">
        <v>4.0438263006743198E-2</v>
      </c>
      <c r="U463" s="17">
        <v>7.1863863862701494E-2</v>
      </c>
      <c r="V463" s="17">
        <v>8.4270369176575696E-2</v>
      </c>
      <c r="W463" s="17">
        <v>7.3454195038868006E-2</v>
      </c>
      <c r="X463" s="17">
        <v>7.9118031939798494E-2</v>
      </c>
      <c r="Y463" s="17">
        <v>4.4153480778102099E-2</v>
      </c>
      <c r="Z463" s="17">
        <v>7.46305033221831E-2</v>
      </c>
      <c r="AA463" s="17">
        <v>6.4351040362304407E-2</v>
      </c>
      <c r="AB463" s="17">
        <v>4.9382027919589899E-2</v>
      </c>
      <c r="AC463" s="17">
        <v>0.10518886256340899</v>
      </c>
      <c r="AD463" s="17">
        <v>4.3828615724385199E-2</v>
      </c>
      <c r="AE463" s="17"/>
      <c r="AF463" s="17">
        <v>0.20855777920768501</v>
      </c>
      <c r="AG463" s="17">
        <v>0.13586140227598201</v>
      </c>
      <c r="AH463" s="17">
        <v>7.7156071684193694E-2</v>
      </c>
      <c r="AI463" s="17">
        <v>8.4071873113258894E-2</v>
      </c>
      <c r="AJ463" s="17">
        <v>6.7536301502566606E-2</v>
      </c>
      <c r="AK463" s="17">
        <v>6.5988438113560394E-2</v>
      </c>
      <c r="AL463" s="17">
        <v>4.9223159837543301E-2</v>
      </c>
      <c r="AM463" s="17">
        <v>6.0367212246940902E-2</v>
      </c>
      <c r="AN463" s="17">
        <v>2.4000121398767799E-2</v>
      </c>
      <c r="AO463" s="17">
        <v>4.5968135129337499E-2</v>
      </c>
      <c r="AP463" s="17">
        <v>7.52746991534404E-2</v>
      </c>
      <c r="AQ463" s="17">
        <v>5.9787537254680598E-2</v>
      </c>
      <c r="AR463" s="17">
        <v>9.7522870478049598E-2</v>
      </c>
      <c r="AS463" s="17">
        <v>7.4128541670749296E-2</v>
      </c>
      <c r="AT463" s="17">
        <v>4.2756435356168902E-2</v>
      </c>
      <c r="AU463" s="17">
        <v>4.7035042062187497E-2</v>
      </c>
      <c r="AV463" s="17"/>
      <c r="AW463" s="17">
        <v>7.8353302314268999E-2</v>
      </c>
      <c r="AX463" s="17">
        <v>5.4867891172383401E-2</v>
      </c>
      <c r="AY463" s="17">
        <v>6.9416666896426699E-2</v>
      </c>
      <c r="AZ463" s="17">
        <v>7.3693286610124198E-2</v>
      </c>
      <c r="BA463" s="17">
        <v>4.2211178716049201E-2</v>
      </c>
      <c r="BB463" s="17">
        <v>6.2700679547040297E-2</v>
      </c>
      <c r="BC463" s="17"/>
      <c r="BD463" s="17">
        <v>8.0761674325382504E-2</v>
      </c>
      <c r="BE463" s="17">
        <v>5.9152994806842302E-2</v>
      </c>
      <c r="BF463" s="17">
        <v>4.3230643024242801E-2</v>
      </c>
      <c r="BG463" s="17">
        <v>6.9551094768616595E-2</v>
      </c>
      <c r="BH463" s="17">
        <v>6.1385029187301002E-2</v>
      </c>
      <c r="BI463" s="17"/>
      <c r="BJ463" s="17">
        <v>6.4277824567797001E-2</v>
      </c>
      <c r="BK463" s="17">
        <v>6.74646181868825E-2</v>
      </c>
      <c r="BL463" s="17"/>
      <c r="BM463" s="17">
        <v>6.5698634459381899E-2</v>
      </c>
      <c r="BN463" s="17">
        <v>6.2807786194804996E-2</v>
      </c>
      <c r="BO463" s="17"/>
      <c r="BP463" s="17">
        <v>6.5492001671173805E-2</v>
      </c>
      <c r="BQ463" s="17">
        <v>7.93665363056935E-2</v>
      </c>
      <c r="BR463" s="17">
        <v>7.6581749735612104E-2</v>
      </c>
      <c r="BS463" s="17">
        <v>6.2512195806558299E-2</v>
      </c>
      <c r="BT463" s="17"/>
      <c r="BU463" s="17">
        <v>4.57654637213675E-2</v>
      </c>
      <c r="BV463" s="17">
        <v>9.0026750978304995E-2</v>
      </c>
      <c r="BW463" s="17"/>
      <c r="BX463" s="17">
        <v>4.8603529175594899E-2</v>
      </c>
      <c r="BY463" s="17">
        <v>7.1836777177371705E-2</v>
      </c>
      <c r="BZ463" s="17"/>
      <c r="CA463" s="17">
        <v>0.11706327838255801</v>
      </c>
      <c r="CB463" s="17">
        <v>0.109617124055086</v>
      </c>
      <c r="CC463" s="17">
        <v>3.7733753972899901E-2</v>
      </c>
      <c r="CD463" s="17">
        <v>3.8446986194030502E-2</v>
      </c>
    </row>
    <row r="464" spans="2:82">
      <c r="B464" t="s">
        <v>224</v>
      </c>
      <c r="C464" s="17">
        <v>0.150736087118681</v>
      </c>
      <c r="D464" s="17">
        <v>0.1647911924855</v>
      </c>
      <c r="E464" s="17">
        <v>0.13812958571758799</v>
      </c>
      <c r="F464" s="17"/>
      <c r="G464" s="17">
        <v>0.17455510173543301</v>
      </c>
      <c r="H464" s="17">
        <v>0.20077435745069</v>
      </c>
      <c r="I464" s="17">
        <v>0.18284621615574601</v>
      </c>
      <c r="J464" s="17">
        <v>0.137062411870885</v>
      </c>
      <c r="K464" s="17">
        <v>0.13115483363421501</v>
      </c>
      <c r="L464" s="17">
        <v>9.2118747584079702E-2</v>
      </c>
      <c r="M464" s="17"/>
      <c r="N464" s="17">
        <v>0.128620102133325</v>
      </c>
      <c r="O464" s="17">
        <v>0.136109719045785</v>
      </c>
      <c r="P464" s="17">
        <v>0.19424078092178901</v>
      </c>
      <c r="Q464" s="17">
        <v>0.153372844794745</v>
      </c>
      <c r="R464" s="17"/>
      <c r="S464" s="17">
        <v>0.174308962297332</v>
      </c>
      <c r="T464" s="17">
        <v>0.15692790747801</v>
      </c>
      <c r="U464" s="17">
        <v>0.12503166915074301</v>
      </c>
      <c r="V464" s="17">
        <v>0.12988979921767399</v>
      </c>
      <c r="W464" s="17">
        <v>0.16347637675725599</v>
      </c>
      <c r="X464" s="17">
        <v>0.18409054638057301</v>
      </c>
      <c r="Y464" s="17">
        <v>0.104936239327206</v>
      </c>
      <c r="Z464" s="17">
        <v>0.17235283843799101</v>
      </c>
      <c r="AA464" s="17">
        <v>0.15355696111133699</v>
      </c>
      <c r="AB464" s="17">
        <v>0.13920077589367399</v>
      </c>
      <c r="AC464" s="17">
        <v>0.132436135482044</v>
      </c>
      <c r="AD464" s="17">
        <v>0.16326060683386301</v>
      </c>
      <c r="AE464" s="17"/>
      <c r="AF464" s="17">
        <v>0.13586956448481699</v>
      </c>
      <c r="AG464" s="17">
        <v>0.177007440880219</v>
      </c>
      <c r="AH464" s="17">
        <v>0.12666835666372001</v>
      </c>
      <c r="AI464" s="17">
        <v>0.18914678373476601</v>
      </c>
      <c r="AJ464" s="17">
        <v>0.158866629538327</v>
      </c>
      <c r="AK464" s="17">
        <v>0.144719875796046</v>
      </c>
      <c r="AL464" s="17">
        <v>0.18750269064420799</v>
      </c>
      <c r="AM464" s="17">
        <v>0.14872306283258099</v>
      </c>
      <c r="AN464" s="17">
        <v>0.13867648542334701</v>
      </c>
      <c r="AO464" s="17">
        <v>0.16463739617699799</v>
      </c>
      <c r="AP464" s="17">
        <v>0.15076852039958299</v>
      </c>
      <c r="AQ464" s="17">
        <v>0.12661421982308901</v>
      </c>
      <c r="AR464" s="17">
        <v>0.137328781636716</v>
      </c>
      <c r="AS464" s="17">
        <v>0.15661451042600399</v>
      </c>
      <c r="AT464" s="17">
        <v>0.129872748260943</v>
      </c>
      <c r="AU464" s="17">
        <v>0.120207167171761</v>
      </c>
      <c r="AV464" s="17"/>
      <c r="AW464" s="17">
        <v>0.18046005714312099</v>
      </c>
      <c r="AX464" s="17">
        <v>0.140413135239535</v>
      </c>
      <c r="AY464" s="17">
        <v>0.16498008027633199</v>
      </c>
      <c r="AZ464" s="17">
        <v>0.13567939242736099</v>
      </c>
      <c r="BA464" s="17">
        <v>0.127585261364383</v>
      </c>
      <c r="BB464" s="17">
        <v>0.14819968556360399</v>
      </c>
      <c r="BC464" s="17"/>
      <c r="BD464" s="17">
        <v>0.16419287441734701</v>
      </c>
      <c r="BE464" s="17">
        <v>0.143049618105096</v>
      </c>
      <c r="BF464" s="17">
        <v>0.13832563616010801</v>
      </c>
      <c r="BG464" s="17">
        <v>0.16599714398930299</v>
      </c>
      <c r="BH464" s="17">
        <v>0.14207408525193499</v>
      </c>
      <c r="BI464" s="17"/>
      <c r="BJ464" s="17">
        <v>0.140018601629881</v>
      </c>
      <c r="BK464" s="17">
        <v>0.20021141763155501</v>
      </c>
      <c r="BL464" s="17"/>
      <c r="BM464" s="17">
        <v>0.14509129879000099</v>
      </c>
      <c r="BN464" s="17">
        <v>0.179931289315027</v>
      </c>
      <c r="BO464" s="17"/>
      <c r="BP464" s="17">
        <v>0.19695828629790799</v>
      </c>
      <c r="BQ464" s="17">
        <v>0.19600901103077201</v>
      </c>
      <c r="BR464" s="17">
        <v>0.187027748439935</v>
      </c>
      <c r="BS464" s="17">
        <v>0.13121556334678899</v>
      </c>
      <c r="BT464" s="17"/>
      <c r="BU464" s="17">
        <v>0.13360683084626199</v>
      </c>
      <c r="BV464" s="17">
        <v>0.17254093231471199</v>
      </c>
      <c r="BW464" s="17"/>
      <c r="BX464" s="17">
        <v>0.15648891211994101</v>
      </c>
      <c r="BY464" s="17">
        <v>0.14845419578497299</v>
      </c>
      <c r="BZ464" s="17"/>
      <c r="CA464" s="17">
        <v>0.20602142822191499</v>
      </c>
      <c r="CB464" s="17">
        <v>0.18123501740739101</v>
      </c>
      <c r="CC464" s="17">
        <v>0.102202345229534</v>
      </c>
      <c r="CD464" s="17">
        <v>0.15897094349592</v>
      </c>
    </row>
    <row r="465" spans="2:82">
      <c r="B465" t="s">
        <v>225</v>
      </c>
      <c r="C465" s="17">
        <v>0.235736262381121</v>
      </c>
      <c r="D465" s="17">
        <v>0.24642554866197899</v>
      </c>
      <c r="E465" s="17">
        <v>0.224564536055993</v>
      </c>
      <c r="F465" s="17"/>
      <c r="G465" s="17">
        <v>0.25452961118571199</v>
      </c>
      <c r="H465" s="17">
        <v>0.23227730979636299</v>
      </c>
      <c r="I465" s="17">
        <v>0.21178715397227299</v>
      </c>
      <c r="J465" s="17">
        <v>0.252439125253832</v>
      </c>
      <c r="K465" s="17">
        <v>0.22572706597800499</v>
      </c>
      <c r="L465" s="17">
        <v>0.238729649936477</v>
      </c>
      <c r="M465" s="17"/>
      <c r="N465" s="17">
        <v>0.194498480031044</v>
      </c>
      <c r="O465" s="17">
        <v>0.24913436402032499</v>
      </c>
      <c r="P465" s="17">
        <v>0.23607515366258899</v>
      </c>
      <c r="Q465" s="17">
        <v>0.26841855037850398</v>
      </c>
      <c r="R465" s="17"/>
      <c r="S465" s="17">
        <v>0.23216041439319399</v>
      </c>
      <c r="T465" s="17">
        <v>0.22509048448457</v>
      </c>
      <c r="U465" s="17">
        <v>0.23355038294268801</v>
      </c>
      <c r="V465" s="17">
        <v>0.25093735245492699</v>
      </c>
      <c r="W465" s="17">
        <v>0.29475846792822002</v>
      </c>
      <c r="X465" s="17">
        <v>0.24995256886588199</v>
      </c>
      <c r="Y465" s="17">
        <v>0.261119082233783</v>
      </c>
      <c r="Z465" s="17">
        <v>0.247158165419543</v>
      </c>
      <c r="AA465" s="17">
        <v>0.19138087378823199</v>
      </c>
      <c r="AB465" s="17">
        <v>0.193832468831663</v>
      </c>
      <c r="AC465" s="17">
        <v>0.27013008463971</v>
      </c>
      <c r="AD465" s="17">
        <v>0.22652272487243999</v>
      </c>
      <c r="AE465" s="17"/>
      <c r="AF465" s="17">
        <v>0.179574804730075</v>
      </c>
      <c r="AG465" s="17">
        <v>0.20763175612021501</v>
      </c>
      <c r="AH465" s="17">
        <v>0.26878533855947401</v>
      </c>
      <c r="AI465" s="17">
        <v>0.22681417265530801</v>
      </c>
      <c r="AJ465" s="17">
        <v>0.22010702053301001</v>
      </c>
      <c r="AK465" s="17">
        <v>0.26415107530256798</v>
      </c>
      <c r="AL465" s="17">
        <v>0.23907525753176101</v>
      </c>
      <c r="AM465" s="17">
        <v>0.26469463992345998</v>
      </c>
      <c r="AN465" s="17">
        <v>0.26576899321241998</v>
      </c>
      <c r="AO465" s="17">
        <v>0.23994660889382599</v>
      </c>
      <c r="AP465" s="17">
        <v>0.209341749729716</v>
      </c>
      <c r="AQ465" s="17">
        <v>0.19779541818851801</v>
      </c>
      <c r="AR465" s="17">
        <v>0.251960023182073</v>
      </c>
      <c r="AS465" s="17">
        <v>0.21775377731421899</v>
      </c>
      <c r="AT465" s="17">
        <v>0.189744101000409</v>
      </c>
      <c r="AU465" s="17">
        <v>0.16553402870476999</v>
      </c>
      <c r="AV465" s="17"/>
      <c r="AW465" s="17">
        <v>0.22573456297422401</v>
      </c>
      <c r="AX465" s="17">
        <v>0.23340766674576399</v>
      </c>
      <c r="AY465" s="17">
        <v>0.24893157683650199</v>
      </c>
      <c r="AZ465" s="17">
        <v>0.23756257136679401</v>
      </c>
      <c r="BA465" s="17">
        <v>0.24377038127876599</v>
      </c>
      <c r="BB465" s="17">
        <v>0.23704989423415301</v>
      </c>
      <c r="BC465" s="17"/>
      <c r="BD465" s="17">
        <v>0.26193372624620698</v>
      </c>
      <c r="BE465" s="17">
        <v>0.25060267380079798</v>
      </c>
      <c r="BF465" s="17">
        <v>0.21634583641435301</v>
      </c>
      <c r="BG465" s="17">
        <v>0.18986231312844301</v>
      </c>
      <c r="BH465" s="17">
        <v>0.17011956385404001</v>
      </c>
      <c r="BI465" s="17"/>
      <c r="BJ465" s="17">
        <v>0.23775466730943901</v>
      </c>
      <c r="BK465" s="17">
        <v>0.22731667827051599</v>
      </c>
      <c r="BL465" s="17"/>
      <c r="BM465" s="17">
        <v>0.23499336242265101</v>
      </c>
      <c r="BN465" s="17">
        <v>0.23871472612665301</v>
      </c>
      <c r="BO465" s="17"/>
      <c r="BP465" s="17">
        <v>0.238544094887152</v>
      </c>
      <c r="BQ465" s="17">
        <v>0.21151000291993499</v>
      </c>
      <c r="BR465" s="17">
        <v>0.15012546402183999</v>
      </c>
      <c r="BS465" s="17">
        <v>0.24309777112647801</v>
      </c>
      <c r="BT465" s="17"/>
      <c r="BU465" s="17">
        <v>0.17970400889357999</v>
      </c>
      <c r="BV465" s="17">
        <v>0.30706303768588999</v>
      </c>
      <c r="BW465" s="17"/>
      <c r="BX465" s="17">
        <v>0.154438327326476</v>
      </c>
      <c r="BY465" s="17">
        <v>0.26798355886744202</v>
      </c>
      <c r="BZ465" s="17"/>
      <c r="CA465" s="17">
        <v>0.20855385297878801</v>
      </c>
      <c r="CB465" s="17">
        <v>0.31613630652116198</v>
      </c>
      <c r="CC465" s="17">
        <v>0.122947211841181</v>
      </c>
      <c r="CD465" s="17">
        <v>0.286262768525544</v>
      </c>
    </row>
    <row r="466" spans="2:82">
      <c r="B466" t="s">
        <v>226</v>
      </c>
      <c r="C466" s="17">
        <v>0.31608001619692599</v>
      </c>
      <c r="D466" s="17">
        <v>0.288873230714975</v>
      </c>
      <c r="E466" s="17">
        <v>0.34351242225975098</v>
      </c>
      <c r="F466" s="17"/>
      <c r="G466" s="17">
        <v>0.287257921428271</v>
      </c>
      <c r="H466" s="17">
        <v>0.261266791084177</v>
      </c>
      <c r="I466" s="17">
        <v>0.31575556113118203</v>
      </c>
      <c r="J466" s="17">
        <v>0.313101604291664</v>
      </c>
      <c r="K466" s="17">
        <v>0.35153305346788799</v>
      </c>
      <c r="L466" s="17">
        <v>0.35886870062593701</v>
      </c>
      <c r="M466" s="17"/>
      <c r="N466" s="17">
        <v>0.35204222462300999</v>
      </c>
      <c r="O466" s="17">
        <v>0.31518841624731597</v>
      </c>
      <c r="P466" s="17">
        <v>0.27534168453129398</v>
      </c>
      <c r="Q466" s="17">
        <v>0.312493178676087</v>
      </c>
      <c r="R466" s="17"/>
      <c r="S466" s="17">
        <v>0.27638958271786102</v>
      </c>
      <c r="T466" s="17">
        <v>0.30348942179265398</v>
      </c>
      <c r="U466" s="17">
        <v>0.34487661036752998</v>
      </c>
      <c r="V466" s="17">
        <v>0.35528191652003199</v>
      </c>
      <c r="W466" s="17">
        <v>0.307150956162208</v>
      </c>
      <c r="X466" s="17">
        <v>0.26584120814518197</v>
      </c>
      <c r="Y466" s="17">
        <v>0.33095107153953202</v>
      </c>
      <c r="Z466" s="17">
        <v>0.312457571399329</v>
      </c>
      <c r="AA466" s="17">
        <v>0.35208017974394101</v>
      </c>
      <c r="AB466" s="17">
        <v>0.35030901865886499</v>
      </c>
      <c r="AC466" s="17">
        <v>0.29862918519966902</v>
      </c>
      <c r="AD466" s="17">
        <v>0.29258820155420201</v>
      </c>
      <c r="AE466" s="17"/>
      <c r="AF466" s="17">
        <v>0.218910061402662</v>
      </c>
      <c r="AG466" s="17">
        <v>0.29998979976678902</v>
      </c>
      <c r="AH466" s="17">
        <v>0.304211742971218</v>
      </c>
      <c r="AI466" s="17">
        <v>0.31073295838543702</v>
      </c>
      <c r="AJ466" s="17">
        <v>0.31511311675384401</v>
      </c>
      <c r="AK466" s="17">
        <v>0.296238841299726</v>
      </c>
      <c r="AL466" s="17">
        <v>0.28054889393718502</v>
      </c>
      <c r="AM466" s="17">
        <v>0.31289580480284501</v>
      </c>
      <c r="AN466" s="17">
        <v>0.30728058608923298</v>
      </c>
      <c r="AO466" s="17">
        <v>0.29928105045305697</v>
      </c>
      <c r="AP466" s="17">
        <v>0.333393631582654</v>
      </c>
      <c r="AQ466" s="17">
        <v>0.37890986338062699</v>
      </c>
      <c r="AR466" s="17">
        <v>0.31295585829813399</v>
      </c>
      <c r="AS466" s="17">
        <v>0.33992061689914099</v>
      </c>
      <c r="AT466" s="17">
        <v>0.38272570557969998</v>
      </c>
      <c r="AU466" s="17">
        <v>0.34390031627505502</v>
      </c>
      <c r="AV466" s="17"/>
      <c r="AW466" s="17">
        <v>0.26235519603879698</v>
      </c>
      <c r="AX466" s="17">
        <v>0.33772731342208101</v>
      </c>
      <c r="AY466" s="17">
        <v>0.29018197315080502</v>
      </c>
      <c r="AZ466" s="17">
        <v>0.34258083817013402</v>
      </c>
      <c r="BA466" s="17">
        <v>0.34718631226816898</v>
      </c>
      <c r="BB466" s="17">
        <v>0.33145568930439701</v>
      </c>
      <c r="BC466" s="17"/>
      <c r="BD466" s="17">
        <v>0.29737685333410402</v>
      </c>
      <c r="BE466" s="17">
        <v>0.32421570972859698</v>
      </c>
      <c r="BF466" s="17">
        <v>0.34683869723557997</v>
      </c>
      <c r="BG466" s="17">
        <v>0.30041200097502202</v>
      </c>
      <c r="BH466" s="17">
        <v>0.26798118743455102</v>
      </c>
      <c r="BI466" s="17"/>
      <c r="BJ466" s="17">
        <v>0.328870143050289</v>
      </c>
      <c r="BK466" s="17">
        <v>0.25975709934142999</v>
      </c>
      <c r="BL466" s="17"/>
      <c r="BM466" s="17">
        <v>0.32144970520249799</v>
      </c>
      <c r="BN466" s="17">
        <v>0.28939797362165498</v>
      </c>
      <c r="BO466" s="17"/>
      <c r="BP466" s="17">
        <v>0.259074213263428</v>
      </c>
      <c r="BQ466" s="17">
        <v>0.27940613394966202</v>
      </c>
      <c r="BR466" s="17">
        <v>0.29555491348979501</v>
      </c>
      <c r="BS466" s="17">
        <v>0.33397222658546599</v>
      </c>
      <c r="BT466" s="17"/>
      <c r="BU466" s="17">
        <v>0.353474135828238</v>
      </c>
      <c r="BV466" s="17">
        <v>0.26847882576371901</v>
      </c>
      <c r="BW466" s="17"/>
      <c r="BX466" s="17">
        <v>0.30416060992482402</v>
      </c>
      <c r="BY466" s="17">
        <v>0.320807917683465</v>
      </c>
      <c r="BZ466" s="17"/>
      <c r="CA466" s="17">
        <v>0.30004057572273002</v>
      </c>
      <c r="CB466" s="17">
        <v>0.27620625981348401</v>
      </c>
      <c r="CC466" s="17">
        <v>0.36517081453366201</v>
      </c>
      <c r="CD466" s="17">
        <v>0.30605625004485498</v>
      </c>
    </row>
    <row r="467" spans="2:82">
      <c r="B467" t="s">
        <v>227</v>
      </c>
      <c r="C467" s="17">
        <v>0.20594193578779499</v>
      </c>
      <c r="D467" s="17">
        <v>0.190299927496314</v>
      </c>
      <c r="E467" s="17">
        <v>0.22072507863142399</v>
      </c>
      <c r="F467" s="17"/>
      <c r="G467" s="17">
        <v>0.203436790256181</v>
      </c>
      <c r="H467" s="17">
        <v>0.18735247534926699</v>
      </c>
      <c r="I467" s="17">
        <v>0.19513662835839499</v>
      </c>
      <c r="J467" s="17">
        <v>0.201114230776064</v>
      </c>
      <c r="K467" s="17">
        <v>0.19885608319081399</v>
      </c>
      <c r="L467" s="17">
        <v>0.240257598502914</v>
      </c>
      <c r="M467" s="17"/>
      <c r="N467" s="17">
        <v>0.25807487977709698</v>
      </c>
      <c r="O467" s="17">
        <v>0.229751123036079</v>
      </c>
      <c r="P467" s="17">
        <v>0.17946259449575</v>
      </c>
      <c r="Q467" s="17">
        <v>0.14671946915230399</v>
      </c>
      <c r="R467" s="17"/>
      <c r="S467" s="17">
        <v>0.22008384972432599</v>
      </c>
      <c r="T467" s="17">
        <v>0.23740303218874001</v>
      </c>
      <c r="U467" s="17">
        <v>0.18991539985356101</v>
      </c>
      <c r="V467" s="17">
        <v>0.16435627430807101</v>
      </c>
      <c r="W467" s="17">
        <v>0.150810986218093</v>
      </c>
      <c r="X467" s="17">
        <v>0.201706628031324</v>
      </c>
      <c r="Y467" s="17">
        <v>0.233270423635316</v>
      </c>
      <c r="Z467" s="17">
        <v>0.159275309802072</v>
      </c>
      <c r="AA467" s="17">
        <v>0.21324741318057799</v>
      </c>
      <c r="AB467" s="17">
        <v>0.23738624584718501</v>
      </c>
      <c r="AC467" s="17">
        <v>0.17777536335069399</v>
      </c>
      <c r="AD467" s="17">
        <v>0.22763242465834199</v>
      </c>
      <c r="AE467" s="17"/>
      <c r="AF467" s="17">
        <v>0.125845392052331</v>
      </c>
      <c r="AG467" s="17">
        <v>0.134975877688391</v>
      </c>
      <c r="AH467" s="17">
        <v>0.20079741564026701</v>
      </c>
      <c r="AI467" s="17">
        <v>0.14417843860717899</v>
      </c>
      <c r="AJ467" s="17">
        <v>0.20471524331987001</v>
      </c>
      <c r="AK467" s="17">
        <v>0.19322404318474201</v>
      </c>
      <c r="AL467" s="17">
        <v>0.220945871064016</v>
      </c>
      <c r="AM467" s="17">
        <v>0.17722217022574599</v>
      </c>
      <c r="AN467" s="17">
        <v>0.24849360995036199</v>
      </c>
      <c r="AO467" s="17">
        <v>0.236834541378977</v>
      </c>
      <c r="AP467" s="17">
        <v>0.21379388898056401</v>
      </c>
      <c r="AQ467" s="17">
        <v>0.225178431259346</v>
      </c>
      <c r="AR467" s="17">
        <v>0.19484306447011801</v>
      </c>
      <c r="AS467" s="17">
        <v>0.20231108763464201</v>
      </c>
      <c r="AT467" s="17">
        <v>0.25490100980278002</v>
      </c>
      <c r="AU467" s="17">
        <v>0.30956432686951901</v>
      </c>
      <c r="AV467" s="17"/>
      <c r="AW467" s="17">
        <v>0.22856166833562</v>
      </c>
      <c r="AX467" s="17">
        <v>0.21202244101274101</v>
      </c>
      <c r="AY467" s="17">
        <v>0.19473913226446601</v>
      </c>
      <c r="AZ467" s="17">
        <v>0.17821581512620099</v>
      </c>
      <c r="BA467" s="17">
        <v>0.21606722233820899</v>
      </c>
      <c r="BB467" s="17">
        <v>0.19267800739562099</v>
      </c>
      <c r="BC467" s="17"/>
      <c r="BD467" s="17">
        <v>0.15728654617739801</v>
      </c>
      <c r="BE467" s="17">
        <v>0.19604873573030601</v>
      </c>
      <c r="BF467" s="17">
        <v>0.23872612593986201</v>
      </c>
      <c r="BG467" s="17">
        <v>0.26097196651144899</v>
      </c>
      <c r="BH467" s="17">
        <v>0.306913711585656</v>
      </c>
      <c r="BI467" s="17"/>
      <c r="BJ467" s="17">
        <v>0.20265007534162199</v>
      </c>
      <c r="BK467" s="17">
        <v>0.222217798931855</v>
      </c>
      <c r="BL467" s="17"/>
      <c r="BM467" s="17">
        <v>0.20701843576841</v>
      </c>
      <c r="BN467" s="17">
        <v>0.20188063902155401</v>
      </c>
      <c r="BO467" s="17"/>
      <c r="BP467" s="17">
        <v>0.207864725072573</v>
      </c>
      <c r="BQ467" s="17">
        <v>0.21708460702542401</v>
      </c>
      <c r="BR467" s="17">
        <v>0.25730139604160901</v>
      </c>
      <c r="BS467" s="17">
        <v>0.203432304992475</v>
      </c>
      <c r="BT467" s="17"/>
      <c r="BU467" s="17">
        <v>0.26923069508540398</v>
      </c>
      <c r="BV467" s="17">
        <v>0.12537792429855699</v>
      </c>
      <c r="BW467" s="17"/>
      <c r="BX467" s="17">
        <v>0.31494864601720002</v>
      </c>
      <c r="BY467" s="17">
        <v>0.16270379325190801</v>
      </c>
      <c r="BZ467" s="17"/>
      <c r="CA467" s="17">
        <v>0.16069178836307299</v>
      </c>
      <c r="CB467" s="17">
        <v>9.1524203697246703E-2</v>
      </c>
      <c r="CC467" s="17">
        <v>0.35477468420761099</v>
      </c>
      <c r="CD467" s="17">
        <v>0.16843416805765099</v>
      </c>
    </row>
    <row r="468" spans="2:82">
      <c r="B468" t="s">
        <v>124</v>
      </c>
      <c r="C468" s="17">
        <v>2.6267255997215799E-2</v>
      </c>
      <c r="D468" s="17">
        <v>2.2983899850933E-2</v>
      </c>
      <c r="E468" s="17">
        <v>2.8734782694704301E-2</v>
      </c>
      <c r="F468" s="17"/>
      <c r="G468" s="17">
        <v>2.9371858766393401E-2</v>
      </c>
      <c r="H468" s="17">
        <v>3.2213754450560801E-2</v>
      </c>
      <c r="I468" s="17">
        <v>2.1601832728861198E-2</v>
      </c>
      <c r="J468" s="17">
        <v>2.85493958701061E-2</v>
      </c>
      <c r="K468" s="17">
        <v>2.47630834171194E-2</v>
      </c>
      <c r="L468" s="17">
        <v>2.23148591071471E-2</v>
      </c>
      <c r="M468" s="17"/>
      <c r="N468" s="17">
        <v>9.0030537985898197E-3</v>
      </c>
      <c r="O468" s="17">
        <v>1.86566122316871E-2</v>
      </c>
      <c r="P468" s="17">
        <v>3.9384134848229099E-2</v>
      </c>
      <c r="Q468" s="17">
        <v>3.9459274748342502E-2</v>
      </c>
      <c r="R468" s="17"/>
      <c r="S468" s="17">
        <v>2.7267278451359098E-2</v>
      </c>
      <c r="T468" s="17">
        <v>3.6650891049282402E-2</v>
      </c>
      <c r="U468" s="17">
        <v>3.4762073822776199E-2</v>
      </c>
      <c r="V468" s="17">
        <v>1.52642883227201E-2</v>
      </c>
      <c r="W468" s="17">
        <v>1.03490178953558E-2</v>
      </c>
      <c r="X468" s="17">
        <v>1.9291016637240699E-2</v>
      </c>
      <c r="Y468" s="17">
        <v>2.5569702486061101E-2</v>
      </c>
      <c r="Z468" s="17">
        <v>3.4125611618881599E-2</v>
      </c>
      <c r="AA468" s="17">
        <v>2.53835318136078E-2</v>
      </c>
      <c r="AB468" s="17">
        <v>2.9889462849023701E-2</v>
      </c>
      <c r="AC468" s="17">
        <v>1.5840368764474599E-2</v>
      </c>
      <c r="AD468" s="17">
        <v>4.6167426356768203E-2</v>
      </c>
      <c r="AE468" s="17"/>
      <c r="AF468" s="17">
        <v>0.13124239812242999</v>
      </c>
      <c r="AG468" s="17">
        <v>4.4533723268404303E-2</v>
      </c>
      <c r="AH468" s="17">
        <v>2.2381074481126799E-2</v>
      </c>
      <c r="AI468" s="17">
        <v>4.5055773504052002E-2</v>
      </c>
      <c r="AJ468" s="17">
        <v>3.3661688352382702E-2</v>
      </c>
      <c r="AK468" s="17">
        <v>3.5677726303357499E-2</v>
      </c>
      <c r="AL468" s="17">
        <v>2.27041269852871E-2</v>
      </c>
      <c r="AM468" s="17">
        <v>3.6097109968427299E-2</v>
      </c>
      <c r="AN468" s="17">
        <v>1.5780203925870599E-2</v>
      </c>
      <c r="AO468" s="17">
        <v>1.33322679678054E-2</v>
      </c>
      <c r="AP468" s="17">
        <v>1.7427510154042401E-2</v>
      </c>
      <c r="AQ468" s="17">
        <v>1.17145300937385E-2</v>
      </c>
      <c r="AR468" s="17">
        <v>5.38940193490999E-3</v>
      </c>
      <c r="AS468" s="17">
        <v>9.2714660552433697E-3</v>
      </c>
      <c r="AT468" s="17">
        <v>0</v>
      </c>
      <c r="AU468" s="17">
        <v>1.37591189167085E-2</v>
      </c>
      <c r="AV468" s="17"/>
      <c r="AW468" s="17">
        <v>2.45352131939683E-2</v>
      </c>
      <c r="AX468" s="17">
        <v>2.15615524074948E-2</v>
      </c>
      <c r="AY468" s="17">
        <v>3.1750570575468498E-2</v>
      </c>
      <c r="AZ468" s="17">
        <v>3.2268096299386699E-2</v>
      </c>
      <c r="BA468" s="17">
        <v>2.31796440344227E-2</v>
      </c>
      <c r="BB468" s="17">
        <v>2.7916043955184499E-2</v>
      </c>
      <c r="BC468" s="17"/>
      <c r="BD468" s="17">
        <v>3.84483254995618E-2</v>
      </c>
      <c r="BE468" s="17">
        <v>2.6930267828360398E-2</v>
      </c>
      <c r="BF468" s="17">
        <v>1.6533061225853699E-2</v>
      </c>
      <c r="BG468" s="17">
        <v>1.3205480627166999E-2</v>
      </c>
      <c r="BH468" s="17">
        <v>5.1526422686516603E-2</v>
      </c>
      <c r="BI468" s="17"/>
      <c r="BJ468" s="17">
        <v>2.64286881009719E-2</v>
      </c>
      <c r="BK468" s="17">
        <v>2.3032387637761199E-2</v>
      </c>
      <c r="BL468" s="17"/>
      <c r="BM468" s="17">
        <v>2.5748563357058E-2</v>
      </c>
      <c r="BN468" s="17">
        <v>2.7267585720306801E-2</v>
      </c>
      <c r="BO468" s="17"/>
      <c r="BP468" s="17">
        <v>3.2066678807765099E-2</v>
      </c>
      <c r="BQ468" s="17">
        <v>1.6623708768512602E-2</v>
      </c>
      <c r="BR468" s="17">
        <v>3.34087282712092E-2</v>
      </c>
      <c r="BS468" s="17">
        <v>2.57699381422337E-2</v>
      </c>
      <c r="BT468" s="17"/>
      <c r="BU468" s="17">
        <v>1.8218865625148101E-2</v>
      </c>
      <c r="BV468" s="17">
        <v>3.6512528958817903E-2</v>
      </c>
      <c r="BW468" s="17"/>
      <c r="BX468" s="17">
        <v>2.1359975435963199E-2</v>
      </c>
      <c r="BY468" s="17">
        <v>2.8213757234841399E-2</v>
      </c>
      <c r="BZ468" s="17"/>
      <c r="CA468" s="17">
        <v>7.6290763309359404E-3</v>
      </c>
      <c r="CB468" s="17">
        <v>2.5281088505629101E-2</v>
      </c>
      <c r="CC468" s="17">
        <v>1.7171190215111199E-2</v>
      </c>
      <c r="CD468" s="17">
        <v>4.1828883681998698E-2</v>
      </c>
    </row>
    <row r="469" spans="2:82">
      <c r="B469" t="s">
        <v>228</v>
      </c>
      <c r="C469" s="17">
        <v>0.215974529636942</v>
      </c>
      <c r="D469" s="17">
        <v>0.25141739327579898</v>
      </c>
      <c r="E469" s="17">
        <v>0.182463180358128</v>
      </c>
      <c r="F469" s="17"/>
      <c r="G469" s="17">
        <v>0.225403818363442</v>
      </c>
      <c r="H469" s="17">
        <v>0.286889669319633</v>
      </c>
      <c r="I469" s="17">
        <v>0.25571882380928901</v>
      </c>
      <c r="J469" s="17">
        <v>0.20479564380833401</v>
      </c>
      <c r="K469" s="17">
        <v>0.199120713946174</v>
      </c>
      <c r="L469" s="17">
        <v>0.13982919182752601</v>
      </c>
      <c r="M469" s="17"/>
      <c r="N469" s="17">
        <v>0.18638136177025899</v>
      </c>
      <c r="O469" s="17">
        <v>0.18726948446459399</v>
      </c>
      <c r="P469" s="17">
        <v>0.26973643246213802</v>
      </c>
      <c r="Q469" s="17">
        <v>0.232909527044762</v>
      </c>
      <c r="R469" s="17"/>
      <c r="S469" s="17">
        <v>0.24409887471326</v>
      </c>
      <c r="T469" s="17">
        <v>0.197366170484753</v>
      </c>
      <c r="U469" s="17">
        <v>0.19689553301344501</v>
      </c>
      <c r="V469" s="17">
        <v>0.21416016839425001</v>
      </c>
      <c r="W469" s="17">
        <v>0.23693057179612301</v>
      </c>
      <c r="X469" s="17">
        <v>0.26320857832037198</v>
      </c>
      <c r="Y469" s="17">
        <v>0.14908972010530799</v>
      </c>
      <c r="Z469" s="17">
        <v>0.246983341760174</v>
      </c>
      <c r="AA469" s="17">
        <v>0.21790800147364101</v>
      </c>
      <c r="AB469" s="17">
        <v>0.188582803813264</v>
      </c>
      <c r="AC469" s="17">
        <v>0.23762499804545301</v>
      </c>
      <c r="AD469" s="17">
        <v>0.20708922255824799</v>
      </c>
      <c r="AE469" s="17"/>
      <c r="AF469" s="17">
        <v>0.344427343692502</v>
      </c>
      <c r="AG469" s="17">
        <v>0.3128688431562</v>
      </c>
      <c r="AH469" s="17">
        <v>0.20382442834791401</v>
      </c>
      <c r="AI469" s="17">
        <v>0.27321865684802499</v>
      </c>
      <c r="AJ469" s="17">
        <v>0.22640293104089301</v>
      </c>
      <c r="AK469" s="17">
        <v>0.21070831390960601</v>
      </c>
      <c r="AL469" s="17">
        <v>0.23672585048175199</v>
      </c>
      <c r="AM469" s="17">
        <v>0.20909027507952199</v>
      </c>
      <c r="AN469" s="17">
        <v>0.16267660682211499</v>
      </c>
      <c r="AO469" s="17">
        <v>0.210605531306335</v>
      </c>
      <c r="AP469" s="17">
        <v>0.22604321955302301</v>
      </c>
      <c r="AQ469" s="17">
        <v>0.18640175707776999</v>
      </c>
      <c r="AR469" s="17">
        <v>0.234851652114765</v>
      </c>
      <c r="AS469" s="17">
        <v>0.230743052096754</v>
      </c>
      <c r="AT469" s="17">
        <v>0.17262918361711099</v>
      </c>
      <c r="AU469" s="17">
        <v>0.167242209233948</v>
      </c>
      <c r="AV469" s="17"/>
      <c r="AW469" s="17">
        <v>0.25881335945738998</v>
      </c>
      <c r="AX469" s="17">
        <v>0.195281026411918</v>
      </c>
      <c r="AY469" s="17">
        <v>0.23439674717275899</v>
      </c>
      <c r="AZ469" s="17">
        <v>0.20937267903748499</v>
      </c>
      <c r="BA469" s="17">
        <v>0.16979644008043299</v>
      </c>
      <c r="BB469" s="17">
        <v>0.210900365110644</v>
      </c>
      <c r="BC469" s="17"/>
      <c r="BD469" s="17">
        <v>0.24495454874273001</v>
      </c>
      <c r="BE469" s="17">
        <v>0.202202612911938</v>
      </c>
      <c r="BF469" s="17">
        <v>0.18155627918435099</v>
      </c>
      <c r="BG469" s="17">
        <v>0.235548238757919</v>
      </c>
      <c r="BH469" s="17">
        <v>0.20345911443923601</v>
      </c>
      <c r="BI469" s="17"/>
      <c r="BJ469" s="17">
        <v>0.20429642619767799</v>
      </c>
      <c r="BK469" s="17">
        <v>0.26767603581843802</v>
      </c>
      <c r="BL469" s="17"/>
      <c r="BM469" s="17">
        <v>0.210789933249383</v>
      </c>
      <c r="BN469" s="17">
        <v>0.24273907550983201</v>
      </c>
      <c r="BO469" s="17"/>
      <c r="BP469" s="17">
        <v>0.26245028796908199</v>
      </c>
      <c r="BQ469" s="17">
        <v>0.27537554733646602</v>
      </c>
      <c r="BR469" s="17">
        <v>0.26360949817554702</v>
      </c>
      <c r="BS469" s="17">
        <v>0.193727759153347</v>
      </c>
      <c r="BT469" s="17"/>
      <c r="BU469" s="17">
        <v>0.17937229456762999</v>
      </c>
      <c r="BV469" s="17">
        <v>0.262567683293017</v>
      </c>
      <c r="BW469" s="17"/>
      <c r="BX469" s="17">
        <v>0.205092441295536</v>
      </c>
      <c r="BY469" s="17">
        <v>0.22029097296234401</v>
      </c>
      <c r="BZ469" s="17"/>
      <c r="CA469" s="17">
        <v>0.32308470660447203</v>
      </c>
      <c r="CB469" s="17">
        <v>0.29085214146247801</v>
      </c>
      <c r="CC469" s="17">
        <v>0.13993609920243399</v>
      </c>
      <c r="CD469" s="17">
        <v>0.197417929689951</v>
      </c>
    </row>
    <row r="470" spans="2:82">
      <c r="B470" t="s">
        <v>229</v>
      </c>
      <c r="C470" s="17">
        <v>0.52202195198472101</v>
      </c>
      <c r="D470" s="17">
        <v>0.47917315821128897</v>
      </c>
      <c r="E470" s="17">
        <v>0.56423750089117497</v>
      </c>
      <c r="F470" s="17"/>
      <c r="G470" s="17">
        <v>0.490694711684452</v>
      </c>
      <c r="H470" s="17">
        <v>0.44861926643344302</v>
      </c>
      <c r="I470" s="17">
        <v>0.51089218948957704</v>
      </c>
      <c r="J470" s="17">
        <v>0.51421583506772806</v>
      </c>
      <c r="K470" s="17">
        <v>0.55038913665870204</v>
      </c>
      <c r="L470" s="17">
        <v>0.59912629912884996</v>
      </c>
      <c r="M470" s="17"/>
      <c r="N470" s="17">
        <v>0.61011710440010702</v>
      </c>
      <c r="O470" s="17">
        <v>0.544939539283395</v>
      </c>
      <c r="P470" s="17">
        <v>0.45480427902704401</v>
      </c>
      <c r="Q470" s="17">
        <v>0.459212647828391</v>
      </c>
      <c r="R470" s="17"/>
      <c r="S470" s="17">
        <v>0.496473432442187</v>
      </c>
      <c r="T470" s="17">
        <v>0.54089245398139396</v>
      </c>
      <c r="U470" s="17">
        <v>0.53479201022109102</v>
      </c>
      <c r="V470" s="17">
        <v>0.51963819082810303</v>
      </c>
      <c r="W470" s="17">
        <v>0.45796194238030102</v>
      </c>
      <c r="X470" s="17">
        <v>0.46754783617650503</v>
      </c>
      <c r="Y470" s="17">
        <v>0.56422149517484699</v>
      </c>
      <c r="Z470" s="17">
        <v>0.471732881201401</v>
      </c>
      <c r="AA470" s="17">
        <v>0.56532759292451895</v>
      </c>
      <c r="AB470" s="17">
        <v>0.58769526450604903</v>
      </c>
      <c r="AC470" s="17">
        <v>0.47640454855036302</v>
      </c>
      <c r="AD470" s="17">
        <v>0.52022062621254395</v>
      </c>
      <c r="AE470" s="17"/>
      <c r="AF470" s="17">
        <v>0.34475545345499298</v>
      </c>
      <c r="AG470" s="17">
        <v>0.43496567745518</v>
      </c>
      <c r="AH470" s="17">
        <v>0.50500915861148599</v>
      </c>
      <c r="AI470" s="17">
        <v>0.45491139699261601</v>
      </c>
      <c r="AJ470" s="17">
        <v>0.51982836007371402</v>
      </c>
      <c r="AK470" s="17">
        <v>0.48946288448446801</v>
      </c>
      <c r="AL470" s="17">
        <v>0.50149476500120005</v>
      </c>
      <c r="AM470" s="17">
        <v>0.490117975028591</v>
      </c>
      <c r="AN470" s="17">
        <v>0.55577419603959499</v>
      </c>
      <c r="AO470" s="17">
        <v>0.53611559183203294</v>
      </c>
      <c r="AP470" s="17">
        <v>0.54718752056321796</v>
      </c>
      <c r="AQ470" s="17">
        <v>0.60408829463997404</v>
      </c>
      <c r="AR470" s="17">
        <v>0.507798922768252</v>
      </c>
      <c r="AS470" s="17">
        <v>0.542231704533784</v>
      </c>
      <c r="AT470" s="17">
        <v>0.63762671538247995</v>
      </c>
      <c r="AU470" s="17">
        <v>0.65346464314457298</v>
      </c>
      <c r="AV470" s="17"/>
      <c r="AW470" s="17">
        <v>0.49091686437441701</v>
      </c>
      <c r="AX470" s="17">
        <v>0.54974975443482299</v>
      </c>
      <c r="AY470" s="17">
        <v>0.484921105415271</v>
      </c>
      <c r="AZ470" s="17">
        <v>0.52079665329633495</v>
      </c>
      <c r="BA470" s="17">
        <v>0.56325353460637895</v>
      </c>
      <c r="BB470" s="17">
        <v>0.52413369670001797</v>
      </c>
      <c r="BC470" s="17"/>
      <c r="BD470" s="17">
        <v>0.45466339951150198</v>
      </c>
      <c r="BE470" s="17">
        <v>0.52026444545890405</v>
      </c>
      <c r="BF470" s="17">
        <v>0.58556482317544201</v>
      </c>
      <c r="BG470" s="17">
        <v>0.56138396748647101</v>
      </c>
      <c r="BH470" s="17">
        <v>0.57489489902020696</v>
      </c>
      <c r="BI470" s="17"/>
      <c r="BJ470" s="17">
        <v>0.53152021839191199</v>
      </c>
      <c r="BK470" s="17">
        <v>0.48197489827328499</v>
      </c>
      <c r="BL470" s="17"/>
      <c r="BM470" s="17">
        <v>0.528468140970908</v>
      </c>
      <c r="BN470" s="17">
        <v>0.49127861264320899</v>
      </c>
      <c r="BO470" s="17"/>
      <c r="BP470" s="17">
        <v>0.46693893833600097</v>
      </c>
      <c r="BQ470" s="17">
        <v>0.496490740975087</v>
      </c>
      <c r="BR470" s="17">
        <v>0.55285630953140397</v>
      </c>
      <c r="BS470" s="17">
        <v>0.53740453157794099</v>
      </c>
      <c r="BT470" s="17"/>
      <c r="BU470" s="17">
        <v>0.62270483091364204</v>
      </c>
      <c r="BV470" s="17">
        <v>0.393856750062275</v>
      </c>
      <c r="BW470" s="17"/>
      <c r="BX470" s="17">
        <v>0.61910925594202504</v>
      </c>
      <c r="BY470" s="17">
        <v>0.48351171093537298</v>
      </c>
      <c r="BZ470" s="17"/>
      <c r="CA470" s="17">
        <v>0.46073236408580298</v>
      </c>
      <c r="CB470" s="17">
        <v>0.36773046351073102</v>
      </c>
      <c r="CC470" s="17">
        <v>0.719945498741273</v>
      </c>
      <c r="CD470" s="17">
        <v>0.47449041810250597</v>
      </c>
    </row>
    <row r="471" spans="2:82">
      <c r="B471" t="s">
        <v>230</v>
      </c>
      <c r="C471" s="17">
        <v>-0.30604742234777998</v>
      </c>
      <c r="D471" s="17">
        <v>-0.22775576493548999</v>
      </c>
      <c r="E471" s="17">
        <v>-0.381774320533047</v>
      </c>
      <c r="F471" s="17"/>
      <c r="G471" s="17">
        <v>-0.26529089332101002</v>
      </c>
      <c r="H471" s="17">
        <v>-0.16172959711381099</v>
      </c>
      <c r="I471" s="17">
        <v>-0.25517336568028898</v>
      </c>
      <c r="J471" s="17">
        <v>-0.30942019125939302</v>
      </c>
      <c r="K471" s="17">
        <v>-0.35126842271252701</v>
      </c>
      <c r="L471" s="17">
        <v>-0.459297107301324</v>
      </c>
      <c r="M471" s="17"/>
      <c r="N471" s="17">
        <v>-0.42373574262984798</v>
      </c>
      <c r="O471" s="17">
        <v>-0.35767005481880099</v>
      </c>
      <c r="P471" s="17">
        <v>-0.18506784656490599</v>
      </c>
      <c r="Q471" s="17">
        <v>-0.22630312078362899</v>
      </c>
      <c r="R471" s="17"/>
      <c r="S471" s="17">
        <v>-0.25237455772892797</v>
      </c>
      <c r="T471" s="17">
        <v>-0.34352628349664099</v>
      </c>
      <c r="U471" s="17">
        <v>-0.33789647720764598</v>
      </c>
      <c r="V471" s="17">
        <v>-0.30547802243385302</v>
      </c>
      <c r="W471" s="17">
        <v>-0.22103137058417699</v>
      </c>
      <c r="X471" s="17">
        <v>-0.20433925785613299</v>
      </c>
      <c r="Y471" s="17">
        <v>-0.41513177506953902</v>
      </c>
      <c r="Z471" s="17">
        <v>-0.224749539441227</v>
      </c>
      <c r="AA471" s="17">
        <v>-0.34741959145087797</v>
      </c>
      <c r="AB471" s="17">
        <v>-0.399112460692785</v>
      </c>
      <c r="AC471" s="17">
        <v>-0.23877955050491001</v>
      </c>
      <c r="AD471" s="17">
        <v>-0.31313140365429498</v>
      </c>
      <c r="AE471" s="17"/>
      <c r="AF471" s="17">
        <v>-3.2810976249086899E-4</v>
      </c>
      <c r="AG471" s="17">
        <v>-0.12209683429897999</v>
      </c>
      <c r="AH471" s="17">
        <v>-0.30118473026357201</v>
      </c>
      <c r="AI471" s="17">
        <v>-0.181692740144591</v>
      </c>
      <c r="AJ471" s="17">
        <v>-0.29342542903282098</v>
      </c>
      <c r="AK471" s="17">
        <v>-0.27875457057486103</v>
      </c>
      <c r="AL471" s="17">
        <v>-0.26476891451944901</v>
      </c>
      <c r="AM471" s="17">
        <v>-0.28102769994906901</v>
      </c>
      <c r="AN471" s="17">
        <v>-0.39309758921748</v>
      </c>
      <c r="AO471" s="17">
        <v>-0.32551006052569798</v>
      </c>
      <c r="AP471" s="17">
        <v>-0.32114430101019498</v>
      </c>
      <c r="AQ471" s="17">
        <v>-0.41768653756220298</v>
      </c>
      <c r="AR471" s="17">
        <v>-0.27294727065348601</v>
      </c>
      <c r="AS471" s="17">
        <v>-0.31148865243703</v>
      </c>
      <c r="AT471" s="17">
        <v>-0.46499753176536801</v>
      </c>
      <c r="AU471" s="17">
        <v>-0.48622243391062497</v>
      </c>
      <c r="AV471" s="17"/>
      <c r="AW471" s="17">
        <v>-0.232103504917027</v>
      </c>
      <c r="AX471" s="17">
        <v>-0.35446872802290502</v>
      </c>
      <c r="AY471" s="17">
        <v>-0.25052435824251201</v>
      </c>
      <c r="AZ471" s="17">
        <v>-0.31142397425884999</v>
      </c>
      <c r="BA471" s="17">
        <v>-0.39345709452594602</v>
      </c>
      <c r="BB471" s="17">
        <v>-0.313233331589374</v>
      </c>
      <c r="BC471" s="17"/>
      <c r="BD471" s="17">
        <v>-0.20970885076877199</v>
      </c>
      <c r="BE471" s="17">
        <v>-0.31806183254696602</v>
      </c>
      <c r="BF471" s="17">
        <v>-0.40400854399109098</v>
      </c>
      <c r="BG471" s="17">
        <v>-0.32583572872855199</v>
      </c>
      <c r="BH471" s="17">
        <v>-0.37143578458097198</v>
      </c>
      <c r="BI471" s="17"/>
      <c r="BJ471" s="17">
        <v>-0.32722379219423398</v>
      </c>
      <c r="BK471" s="17">
        <v>-0.214298862454848</v>
      </c>
      <c r="BL471" s="17"/>
      <c r="BM471" s="17">
        <v>-0.317678207721525</v>
      </c>
      <c r="BN471" s="17">
        <v>-0.24853953713337801</v>
      </c>
      <c r="BO471" s="17"/>
      <c r="BP471" s="17">
        <v>-0.20448865036691999</v>
      </c>
      <c r="BQ471" s="17">
        <v>-0.221115193638621</v>
      </c>
      <c r="BR471" s="17">
        <v>-0.289246811355857</v>
      </c>
      <c r="BS471" s="17">
        <v>-0.34367677242459299</v>
      </c>
      <c r="BT471" s="17"/>
      <c r="BU471" s="17">
        <v>-0.443332536346012</v>
      </c>
      <c r="BV471" s="17">
        <v>-0.131289066769259</v>
      </c>
      <c r="BW471" s="17"/>
      <c r="BX471" s="17">
        <v>-0.41401681464648799</v>
      </c>
      <c r="BY471" s="17">
        <v>-0.26322073797302797</v>
      </c>
      <c r="BZ471" s="17"/>
      <c r="CA471" s="17">
        <v>-0.13764765748133101</v>
      </c>
      <c r="CB471" s="17">
        <v>-7.6878322048253095E-2</v>
      </c>
      <c r="CC471" s="17">
        <v>-0.58000939953883901</v>
      </c>
      <c r="CD471" s="17">
        <v>-0.277072488412556</v>
      </c>
    </row>
    <row r="472" spans="2:82">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row>
    <row r="473" spans="2:82">
      <c r="B473" s="6" t="s">
        <v>240</v>
      </c>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row>
    <row r="474" spans="2:82">
      <c r="B474" s="24" t="s">
        <v>15</v>
      </c>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row>
    <row r="475" spans="2:82">
      <c r="B475" t="s">
        <v>223</v>
      </c>
      <c r="C475" s="17">
        <v>6.79134751284836E-2</v>
      </c>
      <c r="D475" s="17">
        <v>8.75777413242666E-2</v>
      </c>
      <c r="E475" s="17">
        <v>4.8711907363099299E-2</v>
      </c>
      <c r="F475" s="17"/>
      <c r="G475" s="17">
        <v>9.6656884205949298E-2</v>
      </c>
      <c r="H475" s="17">
        <v>8.5568282345471799E-2</v>
      </c>
      <c r="I475" s="17">
        <v>7.3879648795135297E-2</v>
      </c>
      <c r="J475" s="17">
        <v>4.86121782194327E-2</v>
      </c>
      <c r="K475" s="17">
        <v>5.9619462148923802E-2</v>
      </c>
      <c r="L475" s="17">
        <v>5.0765470543470602E-2</v>
      </c>
      <c r="M475" s="17"/>
      <c r="N475" s="17">
        <v>5.6185171557230698E-2</v>
      </c>
      <c r="O475" s="17">
        <v>5.3772372766330297E-2</v>
      </c>
      <c r="P475" s="17">
        <v>7.8985274138218695E-2</v>
      </c>
      <c r="Q475" s="17">
        <v>8.7311087292357606E-2</v>
      </c>
      <c r="R475" s="17"/>
      <c r="S475" s="17">
        <v>7.7199249157931804E-2</v>
      </c>
      <c r="T475" s="17">
        <v>5.1830597631047998E-2</v>
      </c>
      <c r="U475" s="17">
        <v>7.2863669912662701E-2</v>
      </c>
      <c r="V475" s="17">
        <v>7.5286959354453703E-2</v>
      </c>
      <c r="W475" s="17">
        <v>9.2096118221760698E-2</v>
      </c>
      <c r="X475" s="17">
        <v>8.5634352551089296E-2</v>
      </c>
      <c r="Y475" s="17">
        <v>6.3895922953076098E-2</v>
      </c>
      <c r="Z475" s="17">
        <v>6.9435688922589098E-2</v>
      </c>
      <c r="AA475" s="17">
        <v>6.0233614109918399E-2</v>
      </c>
      <c r="AB475" s="17">
        <v>4.29013149041481E-2</v>
      </c>
      <c r="AC475" s="17">
        <v>7.7354340634677901E-2</v>
      </c>
      <c r="AD475" s="17">
        <v>4.5501421530403999E-2</v>
      </c>
      <c r="AE475" s="17"/>
      <c r="AF475" s="17">
        <v>4.1286791694622398E-2</v>
      </c>
      <c r="AG475" s="17">
        <v>0.13992223411622101</v>
      </c>
      <c r="AH475" s="17">
        <v>8.15800932594343E-2</v>
      </c>
      <c r="AI475" s="17">
        <v>7.2067852469797605E-2</v>
      </c>
      <c r="AJ475" s="17">
        <v>5.8977030022835698E-2</v>
      </c>
      <c r="AK475" s="17">
        <v>7.9403939064608894E-2</v>
      </c>
      <c r="AL475" s="17">
        <v>6.4350770558366494E-2</v>
      </c>
      <c r="AM475" s="17">
        <v>5.8584626820562799E-2</v>
      </c>
      <c r="AN475" s="17">
        <v>7.0260079696576203E-2</v>
      </c>
      <c r="AO475" s="17">
        <v>4.8750175975900201E-2</v>
      </c>
      <c r="AP475" s="17">
        <v>7.1787071955141502E-2</v>
      </c>
      <c r="AQ475" s="17">
        <v>5.4457552709081501E-2</v>
      </c>
      <c r="AR475" s="17">
        <v>3.4499024218423199E-2</v>
      </c>
      <c r="AS475" s="17">
        <v>7.6040352548174303E-2</v>
      </c>
      <c r="AT475" s="17">
        <v>2.0856012384696199E-2</v>
      </c>
      <c r="AU475" s="17">
        <v>8.4815498505203799E-2</v>
      </c>
      <c r="AV475" s="17"/>
      <c r="AW475" s="17">
        <v>8.0512411375221499E-2</v>
      </c>
      <c r="AX475" s="17">
        <v>5.6468962252870299E-2</v>
      </c>
      <c r="AY475" s="17">
        <v>8.6563297099802095E-2</v>
      </c>
      <c r="AZ475" s="17">
        <v>6.9886630035760497E-2</v>
      </c>
      <c r="BA475" s="17">
        <v>4.5304314238925301E-2</v>
      </c>
      <c r="BB475" s="17">
        <v>6.7022974650193995E-2</v>
      </c>
      <c r="BC475" s="17"/>
      <c r="BD475" s="17">
        <v>7.4410426108245997E-2</v>
      </c>
      <c r="BE475" s="17">
        <v>5.9306366954982398E-2</v>
      </c>
      <c r="BF475" s="17">
        <v>5.8626815391002902E-2</v>
      </c>
      <c r="BG475" s="17">
        <v>8.0232453144087196E-2</v>
      </c>
      <c r="BH475" s="17">
        <v>5.8885847285908802E-2</v>
      </c>
      <c r="BI475" s="17"/>
      <c r="BJ475" s="17">
        <v>6.1917092456202097E-2</v>
      </c>
      <c r="BK475" s="17">
        <v>9.4210971922984194E-2</v>
      </c>
      <c r="BL475" s="17"/>
      <c r="BM475" s="17">
        <v>6.4234564919906506E-2</v>
      </c>
      <c r="BN475" s="17">
        <v>8.7910231422278995E-2</v>
      </c>
      <c r="BO475" s="17"/>
      <c r="BP475" s="17">
        <v>9.5017513076224899E-2</v>
      </c>
      <c r="BQ475" s="17">
        <v>8.9624289578469199E-2</v>
      </c>
      <c r="BR475" s="17">
        <v>6.7919161090033695E-2</v>
      </c>
      <c r="BS475" s="17">
        <v>5.8046556456119197E-2</v>
      </c>
      <c r="BT475" s="17"/>
      <c r="BU475" s="17">
        <v>5.9227605573185897E-2</v>
      </c>
      <c r="BV475" s="17">
        <v>7.8970233112258301E-2</v>
      </c>
      <c r="BW475" s="17"/>
      <c r="BX475" s="17">
        <v>5.9280736174842301E-2</v>
      </c>
      <c r="BY475" s="17">
        <v>7.1337701000148898E-2</v>
      </c>
      <c r="BZ475" s="17"/>
      <c r="CA475" s="17">
        <v>0.12945298487620099</v>
      </c>
      <c r="CB475" s="17">
        <v>9.0540661152761007E-2</v>
      </c>
      <c r="CC475" s="17">
        <v>4.9686599045834001E-2</v>
      </c>
      <c r="CD475" s="17">
        <v>4.96085711526194E-2</v>
      </c>
    </row>
    <row r="476" spans="2:82">
      <c r="B476" t="s">
        <v>224</v>
      </c>
      <c r="C476" s="17">
        <v>0.17771062546424499</v>
      </c>
      <c r="D476" s="17">
        <v>0.196990143621459</v>
      </c>
      <c r="E476" s="17">
        <v>0.1602019989106</v>
      </c>
      <c r="F476" s="17"/>
      <c r="G476" s="17">
        <v>0.17436896328808399</v>
      </c>
      <c r="H476" s="17">
        <v>0.22288527772597999</v>
      </c>
      <c r="I476" s="17">
        <v>0.195324995897946</v>
      </c>
      <c r="J476" s="17">
        <v>0.17018345732885801</v>
      </c>
      <c r="K476" s="17">
        <v>0.17146812990415999</v>
      </c>
      <c r="L476" s="17">
        <v>0.13903278172490799</v>
      </c>
      <c r="M476" s="17"/>
      <c r="N476" s="17">
        <v>0.155943513412</v>
      </c>
      <c r="O476" s="17">
        <v>0.17023095271413299</v>
      </c>
      <c r="P476" s="17">
        <v>0.20493948346299401</v>
      </c>
      <c r="Q476" s="17">
        <v>0.18508212925177001</v>
      </c>
      <c r="R476" s="17"/>
      <c r="S476" s="17">
        <v>0.19253592057388</v>
      </c>
      <c r="T476" s="17">
        <v>0.16006111937103701</v>
      </c>
      <c r="U476" s="17">
        <v>0.165716163976286</v>
      </c>
      <c r="V476" s="17">
        <v>0.162837425024635</v>
      </c>
      <c r="W476" s="17">
        <v>0.21137992708579201</v>
      </c>
      <c r="X476" s="17">
        <v>0.187580125129097</v>
      </c>
      <c r="Y476" s="17">
        <v>0.13452003108132199</v>
      </c>
      <c r="Z476" s="17">
        <v>0.21855224464866099</v>
      </c>
      <c r="AA476" s="17">
        <v>0.19599701245698101</v>
      </c>
      <c r="AB476" s="17">
        <v>0.168992324176653</v>
      </c>
      <c r="AC476" s="17">
        <v>0.169957383621403</v>
      </c>
      <c r="AD476" s="17">
        <v>0.18617741335347399</v>
      </c>
      <c r="AE476" s="17"/>
      <c r="AF476" s="17">
        <v>0.33863003383229601</v>
      </c>
      <c r="AG476" s="17">
        <v>0.1887437754431</v>
      </c>
      <c r="AH476" s="17">
        <v>0.17969856599949499</v>
      </c>
      <c r="AI476" s="17">
        <v>0.175175033565378</v>
      </c>
      <c r="AJ476" s="17">
        <v>0.15815877592552099</v>
      </c>
      <c r="AK476" s="17">
        <v>0.20217300055686099</v>
      </c>
      <c r="AL476" s="17">
        <v>0.18132174102029999</v>
      </c>
      <c r="AM476" s="17">
        <v>0.157986357090562</v>
      </c>
      <c r="AN476" s="17">
        <v>0.19095643775500401</v>
      </c>
      <c r="AO476" s="17">
        <v>0.208804866841343</v>
      </c>
      <c r="AP476" s="17">
        <v>0.19915586298985499</v>
      </c>
      <c r="AQ476" s="17">
        <v>0.14461767577374701</v>
      </c>
      <c r="AR476" s="17">
        <v>0.181433102550385</v>
      </c>
      <c r="AS476" s="17">
        <v>0.1679688537497</v>
      </c>
      <c r="AT476" s="17">
        <v>0.177917368156086</v>
      </c>
      <c r="AU476" s="17">
        <v>0.16373266552587001</v>
      </c>
      <c r="AV476" s="17"/>
      <c r="AW476" s="17">
        <v>0.17255982118755001</v>
      </c>
      <c r="AX476" s="17">
        <v>0.174922984205336</v>
      </c>
      <c r="AY476" s="17">
        <v>0.19159311419778199</v>
      </c>
      <c r="AZ476" s="17">
        <v>0.17581298331117701</v>
      </c>
      <c r="BA476" s="17">
        <v>0.178704793854079</v>
      </c>
      <c r="BB476" s="17">
        <v>0.18656836069250901</v>
      </c>
      <c r="BC476" s="17"/>
      <c r="BD476" s="17">
        <v>0.196931326334221</v>
      </c>
      <c r="BE476" s="17">
        <v>0.17166926276283401</v>
      </c>
      <c r="BF476" s="17">
        <v>0.16941774124434</v>
      </c>
      <c r="BG476" s="17">
        <v>0.14812027079049001</v>
      </c>
      <c r="BH476" s="17">
        <v>0.19064776392416499</v>
      </c>
      <c r="BI476" s="17"/>
      <c r="BJ476" s="17">
        <v>0.17471234035494199</v>
      </c>
      <c r="BK476" s="17">
        <v>0.19384609397643801</v>
      </c>
      <c r="BL476" s="17"/>
      <c r="BM476" s="17">
        <v>0.17541275016574401</v>
      </c>
      <c r="BN476" s="17">
        <v>0.18788639608035099</v>
      </c>
      <c r="BO476" s="17"/>
      <c r="BP476" s="17">
        <v>0.178768064807445</v>
      </c>
      <c r="BQ476" s="17">
        <v>0.22439964569300599</v>
      </c>
      <c r="BR476" s="17">
        <v>0.22579226627961599</v>
      </c>
      <c r="BS476" s="17">
        <v>0.167104167437226</v>
      </c>
      <c r="BT476" s="17"/>
      <c r="BU476" s="17">
        <v>0.15883134979665001</v>
      </c>
      <c r="BV476" s="17">
        <v>0.20174317403484099</v>
      </c>
      <c r="BW476" s="17"/>
      <c r="BX476" s="17">
        <v>0.17529032937351</v>
      </c>
      <c r="BY476" s="17">
        <v>0.17867064991714299</v>
      </c>
      <c r="BZ476" s="17"/>
      <c r="CA476" s="17">
        <v>0.253909229467013</v>
      </c>
      <c r="CB476" s="17">
        <v>0.20795976685757001</v>
      </c>
      <c r="CC476" s="17">
        <v>0.157638106617423</v>
      </c>
      <c r="CD476" s="17">
        <v>0.15021733492199801</v>
      </c>
    </row>
    <row r="477" spans="2:82">
      <c r="B477" t="s">
        <v>225</v>
      </c>
      <c r="C477" s="17">
        <v>0.27205253160302101</v>
      </c>
      <c r="D477" s="17">
        <v>0.25704589609422701</v>
      </c>
      <c r="E477" s="17">
        <v>0.28580582146894801</v>
      </c>
      <c r="F477" s="17"/>
      <c r="G477" s="17">
        <v>0.29076725617444499</v>
      </c>
      <c r="H477" s="17">
        <v>0.27718141485654302</v>
      </c>
      <c r="I477" s="17">
        <v>0.28588096774294303</v>
      </c>
      <c r="J477" s="17">
        <v>0.29435428530501101</v>
      </c>
      <c r="K477" s="17">
        <v>0.241507160868109</v>
      </c>
      <c r="L477" s="17">
        <v>0.24647644589978401</v>
      </c>
      <c r="M477" s="17"/>
      <c r="N477" s="17">
        <v>0.23963618998508501</v>
      </c>
      <c r="O477" s="17">
        <v>0.25850493028829102</v>
      </c>
      <c r="P477" s="17">
        <v>0.28583328608032599</v>
      </c>
      <c r="Q477" s="17">
        <v>0.307073683050469</v>
      </c>
      <c r="R477" s="17"/>
      <c r="S477" s="17">
        <v>0.30065899929205803</v>
      </c>
      <c r="T477" s="17">
        <v>0.257138247385931</v>
      </c>
      <c r="U477" s="17">
        <v>0.28728592642949602</v>
      </c>
      <c r="V477" s="17">
        <v>0.29133056298357002</v>
      </c>
      <c r="W477" s="17">
        <v>0.25536439454999998</v>
      </c>
      <c r="X477" s="17">
        <v>0.28165063522796102</v>
      </c>
      <c r="Y477" s="17">
        <v>0.294702106276585</v>
      </c>
      <c r="Z477" s="17">
        <v>0.29297141221965001</v>
      </c>
      <c r="AA477" s="17">
        <v>0.23267831323048399</v>
      </c>
      <c r="AB477" s="17">
        <v>0.25440268617004302</v>
      </c>
      <c r="AC477" s="17">
        <v>0.26283883542530101</v>
      </c>
      <c r="AD477" s="17">
        <v>0.23925743021114501</v>
      </c>
      <c r="AE477" s="17"/>
      <c r="AF477" s="17">
        <v>0.12848478819470299</v>
      </c>
      <c r="AG477" s="17">
        <v>0.31662138364437098</v>
      </c>
      <c r="AH477" s="17">
        <v>0.27218803518326001</v>
      </c>
      <c r="AI477" s="17">
        <v>0.29049969284809002</v>
      </c>
      <c r="AJ477" s="17">
        <v>0.29170502956127597</v>
      </c>
      <c r="AK477" s="17">
        <v>0.24813431259288901</v>
      </c>
      <c r="AL477" s="17">
        <v>0.275064764785377</v>
      </c>
      <c r="AM477" s="17">
        <v>0.30276138987252399</v>
      </c>
      <c r="AN477" s="17">
        <v>0.262294837504914</v>
      </c>
      <c r="AO477" s="17">
        <v>0.26215641069482998</v>
      </c>
      <c r="AP477" s="17">
        <v>0.23135797531649099</v>
      </c>
      <c r="AQ477" s="17">
        <v>0.22977868106315499</v>
      </c>
      <c r="AR477" s="17">
        <v>0.308393712018532</v>
      </c>
      <c r="AS477" s="17">
        <v>0.249024179915879</v>
      </c>
      <c r="AT477" s="17">
        <v>0.272244858859575</v>
      </c>
      <c r="AU477" s="17">
        <v>0.22697746536890301</v>
      </c>
      <c r="AV477" s="17"/>
      <c r="AW477" s="17">
        <v>0.31189975065590803</v>
      </c>
      <c r="AX477" s="17">
        <v>0.25549900123251001</v>
      </c>
      <c r="AY477" s="17">
        <v>0.24583949246642001</v>
      </c>
      <c r="AZ477" s="17">
        <v>0.26007936281626598</v>
      </c>
      <c r="BA477" s="17">
        <v>0.26026549442754299</v>
      </c>
      <c r="BB477" s="17">
        <v>0.31642441189159398</v>
      </c>
      <c r="BC477" s="17"/>
      <c r="BD477" s="17">
        <v>0.30150589983003301</v>
      </c>
      <c r="BE477" s="17">
        <v>0.26407483242884899</v>
      </c>
      <c r="BF477" s="17">
        <v>0.25106143824504001</v>
      </c>
      <c r="BG477" s="17">
        <v>0.269490953587879</v>
      </c>
      <c r="BH477" s="17">
        <v>0.25235859696430402</v>
      </c>
      <c r="BI477" s="17"/>
      <c r="BJ477" s="17">
        <v>0.25982791391513799</v>
      </c>
      <c r="BK477" s="17">
        <v>0.324699012359079</v>
      </c>
      <c r="BL477" s="17"/>
      <c r="BM477" s="17">
        <v>0.26623525090710298</v>
      </c>
      <c r="BN477" s="17">
        <v>0.30254085683127102</v>
      </c>
      <c r="BO477" s="17"/>
      <c r="BP477" s="17">
        <v>0.31304349205079102</v>
      </c>
      <c r="BQ477" s="17">
        <v>0.25943318963721401</v>
      </c>
      <c r="BR477" s="17">
        <v>0.273974637854627</v>
      </c>
      <c r="BS477" s="17">
        <v>0.26699380455448202</v>
      </c>
      <c r="BT477" s="17"/>
      <c r="BU477" s="17">
        <v>0.244276644808372</v>
      </c>
      <c r="BV477" s="17">
        <v>0.307410103590255</v>
      </c>
      <c r="BW477" s="17"/>
      <c r="BX477" s="17">
        <v>0.24239558968607899</v>
      </c>
      <c r="BY477" s="17">
        <v>0.28381612926673</v>
      </c>
      <c r="BZ477" s="17"/>
      <c r="CA477" s="17">
        <v>0.19822992940985101</v>
      </c>
      <c r="CB477" s="17">
        <v>0.31574738522553403</v>
      </c>
      <c r="CC477" s="17">
        <v>0.18092943339925699</v>
      </c>
      <c r="CD477" s="17">
        <v>0.34688338553507297</v>
      </c>
    </row>
    <row r="478" spans="2:82">
      <c r="B478" t="s">
        <v>226</v>
      </c>
      <c r="C478" s="17">
        <v>0.27738925470973003</v>
      </c>
      <c r="D478" s="17">
        <v>0.25930145947349398</v>
      </c>
      <c r="E478" s="17">
        <v>0.29597195010778399</v>
      </c>
      <c r="F478" s="17"/>
      <c r="G478" s="17">
        <v>0.25267066508644598</v>
      </c>
      <c r="H478" s="17">
        <v>0.262357103240696</v>
      </c>
      <c r="I478" s="17">
        <v>0.27143047409681498</v>
      </c>
      <c r="J478" s="17">
        <v>0.24600278519417501</v>
      </c>
      <c r="K478" s="17">
        <v>0.316564045379162</v>
      </c>
      <c r="L478" s="17">
        <v>0.31021007225187502</v>
      </c>
      <c r="M478" s="17"/>
      <c r="N478" s="17">
        <v>0.30983160820371702</v>
      </c>
      <c r="O478" s="17">
        <v>0.30369437382239201</v>
      </c>
      <c r="P478" s="17">
        <v>0.25579587345502502</v>
      </c>
      <c r="Q478" s="17">
        <v>0.23339352851376499</v>
      </c>
      <c r="R478" s="17"/>
      <c r="S478" s="17">
        <v>0.22553720425545101</v>
      </c>
      <c r="T478" s="17">
        <v>0.29911706525023202</v>
      </c>
      <c r="U478" s="17">
        <v>0.28055770700091698</v>
      </c>
      <c r="V478" s="17">
        <v>0.29446976680618497</v>
      </c>
      <c r="W478" s="17">
        <v>0.28727877174008798</v>
      </c>
      <c r="X478" s="17">
        <v>0.25242435893182102</v>
      </c>
      <c r="Y478" s="17">
        <v>0.29956899143787502</v>
      </c>
      <c r="Z478" s="17">
        <v>0.26009664133152299</v>
      </c>
      <c r="AA478" s="17">
        <v>0.28223526458748899</v>
      </c>
      <c r="AB478" s="17">
        <v>0.30870700393008899</v>
      </c>
      <c r="AC478" s="17">
        <v>0.287604311076397</v>
      </c>
      <c r="AD478" s="17">
        <v>0.25251922292548401</v>
      </c>
      <c r="AE478" s="17"/>
      <c r="AF478" s="17">
        <v>0.315931839505315</v>
      </c>
      <c r="AG478" s="17">
        <v>0.199214937174715</v>
      </c>
      <c r="AH478" s="17">
        <v>0.26412141492169</v>
      </c>
      <c r="AI478" s="17">
        <v>0.28140484275591499</v>
      </c>
      <c r="AJ478" s="17">
        <v>0.28397250505532601</v>
      </c>
      <c r="AK478" s="17">
        <v>0.25676898892618799</v>
      </c>
      <c r="AL478" s="17">
        <v>0.260126448939557</v>
      </c>
      <c r="AM478" s="17">
        <v>0.25676005825721399</v>
      </c>
      <c r="AN478" s="17">
        <v>0.30531784028402698</v>
      </c>
      <c r="AO478" s="17">
        <v>0.30343924522989102</v>
      </c>
      <c r="AP478" s="17">
        <v>0.29257422683105</v>
      </c>
      <c r="AQ478" s="17">
        <v>0.36972472064149497</v>
      </c>
      <c r="AR478" s="17">
        <v>0.23194959610732199</v>
      </c>
      <c r="AS478" s="17">
        <v>0.30617810685097901</v>
      </c>
      <c r="AT478" s="17">
        <v>0.25071280911070898</v>
      </c>
      <c r="AU478" s="17">
        <v>0.30473732723193703</v>
      </c>
      <c r="AV478" s="17"/>
      <c r="AW478" s="17">
        <v>0.23953569559350199</v>
      </c>
      <c r="AX478" s="17">
        <v>0.29562096270023003</v>
      </c>
      <c r="AY478" s="17">
        <v>0.273798088962519</v>
      </c>
      <c r="AZ478" s="17">
        <v>0.29897544193826397</v>
      </c>
      <c r="BA478" s="17">
        <v>0.29883667340092901</v>
      </c>
      <c r="BB478" s="17">
        <v>0.23569366967708</v>
      </c>
      <c r="BC478" s="17"/>
      <c r="BD478" s="17">
        <v>0.24515591999872599</v>
      </c>
      <c r="BE478" s="17">
        <v>0.30192183178399701</v>
      </c>
      <c r="BF478" s="17">
        <v>0.29749002551568998</v>
      </c>
      <c r="BG478" s="17">
        <v>0.27423177026557</v>
      </c>
      <c r="BH478" s="17">
        <v>0.253249315545929</v>
      </c>
      <c r="BI478" s="17"/>
      <c r="BJ478" s="17">
        <v>0.28836525841440103</v>
      </c>
      <c r="BK478" s="17">
        <v>0.23031166853606999</v>
      </c>
      <c r="BL478" s="17"/>
      <c r="BM478" s="17">
        <v>0.28311553537745998</v>
      </c>
      <c r="BN478" s="17">
        <v>0.24649714887808</v>
      </c>
      <c r="BO478" s="17"/>
      <c r="BP478" s="17">
        <v>0.243060263554506</v>
      </c>
      <c r="BQ478" s="17">
        <v>0.244655907331674</v>
      </c>
      <c r="BR478" s="17">
        <v>0.25139151792501502</v>
      </c>
      <c r="BS478" s="17">
        <v>0.29087891628259299</v>
      </c>
      <c r="BT478" s="17"/>
      <c r="BU478" s="17">
        <v>0.31000555767474602</v>
      </c>
      <c r="BV478" s="17">
        <v>0.23587003019067199</v>
      </c>
      <c r="BW478" s="17"/>
      <c r="BX478" s="17">
        <v>0.28036480531664498</v>
      </c>
      <c r="BY478" s="17">
        <v>0.27620898533921301</v>
      </c>
      <c r="BZ478" s="17"/>
      <c r="CA478" s="17">
        <v>0.25908799534942201</v>
      </c>
      <c r="CB478" s="17">
        <v>0.244491905920275</v>
      </c>
      <c r="CC478" s="17">
        <v>0.31460727009838202</v>
      </c>
      <c r="CD478" s="17">
        <v>0.27396122188039801</v>
      </c>
    </row>
    <row r="479" spans="2:82">
      <c r="B479" t="s">
        <v>227</v>
      </c>
      <c r="C479" s="17">
        <v>0.16360478577988499</v>
      </c>
      <c r="D479" s="17">
        <v>0.171409009535647</v>
      </c>
      <c r="E479" s="17">
        <v>0.15478423962788801</v>
      </c>
      <c r="F479" s="17"/>
      <c r="G479" s="17">
        <v>0.13736222459212299</v>
      </c>
      <c r="H479" s="17">
        <v>0.122982447607952</v>
      </c>
      <c r="I479" s="17">
        <v>0.13208219572858401</v>
      </c>
      <c r="J479" s="17">
        <v>0.18549435213021101</v>
      </c>
      <c r="K479" s="17">
        <v>0.177211886448887</v>
      </c>
      <c r="L479" s="17">
        <v>0.21300711757275501</v>
      </c>
      <c r="M479" s="17"/>
      <c r="N479" s="17">
        <v>0.21788764310985101</v>
      </c>
      <c r="O479" s="17">
        <v>0.18193472762686499</v>
      </c>
      <c r="P479" s="17">
        <v>0.109829457793925</v>
      </c>
      <c r="Q479" s="17">
        <v>0.134811023153839</v>
      </c>
      <c r="R479" s="17"/>
      <c r="S479" s="17">
        <v>0.157987608815504</v>
      </c>
      <c r="T479" s="17">
        <v>0.19823381685393399</v>
      </c>
      <c r="U479" s="17">
        <v>0.15458019381045901</v>
      </c>
      <c r="V479" s="17">
        <v>0.13898342806282599</v>
      </c>
      <c r="W479" s="17">
        <v>0.13043686798597401</v>
      </c>
      <c r="X479" s="17">
        <v>0.15472490324795299</v>
      </c>
      <c r="Y479" s="17">
        <v>0.1652843004115</v>
      </c>
      <c r="Z479" s="17">
        <v>0.10724688517889799</v>
      </c>
      <c r="AA479" s="17">
        <v>0.18122559401427399</v>
      </c>
      <c r="AB479" s="17">
        <v>0.19571557356135599</v>
      </c>
      <c r="AC479" s="17">
        <v>0.137229210613554</v>
      </c>
      <c r="AD479" s="17">
        <v>0.195413948550266</v>
      </c>
      <c r="AE479" s="17"/>
      <c r="AF479" s="17">
        <v>4.3629477109585202E-2</v>
      </c>
      <c r="AG479" s="17">
        <v>0.12668429687754501</v>
      </c>
      <c r="AH479" s="17">
        <v>0.14186783652801199</v>
      </c>
      <c r="AI479" s="17">
        <v>0.116756084327133</v>
      </c>
      <c r="AJ479" s="17">
        <v>0.16332996477011899</v>
      </c>
      <c r="AK479" s="17">
        <v>0.16881266625322</v>
      </c>
      <c r="AL479" s="17">
        <v>0.17327288710199201</v>
      </c>
      <c r="AM479" s="17">
        <v>0.18482342434958501</v>
      </c>
      <c r="AN479" s="17">
        <v>0.15012208409946001</v>
      </c>
      <c r="AO479" s="17">
        <v>0.15151875580548699</v>
      </c>
      <c r="AP479" s="17">
        <v>0.178662133484354</v>
      </c>
      <c r="AQ479" s="17">
        <v>0.17211828999291701</v>
      </c>
      <c r="AR479" s="17">
        <v>0.21714345104661201</v>
      </c>
      <c r="AS479" s="17">
        <v>0.16403716899367199</v>
      </c>
      <c r="AT479" s="17">
        <v>0.24792465092736399</v>
      </c>
      <c r="AU479" s="17">
        <v>0.19457407659120601</v>
      </c>
      <c r="AV479" s="17"/>
      <c r="AW479" s="17">
        <v>0.16516320725946701</v>
      </c>
      <c r="AX479" s="17">
        <v>0.16932220777903201</v>
      </c>
      <c r="AY479" s="17">
        <v>0.16301145046715301</v>
      </c>
      <c r="AZ479" s="17">
        <v>0.15213595399888299</v>
      </c>
      <c r="BA479" s="17">
        <v>0.16836965455887501</v>
      </c>
      <c r="BB479" s="17">
        <v>0.16087877650398399</v>
      </c>
      <c r="BC479" s="17"/>
      <c r="BD479" s="17">
        <v>0.11641903394894899</v>
      </c>
      <c r="BE479" s="17">
        <v>0.163231961302924</v>
      </c>
      <c r="BF479" s="17">
        <v>0.20112999859542499</v>
      </c>
      <c r="BG479" s="17">
        <v>0.20014024251384799</v>
      </c>
      <c r="BH479" s="17">
        <v>0.21300683056177699</v>
      </c>
      <c r="BI479" s="17"/>
      <c r="BJ479" s="17">
        <v>0.17218165036510499</v>
      </c>
      <c r="BK479" s="17">
        <v>0.124420459829524</v>
      </c>
      <c r="BL479" s="17"/>
      <c r="BM479" s="17">
        <v>0.169808503709106</v>
      </c>
      <c r="BN479" s="17">
        <v>0.13212102682056401</v>
      </c>
      <c r="BO479" s="17"/>
      <c r="BP479" s="17">
        <v>0.13563053291911001</v>
      </c>
      <c r="BQ479" s="17">
        <v>0.155799831640206</v>
      </c>
      <c r="BR479" s="17">
        <v>0.15930183230175199</v>
      </c>
      <c r="BS479" s="17">
        <v>0.173207738356706</v>
      </c>
      <c r="BT479" s="17"/>
      <c r="BU479" s="17">
        <v>0.201029600885168</v>
      </c>
      <c r="BV479" s="17">
        <v>0.115964521259192</v>
      </c>
      <c r="BW479" s="17"/>
      <c r="BX479" s="17">
        <v>0.218378050545492</v>
      </c>
      <c r="BY479" s="17">
        <v>0.141878653286692</v>
      </c>
      <c r="BZ479" s="17"/>
      <c r="CA479" s="17">
        <v>0.15020370267994401</v>
      </c>
      <c r="CB479" s="17">
        <v>9.2260393488216297E-2</v>
      </c>
      <c r="CC479" s="17">
        <v>0.27876449963514699</v>
      </c>
      <c r="CD479" s="17">
        <v>0.1123841028397</v>
      </c>
    </row>
    <row r="480" spans="2:82">
      <c r="B480" t="s">
        <v>124</v>
      </c>
      <c r="C480" s="17">
        <v>4.1329327314635303E-2</v>
      </c>
      <c r="D480" s="17">
        <v>2.7675749950905999E-2</v>
      </c>
      <c r="E480" s="17">
        <v>5.4524082521679403E-2</v>
      </c>
      <c r="F480" s="17"/>
      <c r="G480" s="17">
        <v>4.8174006652952898E-2</v>
      </c>
      <c r="H480" s="17">
        <v>2.90254742233573E-2</v>
      </c>
      <c r="I480" s="17">
        <v>4.14017177385766E-2</v>
      </c>
      <c r="J480" s="17">
        <v>5.5352941822311097E-2</v>
      </c>
      <c r="K480" s="17">
        <v>3.3629315250758698E-2</v>
      </c>
      <c r="L480" s="17">
        <v>4.0508112007207303E-2</v>
      </c>
      <c r="M480" s="17"/>
      <c r="N480" s="17">
        <v>2.05158737321159E-2</v>
      </c>
      <c r="O480" s="17">
        <v>3.1862642781988901E-2</v>
      </c>
      <c r="P480" s="17">
        <v>6.4616625069511005E-2</v>
      </c>
      <c r="Q480" s="17">
        <v>5.2328548737799102E-2</v>
      </c>
      <c r="R480" s="17"/>
      <c r="S480" s="17">
        <v>4.6081017905174597E-2</v>
      </c>
      <c r="T480" s="17">
        <v>3.3619153507818099E-2</v>
      </c>
      <c r="U480" s="17">
        <v>3.8996338870179698E-2</v>
      </c>
      <c r="V480" s="17">
        <v>3.7091857768330502E-2</v>
      </c>
      <c r="W480" s="17">
        <v>2.3443920416384701E-2</v>
      </c>
      <c r="X480" s="17">
        <v>3.79856249120787E-2</v>
      </c>
      <c r="Y480" s="17">
        <v>4.2028647839642101E-2</v>
      </c>
      <c r="Z480" s="17">
        <v>5.1697127698678499E-2</v>
      </c>
      <c r="AA480" s="17">
        <v>4.7630201600853302E-2</v>
      </c>
      <c r="AB480" s="17">
        <v>2.9281097257710401E-2</v>
      </c>
      <c r="AC480" s="17">
        <v>6.5015918628667305E-2</v>
      </c>
      <c r="AD480" s="17">
        <v>8.1130563429227198E-2</v>
      </c>
      <c r="AE480" s="17"/>
      <c r="AF480" s="17">
        <v>0.132037069663478</v>
      </c>
      <c r="AG480" s="17">
        <v>2.88133727440484E-2</v>
      </c>
      <c r="AH480" s="17">
        <v>6.0544054108108397E-2</v>
      </c>
      <c r="AI480" s="17">
        <v>6.4096494033685406E-2</v>
      </c>
      <c r="AJ480" s="17">
        <v>4.38566946649218E-2</v>
      </c>
      <c r="AK480" s="17">
        <v>4.4707092606232901E-2</v>
      </c>
      <c r="AL480" s="17">
        <v>4.5863387594408299E-2</v>
      </c>
      <c r="AM480" s="17">
        <v>3.9084143609552299E-2</v>
      </c>
      <c r="AN480" s="17">
        <v>2.1048720660018699E-2</v>
      </c>
      <c r="AO480" s="17">
        <v>2.53305454525477E-2</v>
      </c>
      <c r="AP480" s="17">
        <v>2.6462729423108101E-2</v>
      </c>
      <c r="AQ480" s="17">
        <v>2.9303079819604502E-2</v>
      </c>
      <c r="AR480" s="17">
        <v>2.6581114058725999E-2</v>
      </c>
      <c r="AS480" s="17">
        <v>3.6751337941595699E-2</v>
      </c>
      <c r="AT480" s="17">
        <v>3.0344300561569001E-2</v>
      </c>
      <c r="AU480" s="17">
        <v>2.5162966776880302E-2</v>
      </c>
      <c r="AV480" s="17"/>
      <c r="AW480" s="17">
        <v>3.0329113928350401E-2</v>
      </c>
      <c r="AX480" s="17">
        <v>4.8165881830021899E-2</v>
      </c>
      <c r="AY480" s="17">
        <v>3.9194556806323499E-2</v>
      </c>
      <c r="AZ480" s="17">
        <v>4.3109627899649103E-2</v>
      </c>
      <c r="BA480" s="17">
        <v>4.8519069519648003E-2</v>
      </c>
      <c r="BB480" s="17">
        <v>3.3411806584639298E-2</v>
      </c>
      <c r="BC480" s="17"/>
      <c r="BD480" s="17">
        <v>6.5577393779824897E-2</v>
      </c>
      <c r="BE480" s="17">
        <v>3.97957447664141E-2</v>
      </c>
      <c r="BF480" s="17">
        <v>2.2273981008501E-2</v>
      </c>
      <c r="BG480" s="17">
        <v>2.7784309698126401E-2</v>
      </c>
      <c r="BH480" s="17">
        <v>3.1851645717917001E-2</v>
      </c>
      <c r="BI480" s="17"/>
      <c r="BJ480" s="17">
        <v>4.2995744494211799E-2</v>
      </c>
      <c r="BK480" s="17">
        <v>3.2511793375904902E-2</v>
      </c>
      <c r="BL480" s="17"/>
      <c r="BM480" s="17">
        <v>4.1193394920681199E-2</v>
      </c>
      <c r="BN480" s="17">
        <v>4.3044339967455297E-2</v>
      </c>
      <c r="BO480" s="17"/>
      <c r="BP480" s="17">
        <v>3.4480133591923E-2</v>
      </c>
      <c r="BQ480" s="17">
        <v>2.60871361194309E-2</v>
      </c>
      <c r="BR480" s="17">
        <v>2.1620584548955699E-2</v>
      </c>
      <c r="BS480" s="17">
        <v>4.3768816912873702E-2</v>
      </c>
      <c r="BT480" s="17"/>
      <c r="BU480" s="17">
        <v>2.6629241261877101E-2</v>
      </c>
      <c r="BV480" s="17">
        <v>6.0041937812783303E-2</v>
      </c>
      <c r="BW480" s="17"/>
      <c r="BX480" s="17">
        <v>2.4290488903431402E-2</v>
      </c>
      <c r="BY480" s="17">
        <v>4.8087881190072297E-2</v>
      </c>
      <c r="BZ480" s="17"/>
      <c r="CA480" s="17">
        <v>9.1161582175680392E-3</v>
      </c>
      <c r="CB480" s="17">
        <v>4.8999887355644103E-2</v>
      </c>
      <c r="CC480" s="17">
        <v>1.8374091203957499E-2</v>
      </c>
      <c r="CD480" s="17">
        <v>6.6945383670210495E-2</v>
      </c>
    </row>
    <row r="481" spans="2:82">
      <c r="B481" t="s">
        <v>228</v>
      </c>
      <c r="C481" s="17">
        <v>0.24562410059272799</v>
      </c>
      <c r="D481" s="17">
        <v>0.28456788494572499</v>
      </c>
      <c r="E481" s="17">
        <v>0.20891390627369999</v>
      </c>
      <c r="F481" s="17"/>
      <c r="G481" s="17">
        <v>0.27102584749403302</v>
      </c>
      <c r="H481" s="17">
        <v>0.30845356007145203</v>
      </c>
      <c r="I481" s="17">
        <v>0.26920464469308097</v>
      </c>
      <c r="J481" s="17">
        <v>0.21879563554829101</v>
      </c>
      <c r="K481" s="17">
        <v>0.23108759205308399</v>
      </c>
      <c r="L481" s="17">
        <v>0.18979825226837899</v>
      </c>
      <c r="M481" s="17"/>
      <c r="N481" s="17">
        <v>0.21212868496923101</v>
      </c>
      <c r="O481" s="17">
        <v>0.22400332548046401</v>
      </c>
      <c r="P481" s="17">
        <v>0.283924757601212</v>
      </c>
      <c r="Q481" s="17">
        <v>0.27239321654412801</v>
      </c>
      <c r="R481" s="17"/>
      <c r="S481" s="17">
        <v>0.269735169731812</v>
      </c>
      <c r="T481" s="17">
        <v>0.21189171700208501</v>
      </c>
      <c r="U481" s="17">
        <v>0.23857983388894799</v>
      </c>
      <c r="V481" s="17">
        <v>0.23812438437908801</v>
      </c>
      <c r="W481" s="17">
        <v>0.30347604530755301</v>
      </c>
      <c r="X481" s="17">
        <v>0.27321447768018597</v>
      </c>
      <c r="Y481" s="17">
        <v>0.19841595403439799</v>
      </c>
      <c r="Z481" s="17">
        <v>0.28798793357125102</v>
      </c>
      <c r="AA481" s="17">
        <v>0.25623062656689999</v>
      </c>
      <c r="AB481" s="17">
        <v>0.211893639080802</v>
      </c>
      <c r="AC481" s="17">
        <v>0.247311724256081</v>
      </c>
      <c r="AD481" s="17">
        <v>0.231678834883878</v>
      </c>
      <c r="AE481" s="17"/>
      <c r="AF481" s="17">
        <v>0.37991682552691902</v>
      </c>
      <c r="AG481" s="17">
        <v>0.32866600955932102</v>
      </c>
      <c r="AH481" s="17">
        <v>0.26127865925892901</v>
      </c>
      <c r="AI481" s="17">
        <v>0.247242886035176</v>
      </c>
      <c r="AJ481" s="17">
        <v>0.21713580594835699</v>
      </c>
      <c r="AK481" s="17">
        <v>0.28157693962147001</v>
      </c>
      <c r="AL481" s="17">
        <v>0.24567251157866599</v>
      </c>
      <c r="AM481" s="17">
        <v>0.216570983911125</v>
      </c>
      <c r="AN481" s="17">
        <v>0.26121651745157998</v>
      </c>
      <c r="AO481" s="17">
        <v>0.25755504281724301</v>
      </c>
      <c r="AP481" s="17">
        <v>0.27094293494499699</v>
      </c>
      <c r="AQ481" s="17">
        <v>0.19907522848282799</v>
      </c>
      <c r="AR481" s="17">
        <v>0.21593212676880799</v>
      </c>
      <c r="AS481" s="17">
        <v>0.24400920629787501</v>
      </c>
      <c r="AT481" s="17">
        <v>0.198773380540782</v>
      </c>
      <c r="AU481" s="17">
        <v>0.24854816403107399</v>
      </c>
      <c r="AV481" s="17"/>
      <c r="AW481" s="17">
        <v>0.253072232562772</v>
      </c>
      <c r="AX481" s="17">
        <v>0.23139194645820699</v>
      </c>
      <c r="AY481" s="17">
        <v>0.27815641129758401</v>
      </c>
      <c r="AZ481" s="17">
        <v>0.24569961334693699</v>
      </c>
      <c r="BA481" s="17">
        <v>0.224009108093005</v>
      </c>
      <c r="BB481" s="17">
        <v>0.25359133534270301</v>
      </c>
      <c r="BC481" s="17"/>
      <c r="BD481" s="17">
        <v>0.271341752442467</v>
      </c>
      <c r="BE481" s="17">
        <v>0.23097562971781699</v>
      </c>
      <c r="BF481" s="17">
        <v>0.22804455663534301</v>
      </c>
      <c r="BG481" s="17">
        <v>0.22835272393457701</v>
      </c>
      <c r="BH481" s="17">
        <v>0.249533611210073</v>
      </c>
      <c r="BI481" s="17"/>
      <c r="BJ481" s="17">
        <v>0.23662943281114401</v>
      </c>
      <c r="BK481" s="17">
        <v>0.28805706589942198</v>
      </c>
      <c r="BL481" s="17"/>
      <c r="BM481" s="17">
        <v>0.23964731508564999</v>
      </c>
      <c r="BN481" s="17">
        <v>0.27579662750263001</v>
      </c>
      <c r="BO481" s="17"/>
      <c r="BP481" s="17">
        <v>0.27378557788366997</v>
      </c>
      <c r="BQ481" s="17">
        <v>0.31402393527147499</v>
      </c>
      <c r="BR481" s="17">
        <v>0.29371142736965</v>
      </c>
      <c r="BS481" s="17">
        <v>0.22515072389334501</v>
      </c>
      <c r="BT481" s="17"/>
      <c r="BU481" s="17">
        <v>0.21805895536983599</v>
      </c>
      <c r="BV481" s="17">
        <v>0.28071340714709903</v>
      </c>
      <c r="BW481" s="17"/>
      <c r="BX481" s="17">
        <v>0.234571065548352</v>
      </c>
      <c r="BY481" s="17">
        <v>0.25000835091729201</v>
      </c>
      <c r="BZ481" s="17"/>
      <c r="CA481" s="17">
        <v>0.38336221434321499</v>
      </c>
      <c r="CB481" s="17">
        <v>0.298500428010331</v>
      </c>
      <c r="CC481" s="17">
        <v>0.207324705663257</v>
      </c>
      <c r="CD481" s="17">
        <v>0.199825906074618</v>
      </c>
    </row>
    <row r="482" spans="2:82">
      <c r="B482" t="s">
        <v>229</v>
      </c>
      <c r="C482" s="17">
        <v>0.44099404048961499</v>
      </c>
      <c r="D482" s="17">
        <v>0.43071046900914201</v>
      </c>
      <c r="E482" s="17">
        <v>0.450756189735672</v>
      </c>
      <c r="F482" s="17"/>
      <c r="G482" s="17">
        <v>0.39003288967856897</v>
      </c>
      <c r="H482" s="17">
        <v>0.38533955084864802</v>
      </c>
      <c r="I482" s="17">
        <v>0.40351266982539902</v>
      </c>
      <c r="J482" s="17">
        <v>0.43149713732438699</v>
      </c>
      <c r="K482" s="17">
        <v>0.49377593182804902</v>
      </c>
      <c r="L482" s="17">
        <v>0.52321718982462995</v>
      </c>
      <c r="M482" s="17"/>
      <c r="N482" s="17">
        <v>0.527719251313569</v>
      </c>
      <c r="O482" s="17">
        <v>0.48562910144925697</v>
      </c>
      <c r="P482" s="17">
        <v>0.36562533124895003</v>
      </c>
      <c r="Q482" s="17">
        <v>0.36820455166760402</v>
      </c>
      <c r="R482" s="17"/>
      <c r="S482" s="17">
        <v>0.38352481307095498</v>
      </c>
      <c r="T482" s="17">
        <v>0.497350882104166</v>
      </c>
      <c r="U482" s="17">
        <v>0.43513790081137599</v>
      </c>
      <c r="V482" s="17">
        <v>0.43345319486901102</v>
      </c>
      <c r="W482" s="17">
        <v>0.41771563972606202</v>
      </c>
      <c r="X482" s="17">
        <v>0.40714926217977399</v>
      </c>
      <c r="Y482" s="17">
        <v>0.46485329184937502</v>
      </c>
      <c r="Z482" s="17">
        <v>0.36734352651042101</v>
      </c>
      <c r="AA482" s="17">
        <v>0.463460858601763</v>
      </c>
      <c r="AB482" s="17">
        <v>0.50442257749144503</v>
      </c>
      <c r="AC482" s="17">
        <v>0.42483352168995098</v>
      </c>
      <c r="AD482" s="17">
        <v>0.44793317147575001</v>
      </c>
      <c r="AE482" s="17"/>
      <c r="AF482" s="17">
        <v>0.35956131661489998</v>
      </c>
      <c r="AG482" s="17">
        <v>0.32589923405226001</v>
      </c>
      <c r="AH482" s="17">
        <v>0.40598925144970299</v>
      </c>
      <c r="AI482" s="17">
        <v>0.39816092708304801</v>
      </c>
      <c r="AJ482" s="17">
        <v>0.44730246982544503</v>
      </c>
      <c r="AK482" s="17">
        <v>0.42558165517940799</v>
      </c>
      <c r="AL482" s="17">
        <v>0.43339933604154901</v>
      </c>
      <c r="AM482" s="17">
        <v>0.44158348260679903</v>
      </c>
      <c r="AN482" s="17">
        <v>0.45543992438348702</v>
      </c>
      <c r="AO482" s="17">
        <v>0.45495800103537898</v>
      </c>
      <c r="AP482" s="17">
        <v>0.471236360315404</v>
      </c>
      <c r="AQ482" s="17">
        <v>0.54184301063441198</v>
      </c>
      <c r="AR482" s="17">
        <v>0.449093047153934</v>
      </c>
      <c r="AS482" s="17">
        <v>0.47021527584465</v>
      </c>
      <c r="AT482" s="17">
        <v>0.49863746003807402</v>
      </c>
      <c r="AU482" s="17">
        <v>0.49931140382314299</v>
      </c>
      <c r="AV482" s="17"/>
      <c r="AW482" s="17">
        <v>0.404698902852969</v>
      </c>
      <c r="AX482" s="17">
        <v>0.46494317047926198</v>
      </c>
      <c r="AY482" s="17">
        <v>0.43680953942967199</v>
      </c>
      <c r="AZ482" s="17">
        <v>0.451111395937147</v>
      </c>
      <c r="BA482" s="17">
        <v>0.46720632795980399</v>
      </c>
      <c r="BB482" s="17">
        <v>0.39657244618106402</v>
      </c>
      <c r="BC482" s="17"/>
      <c r="BD482" s="17">
        <v>0.36157495394767503</v>
      </c>
      <c r="BE482" s="17">
        <v>0.46515379308692101</v>
      </c>
      <c r="BF482" s="17">
        <v>0.498620024111116</v>
      </c>
      <c r="BG482" s="17">
        <v>0.47437201277941798</v>
      </c>
      <c r="BH482" s="17">
        <v>0.46625614610770599</v>
      </c>
      <c r="BI482" s="17"/>
      <c r="BJ482" s="17">
        <v>0.46054690877950599</v>
      </c>
      <c r="BK482" s="17">
        <v>0.35473212836559398</v>
      </c>
      <c r="BL482" s="17"/>
      <c r="BM482" s="17">
        <v>0.45292403908656598</v>
      </c>
      <c r="BN482" s="17">
        <v>0.37861817569864398</v>
      </c>
      <c r="BO482" s="17"/>
      <c r="BP482" s="17">
        <v>0.37869079647361598</v>
      </c>
      <c r="BQ482" s="17">
        <v>0.40045573897188003</v>
      </c>
      <c r="BR482" s="17">
        <v>0.41069335022676801</v>
      </c>
      <c r="BS482" s="17">
        <v>0.46408665463929899</v>
      </c>
      <c r="BT482" s="17"/>
      <c r="BU482" s="17">
        <v>0.51103515855991499</v>
      </c>
      <c r="BV482" s="17">
        <v>0.35183455144986298</v>
      </c>
      <c r="BW482" s="17"/>
      <c r="BX482" s="17">
        <v>0.49874285586213801</v>
      </c>
      <c r="BY482" s="17">
        <v>0.41808763862590498</v>
      </c>
      <c r="BZ482" s="17"/>
      <c r="CA482" s="17">
        <v>0.40929169802936599</v>
      </c>
      <c r="CB482" s="17">
        <v>0.336752299408491</v>
      </c>
      <c r="CC482" s="17">
        <v>0.59337176973352901</v>
      </c>
      <c r="CD482" s="17">
        <v>0.38634532472009803</v>
      </c>
    </row>
    <row r="483" spans="2:82">
      <c r="B483" t="s">
        <v>230</v>
      </c>
      <c r="C483" s="17">
        <v>-0.195369939896887</v>
      </c>
      <c r="D483" s="17">
        <v>-0.14614258406341599</v>
      </c>
      <c r="E483" s="17">
        <v>-0.24184228346197301</v>
      </c>
      <c r="F483" s="17"/>
      <c r="G483" s="17">
        <v>-0.119007042184536</v>
      </c>
      <c r="H483" s="17">
        <v>-7.6885990777195906E-2</v>
      </c>
      <c r="I483" s="17">
        <v>-0.13430802513231799</v>
      </c>
      <c r="J483" s="17">
        <v>-0.21270150177609601</v>
      </c>
      <c r="K483" s="17">
        <v>-0.26268833977496497</v>
      </c>
      <c r="L483" s="17">
        <v>-0.33341893755625102</v>
      </c>
      <c r="M483" s="17"/>
      <c r="N483" s="17">
        <v>-0.31559056634433802</v>
      </c>
      <c r="O483" s="17">
        <v>-0.261625775968793</v>
      </c>
      <c r="P483" s="17">
        <v>-8.1700573647737904E-2</v>
      </c>
      <c r="Q483" s="17">
        <v>-9.5811335123475894E-2</v>
      </c>
      <c r="R483" s="17"/>
      <c r="S483" s="17">
        <v>-0.113789643339143</v>
      </c>
      <c r="T483" s="17">
        <v>-0.28545916510208103</v>
      </c>
      <c r="U483" s="17">
        <v>-0.196558066922428</v>
      </c>
      <c r="V483" s="17">
        <v>-0.19532881048992201</v>
      </c>
      <c r="W483" s="17">
        <v>-0.11423959441851</v>
      </c>
      <c r="X483" s="17">
        <v>-0.13393478449958801</v>
      </c>
      <c r="Y483" s="17">
        <v>-0.26643733781497603</v>
      </c>
      <c r="Z483" s="17">
        <v>-7.93555929391703E-2</v>
      </c>
      <c r="AA483" s="17">
        <v>-0.20723023203486399</v>
      </c>
      <c r="AB483" s="17">
        <v>-0.29252893841064298</v>
      </c>
      <c r="AC483" s="17">
        <v>-0.17752179743387</v>
      </c>
      <c r="AD483" s="17">
        <v>-0.21625433659187199</v>
      </c>
      <c r="AE483" s="17"/>
      <c r="AF483" s="17">
        <v>2.03555089120184E-2</v>
      </c>
      <c r="AG483" s="17">
        <v>2.76677550706078E-3</v>
      </c>
      <c r="AH483" s="17">
        <v>-0.14471059219077401</v>
      </c>
      <c r="AI483" s="17">
        <v>-0.15091804104787199</v>
      </c>
      <c r="AJ483" s="17">
        <v>-0.23016666387708901</v>
      </c>
      <c r="AK483" s="17">
        <v>-0.14400471555793801</v>
      </c>
      <c r="AL483" s="17">
        <v>-0.187726824462883</v>
      </c>
      <c r="AM483" s="17">
        <v>-0.225012498695673</v>
      </c>
      <c r="AN483" s="17">
        <v>-0.19422340693190701</v>
      </c>
      <c r="AO483" s="17">
        <v>-0.197402958218135</v>
      </c>
      <c r="AP483" s="17">
        <v>-0.20029342537040701</v>
      </c>
      <c r="AQ483" s="17">
        <v>-0.34276778215158399</v>
      </c>
      <c r="AR483" s="17">
        <v>-0.23316092038512501</v>
      </c>
      <c r="AS483" s="17">
        <v>-0.226206069546776</v>
      </c>
      <c r="AT483" s="17">
        <v>-0.29986407949729199</v>
      </c>
      <c r="AU483" s="17">
        <v>-0.25076323979206899</v>
      </c>
      <c r="AV483" s="17"/>
      <c r="AW483" s="17">
        <v>-0.151626670290197</v>
      </c>
      <c r="AX483" s="17">
        <v>-0.23355122402105499</v>
      </c>
      <c r="AY483" s="17">
        <v>-0.15865312813208801</v>
      </c>
      <c r="AZ483" s="17">
        <v>-0.20541178259021001</v>
      </c>
      <c r="BA483" s="17">
        <v>-0.24319721986679901</v>
      </c>
      <c r="BB483" s="17">
        <v>-0.14298111083836201</v>
      </c>
      <c r="BC483" s="17"/>
      <c r="BD483" s="17">
        <v>-9.02332015052075E-2</v>
      </c>
      <c r="BE483" s="17">
        <v>-0.23417816336910399</v>
      </c>
      <c r="BF483" s="17">
        <v>-0.27057546747577299</v>
      </c>
      <c r="BG483" s="17">
        <v>-0.24601928884484101</v>
      </c>
      <c r="BH483" s="17">
        <v>-0.21672253489763299</v>
      </c>
      <c r="BI483" s="17"/>
      <c r="BJ483" s="17">
        <v>-0.22391747596836201</v>
      </c>
      <c r="BK483" s="17">
        <v>-6.6675062466171803E-2</v>
      </c>
      <c r="BL483" s="17"/>
      <c r="BM483" s="17">
        <v>-0.21327672400091599</v>
      </c>
      <c r="BN483" s="17">
        <v>-0.102821548196014</v>
      </c>
      <c r="BO483" s="17"/>
      <c r="BP483" s="17">
        <v>-0.104905218589946</v>
      </c>
      <c r="BQ483" s="17">
        <v>-8.6431803700405693E-2</v>
      </c>
      <c r="BR483" s="17">
        <v>-0.116981922857117</v>
      </c>
      <c r="BS483" s="17">
        <v>-0.23893593074595501</v>
      </c>
      <c r="BT483" s="17"/>
      <c r="BU483" s="17">
        <v>-0.292976203190078</v>
      </c>
      <c r="BV483" s="17">
        <v>-7.1121144302764006E-2</v>
      </c>
      <c r="BW483" s="17"/>
      <c r="BX483" s="17">
        <v>-0.26417179031378601</v>
      </c>
      <c r="BY483" s="17">
        <v>-0.168079287708613</v>
      </c>
      <c r="BZ483" s="17"/>
      <c r="CA483" s="17">
        <v>-2.5929483686151299E-2</v>
      </c>
      <c r="CB483" s="17">
        <v>-3.8251871398160699E-2</v>
      </c>
      <c r="CC483" s="17">
        <v>-0.38604706407027201</v>
      </c>
      <c r="CD483" s="17">
        <v>-0.18651941864548099</v>
      </c>
    </row>
    <row r="484" spans="2:82">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row>
    <row r="485" spans="2:82">
      <c r="B485" s="6" t="s">
        <v>241</v>
      </c>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row>
    <row r="486" spans="2:82">
      <c r="B486" s="24" t="s">
        <v>15</v>
      </c>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row>
    <row r="487" spans="2:82">
      <c r="B487" t="s">
        <v>223</v>
      </c>
      <c r="C487" s="17">
        <v>0.218348362476395</v>
      </c>
      <c r="D487" s="17">
        <v>0.23717390742974701</v>
      </c>
      <c r="E487" s="17">
        <v>0.19865386408944399</v>
      </c>
      <c r="F487" s="17"/>
      <c r="G487" s="17">
        <v>0.25886556897187801</v>
      </c>
      <c r="H487" s="17">
        <v>0.28007474792458997</v>
      </c>
      <c r="I487" s="17">
        <v>0.226612630270526</v>
      </c>
      <c r="J487" s="17">
        <v>0.203423278808121</v>
      </c>
      <c r="K487" s="17">
        <v>0.16015781750525901</v>
      </c>
      <c r="L487" s="17">
        <v>0.18545162079702299</v>
      </c>
      <c r="M487" s="17"/>
      <c r="N487" s="17">
        <v>0.25671419862625899</v>
      </c>
      <c r="O487" s="17">
        <v>0.19437559739452701</v>
      </c>
      <c r="P487" s="17">
        <v>0.21937060618544699</v>
      </c>
      <c r="Q487" s="17">
        <v>0.19892021073741001</v>
      </c>
      <c r="R487" s="17"/>
      <c r="S487" s="17">
        <v>0.26266817083053701</v>
      </c>
      <c r="T487" s="17">
        <v>0.19319214450119199</v>
      </c>
      <c r="U487" s="17">
        <v>0.18883819837589499</v>
      </c>
      <c r="V487" s="17">
        <v>0.187231955706261</v>
      </c>
      <c r="W487" s="17">
        <v>0.21862465601570899</v>
      </c>
      <c r="X487" s="17">
        <v>0.20085400826180599</v>
      </c>
      <c r="Y487" s="17">
        <v>0.22319986799682201</v>
      </c>
      <c r="Z487" s="17">
        <v>0.232986839578875</v>
      </c>
      <c r="AA487" s="17">
        <v>0.22784178682738701</v>
      </c>
      <c r="AB487" s="17">
        <v>0.25183415823736099</v>
      </c>
      <c r="AC487" s="17">
        <v>0.211646222645403</v>
      </c>
      <c r="AD487" s="17">
        <v>0.18785932928501001</v>
      </c>
      <c r="AE487" s="17"/>
      <c r="AF487" s="17">
        <v>0.25186549035201</v>
      </c>
      <c r="AG487" s="17">
        <v>0.217928067220657</v>
      </c>
      <c r="AH487" s="17">
        <v>0.21036494277440199</v>
      </c>
      <c r="AI487" s="17">
        <v>0.163074479338151</v>
      </c>
      <c r="AJ487" s="17">
        <v>0.19577686680762399</v>
      </c>
      <c r="AK487" s="17">
        <v>0.22580609452627601</v>
      </c>
      <c r="AL487" s="17">
        <v>0.200039588115387</v>
      </c>
      <c r="AM487" s="17">
        <v>0.21568032067179199</v>
      </c>
      <c r="AN487" s="17">
        <v>0.22855039720272899</v>
      </c>
      <c r="AO487" s="17">
        <v>0.25060549829255702</v>
      </c>
      <c r="AP487" s="17">
        <v>0.26122050165085597</v>
      </c>
      <c r="AQ487" s="17">
        <v>0.24465827810378801</v>
      </c>
      <c r="AR487" s="17">
        <v>0.203835237896693</v>
      </c>
      <c r="AS487" s="17">
        <v>0.24435659378295499</v>
      </c>
      <c r="AT487" s="17">
        <v>0.25298759011524302</v>
      </c>
      <c r="AU487" s="17">
        <v>0.28290198975680497</v>
      </c>
      <c r="AV487" s="17"/>
      <c r="AW487" s="17">
        <v>0.27899566118299102</v>
      </c>
      <c r="AX487" s="17">
        <v>0.213928851961636</v>
      </c>
      <c r="AY487" s="17">
        <v>0.21854205030787799</v>
      </c>
      <c r="AZ487" s="17">
        <v>0.17827734632235301</v>
      </c>
      <c r="BA487" s="17">
        <v>0.196113879596226</v>
      </c>
      <c r="BB487" s="17">
        <v>0.18380046503015099</v>
      </c>
      <c r="BC487" s="17"/>
      <c r="BD487" s="17">
        <v>0.181478126528856</v>
      </c>
      <c r="BE487" s="17">
        <v>0.19847347375471799</v>
      </c>
      <c r="BF487" s="17">
        <v>0.23789997585357101</v>
      </c>
      <c r="BG487" s="17">
        <v>0.30211284429331497</v>
      </c>
      <c r="BH487" s="17">
        <v>0.25814827920136602</v>
      </c>
      <c r="BI487" s="17"/>
      <c r="BJ487" s="17">
        <v>0.20418402907545799</v>
      </c>
      <c r="BK487" s="17">
        <v>0.28041765035070798</v>
      </c>
      <c r="BL487" s="17"/>
      <c r="BM487" s="17">
        <v>0.211483605159693</v>
      </c>
      <c r="BN487" s="17">
        <v>0.25238832033515801</v>
      </c>
      <c r="BO487" s="17"/>
      <c r="BP487" s="17">
        <v>0.25028792962705998</v>
      </c>
      <c r="BQ487" s="17">
        <v>0.29540068425899102</v>
      </c>
      <c r="BR487" s="17">
        <v>0.28124916038204001</v>
      </c>
      <c r="BS487" s="17">
        <v>0.19703145227803401</v>
      </c>
      <c r="BT487" s="17"/>
      <c r="BU487" s="17">
        <v>0.25265357476245398</v>
      </c>
      <c r="BV487" s="17">
        <v>0.17467922521683099</v>
      </c>
      <c r="BW487" s="17"/>
      <c r="BX487" s="17">
        <v>0.32787869518709001</v>
      </c>
      <c r="BY487" s="17">
        <v>0.174902522052613</v>
      </c>
      <c r="BZ487" s="17"/>
      <c r="CA487" s="17">
        <v>0.25613105730070601</v>
      </c>
      <c r="CB487" s="17">
        <v>0.102766474929865</v>
      </c>
      <c r="CC487" s="17">
        <v>0.36665756283629303</v>
      </c>
      <c r="CD487" s="17">
        <v>0.160884211256729</v>
      </c>
    </row>
    <row r="488" spans="2:82">
      <c r="B488" t="s">
        <v>224</v>
      </c>
      <c r="C488" s="17">
        <v>0.43366925246883897</v>
      </c>
      <c r="D488" s="17">
        <v>0.43369036200247402</v>
      </c>
      <c r="E488" s="17">
        <v>0.434351298718328</v>
      </c>
      <c r="F488" s="17"/>
      <c r="G488" s="17">
        <v>0.41740570264768601</v>
      </c>
      <c r="H488" s="17">
        <v>0.41932887859534801</v>
      </c>
      <c r="I488" s="17">
        <v>0.42468738121940097</v>
      </c>
      <c r="J488" s="17">
        <v>0.41555457650132699</v>
      </c>
      <c r="K488" s="17">
        <v>0.46289538800433799</v>
      </c>
      <c r="L488" s="17">
        <v>0.45864806601657998</v>
      </c>
      <c r="M488" s="17"/>
      <c r="N488" s="17">
        <v>0.46600281385617298</v>
      </c>
      <c r="O488" s="17">
        <v>0.46460093716643802</v>
      </c>
      <c r="P488" s="17">
        <v>0.36133315361711199</v>
      </c>
      <c r="Q488" s="17">
        <v>0.43048415425791398</v>
      </c>
      <c r="R488" s="17"/>
      <c r="S488" s="17">
        <v>0.42567015251770601</v>
      </c>
      <c r="T488" s="17">
        <v>0.48828230568686798</v>
      </c>
      <c r="U488" s="17">
        <v>0.44488296592085003</v>
      </c>
      <c r="V488" s="17">
        <v>0.42603445384170102</v>
      </c>
      <c r="W488" s="17">
        <v>0.43414813105477801</v>
      </c>
      <c r="X488" s="17">
        <v>0.42617873188516597</v>
      </c>
      <c r="Y488" s="17">
        <v>0.40056906486011601</v>
      </c>
      <c r="Z488" s="17">
        <v>0.38525908574312701</v>
      </c>
      <c r="AA488" s="17">
        <v>0.42855682253690702</v>
      </c>
      <c r="AB488" s="17">
        <v>0.41585207159654197</v>
      </c>
      <c r="AC488" s="17">
        <v>0.46463723143154401</v>
      </c>
      <c r="AD488" s="17">
        <v>0.422117575435072</v>
      </c>
      <c r="AE488" s="17"/>
      <c r="AF488" s="17">
        <v>0.37673486208297202</v>
      </c>
      <c r="AG488" s="17">
        <v>0.42382574935565298</v>
      </c>
      <c r="AH488" s="17">
        <v>0.38969242340917598</v>
      </c>
      <c r="AI488" s="17">
        <v>0.46856360914869499</v>
      </c>
      <c r="AJ488" s="17">
        <v>0.44942627802604801</v>
      </c>
      <c r="AK488" s="17">
        <v>0.40434345680665501</v>
      </c>
      <c r="AL488" s="17">
        <v>0.44654861136776602</v>
      </c>
      <c r="AM488" s="17">
        <v>0.42912108947872102</v>
      </c>
      <c r="AN488" s="17">
        <v>0.44026095689341299</v>
      </c>
      <c r="AO488" s="17">
        <v>0.427768472235173</v>
      </c>
      <c r="AP488" s="17">
        <v>0.43962653223798298</v>
      </c>
      <c r="AQ488" s="17">
        <v>0.43184940390276499</v>
      </c>
      <c r="AR488" s="17">
        <v>0.42009915904245898</v>
      </c>
      <c r="AS488" s="17">
        <v>0.41372032502473499</v>
      </c>
      <c r="AT488" s="17">
        <v>0.51015847325096597</v>
      </c>
      <c r="AU488" s="17">
        <v>0.48895610757504798</v>
      </c>
      <c r="AV488" s="17"/>
      <c r="AW488" s="17">
        <v>0.41027165555941197</v>
      </c>
      <c r="AX488" s="17">
        <v>0.45065832281568102</v>
      </c>
      <c r="AY488" s="17">
        <v>0.43432808669907802</v>
      </c>
      <c r="AZ488" s="17">
        <v>0.44732423023661699</v>
      </c>
      <c r="BA488" s="17">
        <v>0.41418757734072398</v>
      </c>
      <c r="BB488" s="17">
        <v>0.43521460161880399</v>
      </c>
      <c r="BC488" s="17"/>
      <c r="BD488" s="17">
        <v>0.41727943920361199</v>
      </c>
      <c r="BE488" s="17">
        <v>0.434224791188913</v>
      </c>
      <c r="BF488" s="17">
        <v>0.46088292406811499</v>
      </c>
      <c r="BG488" s="17">
        <v>0.44343822022957202</v>
      </c>
      <c r="BH488" s="17">
        <v>0.48069080472371101</v>
      </c>
      <c r="BI488" s="17"/>
      <c r="BJ488" s="17">
        <v>0.44096424708635901</v>
      </c>
      <c r="BK488" s="17">
        <v>0.40962029835443098</v>
      </c>
      <c r="BL488" s="17"/>
      <c r="BM488" s="17">
        <v>0.43374743383178599</v>
      </c>
      <c r="BN488" s="17">
        <v>0.436099475904767</v>
      </c>
      <c r="BO488" s="17"/>
      <c r="BP488" s="17">
        <v>0.43956677396968602</v>
      </c>
      <c r="BQ488" s="17">
        <v>0.41247862185717898</v>
      </c>
      <c r="BR488" s="17">
        <v>0.41932985707633003</v>
      </c>
      <c r="BS488" s="17">
        <v>0.43851267687248402</v>
      </c>
      <c r="BT488" s="17"/>
      <c r="BU488" s="17">
        <v>0.44685302479647798</v>
      </c>
      <c r="BV488" s="17">
        <v>0.41688684755107402</v>
      </c>
      <c r="BW488" s="17"/>
      <c r="BX488" s="17">
        <v>0.42970959379572898</v>
      </c>
      <c r="BY488" s="17">
        <v>0.43523987399976199</v>
      </c>
      <c r="BZ488" s="17"/>
      <c r="CA488" s="17">
        <v>0.486860272126454</v>
      </c>
      <c r="CB488" s="17">
        <v>0.32095554115779701</v>
      </c>
      <c r="CC488" s="17">
        <v>0.49637648221844499</v>
      </c>
      <c r="CD488" s="17">
        <v>0.46121436442418601</v>
      </c>
    </row>
    <row r="489" spans="2:82">
      <c r="B489" t="s">
        <v>225</v>
      </c>
      <c r="C489" s="17">
        <v>0.241971438187357</v>
      </c>
      <c r="D489" s="17">
        <v>0.22776753352603801</v>
      </c>
      <c r="E489" s="17">
        <v>0.25616074167770703</v>
      </c>
      <c r="F489" s="17"/>
      <c r="G489" s="17">
        <v>0.21794321401272199</v>
      </c>
      <c r="H489" s="17">
        <v>0.21393648771374699</v>
      </c>
      <c r="I489" s="17">
        <v>0.23524027056692701</v>
      </c>
      <c r="J489" s="17">
        <v>0.24745042847097801</v>
      </c>
      <c r="K489" s="17">
        <v>0.26700637832539198</v>
      </c>
      <c r="L489" s="17">
        <v>0.26507901497601699</v>
      </c>
      <c r="M489" s="17"/>
      <c r="N489" s="17">
        <v>0.19748076016323801</v>
      </c>
      <c r="O489" s="17">
        <v>0.24182591857945401</v>
      </c>
      <c r="P489" s="17">
        <v>0.28175959637267101</v>
      </c>
      <c r="Q489" s="17">
        <v>0.25675330316574402</v>
      </c>
      <c r="R489" s="17"/>
      <c r="S489" s="17">
        <v>0.21940852727250301</v>
      </c>
      <c r="T489" s="17">
        <v>0.242524436719077</v>
      </c>
      <c r="U489" s="17">
        <v>0.264436467900318</v>
      </c>
      <c r="V489" s="17">
        <v>0.275088576800889</v>
      </c>
      <c r="W489" s="17">
        <v>0.261607438535641</v>
      </c>
      <c r="X489" s="17">
        <v>0.23281129578585699</v>
      </c>
      <c r="Y489" s="17">
        <v>0.24279735581356501</v>
      </c>
      <c r="Z489" s="17">
        <v>0.26091473639392798</v>
      </c>
      <c r="AA489" s="17">
        <v>0.232996791063565</v>
      </c>
      <c r="AB489" s="17">
        <v>0.244523598344633</v>
      </c>
      <c r="AC489" s="17">
        <v>0.17916850042424401</v>
      </c>
      <c r="AD489" s="17">
        <v>0.269737676697205</v>
      </c>
      <c r="AE489" s="17"/>
      <c r="AF489" s="17">
        <v>0.33225953386170898</v>
      </c>
      <c r="AG489" s="17">
        <v>0.22252374535983399</v>
      </c>
      <c r="AH489" s="17">
        <v>0.26287502652060202</v>
      </c>
      <c r="AI489" s="17">
        <v>0.22415395891069001</v>
      </c>
      <c r="AJ489" s="17">
        <v>0.246571058591743</v>
      </c>
      <c r="AK489" s="17">
        <v>0.27486958435745501</v>
      </c>
      <c r="AL489" s="17">
        <v>0.24044140205623599</v>
      </c>
      <c r="AM489" s="17">
        <v>0.242342331443758</v>
      </c>
      <c r="AN489" s="17">
        <v>0.250160184122101</v>
      </c>
      <c r="AO489" s="17">
        <v>0.25311174540894599</v>
      </c>
      <c r="AP489" s="17">
        <v>0.20395866708334501</v>
      </c>
      <c r="AQ489" s="17">
        <v>0.249548112639424</v>
      </c>
      <c r="AR489" s="17">
        <v>0.26234858394527799</v>
      </c>
      <c r="AS489" s="17">
        <v>0.20766308006318601</v>
      </c>
      <c r="AT489" s="17">
        <v>0.18308264113270301</v>
      </c>
      <c r="AU489" s="17">
        <v>0.15935589348331</v>
      </c>
      <c r="AV489" s="17"/>
      <c r="AW489" s="17">
        <v>0.226979769524216</v>
      </c>
      <c r="AX489" s="17">
        <v>0.23563848458676701</v>
      </c>
      <c r="AY489" s="17">
        <v>0.230081195238376</v>
      </c>
      <c r="AZ489" s="17">
        <v>0.24703081942077501</v>
      </c>
      <c r="BA489" s="17">
        <v>0.28337960543936402</v>
      </c>
      <c r="BB489" s="17">
        <v>0.261758474245052</v>
      </c>
      <c r="BC489" s="17"/>
      <c r="BD489" s="17">
        <v>0.28184474578664698</v>
      </c>
      <c r="BE489" s="17">
        <v>0.25201330581077103</v>
      </c>
      <c r="BF489" s="17">
        <v>0.20546281532951</v>
      </c>
      <c r="BG489" s="17">
        <v>0.184747182160445</v>
      </c>
      <c r="BH489" s="17">
        <v>0.24963338216380199</v>
      </c>
      <c r="BI489" s="17"/>
      <c r="BJ489" s="17">
        <v>0.24364602587173401</v>
      </c>
      <c r="BK489" s="17">
        <v>0.22937382776635801</v>
      </c>
      <c r="BL489" s="17"/>
      <c r="BM489" s="17">
        <v>0.24512042373022599</v>
      </c>
      <c r="BN489" s="17">
        <v>0.223157932250478</v>
      </c>
      <c r="BO489" s="17"/>
      <c r="BP489" s="17">
        <v>0.22353650087141799</v>
      </c>
      <c r="BQ489" s="17">
        <v>0.21728650424123699</v>
      </c>
      <c r="BR489" s="17">
        <v>0.207775289984543</v>
      </c>
      <c r="BS489" s="17">
        <v>0.24974799217475799</v>
      </c>
      <c r="BT489" s="17"/>
      <c r="BU489" s="17">
        <v>0.22545925172777601</v>
      </c>
      <c r="BV489" s="17">
        <v>0.26299077865801901</v>
      </c>
      <c r="BW489" s="17"/>
      <c r="BX489" s="17">
        <v>0.18558367965737199</v>
      </c>
      <c r="BY489" s="17">
        <v>0.26433796897677098</v>
      </c>
      <c r="BZ489" s="17"/>
      <c r="CA489" s="17">
        <v>0.20401749643651401</v>
      </c>
      <c r="CB489" s="17">
        <v>0.36495693764432002</v>
      </c>
      <c r="CC489" s="17">
        <v>0.110701259050892</v>
      </c>
      <c r="CD489" s="17">
        <v>0.27407300391668199</v>
      </c>
    </row>
    <row r="490" spans="2:82">
      <c r="B490" t="s">
        <v>226</v>
      </c>
      <c r="C490" s="17">
        <v>5.1712219372806699E-2</v>
      </c>
      <c r="D490" s="17">
        <v>5.28891444459915E-2</v>
      </c>
      <c r="E490" s="17">
        <v>5.0947424692619502E-2</v>
      </c>
      <c r="F490" s="17"/>
      <c r="G490" s="17">
        <v>4.80984434336615E-2</v>
      </c>
      <c r="H490" s="17">
        <v>5.44345042651454E-2</v>
      </c>
      <c r="I490" s="17">
        <v>6.0609641045369402E-2</v>
      </c>
      <c r="J490" s="17">
        <v>5.1838168571791098E-2</v>
      </c>
      <c r="K490" s="17">
        <v>5.1252115207826202E-2</v>
      </c>
      <c r="L490" s="17">
        <v>4.4841810354159899E-2</v>
      </c>
      <c r="M490" s="17"/>
      <c r="N490" s="17">
        <v>4.0280338959483901E-2</v>
      </c>
      <c r="O490" s="17">
        <v>4.3085635286703401E-2</v>
      </c>
      <c r="P490" s="17">
        <v>7.6754607677212303E-2</v>
      </c>
      <c r="Q490" s="17">
        <v>5.2351192582145503E-2</v>
      </c>
      <c r="R490" s="17"/>
      <c r="S490" s="17">
        <v>5.1547292873732102E-2</v>
      </c>
      <c r="T490" s="17">
        <v>3.2404294620444002E-2</v>
      </c>
      <c r="U490" s="17">
        <v>5.70284436009207E-2</v>
      </c>
      <c r="V490" s="17">
        <v>5.7246544990329301E-2</v>
      </c>
      <c r="W490" s="17">
        <v>4.5572583804968397E-2</v>
      </c>
      <c r="X490" s="17">
        <v>7.1129429373451694E-2</v>
      </c>
      <c r="Y490" s="17">
        <v>6.4516517792329503E-2</v>
      </c>
      <c r="Z490" s="17">
        <v>5.7700653281613598E-2</v>
      </c>
      <c r="AA490" s="17">
        <v>4.8306919047589797E-2</v>
      </c>
      <c r="AB490" s="17">
        <v>4.7444216908768599E-2</v>
      </c>
      <c r="AC490" s="17">
        <v>5.8245163528843E-2</v>
      </c>
      <c r="AD490" s="17">
        <v>3.3707070340281697E-2</v>
      </c>
      <c r="AE490" s="17"/>
      <c r="AF490" s="17">
        <v>0</v>
      </c>
      <c r="AG490" s="17">
        <v>5.3328871266256198E-2</v>
      </c>
      <c r="AH490" s="17">
        <v>6.8879846803464997E-2</v>
      </c>
      <c r="AI490" s="17">
        <v>6.8779208355586194E-2</v>
      </c>
      <c r="AJ490" s="17">
        <v>5.1469618220247197E-2</v>
      </c>
      <c r="AK490" s="17">
        <v>4.4060514627257401E-2</v>
      </c>
      <c r="AL490" s="17">
        <v>6.4642437768443306E-2</v>
      </c>
      <c r="AM490" s="17">
        <v>6.3444397912442399E-2</v>
      </c>
      <c r="AN490" s="17">
        <v>4.53781162840379E-2</v>
      </c>
      <c r="AO490" s="17">
        <v>3.7674379084282998E-2</v>
      </c>
      <c r="AP490" s="17">
        <v>4.4009235119646703E-2</v>
      </c>
      <c r="AQ490" s="17">
        <v>3.2602433478154898E-2</v>
      </c>
      <c r="AR490" s="17">
        <v>6.9883645855263396E-2</v>
      </c>
      <c r="AS490" s="17">
        <v>5.19635116002495E-2</v>
      </c>
      <c r="AT490" s="17">
        <v>2.94623556954558E-2</v>
      </c>
      <c r="AU490" s="17">
        <v>3.7026653066260497E-2</v>
      </c>
      <c r="AV490" s="17"/>
      <c r="AW490" s="17">
        <v>4.7164758960183698E-2</v>
      </c>
      <c r="AX490" s="17">
        <v>5.0326363219732502E-2</v>
      </c>
      <c r="AY490" s="17">
        <v>5.4288922156081797E-2</v>
      </c>
      <c r="AZ490" s="17">
        <v>5.0416818299211803E-2</v>
      </c>
      <c r="BA490" s="17">
        <v>5.74862598792832E-2</v>
      </c>
      <c r="BB490" s="17">
        <v>6.4340963294415507E-2</v>
      </c>
      <c r="BC490" s="17"/>
      <c r="BD490" s="17">
        <v>4.81328062063043E-2</v>
      </c>
      <c r="BE490" s="17">
        <v>6.5943927887957998E-2</v>
      </c>
      <c r="BF490" s="17">
        <v>4.7051046003229201E-2</v>
      </c>
      <c r="BG490" s="17">
        <v>3.5889688869354099E-2</v>
      </c>
      <c r="BH490" s="17">
        <v>1.1527533911121501E-2</v>
      </c>
      <c r="BI490" s="17"/>
      <c r="BJ490" s="17">
        <v>5.3721383041480102E-2</v>
      </c>
      <c r="BK490" s="17">
        <v>4.3435536538002299E-2</v>
      </c>
      <c r="BL490" s="17"/>
      <c r="BM490" s="17">
        <v>5.2756581562895803E-2</v>
      </c>
      <c r="BN490" s="17">
        <v>4.7820695806366102E-2</v>
      </c>
      <c r="BO490" s="17"/>
      <c r="BP490" s="17">
        <v>4.8153251477930599E-2</v>
      </c>
      <c r="BQ490" s="17">
        <v>3.7568377360929897E-2</v>
      </c>
      <c r="BR490" s="17">
        <v>3.5075975610389998E-2</v>
      </c>
      <c r="BS490" s="17">
        <v>5.6583729416807699E-2</v>
      </c>
      <c r="BT490" s="17"/>
      <c r="BU490" s="17">
        <v>4.1927382219836003E-2</v>
      </c>
      <c r="BV490" s="17">
        <v>6.4167918324105996E-2</v>
      </c>
      <c r="BW490" s="17"/>
      <c r="BX490" s="17">
        <v>3.5708212211172798E-2</v>
      </c>
      <c r="BY490" s="17">
        <v>5.8060301443569197E-2</v>
      </c>
      <c r="BZ490" s="17"/>
      <c r="CA490" s="17">
        <v>4.2442570595341303E-2</v>
      </c>
      <c r="CB490" s="17">
        <v>0.107196472419112</v>
      </c>
      <c r="CC490" s="17">
        <v>1.54833162034745E-2</v>
      </c>
      <c r="CD490" s="17">
        <v>3.9493036004340801E-2</v>
      </c>
    </row>
    <row r="491" spans="2:82">
      <c r="B491" t="s">
        <v>227</v>
      </c>
      <c r="C491" s="17">
        <v>2.3643933103548499E-2</v>
      </c>
      <c r="D491" s="17">
        <v>2.8452802652691001E-2</v>
      </c>
      <c r="E491" s="17">
        <v>1.8622639614039999E-2</v>
      </c>
      <c r="F491" s="17"/>
      <c r="G491" s="17">
        <v>1.9473658057821201E-2</v>
      </c>
      <c r="H491" s="17">
        <v>1.03396890565079E-2</v>
      </c>
      <c r="I491" s="17">
        <v>2.3584448605496799E-2</v>
      </c>
      <c r="J491" s="17">
        <v>3.45775706380482E-2</v>
      </c>
      <c r="K491" s="17">
        <v>3.4476284688051202E-2</v>
      </c>
      <c r="L491" s="17">
        <v>2.11661084921922E-2</v>
      </c>
      <c r="M491" s="17"/>
      <c r="N491" s="17">
        <v>2.3916848181022E-2</v>
      </c>
      <c r="O491" s="17">
        <v>2.02891676645666E-2</v>
      </c>
      <c r="P491" s="17">
        <v>2.33093068965468E-2</v>
      </c>
      <c r="Q491" s="17">
        <v>2.7748400292633899E-2</v>
      </c>
      <c r="R491" s="17"/>
      <c r="S491" s="17">
        <v>1.90982493568745E-2</v>
      </c>
      <c r="T491" s="17">
        <v>1.90971002669276E-2</v>
      </c>
      <c r="U491" s="17">
        <v>1.5885421422040701E-2</v>
      </c>
      <c r="V491" s="17">
        <v>2.4564408585083901E-2</v>
      </c>
      <c r="W491" s="17">
        <v>2.2791326732895599E-2</v>
      </c>
      <c r="X491" s="17">
        <v>1.5690657960883699E-2</v>
      </c>
      <c r="Y491" s="17">
        <v>2.17461957193779E-2</v>
      </c>
      <c r="Z491" s="17">
        <v>2.9371671152938601E-2</v>
      </c>
      <c r="AA491" s="17">
        <v>2.73455897743222E-2</v>
      </c>
      <c r="AB491" s="17">
        <v>1.6062384750892899E-2</v>
      </c>
      <c r="AC491" s="17">
        <v>6.5608136132368003E-2</v>
      </c>
      <c r="AD491" s="17">
        <v>4.4990697502793303E-2</v>
      </c>
      <c r="AE491" s="17"/>
      <c r="AF491" s="17">
        <v>0</v>
      </c>
      <c r="AG491" s="17">
        <v>3.3286345888835202E-2</v>
      </c>
      <c r="AH491" s="17">
        <v>2.9104789430704901E-2</v>
      </c>
      <c r="AI491" s="17">
        <v>3.04631930706744E-2</v>
      </c>
      <c r="AJ491" s="17">
        <v>1.8548346585416001E-2</v>
      </c>
      <c r="AK491" s="17">
        <v>2.2066556924655801E-2</v>
      </c>
      <c r="AL491" s="17">
        <v>1.6854835328578299E-2</v>
      </c>
      <c r="AM491" s="17">
        <v>2.21534188988366E-2</v>
      </c>
      <c r="AN491" s="17">
        <v>1.79520124455196E-2</v>
      </c>
      <c r="AO491" s="17">
        <v>2.2304916708321101E-2</v>
      </c>
      <c r="AP491" s="17">
        <v>2.8094459606072798E-2</v>
      </c>
      <c r="AQ491" s="17">
        <v>2.4883606578789599E-2</v>
      </c>
      <c r="AR491" s="17">
        <v>2.01173725930609E-2</v>
      </c>
      <c r="AS491" s="17">
        <v>6.3545798729052402E-2</v>
      </c>
      <c r="AT491" s="17">
        <v>0</v>
      </c>
      <c r="AU491" s="17">
        <v>2.3128748886030601E-2</v>
      </c>
      <c r="AV491" s="17"/>
      <c r="AW491" s="17">
        <v>1.76007274158674E-2</v>
      </c>
      <c r="AX491" s="17">
        <v>1.8103372873500799E-2</v>
      </c>
      <c r="AY491" s="17">
        <v>2.8477772031157901E-2</v>
      </c>
      <c r="AZ491" s="17">
        <v>3.8289664385659901E-2</v>
      </c>
      <c r="BA491" s="17">
        <v>1.8318406236892699E-2</v>
      </c>
      <c r="BB491" s="17">
        <v>2.1576516979957501E-2</v>
      </c>
      <c r="BC491" s="17"/>
      <c r="BD491" s="17">
        <v>2.3658743895329799E-2</v>
      </c>
      <c r="BE491" s="17">
        <v>1.98937099369541E-2</v>
      </c>
      <c r="BF491" s="17">
        <v>2.4859290198413701E-2</v>
      </c>
      <c r="BG491" s="17">
        <v>1.5080257085282701E-2</v>
      </c>
      <c r="BH491" s="17">
        <v>0</v>
      </c>
      <c r="BI491" s="17"/>
      <c r="BJ491" s="17">
        <v>2.6427357914055101E-2</v>
      </c>
      <c r="BK491" s="17">
        <v>1.21305845586458E-2</v>
      </c>
      <c r="BL491" s="17"/>
      <c r="BM491" s="17">
        <v>2.5597529981128599E-2</v>
      </c>
      <c r="BN491" s="17">
        <v>1.45265215429224E-2</v>
      </c>
      <c r="BO491" s="17"/>
      <c r="BP491" s="17">
        <v>1.4376365350833699E-2</v>
      </c>
      <c r="BQ491" s="17">
        <v>1.63546382272131E-2</v>
      </c>
      <c r="BR491" s="17">
        <v>3.2930967313495797E-2</v>
      </c>
      <c r="BS491" s="17">
        <v>2.59903571495122E-2</v>
      </c>
      <c r="BT491" s="17"/>
      <c r="BU491" s="17">
        <v>1.6013079439138999E-2</v>
      </c>
      <c r="BV491" s="17">
        <v>3.3357698851448098E-2</v>
      </c>
      <c r="BW491" s="17"/>
      <c r="BX491" s="17">
        <v>5.1808735401328099E-3</v>
      </c>
      <c r="BY491" s="17">
        <v>3.0967412542304999E-2</v>
      </c>
      <c r="BZ491" s="17"/>
      <c r="CA491" s="17">
        <v>3.3938438348505E-3</v>
      </c>
      <c r="CB491" s="17">
        <v>6.4601517642838405E-2</v>
      </c>
      <c r="CC491" s="17">
        <v>3.76463525422247E-3</v>
      </c>
      <c r="CD491" s="17">
        <v>1.07576673358236E-2</v>
      </c>
    </row>
    <row r="492" spans="2:82">
      <c r="B492" t="s">
        <v>124</v>
      </c>
      <c r="C492" s="17">
        <v>3.06547943910539E-2</v>
      </c>
      <c r="D492" s="17">
        <v>2.0026249943058402E-2</v>
      </c>
      <c r="E492" s="17">
        <v>4.1264031207860798E-2</v>
      </c>
      <c r="F492" s="17"/>
      <c r="G492" s="17">
        <v>3.8213412876231E-2</v>
      </c>
      <c r="H492" s="17">
        <v>2.1885692444661299E-2</v>
      </c>
      <c r="I492" s="17">
        <v>2.9265628292279602E-2</v>
      </c>
      <c r="J492" s="17">
        <v>4.7155977009734E-2</v>
      </c>
      <c r="K492" s="17">
        <v>2.4212016269133899E-2</v>
      </c>
      <c r="L492" s="17">
        <v>2.4813379364027801E-2</v>
      </c>
      <c r="M492" s="17"/>
      <c r="N492" s="17">
        <v>1.56050402138245E-2</v>
      </c>
      <c r="O492" s="17">
        <v>3.5822743908311201E-2</v>
      </c>
      <c r="P492" s="17">
        <v>3.7472729251009897E-2</v>
      </c>
      <c r="Q492" s="17">
        <v>3.3742738964153501E-2</v>
      </c>
      <c r="R492" s="17"/>
      <c r="S492" s="17">
        <v>2.1607607148646901E-2</v>
      </c>
      <c r="T492" s="17">
        <v>2.4499718205491499E-2</v>
      </c>
      <c r="U492" s="17">
        <v>2.8928502779974798E-2</v>
      </c>
      <c r="V492" s="17">
        <v>2.9834060075735601E-2</v>
      </c>
      <c r="W492" s="17">
        <v>1.72558638560085E-2</v>
      </c>
      <c r="X492" s="17">
        <v>5.3335876732835803E-2</v>
      </c>
      <c r="Y492" s="17">
        <v>4.7170997817788801E-2</v>
      </c>
      <c r="Z492" s="17">
        <v>3.3767013849517899E-2</v>
      </c>
      <c r="AA492" s="17">
        <v>3.49520907502286E-2</v>
      </c>
      <c r="AB492" s="17">
        <v>2.4283570161802E-2</v>
      </c>
      <c r="AC492" s="17">
        <v>2.0694745837598699E-2</v>
      </c>
      <c r="AD492" s="17">
        <v>4.1587650739637702E-2</v>
      </c>
      <c r="AE492" s="17"/>
      <c r="AF492" s="17">
        <v>3.91401137033092E-2</v>
      </c>
      <c r="AG492" s="17">
        <v>4.9107220908765001E-2</v>
      </c>
      <c r="AH492" s="17">
        <v>3.9082971061650498E-2</v>
      </c>
      <c r="AI492" s="17">
        <v>4.4965551176202899E-2</v>
      </c>
      <c r="AJ492" s="17">
        <v>3.8207831768921501E-2</v>
      </c>
      <c r="AK492" s="17">
        <v>2.8853792757700301E-2</v>
      </c>
      <c r="AL492" s="17">
        <v>3.14731253635889E-2</v>
      </c>
      <c r="AM492" s="17">
        <v>2.7258441594451201E-2</v>
      </c>
      <c r="AN492" s="17">
        <v>1.7698333052200001E-2</v>
      </c>
      <c r="AO492" s="17">
        <v>8.53498827072088E-3</v>
      </c>
      <c r="AP492" s="17">
        <v>2.3090604302096401E-2</v>
      </c>
      <c r="AQ492" s="17">
        <v>1.6458165297078699E-2</v>
      </c>
      <c r="AR492" s="17">
        <v>2.37160006672456E-2</v>
      </c>
      <c r="AS492" s="17">
        <v>1.8750690799821699E-2</v>
      </c>
      <c r="AT492" s="17">
        <v>2.4308939805631698E-2</v>
      </c>
      <c r="AU492" s="17">
        <v>8.6306072325463192E-3</v>
      </c>
      <c r="AV492" s="17"/>
      <c r="AW492" s="17">
        <v>1.8987427357329102E-2</v>
      </c>
      <c r="AX492" s="17">
        <v>3.1344604542681599E-2</v>
      </c>
      <c r="AY492" s="17">
        <v>3.4281973567427501E-2</v>
      </c>
      <c r="AZ492" s="17">
        <v>3.8661121335382499E-2</v>
      </c>
      <c r="BA492" s="17">
        <v>3.0514271507509301E-2</v>
      </c>
      <c r="BB492" s="17">
        <v>3.3308978831619797E-2</v>
      </c>
      <c r="BC492" s="17"/>
      <c r="BD492" s="17">
        <v>4.7606138379250998E-2</v>
      </c>
      <c r="BE492" s="17">
        <v>2.9450791420685699E-2</v>
      </c>
      <c r="BF492" s="17">
        <v>2.3843948547160401E-2</v>
      </c>
      <c r="BG492" s="17">
        <v>1.8731807362030301E-2</v>
      </c>
      <c r="BH492" s="17">
        <v>0</v>
      </c>
      <c r="BI492" s="17"/>
      <c r="BJ492" s="17">
        <v>3.1056957010912802E-2</v>
      </c>
      <c r="BK492" s="17">
        <v>2.50221024318554E-2</v>
      </c>
      <c r="BL492" s="17"/>
      <c r="BM492" s="17">
        <v>3.1294425734270902E-2</v>
      </c>
      <c r="BN492" s="17">
        <v>2.6007054160307901E-2</v>
      </c>
      <c r="BO492" s="17"/>
      <c r="BP492" s="17">
        <v>2.4079178703071E-2</v>
      </c>
      <c r="BQ492" s="17">
        <v>2.09111740544504E-2</v>
      </c>
      <c r="BR492" s="17">
        <v>2.3638749633202099E-2</v>
      </c>
      <c r="BS492" s="17">
        <v>3.2133792108404002E-2</v>
      </c>
      <c r="BT492" s="17"/>
      <c r="BU492" s="17">
        <v>1.7093687054318199E-2</v>
      </c>
      <c r="BV492" s="17">
        <v>4.7917531398521798E-2</v>
      </c>
      <c r="BW492" s="17"/>
      <c r="BX492" s="17">
        <v>1.59389456085029E-2</v>
      </c>
      <c r="BY492" s="17">
        <v>3.64919209849804E-2</v>
      </c>
      <c r="BZ492" s="17"/>
      <c r="CA492" s="17">
        <v>7.1547597061344601E-3</v>
      </c>
      <c r="CB492" s="17">
        <v>3.9523056206068198E-2</v>
      </c>
      <c r="CC492" s="17">
        <v>7.0167444366722297E-3</v>
      </c>
      <c r="CD492" s="17">
        <v>5.3577717062238898E-2</v>
      </c>
    </row>
    <row r="493" spans="2:82">
      <c r="B493" t="s">
        <v>228</v>
      </c>
      <c r="C493" s="17">
        <v>0.65201761494523403</v>
      </c>
      <c r="D493" s="17">
        <v>0.67086426943222099</v>
      </c>
      <c r="E493" s="17">
        <v>0.63300516280777297</v>
      </c>
      <c r="F493" s="17"/>
      <c r="G493" s="17">
        <v>0.67627127161956402</v>
      </c>
      <c r="H493" s="17">
        <v>0.69940362651993804</v>
      </c>
      <c r="I493" s="17">
        <v>0.651300011489927</v>
      </c>
      <c r="J493" s="17">
        <v>0.61897785530944804</v>
      </c>
      <c r="K493" s="17">
        <v>0.62305320550959598</v>
      </c>
      <c r="L493" s="17">
        <v>0.64409968681360297</v>
      </c>
      <c r="M493" s="17"/>
      <c r="N493" s="17">
        <v>0.72271701248243203</v>
      </c>
      <c r="O493" s="17">
        <v>0.65897653456096505</v>
      </c>
      <c r="P493" s="17">
        <v>0.58070375980255995</v>
      </c>
      <c r="Q493" s="17">
        <v>0.62940436499532304</v>
      </c>
      <c r="R493" s="17"/>
      <c r="S493" s="17">
        <v>0.68833832334824296</v>
      </c>
      <c r="T493" s="17">
        <v>0.68147445018805997</v>
      </c>
      <c r="U493" s="17">
        <v>0.63372116429674497</v>
      </c>
      <c r="V493" s="17">
        <v>0.61326640954796197</v>
      </c>
      <c r="W493" s="17">
        <v>0.65277278707048603</v>
      </c>
      <c r="X493" s="17">
        <v>0.62703274014697197</v>
      </c>
      <c r="Y493" s="17">
        <v>0.62376893285693802</v>
      </c>
      <c r="Z493" s="17">
        <v>0.61824592532200195</v>
      </c>
      <c r="AA493" s="17">
        <v>0.65639860936429395</v>
      </c>
      <c r="AB493" s="17">
        <v>0.66768622983390302</v>
      </c>
      <c r="AC493" s="17">
        <v>0.67628345407694601</v>
      </c>
      <c r="AD493" s="17">
        <v>0.60997690472008204</v>
      </c>
      <c r="AE493" s="17"/>
      <c r="AF493" s="17">
        <v>0.62860035243498202</v>
      </c>
      <c r="AG493" s="17">
        <v>0.64175381657631003</v>
      </c>
      <c r="AH493" s="17">
        <v>0.60005736618357797</v>
      </c>
      <c r="AI493" s="17">
        <v>0.63163808848684599</v>
      </c>
      <c r="AJ493" s="17">
        <v>0.64520314483367203</v>
      </c>
      <c r="AK493" s="17">
        <v>0.63014955133293105</v>
      </c>
      <c r="AL493" s="17">
        <v>0.64658819948315305</v>
      </c>
      <c r="AM493" s="17">
        <v>0.64480141015051196</v>
      </c>
      <c r="AN493" s="17">
        <v>0.66881135409614201</v>
      </c>
      <c r="AO493" s="17">
        <v>0.67837397052772896</v>
      </c>
      <c r="AP493" s="17">
        <v>0.70084703388883896</v>
      </c>
      <c r="AQ493" s="17">
        <v>0.67650768200655198</v>
      </c>
      <c r="AR493" s="17">
        <v>0.62393439693915198</v>
      </c>
      <c r="AS493" s="17">
        <v>0.65807691880769104</v>
      </c>
      <c r="AT493" s="17">
        <v>0.76314606336620905</v>
      </c>
      <c r="AU493" s="17">
        <v>0.77185809733185295</v>
      </c>
      <c r="AV493" s="17"/>
      <c r="AW493" s="17">
        <v>0.68926731674240305</v>
      </c>
      <c r="AX493" s="17">
        <v>0.66458717477731799</v>
      </c>
      <c r="AY493" s="17">
        <v>0.65287013700695595</v>
      </c>
      <c r="AZ493" s="17">
        <v>0.62560157655896997</v>
      </c>
      <c r="BA493" s="17">
        <v>0.61030145693695004</v>
      </c>
      <c r="BB493" s="17">
        <v>0.619015066648955</v>
      </c>
      <c r="BC493" s="17"/>
      <c r="BD493" s="17">
        <v>0.59875756573246797</v>
      </c>
      <c r="BE493" s="17">
        <v>0.63269826494363202</v>
      </c>
      <c r="BF493" s="17">
        <v>0.69878289992168596</v>
      </c>
      <c r="BG493" s="17">
        <v>0.745551064522888</v>
      </c>
      <c r="BH493" s="17">
        <v>0.73883908392507602</v>
      </c>
      <c r="BI493" s="17"/>
      <c r="BJ493" s="17">
        <v>0.64514827616181802</v>
      </c>
      <c r="BK493" s="17">
        <v>0.69003794870513901</v>
      </c>
      <c r="BL493" s="17"/>
      <c r="BM493" s="17">
        <v>0.64523103899147904</v>
      </c>
      <c r="BN493" s="17">
        <v>0.68848779623992495</v>
      </c>
      <c r="BO493" s="17"/>
      <c r="BP493" s="17">
        <v>0.68985470359674606</v>
      </c>
      <c r="BQ493" s="17">
        <v>0.70787930611617</v>
      </c>
      <c r="BR493" s="17">
        <v>0.70057901745836904</v>
      </c>
      <c r="BS493" s="17">
        <v>0.63554412915051794</v>
      </c>
      <c r="BT493" s="17"/>
      <c r="BU493" s="17">
        <v>0.69950659955893102</v>
      </c>
      <c r="BV493" s="17">
        <v>0.59156607276790496</v>
      </c>
      <c r="BW493" s="17"/>
      <c r="BX493" s="17">
        <v>0.75758828898281905</v>
      </c>
      <c r="BY493" s="17">
        <v>0.61014239605237497</v>
      </c>
      <c r="BZ493" s="17"/>
      <c r="CA493" s="17">
        <v>0.74299132942715995</v>
      </c>
      <c r="CB493" s="17">
        <v>0.42372201608766202</v>
      </c>
      <c r="CC493" s="17">
        <v>0.86303404505473902</v>
      </c>
      <c r="CD493" s="17">
        <v>0.62209857568091498</v>
      </c>
    </row>
    <row r="494" spans="2:82">
      <c r="B494" t="s">
        <v>229</v>
      </c>
      <c r="C494" s="17">
        <v>7.5356152476355201E-2</v>
      </c>
      <c r="D494" s="17">
        <v>8.1341947098682504E-2</v>
      </c>
      <c r="E494" s="17">
        <v>6.9570064306659504E-2</v>
      </c>
      <c r="F494" s="17"/>
      <c r="G494" s="17">
        <v>6.7572101491482697E-2</v>
      </c>
      <c r="H494" s="17">
        <v>6.4774193321653295E-2</v>
      </c>
      <c r="I494" s="17">
        <v>8.4194089650866194E-2</v>
      </c>
      <c r="J494" s="17">
        <v>8.6415739209839304E-2</v>
      </c>
      <c r="K494" s="17">
        <v>8.5728399895877397E-2</v>
      </c>
      <c r="L494" s="17">
        <v>6.6007918846352098E-2</v>
      </c>
      <c r="M494" s="17"/>
      <c r="N494" s="17">
        <v>6.4197187140505901E-2</v>
      </c>
      <c r="O494" s="17">
        <v>6.3374802951270001E-2</v>
      </c>
      <c r="P494" s="17">
        <v>0.100063914573759</v>
      </c>
      <c r="Q494" s="17">
        <v>8.0099592874779302E-2</v>
      </c>
      <c r="R494" s="17"/>
      <c r="S494" s="17">
        <v>7.0645542230606595E-2</v>
      </c>
      <c r="T494" s="17">
        <v>5.1501394887371599E-2</v>
      </c>
      <c r="U494" s="17">
        <v>7.2913865022961405E-2</v>
      </c>
      <c r="V494" s="17">
        <v>8.1810953575413195E-2</v>
      </c>
      <c r="W494" s="17">
        <v>6.8363910537864003E-2</v>
      </c>
      <c r="X494" s="17">
        <v>8.68200873343353E-2</v>
      </c>
      <c r="Y494" s="17">
        <v>8.6262713511707501E-2</v>
      </c>
      <c r="Z494" s="17">
        <v>8.7072324434552303E-2</v>
      </c>
      <c r="AA494" s="17">
        <v>7.5652508821912004E-2</v>
      </c>
      <c r="AB494" s="17">
        <v>6.3506601659661502E-2</v>
      </c>
      <c r="AC494" s="17">
        <v>0.123853299661211</v>
      </c>
      <c r="AD494" s="17">
        <v>7.8697767843075001E-2</v>
      </c>
      <c r="AE494" s="17"/>
      <c r="AF494" s="17">
        <v>0</v>
      </c>
      <c r="AG494" s="17">
        <v>8.6615217155091503E-2</v>
      </c>
      <c r="AH494" s="17">
        <v>9.7984636234169906E-2</v>
      </c>
      <c r="AI494" s="17">
        <v>9.9242401426260604E-2</v>
      </c>
      <c r="AJ494" s="17">
        <v>7.0017964805663205E-2</v>
      </c>
      <c r="AK494" s="17">
        <v>6.6127071551913205E-2</v>
      </c>
      <c r="AL494" s="17">
        <v>8.1497273097021594E-2</v>
      </c>
      <c r="AM494" s="17">
        <v>8.5597816811278996E-2</v>
      </c>
      <c r="AN494" s="17">
        <v>6.3330128729557497E-2</v>
      </c>
      <c r="AO494" s="17">
        <v>5.9979295792604102E-2</v>
      </c>
      <c r="AP494" s="17">
        <v>7.2103694725719494E-2</v>
      </c>
      <c r="AQ494" s="17">
        <v>5.74860400569445E-2</v>
      </c>
      <c r="AR494" s="17">
        <v>9.0001018448324296E-2</v>
      </c>
      <c r="AS494" s="17">
        <v>0.11550931032930201</v>
      </c>
      <c r="AT494" s="17">
        <v>2.94623556954558E-2</v>
      </c>
      <c r="AU494" s="17">
        <v>6.0155401952291E-2</v>
      </c>
      <c r="AV494" s="17"/>
      <c r="AW494" s="17">
        <v>6.4765486376051104E-2</v>
      </c>
      <c r="AX494" s="17">
        <v>6.8429736093233301E-2</v>
      </c>
      <c r="AY494" s="17">
        <v>8.2766694187239698E-2</v>
      </c>
      <c r="AZ494" s="17">
        <v>8.8706482684871704E-2</v>
      </c>
      <c r="BA494" s="17">
        <v>7.5804666116176006E-2</v>
      </c>
      <c r="BB494" s="17">
        <v>8.5917480274373098E-2</v>
      </c>
      <c r="BC494" s="17"/>
      <c r="BD494" s="17">
        <v>7.1791550101634002E-2</v>
      </c>
      <c r="BE494" s="17">
        <v>8.5837637824912105E-2</v>
      </c>
      <c r="BF494" s="17">
        <v>7.1910336201642999E-2</v>
      </c>
      <c r="BG494" s="17">
        <v>5.0969945954636803E-2</v>
      </c>
      <c r="BH494" s="17">
        <v>1.1527533911121501E-2</v>
      </c>
      <c r="BI494" s="17"/>
      <c r="BJ494" s="17">
        <v>8.0148740955535203E-2</v>
      </c>
      <c r="BK494" s="17">
        <v>5.5566121096648102E-2</v>
      </c>
      <c r="BL494" s="17"/>
      <c r="BM494" s="17">
        <v>7.8354111544024399E-2</v>
      </c>
      <c r="BN494" s="17">
        <v>6.2347217349288497E-2</v>
      </c>
      <c r="BO494" s="17"/>
      <c r="BP494" s="17">
        <v>6.2529616828764303E-2</v>
      </c>
      <c r="BQ494" s="17">
        <v>5.39230155881429E-2</v>
      </c>
      <c r="BR494" s="17">
        <v>6.8006942923885802E-2</v>
      </c>
      <c r="BS494" s="17">
        <v>8.2574086566319801E-2</v>
      </c>
      <c r="BT494" s="17"/>
      <c r="BU494" s="17">
        <v>5.7940461658974998E-2</v>
      </c>
      <c r="BV494" s="17">
        <v>9.7525617175554094E-2</v>
      </c>
      <c r="BW494" s="17"/>
      <c r="BX494" s="17">
        <v>4.08890857513056E-2</v>
      </c>
      <c r="BY494" s="17">
        <v>8.9027713985874196E-2</v>
      </c>
      <c r="BZ494" s="17"/>
      <c r="CA494" s="17">
        <v>4.5836414430191798E-2</v>
      </c>
      <c r="CB494" s="17">
        <v>0.17179799006195001</v>
      </c>
      <c r="CC494" s="17">
        <v>1.92479514576969E-2</v>
      </c>
      <c r="CD494" s="17">
        <v>5.0250703340164397E-2</v>
      </c>
    </row>
    <row r="495" spans="2:82">
      <c r="B495" t="s">
        <v>230</v>
      </c>
      <c r="C495" s="17">
        <v>0.57666146246887895</v>
      </c>
      <c r="D495" s="17">
        <v>0.58952232233353896</v>
      </c>
      <c r="E495" s="17">
        <v>0.56343509850111295</v>
      </c>
      <c r="F495" s="17"/>
      <c r="G495" s="17">
        <v>0.60869917012808095</v>
      </c>
      <c r="H495" s="17">
        <v>0.63462943319828502</v>
      </c>
      <c r="I495" s="17">
        <v>0.56710592183906094</v>
      </c>
      <c r="J495" s="17">
        <v>0.53256211609960902</v>
      </c>
      <c r="K495" s="17">
        <v>0.53732480561371898</v>
      </c>
      <c r="L495" s="17">
        <v>0.57809176796725004</v>
      </c>
      <c r="M495" s="17"/>
      <c r="N495" s="17">
        <v>0.65851982534192599</v>
      </c>
      <c r="O495" s="17">
        <v>0.59560173160969498</v>
      </c>
      <c r="P495" s="17">
        <v>0.48063984522880099</v>
      </c>
      <c r="Q495" s="17">
        <v>0.54930477212054396</v>
      </c>
      <c r="R495" s="17"/>
      <c r="S495" s="17">
        <v>0.61769278111763704</v>
      </c>
      <c r="T495" s="17">
        <v>0.62997305530068803</v>
      </c>
      <c r="U495" s="17">
        <v>0.56080729927378403</v>
      </c>
      <c r="V495" s="17">
        <v>0.53145545597254895</v>
      </c>
      <c r="W495" s="17">
        <v>0.58440887653262297</v>
      </c>
      <c r="X495" s="17">
        <v>0.54021265281263597</v>
      </c>
      <c r="Y495" s="17">
        <v>0.53750621934523102</v>
      </c>
      <c r="Z495" s="17">
        <v>0.53117360088744903</v>
      </c>
      <c r="AA495" s="17">
        <v>0.58074610054238196</v>
      </c>
      <c r="AB495" s="17">
        <v>0.60417962817424198</v>
      </c>
      <c r="AC495" s="17">
        <v>0.55243015441573595</v>
      </c>
      <c r="AD495" s="17">
        <v>0.53127913687700701</v>
      </c>
      <c r="AE495" s="17"/>
      <c r="AF495" s="17">
        <v>0.62860035243498202</v>
      </c>
      <c r="AG495" s="17">
        <v>0.55513859942121802</v>
      </c>
      <c r="AH495" s="17">
        <v>0.50207272994940799</v>
      </c>
      <c r="AI495" s="17">
        <v>0.53239568706058604</v>
      </c>
      <c r="AJ495" s="17">
        <v>0.575185180028009</v>
      </c>
      <c r="AK495" s="17">
        <v>0.56402247978101805</v>
      </c>
      <c r="AL495" s="17">
        <v>0.56509092638613201</v>
      </c>
      <c r="AM495" s="17">
        <v>0.55920359333923297</v>
      </c>
      <c r="AN495" s="17">
        <v>0.605481225366584</v>
      </c>
      <c r="AO495" s="17">
        <v>0.61839467473512499</v>
      </c>
      <c r="AP495" s="17">
        <v>0.62874333916311997</v>
      </c>
      <c r="AQ495" s="17">
        <v>0.61902164194960796</v>
      </c>
      <c r="AR495" s="17">
        <v>0.533933378490828</v>
      </c>
      <c r="AS495" s="17">
        <v>0.54256760847838903</v>
      </c>
      <c r="AT495" s="17">
        <v>0.73368370767075297</v>
      </c>
      <c r="AU495" s="17">
        <v>0.71170269537956199</v>
      </c>
      <c r="AV495" s="17"/>
      <c r="AW495" s="17">
        <v>0.62450183036635198</v>
      </c>
      <c r="AX495" s="17">
        <v>0.59615743868408499</v>
      </c>
      <c r="AY495" s="17">
        <v>0.57010344281971703</v>
      </c>
      <c r="AZ495" s="17">
        <v>0.53689509387409895</v>
      </c>
      <c r="BA495" s="17">
        <v>0.53449679082077495</v>
      </c>
      <c r="BB495" s="17">
        <v>0.53309758637458204</v>
      </c>
      <c r="BC495" s="17"/>
      <c r="BD495" s="17">
        <v>0.52696601563083401</v>
      </c>
      <c r="BE495" s="17">
        <v>0.54686062711871997</v>
      </c>
      <c r="BF495" s="17">
        <v>0.62687256372004296</v>
      </c>
      <c r="BG495" s="17">
        <v>0.694581118568251</v>
      </c>
      <c r="BH495" s="17">
        <v>0.72731155001395498</v>
      </c>
      <c r="BI495" s="17"/>
      <c r="BJ495" s="17">
        <v>0.56499953520628199</v>
      </c>
      <c r="BK495" s="17">
        <v>0.63447182760849097</v>
      </c>
      <c r="BL495" s="17"/>
      <c r="BM495" s="17">
        <v>0.56687692744745499</v>
      </c>
      <c r="BN495" s="17">
        <v>0.62614057889063701</v>
      </c>
      <c r="BO495" s="17"/>
      <c r="BP495" s="17">
        <v>0.62732508676798204</v>
      </c>
      <c r="BQ495" s="17">
        <v>0.65395629052802695</v>
      </c>
      <c r="BR495" s="17">
        <v>0.63257207453448305</v>
      </c>
      <c r="BS495" s="17">
        <v>0.55297004258419802</v>
      </c>
      <c r="BT495" s="17"/>
      <c r="BU495" s="17">
        <v>0.64156613789995598</v>
      </c>
      <c r="BV495" s="17">
        <v>0.49404045559235099</v>
      </c>
      <c r="BW495" s="17"/>
      <c r="BX495" s="17">
        <v>0.71669920323151304</v>
      </c>
      <c r="BY495" s="17">
        <v>0.52111468206650002</v>
      </c>
      <c r="BZ495" s="17"/>
      <c r="CA495" s="17">
        <v>0.69715491499696802</v>
      </c>
      <c r="CB495" s="17">
        <v>0.25192402602571201</v>
      </c>
      <c r="CC495" s="17">
        <v>0.84378609359704204</v>
      </c>
      <c r="CD495" s="17">
        <v>0.57184787234075096</v>
      </c>
    </row>
    <row r="496" spans="2:82">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row>
    <row r="497" spans="2:82">
      <c r="B497" s="6" t="s">
        <v>242</v>
      </c>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row>
    <row r="498" spans="2:82">
      <c r="B498" s="24" t="s">
        <v>15</v>
      </c>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row>
    <row r="499" spans="2:82">
      <c r="B499" t="s">
        <v>223</v>
      </c>
      <c r="C499" s="17">
        <v>0.18870826273503299</v>
      </c>
      <c r="D499" s="17">
        <v>0.18660725845953999</v>
      </c>
      <c r="E499" s="17">
        <v>0.18871494224646199</v>
      </c>
      <c r="F499" s="17"/>
      <c r="G499" s="17">
        <v>0.20290489403353601</v>
      </c>
      <c r="H499" s="17">
        <v>0.23773735892515499</v>
      </c>
      <c r="I499" s="17">
        <v>0.20563450263321401</v>
      </c>
      <c r="J499" s="17">
        <v>0.16851375159430701</v>
      </c>
      <c r="K499" s="17">
        <v>0.14765199629315601</v>
      </c>
      <c r="L499" s="17">
        <v>0.1694087771785</v>
      </c>
      <c r="M499" s="17"/>
      <c r="N499" s="17">
        <v>0.23003334194592201</v>
      </c>
      <c r="O499" s="17">
        <v>0.17066934047433099</v>
      </c>
      <c r="P499" s="17">
        <v>0.17579768129631301</v>
      </c>
      <c r="Q499" s="17">
        <v>0.17314223592781999</v>
      </c>
      <c r="R499" s="17"/>
      <c r="S499" s="17">
        <v>0.26530300699266501</v>
      </c>
      <c r="T499" s="17">
        <v>0.16309454578503799</v>
      </c>
      <c r="U499" s="17">
        <v>0.173219662448168</v>
      </c>
      <c r="V499" s="17">
        <v>0.183906726235298</v>
      </c>
      <c r="W499" s="17">
        <v>0.15955573500141201</v>
      </c>
      <c r="X499" s="17">
        <v>0.17404509700978399</v>
      </c>
      <c r="Y499" s="17">
        <v>0.15798643560908901</v>
      </c>
      <c r="Z499" s="17">
        <v>0.135407208855573</v>
      </c>
      <c r="AA499" s="17">
        <v>0.19186407520838999</v>
      </c>
      <c r="AB499" s="17">
        <v>0.189676515144962</v>
      </c>
      <c r="AC499" s="17">
        <v>0.22154532435848101</v>
      </c>
      <c r="AD499" s="17">
        <v>0.19376755084764399</v>
      </c>
      <c r="AE499" s="17"/>
      <c r="AF499" s="17">
        <v>0.12312003778239899</v>
      </c>
      <c r="AG499" s="17">
        <v>0.22308793828196599</v>
      </c>
      <c r="AH499" s="17">
        <v>0.197888774824514</v>
      </c>
      <c r="AI499" s="17">
        <v>0.14683055158986799</v>
      </c>
      <c r="AJ499" s="17">
        <v>0.18861918484410001</v>
      </c>
      <c r="AK499" s="17">
        <v>0.19393794915044099</v>
      </c>
      <c r="AL499" s="17">
        <v>0.16859953211867401</v>
      </c>
      <c r="AM499" s="17">
        <v>0.19951019183985899</v>
      </c>
      <c r="AN499" s="17">
        <v>0.20623593938094301</v>
      </c>
      <c r="AO499" s="17">
        <v>0.164666832869237</v>
      </c>
      <c r="AP499" s="17">
        <v>0.167988712592157</v>
      </c>
      <c r="AQ499" s="17">
        <v>0.179231868951194</v>
      </c>
      <c r="AR499" s="17">
        <v>0.17225894648253201</v>
      </c>
      <c r="AS499" s="17">
        <v>0.19045000569207299</v>
      </c>
      <c r="AT499" s="17">
        <v>0.21444406591350401</v>
      </c>
      <c r="AU499" s="17">
        <v>0.32159969952738299</v>
      </c>
      <c r="AV499" s="17"/>
      <c r="AW499" s="17">
        <v>0.24590906352272801</v>
      </c>
      <c r="AX499" s="17">
        <v>0.176325366135094</v>
      </c>
      <c r="AY499" s="17">
        <v>0.18635289637774199</v>
      </c>
      <c r="AZ499" s="17">
        <v>0.16127105538099501</v>
      </c>
      <c r="BA499" s="17">
        <v>0.16084696440599</v>
      </c>
      <c r="BB499" s="17">
        <v>0.17664553604036701</v>
      </c>
      <c r="BC499" s="17"/>
      <c r="BD499" s="17">
        <v>0.132688297467809</v>
      </c>
      <c r="BE499" s="17">
        <v>0.18165248933405001</v>
      </c>
      <c r="BF499" s="17">
        <v>0.219948616320705</v>
      </c>
      <c r="BG499" s="17">
        <v>0.274888056946827</v>
      </c>
      <c r="BH499" s="17">
        <v>0.25913188000406301</v>
      </c>
      <c r="BI499" s="17"/>
      <c r="BJ499" s="17">
        <v>0.175919403155742</v>
      </c>
      <c r="BK499" s="17">
        <v>0.24755144669703699</v>
      </c>
      <c r="BL499" s="17"/>
      <c r="BM499" s="17">
        <v>0.18073925256614401</v>
      </c>
      <c r="BN499" s="17">
        <v>0.22611111269225001</v>
      </c>
      <c r="BO499" s="17"/>
      <c r="BP499" s="17">
        <v>0.22989178510934799</v>
      </c>
      <c r="BQ499" s="17">
        <v>0.250723078436626</v>
      </c>
      <c r="BR499" s="17">
        <v>0.21423185856074001</v>
      </c>
      <c r="BS499" s="17">
        <v>0.17073381653985101</v>
      </c>
      <c r="BT499" s="17"/>
      <c r="BU499" s="17">
        <v>0.213414617375392</v>
      </c>
      <c r="BV499" s="17">
        <v>0.15725808009291201</v>
      </c>
      <c r="BW499" s="17"/>
      <c r="BX499" s="17">
        <v>0.30789765571489802</v>
      </c>
      <c r="BY499" s="17">
        <v>0.141431100149504</v>
      </c>
      <c r="BZ499" s="17"/>
      <c r="CA499" s="17">
        <v>0.231195645979026</v>
      </c>
      <c r="CB499" s="17">
        <v>6.17638742679655E-2</v>
      </c>
      <c r="CC499" s="17">
        <v>0.34463957110270399</v>
      </c>
      <c r="CD499" s="17">
        <v>0.132797523573084</v>
      </c>
    </row>
    <row r="500" spans="2:82">
      <c r="B500" t="s">
        <v>224</v>
      </c>
      <c r="C500" s="17">
        <v>0.37658868868787398</v>
      </c>
      <c r="D500" s="17">
        <v>0.38536574607614799</v>
      </c>
      <c r="E500" s="17">
        <v>0.369270325358176</v>
      </c>
      <c r="F500" s="17"/>
      <c r="G500" s="17">
        <v>0.41476728403481999</v>
      </c>
      <c r="H500" s="17">
        <v>0.38915441188921901</v>
      </c>
      <c r="I500" s="17">
        <v>0.357043865015999</v>
      </c>
      <c r="J500" s="17">
        <v>0.33558906865955501</v>
      </c>
      <c r="K500" s="17">
        <v>0.39156845346367603</v>
      </c>
      <c r="L500" s="17">
        <v>0.380166709581089</v>
      </c>
      <c r="M500" s="17"/>
      <c r="N500" s="17">
        <v>0.404639063469449</v>
      </c>
      <c r="O500" s="17">
        <v>0.40523487997378299</v>
      </c>
      <c r="P500" s="17">
        <v>0.35389140396733698</v>
      </c>
      <c r="Q500" s="17">
        <v>0.33664372068960702</v>
      </c>
      <c r="R500" s="17"/>
      <c r="S500" s="17">
        <v>0.36520286232361698</v>
      </c>
      <c r="T500" s="17">
        <v>0.404044102911298</v>
      </c>
      <c r="U500" s="17">
        <v>0.38990106793847501</v>
      </c>
      <c r="V500" s="17">
        <v>0.35347309398267601</v>
      </c>
      <c r="W500" s="17">
        <v>0.38114757987340397</v>
      </c>
      <c r="X500" s="17">
        <v>0.34965635837743497</v>
      </c>
      <c r="Y500" s="17">
        <v>0.37346066780584802</v>
      </c>
      <c r="Z500" s="17">
        <v>0.41102647703533801</v>
      </c>
      <c r="AA500" s="17">
        <v>0.40779804902540501</v>
      </c>
      <c r="AB500" s="17">
        <v>0.34705302757220702</v>
      </c>
      <c r="AC500" s="17">
        <v>0.35338993276707897</v>
      </c>
      <c r="AD500" s="17">
        <v>0.39001485746666897</v>
      </c>
      <c r="AE500" s="17"/>
      <c r="AF500" s="17">
        <v>0.45434499797957401</v>
      </c>
      <c r="AG500" s="17">
        <v>0.286643979621585</v>
      </c>
      <c r="AH500" s="17">
        <v>0.35733698011375398</v>
      </c>
      <c r="AI500" s="17">
        <v>0.38009059230498199</v>
      </c>
      <c r="AJ500" s="17">
        <v>0.3596711975879</v>
      </c>
      <c r="AK500" s="17">
        <v>0.37359303322516502</v>
      </c>
      <c r="AL500" s="17">
        <v>0.39901281542297401</v>
      </c>
      <c r="AM500" s="17">
        <v>0.36816319189089303</v>
      </c>
      <c r="AN500" s="17">
        <v>0.39090614947725799</v>
      </c>
      <c r="AO500" s="17">
        <v>0.489772393082402</v>
      </c>
      <c r="AP500" s="17">
        <v>0.38993525980964</v>
      </c>
      <c r="AQ500" s="17">
        <v>0.37031240104531499</v>
      </c>
      <c r="AR500" s="17">
        <v>0.35642391247870697</v>
      </c>
      <c r="AS500" s="17">
        <v>0.39910387220386601</v>
      </c>
      <c r="AT500" s="17">
        <v>0.43743966038836701</v>
      </c>
      <c r="AU500" s="17">
        <v>0.36565252424309103</v>
      </c>
      <c r="AV500" s="17"/>
      <c r="AW500" s="17">
        <v>0.37818518708613802</v>
      </c>
      <c r="AX500" s="17">
        <v>0.40478418555303403</v>
      </c>
      <c r="AY500" s="17">
        <v>0.35607333042691802</v>
      </c>
      <c r="AZ500" s="17">
        <v>0.37561296857802701</v>
      </c>
      <c r="BA500" s="17">
        <v>0.353445372638996</v>
      </c>
      <c r="BB500" s="17">
        <v>0.33581320984961599</v>
      </c>
      <c r="BC500" s="17"/>
      <c r="BD500" s="17">
        <v>0.36014755613878802</v>
      </c>
      <c r="BE500" s="17">
        <v>0.38018808803614501</v>
      </c>
      <c r="BF500" s="17">
        <v>0.391053061227226</v>
      </c>
      <c r="BG500" s="17">
        <v>0.42251829590359502</v>
      </c>
      <c r="BH500" s="17">
        <v>0.44521812617751999</v>
      </c>
      <c r="BI500" s="17"/>
      <c r="BJ500" s="17">
        <v>0.37358219982855501</v>
      </c>
      <c r="BK500" s="17">
        <v>0.39501256209864899</v>
      </c>
      <c r="BL500" s="17"/>
      <c r="BM500" s="17">
        <v>0.37717875008944002</v>
      </c>
      <c r="BN500" s="17">
        <v>0.374166586394449</v>
      </c>
      <c r="BO500" s="17"/>
      <c r="BP500" s="17">
        <v>0.38680600077231297</v>
      </c>
      <c r="BQ500" s="17">
        <v>0.39582365807200998</v>
      </c>
      <c r="BR500" s="17">
        <v>0.42205153042078303</v>
      </c>
      <c r="BS500" s="17">
        <v>0.37078846206897997</v>
      </c>
      <c r="BT500" s="17"/>
      <c r="BU500" s="17">
        <v>0.40945583244511002</v>
      </c>
      <c r="BV500" s="17">
        <v>0.334750154062399</v>
      </c>
      <c r="BW500" s="17"/>
      <c r="BX500" s="17">
        <v>0.41632841162011103</v>
      </c>
      <c r="BY500" s="17">
        <v>0.36082569757600003</v>
      </c>
      <c r="BZ500" s="17"/>
      <c r="CA500" s="17">
        <v>0.41932217792551102</v>
      </c>
      <c r="CB500" s="17">
        <v>0.211203624492484</v>
      </c>
      <c r="CC500" s="17">
        <v>0.50069645220290604</v>
      </c>
      <c r="CD500" s="17">
        <v>0.39179168142264298</v>
      </c>
    </row>
    <row r="501" spans="2:82">
      <c r="B501" t="s">
        <v>225</v>
      </c>
      <c r="C501" s="17">
        <v>0.26267136129121399</v>
      </c>
      <c r="D501" s="17">
        <v>0.243300966806934</v>
      </c>
      <c r="E501" s="17">
        <v>0.28214567255140599</v>
      </c>
      <c r="F501" s="17"/>
      <c r="G501" s="17">
        <v>0.228503205530356</v>
      </c>
      <c r="H501" s="17">
        <v>0.21340072133190499</v>
      </c>
      <c r="I501" s="17">
        <v>0.24402692972659801</v>
      </c>
      <c r="J501" s="17">
        <v>0.29741568707673999</v>
      </c>
      <c r="K501" s="17">
        <v>0.29282658396539601</v>
      </c>
      <c r="L501" s="17">
        <v>0.29234633341351801</v>
      </c>
      <c r="M501" s="17"/>
      <c r="N501" s="17">
        <v>0.21625486609840699</v>
      </c>
      <c r="O501" s="17">
        <v>0.283590684448144</v>
      </c>
      <c r="P501" s="17">
        <v>0.268152356386688</v>
      </c>
      <c r="Q501" s="17">
        <v>0.28715623127033302</v>
      </c>
      <c r="R501" s="17"/>
      <c r="S501" s="17">
        <v>0.226006464970196</v>
      </c>
      <c r="T501" s="17">
        <v>0.269613434823329</v>
      </c>
      <c r="U501" s="17">
        <v>0.29394021716249602</v>
      </c>
      <c r="V501" s="17">
        <v>0.28916480553815699</v>
      </c>
      <c r="W501" s="17">
        <v>0.28992827843164098</v>
      </c>
      <c r="X501" s="17">
        <v>0.28449053588753798</v>
      </c>
      <c r="Y501" s="17">
        <v>0.27436095418024398</v>
      </c>
      <c r="Z501" s="17">
        <v>0.26093476308137797</v>
      </c>
      <c r="AA501" s="17">
        <v>0.232136070267458</v>
      </c>
      <c r="AB501" s="17">
        <v>0.28125986046648599</v>
      </c>
      <c r="AC501" s="17">
        <v>0.226475365908134</v>
      </c>
      <c r="AD501" s="17">
        <v>0.19944741810118399</v>
      </c>
      <c r="AE501" s="17"/>
      <c r="AF501" s="17">
        <v>0.28593114541111198</v>
      </c>
      <c r="AG501" s="17">
        <v>0.24941034303578399</v>
      </c>
      <c r="AH501" s="17">
        <v>0.24647028869538101</v>
      </c>
      <c r="AI501" s="17">
        <v>0.25288198481330998</v>
      </c>
      <c r="AJ501" s="17">
        <v>0.29081931725183602</v>
      </c>
      <c r="AK501" s="17">
        <v>0.256008470504209</v>
      </c>
      <c r="AL501" s="17">
        <v>0.24982483445842901</v>
      </c>
      <c r="AM501" s="17">
        <v>0.28812290648789401</v>
      </c>
      <c r="AN501" s="17">
        <v>0.260126549899999</v>
      </c>
      <c r="AO501" s="17">
        <v>0.203960831109013</v>
      </c>
      <c r="AP501" s="17">
        <v>0.29369213274682798</v>
      </c>
      <c r="AQ501" s="17">
        <v>0.261834065276765</v>
      </c>
      <c r="AR501" s="17">
        <v>0.28268295426530199</v>
      </c>
      <c r="AS501" s="17">
        <v>0.25762313665152398</v>
      </c>
      <c r="AT501" s="17">
        <v>0.24639850316371301</v>
      </c>
      <c r="AU501" s="17">
        <v>0.17562386325262999</v>
      </c>
      <c r="AV501" s="17"/>
      <c r="AW501" s="17">
        <v>0.240437653960341</v>
      </c>
      <c r="AX501" s="17">
        <v>0.24945644676169099</v>
      </c>
      <c r="AY501" s="17">
        <v>0.26859605295740502</v>
      </c>
      <c r="AZ501" s="17">
        <v>0.270028591278755</v>
      </c>
      <c r="BA501" s="17">
        <v>0.29751071513787802</v>
      </c>
      <c r="BB501" s="17">
        <v>0.30454582263215202</v>
      </c>
      <c r="BC501" s="17"/>
      <c r="BD501" s="17">
        <v>0.31295912157446198</v>
      </c>
      <c r="BE501" s="17">
        <v>0.24730720839607001</v>
      </c>
      <c r="BF501" s="17">
        <v>0.22877390661920899</v>
      </c>
      <c r="BG501" s="17">
        <v>0.20587954499541999</v>
      </c>
      <c r="BH501" s="17">
        <v>0.202671780155113</v>
      </c>
      <c r="BI501" s="17"/>
      <c r="BJ501" s="17">
        <v>0.26546819038371899</v>
      </c>
      <c r="BK501" s="17">
        <v>0.24563026245847799</v>
      </c>
      <c r="BL501" s="17"/>
      <c r="BM501" s="17">
        <v>0.264609140680656</v>
      </c>
      <c r="BN501" s="17">
        <v>0.25650079808479898</v>
      </c>
      <c r="BO501" s="17"/>
      <c r="BP501" s="17">
        <v>0.25899851015567499</v>
      </c>
      <c r="BQ501" s="17">
        <v>0.22284696501121601</v>
      </c>
      <c r="BR501" s="17">
        <v>0.21738381374572099</v>
      </c>
      <c r="BS501" s="17">
        <v>0.272857764902389</v>
      </c>
      <c r="BT501" s="17"/>
      <c r="BU501" s="17">
        <v>0.251331629262951</v>
      </c>
      <c r="BV501" s="17">
        <v>0.27710637805483801</v>
      </c>
      <c r="BW501" s="17"/>
      <c r="BX501" s="17">
        <v>0.201411777320124</v>
      </c>
      <c r="BY501" s="17">
        <v>0.286970329839635</v>
      </c>
      <c r="BZ501" s="17"/>
      <c r="CA501" s="17">
        <v>0.236938908494569</v>
      </c>
      <c r="CB501" s="17">
        <v>0.36845526416199198</v>
      </c>
      <c r="CC501" s="17">
        <v>0.11735564179055701</v>
      </c>
      <c r="CD501" s="17">
        <v>0.32322966121576502</v>
      </c>
    </row>
    <row r="502" spans="2:82">
      <c r="B502" t="s">
        <v>226</v>
      </c>
      <c r="C502" s="17">
        <v>0.109329809716167</v>
      </c>
      <c r="D502" s="17">
        <v>0.11882554878139</v>
      </c>
      <c r="E502" s="17">
        <v>0.100868494120395</v>
      </c>
      <c r="F502" s="17"/>
      <c r="G502" s="17">
        <v>8.4387548883482003E-2</v>
      </c>
      <c r="H502" s="17">
        <v>0.10847286448430001</v>
      </c>
      <c r="I502" s="17">
        <v>0.120173618777676</v>
      </c>
      <c r="J502" s="17">
        <v>0.11222036729255901</v>
      </c>
      <c r="K502" s="17">
        <v>0.114164637867054</v>
      </c>
      <c r="L502" s="17">
        <v>0.112189217732932</v>
      </c>
      <c r="M502" s="17"/>
      <c r="N502" s="17">
        <v>0.106727227906359</v>
      </c>
      <c r="O502" s="17">
        <v>8.8473711452081397E-2</v>
      </c>
      <c r="P502" s="17">
        <v>0.130575610603272</v>
      </c>
      <c r="Q502" s="17">
        <v>0.1171362585336</v>
      </c>
      <c r="R502" s="17"/>
      <c r="S502" s="17">
        <v>8.6312337155785193E-2</v>
      </c>
      <c r="T502" s="17">
        <v>0.11299892344129001</v>
      </c>
      <c r="U502" s="17">
        <v>9.9009961426061305E-2</v>
      </c>
      <c r="V502" s="17">
        <v>0.11114017718217201</v>
      </c>
      <c r="W502" s="17">
        <v>0.117972679298447</v>
      </c>
      <c r="X502" s="17">
        <v>0.13369407420746299</v>
      </c>
      <c r="Y502" s="17">
        <v>0.111071787801481</v>
      </c>
      <c r="Z502" s="17">
        <v>0.13995836217834101</v>
      </c>
      <c r="AA502" s="17">
        <v>8.8790056182097496E-2</v>
      </c>
      <c r="AB502" s="17">
        <v>0.111859340623001</v>
      </c>
      <c r="AC502" s="17">
        <v>0.115917608319382</v>
      </c>
      <c r="AD502" s="17">
        <v>0.140933623218297</v>
      </c>
      <c r="AE502" s="17"/>
      <c r="AF502" s="17">
        <v>4.6935320473486301E-2</v>
      </c>
      <c r="AG502" s="17">
        <v>0.13106238468550099</v>
      </c>
      <c r="AH502" s="17">
        <v>0.108852086791972</v>
      </c>
      <c r="AI502" s="17">
        <v>0.14571757378113201</v>
      </c>
      <c r="AJ502" s="17">
        <v>0.100299090295576</v>
      </c>
      <c r="AK502" s="17">
        <v>9.6605843273993797E-2</v>
      </c>
      <c r="AL502" s="17">
        <v>0.130165837474125</v>
      </c>
      <c r="AM502" s="17">
        <v>7.9396127394360499E-2</v>
      </c>
      <c r="AN502" s="17">
        <v>0.109394248274423</v>
      </c>
      <c r="AO502" s="17">
        <v>0.110472554321402</v>
      </c>
      <c r="AP502" s="17">
        <v>0.103055737474056</v>
      </c>
      <c r="AQ502" s="17">
        <v>0.122250839285</v>
      </c>
      <c r="AR502" s="17">
        <v>0.158007507330513</v>
      </c>
      <c r="AS502" s="17">
        <v>5.9251927721385503E-2</v>
      </c>
      <c r="AT502" s="17">
        <v>8.1590583304171002E-2</v>
      </c>
      <c r="AU502" s="17">
        <v>9.4491931933687295E-2</v>
      </c>
      <c r="AV502" s="17"/>
      <c r="AW502" s="17">
        <v>7.78343533441367E-2</v>
      </c>
      <c r="AX502" s="17">
        <v>0.11963424676526099</v>
      </c>
      <c r="AY502" s="17">
        <v>0.118203949175854</v>
      </c>
      <c r="AZ502" s="17">
        <v>0.10476069147879701</v>
      </c>
      <c r="BA502" s="17">
        <v>0.14294159617570201</v>
      </c>
      <c r="BB502" s="17">
        <v>0.118807306343806</v>
      </c>
      <c r="BC502" s="17"/>
      <c r="BD502" s="17">
        <v>0.118489651274313</v>
      </c>
      <c r="BE502" s="17">
        <v>0.121995611201675</v>
      </c>
      <c r="BF502" s="17">
        <v>0.10700254374037101</v>
      </c>
      <c r="BG502" s="17">
        <v>6.5635496738706806E-2</v>
      </c>
      <c r="BH502" s="17">
        <v>7.8247763221720501E-2</v>
      </c>
      <c r="BI502" s="17"/>
      <c r="BJ502" s="17">
        <v>0.11894562302099999</v>
      </c>
      <c r="BK502" s="17">
        <v>6.8074132422180494E-2</v>
      </c>
      <c r="BL502" s="17"/>
      <c r="BM502" s="17">
        <v>0.112108114489942</v>
      </c>
      <c r="BN502" s="17">
        <v>9.5791538614226901E-2</v>
      </c>
      <c r="BO502" s="17"/>
      <c r="BP502" s="17">
        <v>7.3076614389691305E-2</v>
      </c>
      <c r="BQ502" s="17">
        <v>8.7948140136960298E-2</v>
      </c>
      <c r="BR502" s="17">
        <v>9.7031674145865804E-2</v>
      </c>
      <c r="BS502" s="17">
        <v>0.117453351634642</v>
      </c>
      <c r="BT502" s="17"/>
      <c r="BU502" s="17">
        <v>8.6753399301367398E-2</v>
      </c>
      <c r="BV502" s="17">
        <v>0.13806866015706101</v>
      </c>
      <c r="BW502" s="17"/>
      <c r="BX502" s="17">
        <v>5.17499398488247E-2</v>
      </c>
      <c r="BY502" s="17">
        <v>0.13216919836740301</v>
      </c>
      <c r="BZ502" s="17"/>
      <c r="CA502" s="17">
        <v>0.102554671652793</v>
      </c>
      <c r="CB502" s="17">
        <v>0.22985651237935201</v>
      </c>
      <c r="CC502" s="17">
        <v>2.61884041172867E-2</v>
      </c>
      <c r="CD502" s="17">
        <v>8.4067942501630299E-2</v>
      </c>
    </row>
    <row r="503" spans="2:82">
      <c r="B503" t="s">
        <v>227</v>
      </c>
      <c r="C503" s="17">
        <v>3.8208233734654602E-2</v>
      </c>
      <c r="D503" s="17">
        <v>4.8370150131939203E-2</v>
      </c>
      <c r="E503" s="17">
        <v>2.7523446292030702E-2</v>
      </c>
      <c r="F503" s="17"/>
      <c r="G503" s="17">
        <v>3.5517985404917102E-2</v>
      </c>
      <c r="H503" s="17">
        <v>2.93780507528109E-2</v>
      </c>
      <c r="I503" s="17">
        <v>4.2055867945071303E-2</v>
      </c>
      <c r="J503" s="17">
        <v>5.5571198016945399E-2</v>
      </c>
      <c r="K503" s="17">
        <v>3.7228588971139898E-2</v>
      </c>
      <c r="L503" s="17">
        <v>3.0601403523297498E-2</v>
      </c>
      <c r="M503" s="17"/>
      <c r="N503" s="17">
        <v>3.1527980637922601E-2</v>
      </c>
      <c r="O503" s="17">
        <v>3.0461714084955901E-2</v>
      </c>
      <c r="P503" s="17">
        <v>4.0612326905221E-2</v>
      </c>
      <c r="Q503" s="17">
        <v>5.12747144406204E-2</v>
      </c>
      <c r="R503" s="17"/>
      <c r="S503" s="17">
        <v>3.7200688784108801E-2</v>
      </c>
      <c r="T503" s="17">
        <v>3.3166169478862299E-2</v>
      </c>
      <c r="U503" s="17">
        <v>1.51238894731794E-2</v>
      </c>
      <c r="V503" s="17">
        <v>4.9926425202728997E-2</v>
      </c>
      <c r="W503" s="17">
        <v>2.7182721021723599E-2</v>
      </c>
      <c r="X503" s="17">
        <v>3.1993517886431802E-2</v>
      </c>
      <c r="Y503" s="17">
        <v>4.0242523737930302E-2</v>
      </c>
      <c r="Z503" s="17">
        <v>3.0272175657621501E-2</v>
      </c>
      <c r="AA503" s="17">
        <v>4.4751546326091199E-2</v>
      </c>
      <c r="AB503" s="17">
        <v>3.9722000603669601E-2</v>
      </c>
      <c r="AC503" s="17">
        <v>7.1827005734138805E-2</v>
      </c>
      <c r="AD503" s="17">
        <v>5.6125195191940799E-2</v>
      </c>
      <c r="AE503" s="17"/>
      <c r="AF503" s="17">
        <v>0</v>
      </c>
      <c r="AG503" s="17">
        <v>7.6029316543860095E-2</v>
      </c>
      <c r="AH503" s="17">
        <v>4.4996102512789203E-2</v>
      </c>
      <c r="AI503" s="17">
        <v>4.7580477950389999E-2</v>
      </c>
      <c r="AJ503" s="17">
        <v>3.2238954801161998E-2</v>
      </c>
      <c r="AK503" s="17">
        <v>4.9578637355443302E-2</v>
      </c>
      <c r="AL503" s="17">
        <v>2.97924004807823E-2</v>
      </c>
      <c r="AM503" s="17">
        <v>3.0073822073697899E-2</v>
      </c>
      <c r="AN503" s="17">
        <v>2.67764237545705E-2</v>
      </c>
      <c r="AO503" s="17">
        <v>2.2592400347225199E-2</v>
      </c>
      <c r="AP503" s="17">
        <v>3.3314343724546398E-2</v>
      </c>
      <c r="AQ503" s="17">
        <v>5.2946668152784399E-2</v>
      </c>
      <c r="AR503" s="17">
        <v>1.9132397296841901E-2</v>
      </c>
      <c r="AS503" s="17">
        <v>8.3593185995222294E-2</v>
      </c>
      <c r="AT503" s="17">
        <v>2.0127187230244599E-2</v>
      </c>
      <c r="AU503" s="17">
        <v>3.4001373810661997E-2</v>
      </c>
      <c r="AV503" s="17"/>
      <c r="AW503" s="17">
        <v>3.7302678317245E-2</v>
      </c>
      <c r="AX503" s="17">
        <v>2.6703029644090801E-2</v>
      </c>
      <c r="AY503" s="17">
        <v>4.9353753480820099E-2</v>
      </c>
      <c r="AZ503" s="17">
        <v>5.2907636925817597E-2</v>
      </c>
      <c r="BA503" s="17">
        <v>2.1746067786892701E-2</v>
      </c>
      <c r="BB503" s="17">
        <v>5.0898382579010797E-2</v>
      </c>
      <c r="BC503" s="17"/>
      <c r="BD503" s="17">
        <v>4.0075083585409198E-2</v>
      </c>
      <c r="BE503" s="17">
        <v>4.34751208015575E-2</v>
      </c>
      <c r="BF503" s="17">
        <v>3.76536246817736E-2</v>
      </c>
      <c r="BG503" s="17">
        <v>1.3727156975286099E-2</v>
      </c>
      <c r="BH503" s="17">
        <v>1.47304504415835E-2</v>
      </c>
      <c r="BI503" s="17"/>
      <c r="BJ503" s="17">
        <v>4.1836492913133898E-2</v>
      </c>
      <c r="BK503" s="17">
        <v>2.3469837295263501E-2</v>
      </c>
      <c r="BL503" s="17"/>
      <c r="BM503" s="17">
        <v>4.0807211982034797E-2</v>
      </c>
      <c r="BN503" s="17">
        <v>2.62486536539033E-2</v>
      </c>
      <c r="BO503" s="17"/>
      <c r="BP503" s="17">
        <v>2.3376913799701401E-2</v>
      </c>
      <c r="BQ503" s="17">
        <v>2.6361445570661501E-2</v>
      </c>
      <c r="BR503" s="17">
        <v>2.5662373493687302E-2</v>
      </c>
      <c r="BS503" s="17">
        <v>4.3530812878664997E-2</v>
      </c>
      <c r="BT503" s="17"/>
      <c r="BU503" s="17">
        <v>2.9103701801594901E-2</v>
      </c>
      <c r="BV503" s="17">
        <v>4.9797931864301301E-2</v>
      </c>
      <c r="BW503" s="17"/>
      <c r="BX503" s="17">
        <v>1.1468984202219999E-2</v>
      </c>
      <c r="BY503" s="17">
        <v>4.8814511826644799E-2</v>
      </c>
      <c r="BZ503" s="17"/>
      <c r="CA503" s="17">
        <v>7.4164003637365496E-3</v>
      </c>
      <c r="CB503" s="17">
        <v>0.10419270236098201</v>
      </c>
      <c r="CC503" s="17">
        <v>5.3599504866954596E-3</v>
      </c>
      <c r="CD503" s="17">
        <v>1.7851720894067301E-2</v>
      </c>
    </row>
    <row r="504" spans="2:82">
      <c r="B504" t="s">
        <v>124</v>
      </c>
      <c r="C504" s="17">
        <v>2.44936438350567E-2</v>
      </c>
      <c r="D504" s="17">
        <v>1.7530329744048001E-2</v>
      </c>
      <c r="E504" s="17">
        <v>3.1477119431530802E-2</v>
      </c>
      <c r="F504" s="17"/>
      <c r="G504" s="17">
        <v>3.3919082112888299E-2</v>
      </c>
      <c r="H504" s="17">
        <v>2.18565926166099E-2</v>
      </c>
      <c r="I504" s="17">
        <v>3.1065215901440901E-2</v>
      </c>
      <c r="J504" s="17">
        <v>3.0689927359894099E-2</v>
      </c>
      <c r="K504" s="17">
        <v>1.65597394395787E-2</v>
      </c>
      <c r="L504" s="17">
        <v>1.5287558570662701E-2</v>
      </c>
      <c r="M504" s="17"/>
      <c r="N504" s="17">
        <v>1.08175199419409E-2</v>
      </c>
      <c r="O504" s="17">
        <v>2.1569669566704499E-2</v>
      </c>
      <c r="P504" s="17">
        <v>3.0970620841168198E-2</v>
      </c>
      <c r="Q504" s="17">
        <v>3.4646839138020302E-2</v>
      </c>
      <c r="R504" s="17"/>
      <c r="S504" s="17">
        <v>1.9974639773629101E-2</v>
      </c>
      <c r="T504" s="17">
        <v>1.7082823560182599E-2</v>
      </c>
      <c r="U504" s="17">
        <v>2.8805201551620901E-2</v>
      </c>
      <c r="V504" s="17">
        <v>1.2388771858968599E-2</v>
      </c>
      <c r="W504" s="17">
        <v>2.4213006373372599E-2</v>
      </c>
      <c r="X504" s="17">
        <v>2.61204166313488E-2</v>
      </c>
      <c r="Y504" s="17">
        <v>4.2877630865407801E-2</v>
      </c>
      <c r="Z504" s="17">
        <v>2.2401013191747698E-2</v>
      </c>
      <c r="AA504" s="17">
        <v>3.4660202990558699E-2</v>
      </c>
      <c r="AB504" s="17">
        <v>3.0429255589674398E-2</v>
      </c>
      <c r="AC504" s="17">
        <v>1.0844762912786E-2</v>
      </c>
      <c r="AD504" s="17">
        <v>1.97113551742648E-2</v>
      </c>
      <c r="AE504" s="17"/>
      <c r="AF504" s="17">
        <v>8.9668498353428702E-2</v>
      </c>
      <c r="AG504" s="17">
        <v>3.3766037831304101E-2</v>
      </c>
      <c r="AH504" s="17">
        <v>4.4455767061589602E-2</v>
      </c>
      <c r="AI504" s="17">
        <v>2.68988195603178E-2</v>
      </c>
      <c r="AJ504" s="17">
        <v>2.8352255219425301E-2</v>
      </c>
      <c r="AK504" s="17">
        <v>3.0276066490747901E-2</v>
      </c>
      <c r="AL504" s="17">
        <v>2.26045800450159E-2</v>
      </c>
      <c r="AM504" s="17">
        <v>3.4733760313295101E-2</v>
      </c>
      <c r="AN504" s="17">
        <v>6.5606892128074901E-3</v>
      </c>
      <c r="AO504" s="17">
        <v>8.53498827072088E-3</v>
      </c>
      <c r="AP504" s="17">
        <v>1.20138136527723E-2</v>
      </c>
      <c r="AQ504" s="17">
        <v>1.3424157288941699E-2</v>
      </c>
      <c r="AR504" s="17">
        <v>1.14942821461031E-2</v>
      </c>
      <c r="AS504" s="17">
        <v>9.9778717359289403E-3</v>
      </c>
      <c r="AT504" s="17">
        <v>0</v>
      </c>
      <c r="AU504" s="17">
        <v>8.6306072325463192E-3</v>
      </c>
      <c r="AV504" s="17"/>
      <c r="AW504" s="17">
        <v>2.0331063769411201E-2</v>
      </c>
      <c r="AX504" s="17">
        <v>2.3096725140829E-2</v>
      </c>
      <c r="AY504" s="17">
        <v>2.1420017581261299E-2</v>
      </c>
      <c r="AZ504" s="17">
        <v>3.5419056357608301E-2</v>
      </c>
      <c r="BA504" s="17">
        <v>2.3509283854541901E-2</v>
      </c>
      <c r="BB504" s="17">
        <v>1.3289742555049E-2</v>
      </c>
      <c r="BC504" s="17"/>
      <c r="BD504" s="17">
        <v>3.5640289959217697E-2</v>
      </c>
      <c r="BE504" s="17">
        <v>2.5381482230502898E-2</v>
      </c>
      <c r="BF504" s="17">
        <v>1.55682474107158E-2</v>
      </c>
      <c r="BG504" s="17">
        <v>1.7351448440165999E-2</v>
      </c>
      <c r="BH504" s="17">
        <v>0</v>
      </c>
      <c r="BI504" s="17"/>
      <c r="BJ504" s="17">
        <v>2.42480906978495E-2</v>
      </c>
      <c r="BK504" s="17">
        <v>2.0261759028391502E-2</v>
      </c>
      <c r="BL504" s="17"/>
      <c r="BM504" s="17">
        <v>2.4557530191783701E-2</v>
      </c>
      <c r="BN504" s="17">
        <v>2.11813105603725E-2</v>
      </c>
      <c r="BO504" s="17"/>
      <c r="BP504" s="17">
        <v>2.7850175773270699E-2</v>
      </c>
      <c r="BQ504" s="17">
        <v>1.6296712772525999E-2</v>
      </c>
      <c r="BR504" s="17">
        <v>2.3638749633202099E-2</v>
      </c>
      <c r="BS504" s="17">
        <v>2.4635791975473598E-2</v>
      </c>
      <c r="BT504" s="17"/>
      <c r="BU504" s="17">
        <v>9.9408198135854196E-3</v>
      </c>
      <c r="BV504" s="17">
        <v>4.3018795768489597E-2</v>
      </c>
      <c r="BW504" s="17"/>
      <c r="BX504" s="17">
        <v>1.11432312938229E-2</v>
      </c>
      <c r="BY504" s="17">
        <v>2.9789162240812999E-2</v>
      </c>
      <c r="BZ504" s="17"/>
      <c r="CA504" s="17">
        <v>2.5721955843648302E-3</v>
      </c>
      <c r="CB504" s="17">
        <v>2.4528022337223399E-2</v>
      </c>
      <c r="CC504" s="17">
        <v>5.7599802998502597E-3</v>
      </c>
      <c r="CD504" s="17">
        <v>5.02614703928096E-2</v>
      </c>
    </row>
    <row r="505" spans="2:82">
      <c r="B505" t="s">
        <v>228</v>
      </c>
      <c r="C505" s="17">
        <v>0.56529695142290703</v>
      </c>
      <c r="D505" s="17">
        <v>0.571973004535689</v>
      </c>
      <c r="E505" s="17">
        <v>0.55798526760463796</v>
      </c>
      <c r="F505" s="17"/>
      <c r="G505" s="17">
        <v>0.61767217806835595</v>
      </c>
      <c r="H505" s="17">
        <v>0.62689177081437397</v>
      </c>
      <c r="I505" s="17">
        <v>0.56267836764921297</v>
      </c>
      <c r="J505" s="17">
        <v>0.50410282025386199</v>
      </c>
      <c r="K505" s="17">
        <v>0.53922044975683203</v>
      </c>
      <c r="L505" s="17">
        <v>0.549575486759589</v>
      </c>
      <c r="M505" s="17"/>
      <c r="N505" s="17">
        <v>0.63467240541537095</v>
      </c>
      <c r="O505" s="17">
        <v>0.57590422044811396</v>
      </c>
      <c r="P505" s="17">
        <v>0.52968908526364999</v>
      </c>
      <c r="Q505" s="17">
        <v>0.50978595661742698</v>
      </c>
      <c r="R505" s="17"/>
      <c r="S505" s="17">
        <v>0.63050586931628105</v>
      </c>
      <c r="T505" s="17">
        <v>0.56713864869633601</v>
      </c>
      <c r="U505" s="17">
        <v>0.56312073038664301</v>
      </c>
      <c r="V505" s="17">
        <v>0.53737982021797304</v>
      </c>
      <c r="W505" s="17">
        <v>0.54070331487481504</v>
      </c>
      <c r="X505" s="17">
        <v>0.52370145538721902</v>
      </c>
      <c r="Y505" s="17">
        <v>0.53144710341493695</v>
      </c>
      <c r="Z505" s="17">
        <v>0.54643368589091201</v>
      </c>
      <c r="AA505" s="17">
        <v>0.59966212423379495</v>
      </c>
      <c r="AB505" s="17">
        <v>0.53672954271716899</v>
      </c>
      <c r="AC505" s="17">
        <v>0.57493525712556004</v>
      </c>
      <c r="AD505" s="17">
        <v>0.58378240831431305</v>
      </c>
      <c r="AE505" s="17"/>
      <c r="AF505" s="17">
        <v>0.57746503576197294</v>
      </c>
      <c r="AG505" s="17">
        <v>0.50973191790355099</v>
      </c>
      <c r="AH505" s="17">
        <v>0.55522575493826898</v>
      </c>
      <c r="AI505" s="17">
        <v>0.52692114389485001</v>
      </c>
      <c r="AJ505" s="17">
        <v>0.54829038243200001</v>
      </c>
      <c r="AK505" s="17">
        <v>0.56753098237560595</v>
      </c>
      <c r="AL505" s="17">
        <v>0.56761234754164802</v>
      </c>
      <c r="AM505" s="17">
        <v>0.56767338373075205</v>
      </c>
      <c r="AN505" s="17">
        <v>0.59714208885819997</v>
      </c>
      <c r="AO505" s="17">
        <v>0.65443922595163895</v>
      </c>
      <c r="AP505" s="17">
        <v>0.55792397240179703</v>
      </c>
      <c r="AQ505" s="17">
        <v>0.54954426999650896</v>
      </c>
      <c r="AR505" s="17">
        <v>0.52868285896124001</v>
      </c>
      <c r="AS505" s="17">
        <v>0.58955387789593905</v>
      </c>
      <c r="AT505" s="17">
        <v>0.65188372630187097</v>
      </c>
      <c r="AU505" s="17">
        <v>0.68725222377047401</v>
      </c>
      <c r="AV505" s="17"/>
      <c r="AW505" s="17">
        <v>0.62409425060886603</v>
      </c>
      <c r="AX505" s="17">
        <v>0.58110955168812795</v>
      </c>
      <c r="AY505" s="17">
        <v>0.54242622680466002</v>
      </c>
      <c r="AZ505" s="17">
        <v>0.53688402395902202</v>
      </c>
      <c r="BA505" s="17">
        <v>0.514292337044986</v>
      </c>
      <c r="BB505" s="17">
        <v>0.51245874588998297</v>
      </c>
      <c r="BC505" s="17"/>
      <c r="BD505" s="17">
        <v>0.49283585360659798</v>
      </c>
      <c r="BE505" s="17">
        <v>0.56184057737019499</v>
      </c>
      <c r="BF505" s="17">
        <v>0.611001677547931</v>
      </c>
      <c r="BG505" s="17">
        <v>0.69740635285042196</v>
      </c>
      <c r="BH505" s="17">
        <v>0.70435000618158305</v>
      </c>
      <c r="BI505" s="17"/>
      <c r="BJ505" s="17">
        <v>0.54950160298429696</v>
      </c>
      <c r="BK505" s="17">
        <v>0.64256400879568598</v>
      </c>
      <c r="BL505" s="17"/>
      <c r="BM505" s="17">
        <v>0.557918002655584</v>
      </c>
      <c r="BN505" s="17">
        <v>0.60027769908669903</v>
      </c>
      <c r="BO505" s="17"/>
      <c r="BP505" s="17">
        <v>0.61669778588166102</v>
      </c>
      <c r="BQ505" s="17">
        <v>0.64654673650863603</v>
      </c>
      <c r="BR505" s="17">
        <v>0.63628338898152403</v>
      </c>
      <c r="BS505" s="17">
        <v>0.54152227860883095</v>
      </c>
      <c r="BT505" s="17"/>
      <c r="BU505" s="17">
        <v>0.62287044982050199</v>
      </c>
      <c r="BV505" s="17">
        <v>0.49200823415531098</v>
      </c>
      <c r="BW505" s="17"/>
      <c r="BX505" s="17">
        <v>0.72422606733500805</v>
      </c>
      <c r="BY505" s="17">
        <v>0.50225679772550402</v>
      </c>
      <c r="BZ505" s="17"/>
      <c r="CA505" s="17">
        <v>0.65051782390453705</v>
      </c>
      <c r="CB505" s="17">
        <v>0.27296749876045001</v>
      </c>
      <c r="CC505" s="17">
        <v>0.84533602330561097</v>
      </c>
      <c r="CD505" s="17">
        <v>0.52458920499572703</v>
      </c>
    </row>
    <row r="506" spans="2:82">
      <c r="B506" t="s">
        <v>229</v>
      </c>
      <c r="C506" s="17">
        <v>0.147538043450822</v>
      </c>
      <c r="D506" s="17">
        <v>0.167195698913329</v>
      </c>
      <c r="E506" s="17">
        <v>0.12839194041242499</v>
      </c>
      <c r="F506" s="17"/>
      <c r="G506" s="17">
        <v>0.11990553428839899</v>
      </c>
      <c r="H506" s="17">
        <v>0.13785091523711099</v>
      </c>
      <c r="I506" s="17">
        <v>0.16222948672274801</v>
      </c>
      <c r="J506" s="17">
        <v>0.16779156530950401</v>
      </c>
      <c r="K506" s="17">
        <v>0.15139322683819301</v>
      </c>
      <c r="L506" s="17">
        <v>0.14279062125622999</v>
      </c>
      <c r="M506" s="17"/>
      <c r="N506" s="17">
        <v>0.138255208544281</v>
      </c>
      <c r="O506" s="17">
        <v>0.118935425537037</v>
      </c>
      <c r="P506" s="17">
        <v>0.17118793750849301</v>
      </c>
      <c r="Q506" s="17">
        <v>0.16841097297422</v>
      </c>
      <c r="R506" s="17"/>
      <c r="S506" s="17">
        <v>0.12351302593989399</v>
      </c>
      <c r="T506" s="17">
        <v>0.14616509292015201</v>
      </c>
      <c r="U506" s="17">
        <v>0.114133850899241</v>
      </c>
      <c r="V506" s="17">
        <v>0.161066602384901</v>
      </c>
      <c r="W506" s="17">
        <v>0.14515540032017099</v>
      </c>
      <c r="X506" s="17">
        <v>0.165687592093894</v>
      </c>
      <c r="Y506" s="17">
        <v>0.15131431153941099</v>
      </c>
      <c r="Z506" s="17">
        <v>0.17023053783596201</v>
      </c>
      <c r="AA506" s="17">
        <v>0.133541602508189</v>
      </c>
      <c r="AB506" s="17">
        <v>0.151581341226671</v>
      </c>
      <c r="AC506" s="17">
        <v>0.18774461405352</v>
      </c>
      <c r="AD506" s="17">
        <v>0.19705881841023801</v>
      </c>
      <c r="AE506" s="17"/>
      <c r="AF506" s="17">
        <v>4.6935320473486301E-2</v>
      </c>
      <c r="AG506" s="17">
        <v>0.20709170122936099</v>
      </c>
      <c r="AH506" s="17">
        <v>0.15384818930476099</v>
      </c>
      <c r="AI506" s="17">
        <v>0.19329805173152201</v>
      </c>
      <c r="AJ506" s="17">
        <v>0.132538045096738</v>
      </c>
      <c r="AK506" s="17">
        <v>0.14618448062943701</v>
      </c>
      <c r="AL506" s="17">
        <v>0.15995823795490799</v>
      </c>
      <c r="AM506" s="17">
        <v>0.10946994946805801</v>
      </c>
      <c r="AN506" s="17">
        <v>0.136170672028993</v>
      </c>
      <c r="AO506" s="17">
        <v>0.133064954668627</v>
      </c>
      <c r="AP506" s="17">
        <v>0.136370081198602</v>
      </c>
      <c r="AQ506" s="17">
        <v>0.17519750743778501</v>
      </c>
      <c r="AR506" s="17">
        <v>0.17713990462735499</v>
      </c>
      <c r="AS506" s="17">
        <v>0.14284511371660799</v>
      </c>
      <c r="AT506" s="17">
        <v>0.101717770534416</v>
      </c>
      <c r="AU506" s="17">
        <v>0.128493305744349</v>
      </c>
      <c r="AV506" s="17"/>
      <c r="AW506" s="17">
        <v>0.11513703166138201</v>
      </c>
      <c r="AX506" s="17">
        <v>0.14633727640935201</v>
      </c>
      <c r="AY506" s="17">
        <v>0.167557702656674</v>
      </c>
      <c r="AZ506" s="17">
        <v>0.15766832840461401</v>
      </c>
      <c r="BA506" s="17">
        <v>0.16468766396259399</v>
      </c>
      <c r="BB506" s="17">
        <v>0.16970568892281601</v>
      </c>
      <c r="BC506" s="17"/>
      <c r="BD506" s="17">
        <v>0.158564734859722</v>
      </c>
      <c r="BE506" s="17">
        <v>0.16547073200323201</v>
      </c>
      <c r="BF506" s="17">
        <v>0.14465616842214499</v>
      </c>
      <c r="BG506" s="17">
        <v>7.9362653713992898E-2</v>
      </c>
      <c r="BH506" s="17">
        <v>9.2978213663303999E-2</v>
      </c>
      <c r="BI506" s="17"/>
      <c r="BJ506" s="17">
        <v>0.160782115934134</v>
      </c>
      <c r="BK506" s="17">
        <v>9.1543969717443996E-2</v>
      </c>
      <c r="BL506" s="17"/>
      <c r="BM506" s="17">
        <v>0.152915326471977</v>
      </c>
      <c r="BN506" s="17">
        <v>0.12204019226813</v>
      </c>
      <c r="BO506" s="17"/>
      <c r="BP506" s="17">
        <v>9.6453528189392707E-2</v>
      </c>
      <c r="BQ506" s="17">
        <v>0.11430958570762199</v>
      </c>
      <c r="BR506" s="17">
        <v>0.12269404763955299</v>
      </c>
      <c r="BS506" s="17">
        <v>0.16098416451330699</v>
      </c>
      <c r="BT506" s="17"/>
      <c r="BU506" s="17">
        <v>0.115857101102962</v>
      </c>
      <c r="BV506" s="17">
        <v>0.18786659202136199</v>
      </c>
      <c r="BW506" s="17"/>
      <c r="BX506" s="17">
        <v>6.3218924051044595E-2</v>
      </c>
      <c r="BY506" s="17">
        <v>0.18098371019404699</v>
      </c>
      <c r="BZ506" s="17"/>
      <c r="CA506" s="17">
        <v>0.109971072016529</v>
      </c>
      <c r="CB506" s="17">
        <v>0.334049214740335</v>
      </c>
      <c r="CC506" s="17">
        <v>3.1548354603982198E-2</v>
      </c>
      <c r="CD506" s="17">
        <v>0.101919663395698</v>
      </c>
    </row>
    <row r="507" spans="2:82">
      <c r="B507" t="s">
        <v>230</v>
      </c>
      <c r="C507" s="17">
        <v>0.41775890797208498</v>
      </c>
      <c r="D507" s="17">
        <v>0.40477730562235997</v>
      </c>
      <c r="E507" s="17">
        <v>0.42959332719221299</v>
      </c>
      <c r="F507" s="17"/>
      <c r="G507" s="17">
        <v>0.497766643779957</v>
      </c>
      <c r="H507" s="17">
        <v>0.48904085557726301</v>
      </c>
      <c r="I507" s="17">
        <v>0.40044888092646502</v>
      </c>
      <c r="J507" s="17">
        <v>0.33631125494435798</v>
      </c>
      <c r="K507" s="17">
        <v>0.38782722291863803</v>
      </c>
      <c r="L507" s="17">
        <v>0.40678486550336002</v>
      </c>
      <c r="M507" s="17"/>
      <c r="N507" s="17">
        <v>0.49641719687108898</v>
      </c>
      <c r="O507" s="17">
        <v>0.456968794911077</v>
      </c>
      <c r="P507" s="17">
        <v>0.35850114775515701</v>
      </c>
      <c r="Q507" s="17">
        <v>0.34137498364320701</v>
      </c>
      <c r="R507" s="17"/>
      <c r="S507" s="17">
        <v>0.50699284337638795</v>
      </c>
      <c r="T507" s="17">
        <v>0.42097355577618401</v>
      </c>
      <c r="U507" s="17">
        <v>0.44898687948740201</v>
      </c>
      <c r="V507" s="17">
        <v>0.37631321783307298</v>
      </c>
      <c r="W507" s="17">
        <v>0.395547914554645</v>
      </c>
      <c r="X507" s="17">
        <v>0.35801386329332502</v>
      </c>
      <c r="Y507" s="17">
        <v>0.38013279187552601</v>
      </c>
      <c r="Z507" s="17">
        <v>0.37620314805494898</v>
      </c>
      <c r="AA507" s="17">
        <v>0.46612052172560597</v>
      </c>
      <c r="AB507" s="17">
        <v>0.385148201490498</v>
      </c>
      <c r="AC507" s="17">
        <v>0.38719064307203999</v>
      </c>
      <c r="AD507" s="17">
        <v>0.38672358990407502</v>
      </c>
      <c r="AE507" s="17"/>
      <c r="AF507" s="17">
        <v>0.53052971528848702</v>
      </c>
      <c r="AG507" s="17">
        <v>0.30264021667419</v>
      </c>
      <c r="AH507" s="17">
        <v>0.40137756563350802</v>
      </c>
      <c r="AI507" s="17">
        <v>0.33362309216332697</v>
      </c>
      <c r="AJ507" s="17">
        <v>0.41575233733526201</v>
      </c>
      <c r="AK507" s="17">
        <v>0.421346501746168</v>
      </c>
      <c r="AL507" s="17">
        <v>0.40765410958673998</v>
      </c>
      <c r="AM507" s="17">
        <v>0.458203434262694</v>
      </c>
      <c r="AN507" s="17">
        <v>0.460971416829207</v>
      </c>
      <c r="AO507" s="17">
        <v>0.52137427128301195</v>
      </c>
      <c r="AP507" s="17">
        <v>0.42155389120319497</v>
      </c>
      <c r="AQ507" s="17">
        <v>0.37434676255872401</v>
      </c>
      <c r="AR507" s="17">
        <v>0.35154295433388499</v>
      </c>
      <c r="AS507" s="17">
        <v>0.44670876417933097</v>
      </c>
      <c r="AT507" s="17">
        <v>0.55016595576745597</v>
      </c>
      <c r="AU507" s="17">
        <v>0.55875891802612498</v>
      </c>
      <c r="AV507" s="17"/>
      <c r="AW507" s="17">
        <v>0.50895721894748402</v>
      </c>
      <c r="AX507" s="17">
        <v>0.43477227527877699</v>
      </c>
      <c r="AY507" s="17">
        <v>0.37486852414798599</v>
      </c>
      <c r="AZ507" s="17">
        <v>0.37921569555440798</v>
      </c>
      <c r="BA507" s="17">
        <v>0.34960467308239201</v>
      </c>
      <c r="BB507" s="17">
        <v>0.34275305696716701</v>
      </c>
      <c r="BC507" s="17"/>
      <c r="BD507" s="17">
        <v>0.33427111874687498</v>
      </c>
      <c r="BE507" s="17">
        <v>0.39636984536696301</v>
      </c>
      <c r="BF507" s="17">
        <v>0.46634550912578598</v>
      </c>
      <c r="BG507" s="17">
        <v>0.61804369913642898</v>
      </c>
      <c r="BH507" s="17">
        <v>0.611371792518279</v>
      </c>
      <c r="BI507" s="17"/>
      <c r="BJ507" s="17">
        <v>0.38871948705016302</v>
      </c>
      <c r="BK507" s="17">
        <v>0.55102003907824204</v>
      </c>
      <c r="BL507" s="17"/>
      <c r="BM507" s="17">
        <v>0.40500267618360702</v>
      </c>
      <c r="BN507" s="17">
        <v>0.47823750681856902</v>
      </c>
      <c r="BO507" s="17"/>
      <c r="BP507" s="17">
        <v>0.52024425769226801</v>
      </c>
      <c r="BQ507" s="17">
        <v>0.53223715080101497</v>
      </c>
      <c r="BR507" s="17">
        <v>0.51358934134197098</v>
      </c>
      <c r="BS507" s="17">
        <v>0.38053811409552402</v>
      </c>
      <c r="BT507" s="17"/>
      <c r="BU507" s="17">
        <v>0.507013348717539</v>
      </c>
      <c r="BV507" s="17">
        <v>0.30414164213394901</v>
      </c>
      <c r="BW507" s="17"/>
      <c r="BX507" s="17">
        <v>0.66100714328396404</v>
      </c>
      <c r="BY507" s="17">
        <v>0.321273087531457</v>
      </c>
      <c r="BZ507" s="17"/>
      <c r="CA507" s="17">
        <v>0.54054675188800805</v>
      </c>
      <c r="CB507" s="17">
        <v>-6.10817159798848E-2</v>
      </c>
      <c r="CC507" s="17">
        <v>0.813787668701629</v>
      </c>
      <c r="CD507" s="17">
        <v>0.42266954160003001</v>
      </c>
    </row>
    <row r="508" spans="2:82">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row>
    <row r="509" spans="2:82">
      <c r="B509" s="6" t="s">
        <v>243</v>
      </c>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row>
    <row r="510" spans="2:82">
      <c r="B510" s="24" t="s">
        <v>15</v>
      </c>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row>
    <row r="511" spans="2:82">
      <c r="B511" t="s">
        <v>223</v>
      </c>
      <c r="C511" s="17">
        <v>0.18946702550567299</v>
      </c>
      <c r="D511" s="17">
        <v>0.20897744233080701</v>
      </c>
      <c r="E511" s="17">
        <v>0.169715501770626</v>
      </c>
      <c r="F511" s="17"/>
      <c r="G511" s="17">
        <v>0.14858015799451199</v>
      </c>
      <c r="H511" s="17">
        <v>0.20371505509195401</v>
      </c>
      <c r="I511" s="17">
        <v>0.19782225391458499</v>
      </c>
      <c r="J511" s="17">
        <v>0.20051445413793001</v>
      </c>
      <c r="K511" s="17">
        <v>0.202420645438595</v>
      </c>
      <c r="L511" s="17">
        <v>0.18058562523152</v>
      </c>
      <c r="M511" s="17"/>
      <c r="N511" s="17">
        <v>0.15137032923214999</v>
      </c>
      <c r="O511" s="17">
        <v>0.15994241056286701</v>
      </c>
      <c r="P511" s="17">
        <v>0.23005809432132401</v>
      </c>
      <c r="Q511" s="17">
        <v>0.228819522277104</v>
      </c>
      <c r="R511" s="17"/>
      <c r="S511" s="17">
        <v>0.173004263555746</v>
      </c>
      <c r="T511" s="17">
        <v>0.15004045005127301</v>
      </c>
      <c r="U511" s="17">
        <v>0.179046806485229</v>
      </c>
      <c r="V511" s="17">
        <v>0.18829906053852399</v>
      </c>
      <c r="W511" s="17">
        <v>0.17733410123285701</v>
      </c>
      <c r="X511" s="17">
        <v>0.20095757284127799</v>
      </c>
      <c r="Y511" s="17">
        <v>0.20356374192073301</v>
      </c>
      <c r="Z511" s="17">
        <v>0.23026781265985399</v>
      </c>
      <c r="AA511" s="17">
        <v>0.208306172024319</v>
      </c>
      <c r="AB511" s="17">
        <v>0.175250077290276</v>
      </c>
      <c r="AC511" s="17">
        <v>0.26083310592665698</v>
      </c>
      <c r="AD511" s="17">
        <v>0.22488560742052899</v>
      </c>
      <c r="AE511" s="17"/>
      <c r="AF511" s="17">
        <v>0.130035415391174</v>
      </c>
      <c r="AG511" s="17">
        <v>0.28921047628267699</v>
      </c>
      <c r="AH511" s="17">
        <v>0.23325331441403599</v>
      </c>
      <c r="AI511" s="17">
        <v>0.21522496843106101</v>
      </c>
      <c r="AJ511" s="17">
        <v>0.202078397991691</v>
      </c>
      <c r="AK511" s="17">
        <v>0.218019860512777</v>
      </c>
      <c r="AL511" s="17">
        <v>0.18102404744093001</v>
      </c>
      <c r="AM511" s="17">
        <v>0.180510088491667</v>
      </c>
      <c r="AN511" s="17">
        <v>0.12978424297871699</v>
      </c>
      <c r="AO511" s="17">
        <v>0.15247676129775101</v>
      </c>
      <c r="AP511" s="17">
        <v>0.153934253896618</v>
      </c>
      <c r="AQ511" s="17">
        <v>0.161707699427833</v>
      </c>
      <c r="AR511" s="17">
        <v>0.19669898719814999</v>
      </c>
      <c r="AS511" s="17">
        <v>0.18413770500740501</v>
      </c>
      <c r="AT511" s="17">
        <v>0.15926396627456699</v>
      </c>
      <c r="AU511" s="17">
        <v>0.17977425123364099</v>
      </c>
      <c r="AV511" s="17"/>
      <c r="AW511" s="17">
        <v>0.18985597240788499</v>
      </c>
      <c r="AX511" s="17">
        <v>0.17236369802121099</v>
      </c>
      <c r="AY511" s="17">
        <v>0.20533931255313201</v>
      </c>
      <c r="AZ511" s="17">
        <v>0.20090931688442901</v>
      </c>
      <c r="BA511" s="17">
        <v>0.164134280435876</v>
      </c>
      <c r="BB511" s="17">
        <v>0.24239439421564199</v>
      </c>
      <c r="BC511" s="17"/>
      <c r="BD511" s="17">
        <v>0.21757032511428601</v>
      </c>
      <c r="BE511" s="17">
        <v>0.207856705714454</v>
      </c>
      <c r="BF511" s="17">
        <v>0.136832002368144</v>
      </c>
      <c r="BG511" s="17">
        <v>0.15633972076172001</v>
      </c>
      <c r="BH511" s="17">
        <v>0.14496502837928099</v>
      </c>
      <c r="BI511" s="17"/>
      <c r="BJ511" s="17">
        <v>0.19304440584340099</v>
      </c>
      <c r="BK511" s="17">
        <v>0.17430977727980901</v>
      </c>
      <c r="BL511" s="17"/>
      <c r="BM511" s="17">
        <v>0.19186645463249899</v>
      </c>
      <c r="BN511" s="17">
        <v>0.177920700391799</v>
      </c>
      <c r="BO511" s="17"/>
      <c r="BP511" s="17">
        <v>0.182325851272397</v>
      </c>
      <c r="BQ511" s="17">
        <v>0.18590867675179601</v>
      </c>
      <c r="BR511" s="17">
        <v>0.10401057838752099</v>
      </c>
      <c r="BS511" s="17">
        <v>0.19632282649237601</v>
      </c>
      <c r="BT511" s="17"/>
      <c r="BU511" s="17">
        <v>0.17834018718848299</v>
      </c>
      <c r="BV511" s="17">
        <v>0.20363103725078599</v>
      </c>
      <c r="BW511" s="17"/>
      <c r="BX511" s="17">
        <v>0.15428730157558401</v>
      </c>
      <c r="BY511" s="17">
        <v>0.20342126662038201</v>
      </c>
      <c r="BZ511" s="17"/>
      <c r="CA511" s="17">
        <v>0.29508204286623801</v>
      </c>
      <c r="CB511" s="17">
        <v>0.37437766388388199</v>
      </c>
      <c r="CC511" s="17">
        <v>7.6834138004373401E-2</v>
      </c>
      <c r="CD511" s="17">
        <v>0.10447604851293101</v>
      </c>
    </row>
    <row r="512" spans="2:82">
      <c r="B512" t="s">
        <v>224</v>
      </c>
      <c r="C512" s="17">
        <v>0.339643332675793</v>
      </c>
      <c r="D512" s="17">
        <v>0.34156938464220699</v>
      </c>
      <c r="E512" s="17">
        <v>0.33977015776466701</v>
      </c>
      <c r="F512" s="17"/>
      <c r="G512" s="17">
        <v>0.35764102509617102</v>
      </c>
      <c r="H512" s="17">
        <v>0.361483988057554</v>
      </c>
      <c r="I512" s="17">
        <v>0.368383928130946</v>
      </c>
      <c r="J512" s="17">
        <v>0.32811837990962101</v>
      </c>
      <c r="K512" s="17">
        <v>0.30757202389846799</v>
      </c>
      <c r="L512" s="17">
        <v>0.31726456420913302</v>
      </c>
      <c r="M512" s="17"/>
      <c r="N512" s="17">
        <v>0.32793024645100399</v>
      </c>
      <c r="O512" s="17">
        <v>0.32000438395785002</v>
      </c>
      <c r="P512" s="17">
        <v>0.37035575521497499</v>
      </c>
      <c r="Q512" s="17">
        <v>0.34743229273274501</v>
      </c>
      <c r="R512" s="17"/>
      <c r="S512" s="17">
        <v>0.36114611233353699</v>
      </c>
      <c r="T512" s="17">
        <v>0.34598715962465698</v>
      </c>
      <c r="U512" s="17">
        <v>0.30690785877313198</v>
      </c>
      <c r="V512" s="17">
        <v>0.36261730956777</v>
      </c>
      <c r="W512" s="17">
        <v>0.36473142599888198</v>
      </c>
      <c r="X512" s="17">
        <v>0.343998022715929</v>
      </c>
      <c r="Y512" s="17">
        <v>0.34430858033273098</v>
      </c>
      <c r="Z512" s="17">
        <v>0.33156479282671197</v>
      </c>
      <c r="AA512" s="17">
        <v>0.36075782193547001</v>
      </c>
      <c r="AB512" s="17">
        <v>0.34601857938210001</v>
      </c>
      <c r="AC512" s="17">
        <v>0.257089899532355</v>
      </c>
      <c r="AD512" s="17">
        <v>0.19795897308487201</v>
      </c>
      <c r="AE512" s="17"/>
      <c r="AF512" s="17">
        <v>0.37897091735753202</v>
      </c>
      <c r="AG512" s="17">
        <v>0.33572894137561698</v>
      </c>
      <c r="AH512" s="17">
        <v>0.32282149389404202</v>
      </c>
      <c r="AI512" s="17">
        <v>0.33434356466056903</v>
      </c>
      <c r="AJ512" s="17">
        <v>0.33628362778081999</v>
      </c>
      <c r="AK512" s="17">
        <v>0.32496468511722798</v>
      </c>
      <c r="AL512" s="17">
        <v>0.34987875402058799</v>
      </c>
      <c r="AM512" s="17">
        <v>0.33985089382857098</v>
      </c>
      <c r="AN512" s="17">
        <v>0.33085249019910101</v>
      </c>
      <c r="AO512" s="17">
        <v>0.382830437090385</v>
      </c>
      <c r="AP512" s="17">
        <v>0.36397328275613</v>
      </c>
      <c r="AQ512" s="17">
        <v>0.37317524191809898</v>
      </c>
      <c r="AR512" s="17">
        <v>0.30339237759273402</v>
      </c>
      <c r="AS512" s="17">
        <v>0.33681910952147698</v>
      </c>
      <c r="AT512" s="17">
        <v>0.40636915103853699</v>
      </c>
      <c r="AU512" s="17">
        <v>0.31003968258858899</v>
      </c>
      <c r="AV512" s="17"/>
      <c r="AW512" s="17">
        <v>0.34688135646770701</v>
      </c>
      <c r="AX512" s="17">
        <v>0.348260341257633</v>
      </c>
      <c r="AY512" s="17">
        <v>0.30455879176372402</v>
      </c>
      <c r="AZ512" s="17">
        <v>0.33566588651756901</v>
      </c>
      <c r="BA512" s="17">
        <v>0.367284324871334</v>
      </c>
      <c r="BB512" s="17">
        <v>0.30855288473537701</v>
      </c>
      <c r="BC512" s="17"/>
      <c r="BD512" s="17">
        <v>0.36611190161322299</v>
      </c>
      <c r="BE512" s="17">
        <v>0.34245832656634601</v>
      </c>
      <c r="BF512" s="17">
        <v>0.325160085851741</v>
      </c>
      <c r="BG512" s="17">
        <v>0.34100947436398499</v>
      </c>
      <c r="BH512" s="17">
        <v>0.30387403472645802</v>
      </c>
      <c r="BI512" s="17"/>
      <c r="BJ512" s="17">
        <v>0.33525495355135299</v>
      </c>
      <c r="BK512" s="17">
        <v>0.36114237352335699</v>
      </c>
      <c r="BL512" s="17"/>
      <c r="BM512" s="17">
        <v>0.33436813089135098</v>
      </c>
      <c r="BN512" s="17">
        <v>0.36518034418050499</v>
      </c>
      <c r="BO512" s="17"/>
      <c r="BP512" s="17">
        <v>0.355975500813352</v>
      </c>
      <c r="BQ512" s="17">
        <v>0.370553155876721</v>
      </c>
      <c r="BR512" s="17">
        <v>0.33552462946161798</v>
      </c>
      <c r="BS512" s="17">
        <v>0.33299281846113099</v>
      </c>
      <c r="BT512" s="17"/>
      <c r="BU512" s="17">
        <v>0.33174535294963198</v>
      </c>
      <c r="BV512" s="17">
        <v>0.349697139014578</v>
      </c>
      <c r="BW512" s="17"/>
      <c r="BX512" s="17">
        <v>0.29026533544415201</v>
      </c>
      <c r="BY512" s="17">
        <v>0.35922940107419798</v>
      </c>
      <c r="BZ512" s="17"/>
      <c r="CA512" s="17">
        <v>0.41721979772831203</v>
      </c>
      <c r="CB512" s="17">
        <v>0.38205528826308899</v>
      </c>
      <c r="CC512" s="17">
        <v>0.26488936344578201</v>
      </c>
      <c r="CD512" s="17">
        <v>0.35870096772183702</v>
      </c>
    </row>
    <row r="513" spans="2:82">
      <c r="B513" t="s">
        <v>225</v>
      </c>
      <c r="C513" s="17">
        <v>0.25331429003457201</v>
      </c>
      <c r="D513" s="17">
        <v>0.23497442028203699</v>
      </c>
      <c r="E513" s="17">
        <v>0.27061820333389403</v>
      </c>
      <c r="F513" s="17"/>
      <c r="G513" s="17">
        <v>0.26958698875931902</v>
      </c>
      <c r="H513" s="17">
        <v>0.240364118728503</v>
      </c>
      <c r="I513" s="17">
        <v>0.218169278967037</v>
      </c>
      <c r="J513" s="17">
        <v>0.26057419711520502</v>
      </c>
      <c r="K513" s="17">
        <v>0.26566022508847797</v>
      </c>
      <c r="L513" s="17">
        <v>0.26755075299745801</v>
      </c>
      <c r="M513" s="17"/>
      <c r="N513" s="17">
        <v>0.25318696269249102</v>
      </c>
      <c r="O513" s="17">
        <v>0.26656722639059999</v>
      </c>
      <c r="P513" s="17">
        <v>0.231997726396278</v>
      </c>
      <c r="Q513" s="17">
        <v>0.25785480301623498</v>
      </c>
      <c r="R513" s="17"/>
      <c r="S513" s="17">
        <v>0.25884156924561502</v>
      </c>
      <c r="T513" s="17">
        <v>0.23992468743230499</v>
      </c>
      <c r="U513" s="17">
        <v>0.301148307505056</v>
      </c>
      <c r="V513" s="17">
        <v>0.267683963754485</v>
      </c>
      <c r="W513" s="17">
        <v>0.26828268679218098</v>
      </c>
      <c r="X513" s="17">
        <v>0.23337980672367001</v>
      </c>
      <c r="Y513" s="17">
        <v>0.24100902818193801</v>
      </c>
      <c r="Z513" s="17">
        <v>0.214856538896877</v>
      </c>
      <c r="AA513" s="17">
        <v>0.22901488145380899</v>
      </c>
      <c r="AB513" s="17">
        <v>0.25177285434380198</v>
      </c>
      <c r="AC513" s="17">
        <v>0.25233651429415099</v>
      </c>
      <c r="AD513" s="17">
        <v>0.31919968305955299</v>
      </c>
      <c r="AE513" s="17"/>
      <c r="AF513" s="17">
        <v>0.18184729306424699</v>
      </c>
      <c r="AG513" s="17">
        <v>0.22895921501614</v>
      </c>
      <c r="AH513" s="17">
        <v>0.245862311321282</v>
      </c>
      <c r="AI513" s="17">
        <v>0.256630412250203</v>
      </c>
      <c r="AJ513" s="17">
        <v>0.287610166841613</v>
      </c>
      <c r="AK513" s="17">
        <v>0.26204748934294902</v>
      </c>
      <c r="AL513" s="17">
        <v>0.263406881914728</v>
      </c>
      <c r="AM513" s="17">
        <v>0.22341411576131201</v>
      </c>
      <c r="AN513" s="17">
        <v>0.31896315894254501</v>
      </c>
      <c r="AO513" s="17">
        <v>0.21567932150118199</v>
      </c>
      <c r="AP513" s="17">
        <v>0.24338911619928899</v>
      </c>
      <c r="AQ513" s="17">
        <v>0.22198732769061699</v>
      </c>
      <c r="AR513" s="17">
        <v>0.243225756592513</v>
      </c>
      <c r="AS513" s="17">
        <v>0.19180281857151801</v>
      </c>
      <c r="AT513" s="17">
        <v>0.19738778979636901</v>
      </c>
      <c r="AU513" s="17">
        <v>0.26112480951723999</v>
      </c>
      <c r="AV513" s="17"/>
      <c r="AW513" s="17">
        <v>0.229105205384976</v>
      </c>
      <c r="AX513" s="17">
        <v>0.27874407722217398</v>
      </c>
      <c r="AY513" s="17">
        <v>0.245703071582865</v>
      </c>
      <c r="AZ513" s="17">
        <v>0.25036636352008901</v>
      </c>
      <c r="BA513" s="17">
        <v>0.25560610656462401</v>
      </c>
      <c r="BB513" s="17">
        <v>0.25594289583420099</v>
      </c>
      <c r="BC513" s="17"/>
      <c r="BD513" s="17">
        <v>0.26929382518925599</v>
      </c>
      <c r="BE513" s="17">
        <v>0.22932460336427701</v>
      </c>
      <c r="BF513" s="17">
        <v>0.25609899550638898</v>
      </c>
      <c r="BG513" s="17">
        <v>0.257937329836114</v>
      </c>
      <c r="BH513" s="17">
        <v>0.309034954073585</v>
      </c>
      <c r="BI513" s="17"/>
      <c r="BJ513" s="17">
        <v>0.24978595635133899</v>
      </c>
      <c r="BK513" s="17">
        <v>0.27116726411296799</v>
      </c>
      <c r="BL513" s="17"/>
      <c r="BM513" s="17">
        <v>0.25609717892782002</v>
      </c>
      <c r="BN513" s="17">
        <v>0.238356095666475</v>
      </c>
      <c r="BO513" s="17"/>
      <c r="BP513" s="17">
        <v>0.26361064721995198</v>
      </c>
      <c r="BQ513" s="17">
        <v>0.23552425100430099</v>
      </c>
      <c r="BR513" s="17">
        <v>0.30075057847490499</v>
      </c>
      <c r="BS513" s="17">
        <v>0.25241352810753298</v>
      </c>
      <c r="BT513" s="17"/>
      <c r="BU513" s="17">
        <v>0.26265977055912398</v>
      </c>
      <c r="BV513" s="17">
        <v>0.24141787416691499</v>
      </c>
      <c r="BW513" s="17"/>
      <c r="BX513" s="17">
        <v>0.278042104278652</v>
      </c>
      <c r="BY513" s="17">
        <v>0.24350585939175801</v>
      </c>
      <c r="BZ513" s="17"/>
      <c r="CA513" s="17">
        <v>0.18711901425463601</v>
      </c>
      <c r="CB513" s="17">
        <v>0.17176548433376701</v>
      </c>
      <c r="CC513" s="17">
        <v>0.276725956682359</v>
      </c>
      <c r="CD513" s="17">
        <v>0.32406909688220398</v>
      </c>
    </row>
    <row r="514" spans="2:82">
      <c r="B514" t="s">
        <v>226</v>
      </c>
      <c r="C514" s="17">
        <v>0.15051425192413501</v>
      </c>
      <c r="D514" s="17">
        <v>0.148293351837429</v>
      </c>
      <c r="E514" s="17">
        <v>0.151994632892335</v>
      </c>
      <c r="F514" s="17"/>
      <c r="G514" s="17">
        <v>0.156956282023549</v>
      </c>
      <c r="H514" s="17">
        <v>0.13583813788882301</v>
      </c>
      <c r="I514" s="17">
        <v>0.15399704477488599</v>
      </c>
      <c r="J514" s="17">
        <v>0.13669481310609</v>
      </c>
      <c r="K514" s="17">
        <v>0.15602874769828401</v>
      </c>
      <c r="L514" s="17">
        <v>0.16288243645785999</v>
      </c>
      <c r="M514" s="17"/>
      <c r="N514" s="17">
        <v>0.19369454536435801</v>
      </c>
      <c r="O514" s="17">
        <v>0.17935873898448099</v>
      </c>
      <c r="P514" s="17">
        <v>0.111725919660751</v>
      </c>
      <c r="Q514" s="17">
        <v>0.105210226961965</v>
      </c>
      <c r="R514" s="17"/>
      <c r="S514" s="17">
        <v>0.150771068533438</v>
      </c>
      <c r="T514" s="17">
        <v>0.188914543158789</v>
      </c>
      <c r="U514" s="17">
        <v>0.156202167937776</v>
      </c>
      <c r="V514" s="17">
        <v>0.13001615522309201</v>
      </c>
      <c r="W514" s="17">
        <v>0.14483973903047501</v>
      </c>
      <c r="X514" s="17">
        <v>0.159842086227902</v>
      </c>
      <c r="Y514" s="17">
        <v>0.12338083433413299</v>
      </c>
      <c r="Z514" s="17">
        <v>0.14173061226762301</v>
      </c>
      <c r="AA514" s="17">
        <v>0.12581024403478699</v>
      </c>
      <c r="AB514" s="17">
        <v>0.144329838437566</v>
      </c>
      <c r="AC514" s="17">
        <v>0.16372849847138901</v>
      </c>
      <c r="AD514" s="17">
        <v>0.18568960670684201</v>
      </c>
      <c r="AE514" s="17"/>
      <c r="AF514" s="17">
        <v>0.12658091987344999</v>
      </c>
      <c r="AG514" s="17">
        <v>5.8631379371463399E-2</v>
      </c>
      <c r="AH514" s="17">
        <v>0.117319305334733</v>
      </c>
      <c r="AI514" s="17">
        <v>0.12253614250522001</v>
      </c>
      <c r="AJ514" s="17">
        <v>0.116738588198327</v>
      </c>
      <c r="AK514" s="17">
        <v>0.138560456677192</v>
      </c>
      <c r="AL514" s="17">
        <v>0.15430566721559999</v>
      </c>
      <c r="AM514" s="17">
        <v>0.189733826019477</v>
      </c>
      <c r="AN514" s="17">
        <v>0.176995451195647</v>
      </c>
      <c r="AO514" s="17">
        <v>0.18173592328402099</v>
      </c>
      <c r="AP514" s="17">
        <v>0.162340896273342</v>
      </c>
      <c r="AQ514" s="17">
        <v>0.17986024673678</v>
      </c>
      <c r="AR514" s="17">
        <v>0.168650829300724</v>
      </c>
      <c r="AS514" s="17">
        <v>0.20719139196485101</v>
      </c>
      <c r="AT514" s="17">
        <v>0.18294916997558</v>
      </c>
      <c r="AU514" s="17">
        <v>0.17777132889123101</v>
      </c>
      <c r="AV514" s="17"/>
      <c r="AW514" s="17">
        <v>0.17309332667289201</v>
      </c>
      <c r="AX514" s="17">
        <v>0.13001207045426699</v>
      </c>
      <c r="AY514" s="17">
        <v>0.17928672221209799</v>
      </c>
      <c r="AZ514" s="17">
        <v>0.14879340057946899</v>
      </c>
      <c r="BA514" s="17">
        <v>0.13047692262704999</v>
      </c>
      <c r="BB514" s="17">
        <v>0.13851213268295301</v>
      </c>
      <c r="BC514" s="17"/>
      <c r="BD514" s="17">
        <v>8.3865586871146702E-2</v>
      </c>
      <c r="BE514" s="17">
        <v>0.15576380918198399</v>
      </c>
      <c r="BF514" s="17">
        <v>0.20897403498818701</v>
      </c>
      <c r="BG514" s="17">
        <v>0.176180699571345</v>
      </c>
      <c r="BH514" s="17">
        <v>0.15025848664154701</v>
      </c>
      <c r="BI514" s="17"/>
      <c r="BJ514" s="17">
        <v>0.151781797510946</v>
      </c>
      <c r="BK514" s="17">
        <v>0.141407125684543</v>
      </c>
      <c r="BL514" s="17"/>
      <c r="BM514" s="17">
        <v>0.149447897843931</v>
      </c>
      <c r="BN514" s="17">
        <v>0.15693028949813301</v>
      </c>
      <c r="BO514" s="17"/>
      <c r="BP514" s="17">
        <v>0.15499046795216601</v>
      </c>
      <c r="BQ514" s="17">
        <v>0.15192370253522799</v>
      </c>
      <c r="BR514" s="17">
        <v>0.176437358775106</v>
      </c>
      <c r="BS514" s="17">
        <v>0.14854147955413399</v>
      </c>
      <c r="BT514" s="17"/>
      <c r="BU514" s="17">
        <v>0.15877156736182799</v>
      </c>
      <c r="BV514" s="17">
        <v>0.14000302586795099</v>
      </c>
      <c r="BW514" s="17"/>
      <c r="BX514" s="17">
        <v>0.190071629248667</v>
      </c>
      <c r="BY514" s="17">
        <v>0.13482358925296101</v>
      </c>
      <c r="BZ514" s="17"/>
      <c r="CA514" s="17">
        <v>8.2969194107401098E-2</v>
      </c>
      <c r="CB514" s="17">
        <v>4.4854517820314597E-2</v>
      </c>
      <c r="CC514" s="17">
        <v>0.26928946277770799</v>
      </c>
      <c r="CD514" s="17">
        <v>0.14260513253542101</v>
      </c>
    </row>
    <row r="515" spans="2:82">
      <c r="B515" t="s">
        <v>227</v>
      </c>
      <c r="C515" s="17">
        <v>4.502775651951E-2</v>
      </c>
      <c r="D515" s="17">
        <v>4.9072371580730197E-2</v>
      </c>
      <c r="E515" s="17">
        <v>4.0898439291445099E-2</v>
      </c>
      <c r="F515" s="17"/>
      <c r="G515" s="17">
        <v>3.6869985188846002E-2</v>
      </c>
      <c r="H515" s="17">
        <v>2.9087477862519799E-2</v>
      </c>
      <c r="I515" s="17">
        <v>3.5464645160734699E-2</v>
      </c>
      <c r="J515" s="17">
        <v>4.6999113347422003E-2</v>
      </c>
      <c r="K515" s="17">
        <v>6.1795443837898797E-2</v>
      </c>
      <c r="L515" s="17">
        <v>5.8416111349885801E-2</v>
      </c>
      <c r="M515" s="17"/>
      <c r="N515" s="17">
        <v>6.2189495659289197E-2</v>
      </c>
      <c r="O515" s="17">
        <v>5.3651791056609603E-2</v>
      </c>
      <c r="P515" s="17">
        <v>2.8649105998798E-2</v>
      </c>
      <c r="Q515" s="17">
        <v>3.1910906432017397E-2</v>
      </c>
      <c r="R515" s="17"/>
      <c r="S515" s="17">
        <v>4.3838947183437199E-2</v>
      </c>
      <c r="T515" s="17">
        <v>5.60986004630925E-2</v>
      </c>
      <c r="U515" s="17">
        <v>3.1599574107666201E-2</v>
      </c>
      <c r="V515" s="17">
        <v>3.9778742022381602E-2</v>
      </c>
      <c r="W515" s="17">
        <v>2.7425569384035401E-2</v>
      </c>
      <c r="X515" s="17">
        <v>2.54884501917488E-2</v>
      </c>
      <c r="Y515" s="17">
        <v>5.6753577846566698E-2</v>
      </c>
      <c r="Z515" s="17">
        <v>4.20562043839375E-2</v>
      </c>
      <c r="AA515" s="17">
        <v>5.5219453995562502E-2</v>
      </c>
      <c r="AB515" s="17">
        <v>6.2007671702959399E-2</v>
      </c>
      <c r="AC515" s="17">
        <v>4.99164733001176E-2</v>
      </c>
      <c r="AD515" s="17">
        <v>3.0089191016033801E-2</v>
      </c>
      <c r="AE515" s="17"/>
      <c r="AF515" s="17">
        <v>0</v>
      </c>
      <c r="AG515" s="17">
        <v>5.37039501227983E-2</v>
      </c>
      <c r="AH515" s="17">
        <v>3.4445898971345403E-2</v>
      </c>
      <c r="AI515" s="17">
        <v>2.93744179867001E-2</v>
      </c>
      <c r="AJ515" s="17">
        <v>3.7312372815662201E-2</v>
      </c>
      <c r="AK515" s="17">
        <v>3.9553075803723498E-2</v>
      </c>
      <c r="AL515" s="17">
        <v>3.67936100171012E-2</v>
      </c>
      <c r="AM515" s="17">
        <v>5.3765513348278102E-2</v>
      </c>
      <c r="AN515" s="17">
        <v>3.2325725790815101E-2</v>
      </c>
      <c r="AO515" s="17">
        <v>5.10958575061655E-2</v>
      </c>
      <c r="AP515" s="17">
        <v>6.7202581218321303E-2</v>
      </c>
      <c r="AQ515" s="17">
        <v>4.46907414759736E-2</v>
      </c>
      <c r="AR515" s="17">
        <v>7.41139648512954E-2</v>
      </c>
      <c r="AS515" s="17">
        <v>4.9822530157025598E-2</v>
      </c>
      <c r="AT515" s="17">
        <v>5.40299229149468E-2</v>
      </c>
      <c r="AU515" s="17">
        <v>6.2659320536752397E-2</v>
      </c>
      <c r="AV515" s="17"/>
      <c r="AW515" s="17">
        <v>4.0913283692993602E-2</v>
      </c>
      <c r="AX515" s="17">
        <v>4.9719483493958799E-2</v>
      </c>
      <c r="AY515" s="17">
        <v>4.5308304852382797E-2</v>
      </c>
      <c r="AZ515" s="17">
        <v>3.52545547915998E-2</v>
      </c>
      <c r="BA515" s="17">
        <v>6.3605377610068597E-2</v>
      </c>
      <c r="BB515" s="17">
        <v>3.7886816412337002E-2</v>
      </c>
      <c r="BC515" s="17"/>
      <c r="BD515" s="17">
        <v>3.2551820062704802E-2</v>
      </c>
      <c r="BE515" s="17">
        <v>4.2022990246360602E-2</v>
      </c>
      <c r="BF515" s="17">
        <v>5.7061322266715599E-2</v>
      </c>
      <c r="BG515" s="17">
        <v>4.79748686161795E-2</v>
      </c>
      <c r="BH515" s="17">
        <v>9.1867496179129204E-2</v>
      </c>
      <c r="BI515" s="17"/>
      <c r="BJ515" s="17">
        <v>4.6713036630280799E-2</v>
      </c>
      <c r="BK515" s="17">
        <v>3.8043001210927699E-2</v>
      </c>
      <c r="BL515" s="17"/>
      <c r="BM515" s="17">
        <v>4.6291194736252303E-2</v>
      </c>
      <c r="BN515" s="17">
        <v>3.9879051689072999E-2</v>
      </c>
      <c r="BO515" s="17"/>
      <c r="BP515" s="17">
        <v>2.88559923827107E-2</v>
      </c>
      <c r="BQ515" s="17">
        <v>4.4397095663203302E-2</v>
      </c>
      <c r="BR515" s="17">
        <v>6.0759693946068297E-2</v>
      </c>
      <c r="BS515" s="17">
        <v>4.6348965313476397E-2</v>
      </c>
      <c r="BT515" s="17"/>
      <c r="BU515" s="17">
        <v>5.6576666631162502E-2</v>
      </c>
      <c r="BV515" s="17">
        <v>3.03264645800027E-2</v>
      </c>
      <c r="BW515" s="17"/>
      <c r="BX515" s="17">
        <v>7.4948827995183001E-2</v>
      </c>
      <c r="BY515" s="17">
        <v>3.3159390337566201E-2</v>
      </c>
      <c r="BZ515" s="17"/>
      <c r="CA515" s="17">
        <v>1.3991271097396001E-2</v>
      </c>
      <c r="CB515" s="17">
        <v>7.0204965162265903E-3</v>
      </c>
      <c r="CC515" s="17">
        <v>0.107291426677049</v>
      </c>
      <c r="CD515" s="17">
        <v>2.29882726962823E-2</v>
      </c>
    </row>
    <row r="516" spans="2:82">
      <c r="B516" t="s">
        <v>124</v>
      </c>
      <c r="C516" s="17">
        <v>2.2033343340316699E-2</v>
      </c>
      <c r="D516" s="17">
        <v>1.7113029326789299E-2</v>
      </c>
      <c r="E516" s="17">
        <v>2.70030649470329E-2</v>
      </c>
      <c r="F516" s="17"/>
      <c r="G516" s="17">
        <v>3.0365560937602901E-2</v>
      </c>
      <c r="H516" s="17">
        <v>2.9511222370646E-2</v>
      </c>
      <c r="I516" s="17">
        <v>2.6162849051811099E-2</v>
      </c>
      <c r="J516" s="17">
        <v>2.7099042383732699E-2</v>
      </c>
      <c r="K516" s="17">
        <v>6.5229140382768299E-3</v>
      </c>
      <c r="L516" s="17">
        <v>1.3300509754142299E-2</v>
      </c>
      <c r="M516" s="17"/>
      <c r="N516" s="17">
        <v>1.1628420600707E-2</v>
      </c>
      <c r="O516" s="17">
        <v>2.0475449047592399E-2</v>
      </c>
      <c r="P516" s="17">
        <v>2.72133984078743E-2</v>
      </c>
      <c r="Q516" s="17">
        <v>2.8772248579934202E-2</v>
      </c>
      <c r="R516" s="17"/>
      <c r="S516" s="17">
        <v>1.2398039148227499E-2</v>
      </c>
      <c r="T516" s="17">
        <v>1.90345592698835E-2</v>
      </c>
      <c r="U516" s="17">
        <v>2.5095285191141101E-2</v>
      </c>
      <c r="V516" s="17">
        <v>1.16047688937467E-2</v>
      </c>
      <c r="W516" s="17">
        <v>1.7386477561569299E-2</v>
      </c>
      <c r="X516" s="17">
        <v>3.6334061299471102E-2</v>
      </c>
      <c r="Y516" s="17">
        <v>3.0984237383897901E-2</v>
      </c>
      <c r="Z516" s="17">
        <v>3.9524038964996303E-2</v>
      </c>
      <c r="AA516" s="17">
        <v>2.08914265560524E-2</v>
      </c>
      <c r="AB516" s="17">
        <v>2.0620978843295699E-2</v>
      </c>
      <c r="AC516" s="17">
        <v>1.6095508475330301E-2</v>
      </c>
      <c r="AD516" s="17">
        <v>4.2176938712168897E-2</v>
      </c>
      <c r="AE516" s="17"/>
      <c r="AF516" s="17">
        <v>0.182565454313597</v>
      </c>
      <c r="AG516" s="17">
        <v>3.3766037831304101E-2</v>
      </c>
      <c r="AH516" s="17">
        <v>4.6297676064561401E-2</v>
      </c>
      <c r="AI516" s="17">
        <v>4.1890494166246697E-2</v>
      </c>
      <c r="AJ516" s="17">
        <v>1.9976846371887399E-2</v>
      </c>
      <c r="AK516" s="17">
        <v>1.6854432546131001E-2</v>
      </c>
      <c r="AL516" s="17">
        <v>1.4591039391052199E-2</v>
      </c>
      <c r="AM516" s="17">
        <v>1.27255625506946E-2</v>
      </c>
      <c r="AN516" s="17">
        <v>1.1078930893175401E-2</v>
      </c>
      <c r="AO516" s="17">
        <v>1.6181699320496599E-2</v>
      </c>
      <c r="AP516" s="17">
        <v>9.1598696562999894E-3</v>
      </c>
      <c r="AQ516" s="17">
        <v>1.8578742750697302E-2</v>
      </c>
      <c r="AR516" s="17">
        <v>1.39180844645839E-2</v>
      </c>
      <c r="AS516" s="17">
        <v>3.0226444777724501E-2</v>
      </c>
      <c r="AT516" s="17">
        <v>0</v>
      </c>
      <c r="AU516" s="17">
        <v>8.6306072325463192E-3</v>
      </c>
      <c r="AV516" s="17"/>
      <c r="AW516" s="17">
        <v>2.0150855373545901E-2</v>
      </c>
      <c r="AX516" s="17">
        <v>2.0900329550756401E-2</v>
      </c>
      <c r="AY516" s="17">
        <v>1.98037970357989E-2</v>
      </c>
      <c r="AZ516" s="17">
        <v>2.9010477706844201E-2</v>
      </c>
      <c r="BA516" s="17">
        <v>1.8892987891046899E-2</v>
      </c>
      <c r="BB516" s="17">
        <v>1.67108761194904E-2</v>
      </c>
      <c r="BC516" s="17"/>
      <c r="BD516" s="17">
        <v>3.0606541149383701E-2</v>
      </c>
      <c r="BE516" s="17">
        <v>2.2573564926578901E-2</v>
      </c>
      <c r="BF516" s="17">
        <v>1.5873559018823102E-2</v>
      </c>
      <c r="BG516" s="17">
        <v>2.0557906850656602E-2</v>
      </c>
      <c r="BH516" s="17">
        <v>0</v>
      </c>
      <c r="BI516" s="17"/>
      <c r="BJ516" s="17">
        <v>2.34198501126806E-2</v>
      </c>
      <c r="BK516" s="17">
        <v>1.39304581883955E-2</v>
      </c>
      <c r="BL516" s="17"/>
      <c r="BM516" s="17">
        <v>2.1929142968147099E-2</v>
      </c>
      <c r="BN516" s="17">
        <v>2.17335185740146E-2</v>
      </c>
      <c r="BO516" s="17"/>
      <c r="BP516" s="17">
        <v>1.4241540359422799E-2</v>
      </c>
      <c r="BQ516" s="17">
        <v>1.1693118168751199E-2</v>
      </c>
      <c r="BR516" s="17">
        <v>2.25171609547818E-2</v>
      </c>
      <c r="BS516" s="17">
        <v>2.3380382071350202E-2</v>
      </c>
      <c r="BT516" s="17"/>
      <c r="BU516" s="17">
        <v>1.19064553097692E-2</v>
      </c>
      <c r="BV516" s="17">
        <v>3.4924459119767201E-2</v>
      </c>
      <c r="BW516" s="17"/>
      <c r="BX516" s="17">
        <v>1.23848014577621E-2</v>
      </c>
      <c r="BY516" s="17">
        <v>2.58604933231333E-2</v>
      </c>
      <c r="BZ516" s="17"/>
      <c r="CA516" s="17">
        <v>3.6186799460171202E-3</v>
      </c>
      <c r="CB516" s="17">
        <v>1.9926549182721701E-2</v>
      </c>
      <c r="CC516" s="17">
        <v>4.9696524127296297E-3</v>
      </c>
      <c r="CD516" s="17">
        <v>4.7160481651325498E-2</v>
      </c>
    </row>
    <row r="517" spans="2:82">
      <c r="B517" t="s">
        <v>228</v>
      </c>
      <c r="C517" s="17">
        <v>0.52911035818146601</v>
      </c>
      <c r="D517" s="17">
        <v>0.55054682697301405</v>
      </c>
      <c r="E517" s="17">
        <v>0.50948565953529301</v>
      </c>
      <c r="F517" s="17"/>
      <c r="G517" s="17">
        <v>0.50622118309068298</v>
      </c>
      <c r="H517" s="17">
        <v>0.56519904314950897</v>
      </c>
      <c r="I517" s="17">
        <v>0.56620618204553097</v>
      </c>
      <c r="J517" s="17">
        <v>0.52863283404755101</v>
      </c>
      <c r="K517" s="17">
        <v>0.509992669337063</v>
      </c>
      <c r="L517" s="17">
        <v>0.49785018944065401</v>
      </c>
      <c r="M517" s="17"/>
      <c r="N517" s="17">
        <v>0.47930057568315398</v>
      </c>
      <c r="O517" s="17">
        <v>0.47994679452071698</v>
      </c>
      <c r="P517" s="17">
        <v>0.60041384953629895</v>
      </c>
      <c r="Q517" s="17">
        <v>0.57625181500984901</v>
      </c>
      <c r="R517" s="17"/>
      <c r="S517" s="17">
        <v>0.53415037588928205</v>
      </c>
      <c r="T517" s="17">
        <v>0.49602760967593001</v>
      </c>
      <c r="U517" s="17">
        <v>0.48595466525836001</v>
      </c>
      <c r="V517" s="17">
        <v>0.55091637010629502</v>
      </c>
      <c r="W517" s="17">
        <v>0.54206552723173895</v>
      </c>
      <c r="X517" s="17">
        <v>0.54495559555720696</v>
      </c>
      <c r="Y517" s="17">
        <v>0.54787232225346405</v>
      </c>
      <c r="Z517" s="17">
        <v>0.56183260548656599</v>
      </c>
      <c r="AA517" s="17">
        <v>0.56906399395978902</v>
      </c>
      <c r="AB517" s="17">
        <v>0.52126865667237698</v>
      </c>
      <c r="AC517" s="17">
        <v>0.51792300545901204</v>
      </c>
      <c r="AD517" s="17">
        <v>0.42284458050540202</v>
      </c>
      <c r="AE517" s="17"/>
      <c r="AF517" s="17">
        <v>0.50900633274870599</v>
      </c>
      <c r="AG517" s="17">
        <v>0.62493941765829397</v>
      </c>
      <c r="AH517" s="17">
        <v>0.55607480830807898</v>
      </c>
      <c r="AI517" s="17">
        <v>0.54956853309163001</v>
      </c>
      <c r="AJ517" s="17">
        <v>0.53836202577251102</v>
      </c>
      <c r="AK517" s="17">
        <v>0.54298454563000498</v>
      </c>
      <c r="AL517" s="17">
        <v>0.53090280146151803</v>
      </c>
      <c r="AM517" s="17">
        <v>0.52036098232023797</v>
      </c>
      <c r="AN517" s="17">
        <v>0.460636733177818</v>
      </c>
      <c r="AO517" s="17">
        <v>0.53530719838813501</v>
      </c>
      <c r="AP517" s="17">
        <v>0.51790753665274702</v>
      </c>
      <c r="AQ517" s="17">
        <v>0.53488294134593195</v>
      </c>
      <c r="AR517" s="17">
        <v>0.50009136479088301</v>
      </c>
      <c r="AS517" s="17">
        <v>0.52095681452888198</v>
      </c>
      <c r="AT517" s="17">
        <v>0.56563311731310295</v>
      </c>
      <c r="AU517" s="17">
        <v>0.48981393382222999</v>
      </c>
      <c r="AV517" s="17"/>
      <c r="AW517" s="17">
        <v>0.536737328875593</v>
      </c>
      <c r="AX517" s="17">
        <v>0.52062403927884404</v>
      </c>
      <c r="AY517" s="17">
        <v>0.50989810431685501</v>
      </c>
      <c r="AZ517" s="17">
        <v>0.53657520340199705</v>
      </c>
      <c r="BA517" s="17">
        <v>0.53141860530720997</v>
      </c>
      <c r="BB517" s="17">
        <v>0.55094727895101903</v>
      </c>
      <c r="BC517" s="17"/>
      <c r="BD517" s="17">
        <v>0.58368222672750902</v>
      </c>
      <c r="BE517" s="17">
        <v>0.55031503228080003</v>
      </c>
      <c r="BF517" s="17">
        <v>0.46199208821988502</v>
      </c>
      <c r="BG517" s="17">
        <v>0.49734919512570502</v>
      </c>
      <c r="BH517" s="17">
        <v>0.44883906310573901</v>
      </c>
      <c r="BI517" s="17"/>
      <c r="BJ517" s="17">
        <v>0.52829935939475403</v>
      </c>
      <c r="BK517" s="17">
        <v>0.53545215080316599</v>
      </c>
      <c r="BL517" s="17"/>
      <c r="BM517" s="17">
        <v>0.52623458552385005</v>
      </c>
      <c r="BN517" s="17">
        <v>0.54310104457230501</v>
      </c>
      <c r="BO517" s="17"/>
      <c r="BP517" s="17">
        <v>0.53830135208574903</v>
      </c>
      <c r="BQ517" s="17">
        <v>0.55646183262851701</v>
      </c>
      <c r="BR517" s="17">
        <v>0.43953520784913902</v>
      </c>
      <c r="BS517" s="17">
        <v>0.52931564495350703</v>
      </c>
      <c r="BT517" s="17"/>
      <c r="BU517" s="17">
        <v>0.51008554013811602</v>
      </c>
      <c r="BV517" s="17">
        <v>0.55332817626536401</v>
      </c>
      <c r="BW517" s="17"/>
      <c r="BX517" s="17">
        <v>0.44455263701973602</v>
      </c>
      <c r="BY517" s="17">
        <v>0.56265066769458105</v>
      </c>
      <c r="BZ517" s="17"/>
      <c r="CA517" s="17">
        <v>0.71230184059454904</v>
      </c>
      <c r="CB517" s="17">
        <v>0.75643295214697104</v>
      </c>
      <c r="CC517" s="17">
        <v>0.34172350145015501</v>
      </c>
      <c r="CD517" s="17">
        <v>0.46317701623476798</v>
      </c>
    </row>
    <row r="518" spans="2:82">
      <c r="B518" t="s">
        <v>229</v>
      </c>
      <c r="C518" s="17">
        <v>0.195542008443645</v>
      </c>
      <c r="D518" s="17">
        <v>0.197365723418159</v>
      </c>
      <c r="E518" s="17">
        <v>0.19289307218377999</v>
      </c>
      <c r="F518" s="17"/>
      <c r="G518" s="17">
        <v>0.19382626721239499</v>
      </c>
      <c r="H518" s="17">
        <v>0.16492561575134301</v>
      </c>
      <c r="I518" s="17">
        <v>0.18946168993562101</v>
      </c>
      <c r="J518" s="17">
        <v>0.18369392645351201</v>
      </c>
      <c r="K518" s="17">
        <v>0.21782419153618299</v>
      </c>
      <c r="L518" s="17">
        <v>0.22129854780774599</v>
      </c>
      <c r="M518" s="17"/>
      <c r="N518" s="17">
        <v>0.25588404102364698</v>
      </c>
      <c r="O518" s="17">
        <v>0.23301053004109101</v>
      </c>
      <c r="P518" s="17">
        <v>0.14037502565954901</v>
      </c>
      <c r="Q518" s="17">
        <v>0.13712113339398199</v>
      </c>
      <c r="R518" s="17"/>
      <c r="S518" s="17">
        <v>0.194610015716875</v>
      </c>
      <c r="T518" s="17">
        <v>0.24501314362188201</v>
      </c>
      <c r="U518" s="17">
        <v>0.187801742045443</v>
      </c>
      <c r="V518" s="17">
        <v>0.169794897245474</v>
      </c>
      <c r="W518" s="17">
        <v>0.17226530841450999</v>
      </c>
      <c r="X518" s="17">
        <v>0.185330536419651</v>
      </c>
      <c r="Y518" s="17">
        <v>0.1801344121807</v>
      </c>
      <c r="Z518" s="17">
        <v>0.18378681665156099</v>
      </c>
      <c r="AA518" s="17">
        <v>0.18102969803034999</v>
      </c>
      <c r="AB518" s="17">
        <v>0.20633751014052501</v>
      </c>
      <c r="AC518" s="17">
        <v>0.21364497177150599</v>
      </c>
      <c r="AD518" s="17">
        <v>0.215778797722876</v>
      </c>
      <c r="AE518" s="17"/>
      <c r="AF518" s="17">
        <v>0.12658091987344999</v>
      </c>
      <c r="AG518" s="17">
        <v>0.112335329494262</v>
      </c>
      <c r="AH518" s="17">
        <v>0.15176520430607801</v>
      </c>
      <c r="AI518" s="17">
        <v>0.15191056049192</v>
      </c>
      <c r="AJ518" s="17">
        <v>0.15405096101398899</v>
      </c>
      <c r="AK518" s="17">
        <v>0.17811353248091499</v>
      </c>
      <c r="AL518" s="17">
        <v>0.19109927723270201</v>
      </c>
      <c r="AM518" s="17">
        <v>0.243499339367756</v>
      </c>
      <c r="AN518" s="17">
        <v>0.20932117698646199</v>
      </c>
      <c r="AO518" s="17">
        <v>0.23283178079018599</v>
      </c>
      <c r="AP518" s="17">
        <v>0.22954347749166301</v>
      </c>
      <c r="AQ518" s="17">
        <v>0.22455098821275399</v>
      </c>
      <c r="AR518" s="17">
        <v>0.24276479415201899</v>
      </c>
      <c r="AS518" s="17">
        <v>0.25701392212187602</v>
      </c>
      <c r="AT518" s="17">
        <v>0.23697909289052699</v>
      </c>
      <c r="AU518" s="17">
        <v>0.24043064942798401</v>
      </c>
      <c r="AV518" s="17"/>
      <c r="AW518" s="17">
        <v>0.214006610365886</v>
      </c>
      <c r="AX518" s="17">
        <v>0.17973155394822601</v>
      </c>
      <c r="AY518" s="17">
        <v>0.22459502706448101</v>
      </c>
      <c r="AZ518" s="17">
        <v>0.18404795537106899</v>
      </c>
      <c r="BA518" s="17">
        <v>0.194082300237119</v>
      </c>
      <c r="BB518" s="17">
        <v>0.17639894909529</v>
      </c>
      <c r="BC518" s="17"/>
      <c r="BD518" s="17">
        <v>0.116417406933852</v>
      </c>
      <c r="BE518" s="17">
        <v>0.19778679942834501</v>
      </c>
      <c r="BF518" s="17">
        <v>0.26603535725490302</v>
      </c>
      <c r="BG518" s="17">
        <v>0.224155568187525</v>
      </c>
      <c r="BH518" s="17">
        <v>0.24212598282067599</v>
      </c>
      <c r="BI518" s="17"/>
      <c r="BJ518" s="17">
        <v>0.19849483414122601</v>
      </c>
      <c r="BK518" s="17">
        <v>0.17945012689546999</v>
      </c>
      <c r="BL518" s="17"/>
      <c r="BM518" s="17">
        <v>0.19573909258018299</v>
      </c>
      <c r="BN518" s="17">
        <v>0.196809341187206</v>
      </c>
      <c r="BO518" s="17"/>
      <c r="BP518" s="17">
        <v>0.18384646033487601</v>
      </c>
      <c r="BQ518" s="17">
        <v>0.19632079819843101</v>
      </c>
      <c r="BR518" s="17">
        <v>0.237197052721175</v>
      </c>
      <c r="BS518" s="17">
        <v>0.19489044486761001</v>
      </c>
      <c r="BT518" s="17"/>
      <c r="BU518" s="17">
        <v>0.215348233992991</v>
      </c>
      <c r="BV518" s="17">
        <v>0.17032949044795401</v>
      </c>
      <c r="BW518" s="17"/>
      <c r="BX518" s="17">
        <v>0.26502045724384998</v>
      </c>
      <c r="BY518" s="17">
        <v>0.16798297959052799</v>
      </c>
      <c r="BZ518" s="17"/>
      <c r="CA518" s="17">
        <v>9.6960465204797203E-2</v>
      </c>
      <c r="CB518" s="17">
        <v>5.1875014336541202E-2</v>
      </c>
      <c r="CC518" s="17">
        <v>0.37658088945475698</v>
      </c>
      <c r="CD518" s="17">
        <v>0.16559340523170299</v>
      </c>
    </row>
    <row r="519" spans="2:82">
      <c r="B519" t="s">
        <v>230</v>
      </c>
      <c r="C519" s="17">
        <v>0.33356834973782101</v>
      </c>
      <c r="D519" s="17">
        <v>0.35318110355485499</v>
      </c>
      <c r="E519" s="17">
        <v>0.31659258735151302</v>
      </c>
      <c r="F519" s="17"/>
      <c r="G519" s="17">
        <v>0.31239491587828799</v>
      </c>
      <c r="H519" s="17">
        <v>0.40027342739816602</v>
      </c>
      <c r="I519" s="17">
        <v>0.37674449210991001</v>
      </c>
      <c r="J519" s="17">
        <v>0.344938907594039</v>
      </c>
      <c r="K519" s="17">
        <v>0.29216847780088001</v>
      </c>
      <c r="L519" s="17">
        <v>0.27655164163290802</v>
      </c>
      <c r="M519" s="17"/>
      <c r="N519" s="17">
        <v>0.223416534659507</v>
      </c>
      <c r="O519" s="17">
        <v>0.24693626447962599</v>
      </c>
      <c r="P519" s="17">
        <v>0.46003882387674999</v>
      </c>
      <c r="Q519" s="17">
        <v>0.43913068161586699</v>
      </c>
      <c r="R519" s="17"/>
      <c r="S519" s="17">
        <v>0.33954036017240802</v>
      </c>
      <c r="T519" s="17">
        <v>0.25101446605404798</v>
      </c>
      <c r="U519" s="17">
        <v>0.29815292321291798</v>
      </c>
      <c r="V519" s="17">
        <v>0.38112147286082099</v>
      </c>
      <c r="W519" s="17">
        <v>0.36980021881722902</v>
      </c>
      <c r="X519" s="17">
        <v>0.35962505913755599</v>
      </c>
      <c r="Y519" s="17">
        <v>0.36773791007276402</v>
      </c>
      <c r="Z519" s="17">
        <v>0.378045788835006</v>
      </c>
      <c r="AA519" s="17">
        <v>0.38803429592944</v>
      </c>
      <c r="AB519" s="17">
        <v>0.314931146531852</v>
      </c>
      <c r="AC519" s="17">
        <v>0.304278033687506</v>
      </c>
      <c r="AD519" s="17">
        <v>0.20706578278252599</v>
      </c>
      <c r="AE519" s="17"/>
      <c r="AF519" s="17">
        <v>0.382425412875256</v>
      </c>
      <c r="AG519" s="17">
        <v>0.51260408816403202</v>
      </c>
      <c r="AH519" s="17">
        <v>0.404309604002</v>
      </c>
      <c r="AI519" s="17">
        <v>0.39765797259970997</v>
      </c>
      <c r="AJ519" s="17">
        <v>0.384311064758522</v>
      </c>
      <c r="AK519" s="17">
        <v>0.36487101314908899</v>
      </c>
      <c r="AL519" s="17">
        <v>0.33980352422881699</v>
      </c>
      <c r="AM519" s="17">
        <v>0.276861642952482</v>
      </c>
      <c r="AN519" s="17">
        <v>0.25131555619135598</v>
      </c>
      <c r="AO519" s="17">
        <v>0.30247541759794899</v>
      </c>
      <c r="AP519" s="17">
        <v>0.28836405916108399</v>
      </c>
      <c r="AQ519" s="17">
        <v>0.31033195313317802</v>
      </c>
      <c r="AR519" s="17">
        <v>0.25732657063886399</v>
      </c>
      <c r="AS519" s="17">
        <v>0.26394289240700602</v>
      </c>
      <c r="AT519" s="17">
        <v>0.32865402442257602</v>
      </c>
      <c r="AU519" s="17">
        <v>0.24938328439424601</v>
      </c>
      <c r="AV519" s="17"/>
      <c r="AW519" s="17">
        <v>0.32273071850970703</v>
      </c>
      <c r="AX519" s="17">
        <v>0.340892485330619</v>
      </c>
      <c r="AY519" s="17">
        <v>0.28530307725237503</v>
      </c>
      <c r="AZ519" s="17">
        <v>0.352527248030928</v>
      </c>
      <c r="BA519" s="17">
        <v>0.33733630507009099</v>
      </c>
      <c r="BB519" s="17">
        <v>0.37454832985573</v>
      </c>
      <c r="BC519" s="17"/>
      <c r="BD519" s="17">
        <v>0.46726481979365703</v>
      </c>
      <c r="BE519" s="17">
        <v>0.35252823285245499</v>
      </c>
      <c r="BF519" s="17">
        <v>0.19595673096498201</v>
      </c>
      <c r="BG519" s="17">
        <v>0.27319362693818</v>
      </c>
      <c r="BH519" s="17">
        <v>0.206713080285062</v>
      </c>
      <c r="BI519" s="17"/>
      <c r="BJ519" s="17">
        <v>0.32980452525352799</v>
      </c>
      <c r="BK519" s="17">
        <v>0.35600202390769597</v>
      </c>
      <c r="BL519" s="17"/>
      <c r="BM519" s="17">
        <v>0.33049549294366698</v>
      </c>
      <c r="BN519" s="17">
        <v>0.34629170338509901</v>
      </c>
      <c r="BO519" s="17"/>
      <c r="BP519" s="17">
        <v>0.35445489175087203</v>
      </c>
      <c r="BQ519" s="17">
        <v>0.36014103443008599</v>
      </c>
      <c r="BR519" s="17">
        <v>0.20233815512796399</v>
      </c>
      <c r="BS519" s="17">
        <v>0.33442520008589699</v>
      </c>
      <c r="BT519" s="17"/>
      <c r="BU519" s="17">
        <v>0.294737306145125</v>
      </c>
      <c r="BV519" s="17">
        <v>0.38299868581740998</v>
      </c>
      <c r="BW519" s="17"/>
      <c r="BX519" s="17">
        <v>0.17953217977588601</v>
      </c>
      <c r="BY519" s="17">
        <v>0.394667688104053</v>
      </c>
      <c r="BZ519" s="17"/>
      <c r="CA519" s="17">
        <v>0.61534137538975198</v>
      </c>
      <c r="CB519" s="17">
        <v>0.70455793781042997</v>
      </c>
      <c r="CC519" s="17">
        <v>-3.4857388004602002E-2</v>
      </c>
      <c r="CD519" s="17">
        <v>0.29758361100306502</v>
      </c>
    </row>
    <row r="520" spans="2:82">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row>
    <row r="521" spans="2:82">
      <c r="B521" s="6" t="s">
        <v>244</v>
      </c>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row>
    <row r="522" spans="2:82">
      <c r="B522" s="24" t="s">
        <v>15</v>
      </c>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row>
    <row r="523" spans="2:82">
      <c r="B523" t="s">
        <v>223</v>
      </c>
      <c r="C523" s="17">
        <v>0.30036792534297402</v>
      </c>
      <c r="D523" s="17">
        <v>0.32561073267533802</v>
      </c>
      <c r="E523" s="17">
        <v>0.275636925788594</v>
      </c>
      <c r="F523" s="17"/>
      <c r="G523" s="17">
        <v>0.23284959697897101</v>
      </c>
      <c r="H523" s="17">
        <v>0.32985234592088702</v>
      </c>
      <c r="I523" s="17">
        <v>0.32016251559625197</v>
      </c>
      <c r="J523" s="17">
        <v>0.27681832552941399</v>
      </c>
      <c r="K523" s="17">
        <v>0.29588084593709402</v>
      </c>
      <c r="L523" s="17">
        <v>0.32726587566705201</v>
      </c>
      <c r="M523" s="17"/>
      <c r="N523" s="17">
        <v>0.386622473823034</v>
      </c>
      <c r="O523" s="17">
        <v>0.31039527100584502</v>
      </c>
      <c r="P523" s="17">
        <v>0.24602638722133499</v>
      </c>
      <c r="Q523" s="17">
        <v>0.246484023362528</v>
      </c>
      <c r="R523" s="17"/>
      <c r="S523" s="17">
        <v>0.33168098777156102</v>
      </c>
      <c r="T523" s="17">
        <v>0.31063164943425098</v>
      </c>
      <c r="U523" s="17">
        <v>0.25703850203501499</v>
      </c>
      <c r="V523" s="17">
        <v>0.29257750436970598</v>
      </c>
      <c r="W523" s="17">
        <v>0.30156916438868397</v>
      </c>
      <c r="X523" s="17">
        <v>0.24705928661389001</v>
      </c>
      <c r="Y523" s="17">
        <v>0.305345637133974</v>
      </c>
      <c r="Z523" s="17">
        <v>0.222470704407284</v>
      </c>
      <c r="AA523" s="17">
        <v>0.32779087224959402</v>
      </c>
      <c r="AB523" s="17">
        <v>0.32562639622224399</v>
      </c>
      <c r="AC523" s="17">
        <v>0.32188716056076</v>
      </c>
      <c r="AD523" s="17">
        <v>0.28421931286688101</v>
      </c>
      <c r="AE523" s="17"/>
      <c r="AF523" s="17">
        <v>0.20831831718104199</v>
      </c>
      <c r="AG523" s="17">
        <v>0.22555547298432199</v>
      </c>
      <c r="AH523" s="17">
        <v>0.26606755865398801</v>
      </c>
      <c r="AI523" s="17">
        <v>0.24344111542996</v>
      </c>
      <c r="AJ523" s="17">
        <v>0.26714163195312401</v>
      </c>
      <c r="AK523" s="17">
        <v>0.32542067806759101</v>
      </c>
      <c r="AL523" s="17">
        <v>0.27332707395799599</v>
      </c>
      <c r="AM523" s="17">
        <v>0.30610859692667902</v>
      </c>
      <c r="AN523" s="17">
        <v>0.28550345548112799</v>
      </c>
      <c r="AO523" s="17">
        <v>0.31271578761973301</v>
      </c>
      <c r="AP523" s="17">
        <v>0.33933164410279898</v>
      </c>
      <c r="AQ523" s="17">
        <v>0.325695557271096</v>
      </c>
      <c r="AR523" s="17">
        <v>0.31996214361720998</v>
      </c>
      <c r="AS523" s="17">
        <v>0.35462362559556698</v>
      </c>
      <c r="AT523" s="17">
        <v>0.38565933145884201</v>
      </c>
      <c r="AU523" s="17">
        <v>0.45326437910933998</v>
      </c>
      <c r="AV523" s="17"/>
      <c r="AW523" s="17">
        <v>0.34542967011249098</v>
      </c>
      <c r="AX523" s="17">
        <v>0.311213296001837</v>
      </c>
      <c r="AY523" s="17">
        <v>0.29029313735362</v>
      </c>
      <c r="AZ523" s="17">
        <v>0.25857445786705802</v>
      </c>
      <c r="BA523" s="17">
        <v>0.27675614863374698</v>
      </c>
      <c r="BB523" s="17">
        <v>0.28874403093879603</v>
      </c>
      <c r="BC523" s="17"/>
      <c r="BD523" s="17">
        <v>0.23127647614746399</v>
      </c>
      <c r="BE523" s="17">
        <v>0.26872075850662902</v>
      </c>
      <c r="BF523" s="17">
        <v>0.34864520527530501</v>
      </c>
      <c r="BG523" s="17">
        <v>0.38182263288844098</v>
      </c>
      <c r="BH523" s="17">
        <v>0.48381697735902801</v>
      </c>
      <c r="BI523" s="17"/>
      <c r="BJ523" s="17">
        <v>0.29481657696017399</v>
      </c>
      <c r="BK523" s="17">
        <v>0.325885963485677</v>
      </c>
      <c r="BL523" s="17"/>
      <c r="BM523" s="17">
        <v>0.29084163931036</v>
      </c>
      <c r="BN523" s="17">
        <v>0.34866265313005201</v>
      </c>
      <c r="BO523" s="17"/>
      <c r="BP523" s="17">
        <v>0.34564447206471699</v>
      </c>
      <c r="BQ523" s="17">
        <v>0.32052503419637601</v>
      </c>
      <c r="BR523" s="17">
        <v>0.37218014765059798</v>
      </c>
      <c r="BS523" s="17">
        <v>0.285654732581824</v>
      </c>
      <c r="BT523" s="17"/>
      <c r="BU523" s="17">
        <v>0.35921145387673398</v>
      </c>
      <c r="BV523" s="17">
        <v>0.22546251146736701</v>
      </c>
      <c r="BW523" s="17"/>
      <c r="BX523" s="17">
        <v>0.391513037607712</v>
      </c>
      <c r="BY523" s="17">
        <v>0.26421468902148199</v>
      </c>
      <c r="BZ523" s="17"/>
      <c r="CA523" s="17">
        <v>0.42617731589485802</v>
      </c>
      <c r="CB523" s="17">
        <v>0.17238099245073699</v>
      </c>
      <c r="CC523" s="17">
        <v>0.49101510246162999</v>
      </c>
      <c r="CD523" s="17">
        <v>0.186521532468858</v>
      </c>
    </row>
    <row r="524" spans="2:82">
      <c r="B524" t="s">
        <v>224</v>
      </c>
      <c r="C524" s="17">
        <v>0.47015276781813797</v>
      </c>
      <c r="D524" s="17">
        <v>0.44811415053306303</v>
      </c>
      <c r="E524" s="17">
        <v>0.49273166120720902</v>
      </c>
      <c r="F524" s="17"/>
      <c r="G524" s="17">
        <v>0.48737069677405997</v>
      </c>
      <c r="H524" s="17">
        <v>0.45050326105560401</v>
      </c>
      <c r="I524" s="17">
        <v>0.44839983691422097</v>
      </c>
      <c r="J524" s="17">
        <v>0.46930354475763703</v>
      </c>
      <c r="K524" s="17">
        <v>0.47518893237934201</v>
      </c>
      <c r="L524" s="17">
        <v>0.489780633421043</v>
      </c>
      <c r="M524" s="17"/>
      <c r="N524" s="17">
        <v>0.47077686390176399</v>
      </c>
      <c r="O524" s="17">
        <v>0.49805309873569398</v>
      </c>
      <c r="P524" s="17">
        <v>0.463592604727178</v>
      </c>
      <c r="Q524" s="17">
        <v>0.44590136745388598</v>
      </c>
      <c r="R524" s="17"/>
      <c r="S524" s="17">
        <v>0.43906708887221002</v>
      </c>
      <c r="T524" s="17">
        <v>0.48540366772301002</v>
      </c>
      <c r="U524" s="17">
        <v>0.47201924997192402</v>
      </c>
      <c r="V524" s="17">
        <v>0.45275193292337002</v>
      </c>
      <c r="W524" s="17">
        <v>0.49152321516378</v>
      </c>
      <c r="X524" s="17">
        <v>0.47507079796188001</v>
      </c>
      <c r="Y524" s="17">
        <v>0.48050789336717598</v>
      </c>
      <c r="Z524" s="17">
        <v>0.525276815525068</v>
      </c>
      <c r="AA524" s="17">
        <v>0.47099587252782699</v>
      </c>
      <c r="AB524" s="17">
        <v>0.46832260103393403</v>
      </c>
      <c r="AC524" s="17">
        <v>0.46032534458118801</v>
      </c>
      <c r="AD524" s="17">
        <v>0.44940310557254298</v>
      </c>
      <c r="AE524" s="17"/>
      <c r="AF524" s="17">
        <v>0.430574541959102</v>
      </c>
      <c r="AG524" s="17">
        <v>0.40747415469940601</v>
      </c>
      <c r="AH524" s="17">
        <v>0.43225257822366397</v>
      </c>
      <c r="AI524" s="17">
        <v>0.46527480775109997</v>
      </c>
      <c r="AJ524" s="17">
        <v>0.46248376538605301</v>
      </c>
      <c r="AK524" s="17">
        <v>0.43658291951961298</v>
      </c>
      <c r="AL524" s="17">
        <v>0.486691888506527</v>
      </c>
      <c r="AM524" s="17">
        <v>0.47364746299131699</v>
      </c>
      <c r="AN524" s="17">
        <v>0.52289588790150998</v>
      </c>
      <c r="AO524" s="17">
        <v>0.51357741452136596</v>
      </c>
      <c r="AP524" s="17">
        <v>0.48899782242405898</v>
      </c>
      <c r="AQ524" s="17">
        <v>0.50924017955677903</v>
      </c>
      <c r="AR524" s="17">
        <v>0.46702145958957297</v>
      </c>
      <c r="AS524" s="17">
        <v>0.49255436133951602</v>
      </c>
      <c r="AT524" s="17">
        <v>0.52331538692329505</v>
      </c>
      <c r="AU524" s="17">
        <v>0.41501397941535101</v>
      </c>
      <c r="AV524" s="17"/>
      <c r="AW524" s="17">
        <v>0.43837656001478997</v>
      </c>
      <c r="AX524" s="17">
        <v>0.47849104236083301</v>
      </c>
      <c r="AY524" s="17">
        <v>0.46066057203350902</v>
      </c>
      <c r="AZ524" s="17">
        <v>0.49352488826308399</v>
      </c>
      <c r="BA524" s="17">
        <v>0.492101870494009</v>
      </c>
      <c r="BB524" s="17">
        <v>0.45403876946857002</v>
      </c>
      <c r="BC524" s="17"/>
      <c r="BD524" s="17">
        <v>0.47630311868064701</v>
      </c>
      <c r="BE524" s="17">
        <v>0.48085228546492897</v>
      </c>
      <c r="BF524" s="17">
        <v>0.46653261221243397</v>
      </c>
      <c r="BG524" s="17">
        <v>0.45287478953848098</v>
      </c>
      <c r="BH524" s="17">
        <v>0.407173965521899</v>
      </c>
      <c r="BI524" s="17"/>
      <c r="BJ524" s="17">
        <v>0.47747871233945599</v>
      </c>
      <c r="BK524" s="17">
        <v>0.440184307331563</v>
      </c>
      <c r="BL524" s="17"/>
      <c r="BM524" s="17">
        <v>0.47475583295475898</v>
      </c>
      <c r="BN524" s="17">
        <v>0.45365550689450301</v>
      </c>
      <c r="BO524" s="17"/>
      <c r="BP524" s="17">
        <v>0.43988553886633802</v>
      </c>
      <c r="BQ524" s="17">
        <v>0.484885745296668</v>
      </c>
      <c r="BR524" s="17">
        <v>0.43036448851454401</v>
      </c>
      <c r="BS524" s="17">
        <v>0.47565308223570502</v>
      </c>
      <c r="BT524" s="17"/>
      <c r="BU524" s="17">
        <v>0.47212234939138298</v>
      </c>
      <c r="BV524" s="17">
        <v>0.46764557073832502</v>
      </c>
      <c r="BW524" s="17"/>
      <c r="BX524" s="17">
        <v>0.44847910127709201</v>
      </c>
      <c r="BY524" s="17">
        <v>0.47874975309734502</v>
      </c>
      <c r="BZ524" s="17"/>
      <c r="CA524" s="17">
        <v>0.48457855778812597</v>
      </c>
      <c r="CB524" s="17">
        <v>0.48709174084116802</v>
      </c>
      <c r="CC524" s="17">
        <v>0.44297374439369303</v>
      </c>
      <c r="CD524" s="17">
        <v>0.47920886152376402</v>
      </c>
    </row>
    <row r="525" spans="2:82">
      <c r="B525" t="s">
        <v>225</v>
      </c>
      <c r="C525" s="17">
        <v>0.16149666677170399</v>
      </c>
      <c r="D525" s="17">
        <v>0.15983805738611401</v>
      </c>
      <c r="E525" s="17">
        <v>0.16328969106681501</v>
      </c>
      <c r="F525" s="17"/>
      <c r="G525" s="17">
        <v>0.17241389450464201</v>
      </c>
      <c r="H525" s="17">
        <v>0.16441808175577</v>
      </c>
      <c r="I525" s="17">
        <v>0.15333556488401301</v>
      </c>
      <c r="J525" s="17">
        <v>0.17932245479287801</v>
      </c>
      <c r="K525" s="17">
        <v>0.176450860604103</v>
      </c>
      <c r="L525" s="17">
        <v>0.13399707158292701</v>
      </c>
      <c r="M525" s="17"/>
      <c r="N525" s="17">
        <v>0.111912223970676</v>
      </c>
      <c r="O525" s="17">
        <v>0.13816938140530799</v>
      </c>
      <c r="P525" s="17">
        <v>0.19520135977314601</v>
      </c>
      <c r="Q525" s="17">
        <v>0.21197267853184401</v>
      </c>
      <c r="R525" s="17"/>
      <c r="S525" s="17">
        <v>0.15745262725220599</v>
      </c>
      <c r="T525" s="17">
        <v>0.14895767041650301</v>
      </c>
      <c r="U525" s="17">
        <v>0.20309999340545901</v>
      </c>
      <c r="V525" s="17">
        <v>0.18588065146931301</v>
      </c>
      <c r="W525" s="17">
        <v>0.16272213248478801</v>
      </c>
      <c r="X525" s="17">
        <v>0.19206946077228501</v>
      </c>
      <c r="Y525" s="17">
        <v>0.141448604365257</v>
      </c>
      <c r="Z525" s="17">
        <v>0.18176507720375901</v>
      </c>
      <c r="AA525" s="17">
        <v>0.13535722541242001</v>
      </c>
      <c r="AB525" s="17">
        <v>0.14782450266959801</v>
      </c>
      <c r="AC525" s="17">
        <v>0.127722775886703</v>
      </c>
      <c r="AD525" s="17">
        <v>0.175613464908941</v>
      </c>
      <c r="AE525" s="17"/>
      <c r="AF525" s="17">
        <v>0.132519015532641</v>
      </c>
      <c r="AG525" s="17">
        <v>0.25273104813963498</v>
      </c>
      <c r="AH525" s="17">
        <v>0.19877160495681701</v>
      </c>
      <c r="AI525" s="17">
        <v>0.20020833667486801</v>
      </c>
      <c r="AJ525" s="17">
        <v>0.17034219236193199</v>
      </c>
      <c r="AK525" s="17">
        <v>0.17560770377141899</v>
      </c>
      <c r="AL525" s="17">
        <v>0.16920319793559099</v>
      </c>
      <c r="AM525" s="17">
        <v>0.152435014465299</v>
      </c>
      <c r="AN525" s="17">
        <v>0.14612624640246899</v>
      </c>
      <c r="AO525" s="17">
        <v>0.14296889436237301</v>
      </c>
      <c r="AP525" s="17">
        <v>0.11872152320094299</v>
      </c>
      <c r="AQ525" s="17">
        <v>0.11875192822354</v>
      </c>
      <c r="AR525" s="17">
        <v>0.15099909060942199</v>
      </c>
      <c r="AS525" s="17">
        <v>0.10939794187167701</v>
      </c>
      <c r="AT525" s="17">
        <v>7.2848508027822501E-2</v>
      </c>
      <c r="AU525" s="17">
        <v>0.11200765826598599</v>
      </c>
      <c r="AV525" s="17"/>
      <c r="AW525" s="17">
        <v>0.15686306012669499</v>
      </c>
      <c r="AX525" s="17">
        <v>0.15207430735080699</v>
      </c>
      <c r="AY525" s="17">
        <v>0.18302985093756799</v>
      </c>
      <c r="AZ525" s="17">
        <v>0.161286425310114</v>
      </c>
      <c r="BA525" s="17">
        <v>0.15927226643835399</v>
      </c>
      <c r="BB525" s="17">
        <v>0.182316491205613</v>
      </c>
      <c r="BC525" s="17"/>
      <c r="BD525" s="17">
        <v>0.19729701849640099</v>
      </c>
      <c r="BE525" s="17">
        <v>0.17664499928923799</v>
      </c>
      <c r="BF525" s="17">
        <v>0.13770091262418199</v>
      </c>
      <c r="BG525" s="17">
        <v>0.11459674239618201</v>
      </c>
      <c r="BH525" s="17">
        <v>7.9258976411199E-2</v>
      </c>
      <c r="BI525" s="17"/>
      <c r="BJ525" s="17">
        <v>0.16262712554891501</v>
      </c>
      <c r="BK525" s="17">
        <v>0.156767482654941</v>
      </c>
      <c r="BL525" s="17"/>
      <c r="BM525" s="17">
        <v>0.16671148762909799</v>
      </c>
      <c r="BN525" s="17">
        <v>0.13440968985896201</v>
      </c>
      <c r="BO525" s="17"/>
      <c r="BP525" s="17">
        <v>0.13821124883702299</v>
      </c>
      <c r="BQ525" s="17">
        <v>0.12779270995488901</v>
      </c>
      <c r="BR525" s="17">
        <v>0.14780709516058799</v>
      </c>
      <c r="BS525" s="17">
        <v>0.17262032009841599</v>
      </c>
      <c r="BT525" s="17"/>
      <c r="BU525" s="17">
        <v>0.12813374989474999</v>
      </c>
      <c r="BV525" s="17">
        <v>0.203966300375202</v>
      </c>
      <c r="BW525" s="17"/>
      <c r="BX525" s="17">
        <v>0.11479046311850399</v>
      </c>
      <c r="BY525" s="17">
        <v>0.18002295278306199</v>
      </c>
      <c r="BZ525" s="17"/>
      <c r="CA525" s="17">
        <v>6.3270918777640003E-2</v>
      </c>
      <c r="CB525" s="17">
        <v>0.24464866565731699</v>
      </c>
      <c r="CC525" s="17">
        <v>4.9719541079471401E-2</v>
      </c>
      <c r="CD525" s="17">
        <v>0.226800663755578</v>
      </c>
    </row>
    <row r="526" spans="2:82">
      <c r="B526" t="s">
        <v>226</v>
      </c>
      <c r="C526" s="17">
        <v>2.2470415148475802E-2</v>
      </c>
      <c r="D526" s="17">
        <v>2.8862465907996598E-2</v>
      </c>
      <c r="E526" s="17">
        <v>1.6394318145936601E-2</v>
      </c>
      <c r="F526" s="17"/>
      <c r="G526" s="17">
        <v>5.92346195913456E-2</v>
      </c>
      <c r="H526" s="17">
        <v>2.6671579848833501E-2</v>
      </c>
      <c r="I526" s="17">
        <v>2.4914809143825399E-2</v>
      </c>
      <c r="J526" s="17">
        <v>1.233182646917E-2</v>
      </c>
      <c r="K526" s="17">
        <v>1.34363371369218E-2</v>
      </c>
      <c r="L526" s="17">
        <v>6.8745844039258298E-3</v>
      </c>
      <c r="M526" s="17"/>
      <c r="N526" s="17">
        <v>1.3258898707620301E-2</v>
      </c>
      <c r="O526" s="17">
        <v>1.8952209575057201E-2</v>
      </c>
      <c r="P526" s="17">
        <v>2.8702783725911198E-2</v>
      </c>
      <c r="Q526" s="17">
        <v>3.1178065204372201E-2</v>
      </c>
      <c r="R526" s="17"/>
      <c r="S526" s="17">
        <v>3.6337418693327003E-2</v>
      </c>
      <c r="T526" s="17">
        <v>1.6876697974038301E-2</v>
      </c>
      <c r="U526" s="17">
        <v>2.0787496763413502E-2</v>
      </c>
      <c r="V526" s="17">
        <v>1.1654025455962501E-2</v>
      </c>
      <c r="W526" s="17">
        <v>2.0598021233284199E-2</v>
      </c>
      <c r="X526" s="17">
        <v>2.7681870187109801E-2</v>
      </c>
      <c r="Y526" s="17">
        <v>2.0921306708412399E-2</v>
      </c>
      <c r="Z526" s="17">
        <v>1.9093157953395001E-2</v>
      </c>
      <c r="AA526" s="17">
        <v>1.97962421696561E-2</v>
      </c>
      <c r="AB526" s="17">
        <v>2.3363664212803999E-2</v>
      </c>
      <c r="AC526" s="17">
        <v>2.0767338077881399E-2</v>
      </c>
      <c r="AD526" s="17">
        <v>2.6264228091327699E-2</v>
      </c>
      <c r="AE526" s="17"/>
      <c r="AF526" s="17">
        <v>3.8586437833161097E-2</v>
      </c>
      <c r="AG526" s="17">
        <v>2.5521104397887E-2</v>
      </c>
      <c r="AH526" s="17">
        <v>2.4701621186122399E-2</v>
      </c>
      <c r="AI526" s="17">
        <v>2.8053605260493199E-2</v>
      </c>
      <c r="AJ526" s="17">
        <v>4.0207283474719302E-2</v>
      </c>
      <c r="AK526" s="17">
        <v>2.8728722687669999E-2</v>
      </c>
      <c r="AL526" s="17">
        <v>3.0494828967177801E-2</v>
      </c>
      <c r="AM526" s="17">
        <v>2.25215910567159E-2</v>
      </c>
      <c r="AN526" s="17">
        <v>1.8719985620917999E-2</v>
      </c>
      <c r="AO526" s="17">
        <v>1.0192865144482499E-2</v>
      </c>
      <c r="AP526" s="17">
        <v>8.4243569361032705E-3</v>
      </c>
      <c r="AQ526" s="17">
        <v>2.0100417889617E-2</v>
      </c>
      <c r="AR526" s="17">
        <v>3.8390764218453603E-2</v>
      </c>
      <c r="AS526" s="17">
        <v>0</v>
      </c>
      <c r="AT526" s="17">
        <v>7.7855560660451597E-3</v>
      </c>
      <c r="AU526" s="17">
        <v>4.6912386652687103E-3</v>
      </c>
      <c r="AV526" s="17"/>
      <c r="AW526" s="17">
        <v>2.4230727125158901E-2</v>
      </c>
      <c r="AX526" s="17">
        <v>2.5466602593917999E-2</v>
      </c>
      <c r="AY526" s="17">
        <v>2.0283190244018499E-2</v>
      </c>
      <c r="AZ526" s="17">
        <v>1.96226171657508E-2</v>
      </c>
      <c r="BA526" s="17">
        <v>1.9020387512579801E-2</v>
      </c>
      <c r="BB526" s="17">
        <v>2.3259113837456699E-2</v>
      </c>
      <c r="BC526" s="17"/>
      <c r="BD526" s="17">
        <v>2.04744375263415E-2</v>
      </c>
      <c r="BE526" s="17">
        <v>2.3722270455268001E-2</v>
      </c>
      <c r="BF526" s="17">
        <v>2.1836797882688899E-2</v>
      </c>
      <c r="BG526" s="17">
        <v>2.3320524407134901E-2</v>
      </c>
      <c r="BH526" s="17">
        <v>2.9750080707874299E-2</v>
      </c>
      <c r="BI526" s="17"/>
      <c r="BJ526" s="17">
        <v>1.8925364013871598E-2</v>
      </c>
      <c r="BK526" s="17">
        <v>3.9052520311430597E-2</v>
      </c>
      <c r="BL526" s="17"/>
      <c r="BM526" s="17">
        <v>2.1685795842069099E-2</v>
      </c>
      <c r="BN526" s="17">
        <v>2.44604444527672E-2</v>
      </c>
      <c r="BO526" s="17"/>
      <c r="BP526" s="17">
        <v>3.9892565365447698E-2</v>
      </c>
      <c r="BQ526" s="17">
        <v>2.9124331813313201E-2</v>
      </c>
      <c r="BR526" s="17">
        <v>1.01385659871818E-2</v>
      </c>
      <c r="BS526" s="17">
        <v>1.97307486804345E-2</v>
      </c>
      <c r="BT526" s="17"/>
      <c r="BU526" s="17">
        <v>1.55470280930786E-2</v>
      </c>
      <c r="BV526" s="17">
        <v>3.1283604733257697E-2</v>
      </c>
      <c r="BW526" s="17"/>
      <c r="BX526" s="17">
        <v>2.4239131334763998E-2</v>
      </c>
      <c r="BY526" s="17">
        <v>2.1768843635976001E-2</v>
      </c>
      <c r="BZ526" s="17"/>
      <c r="CA526" s="17">
        <v>1.8848176318758101E-2</v>
      </c>
      <c r="CB526" s="17">
        <v>1.9452341033795E-2</v>
      </c>
      <c r="CC526" s="17">
        <v>1.09216278526027E-2</v>
      </c>
      <c r="CD526" s="17">
        <v>3.8707226969356801E-2</v>
      </c>
    </row>
    <row r="527" spans="2:82">
      <c r="B527" t="s">
        <v>227</v>
      </c>
      <c r="C527" s="17">
        <v>1.03803978409915E-2</v>
      </c>
      <c r="D527" s="17">
        <v>1.5354923482496501E-2</v>
      </c>
      <c r="E527" s="17">
        <v>4.5552266896953398E-3</v>
      </c>
      <c r="F527" s="17"/>
      <c r="G527" s="17">
        <v>1.35088128566681E-2</v>
      </c>
      <c r="H527" s="17">
        <v>7.6462797064404996E-3</v>
      </c>
      <c r="I527" s="17">
        <v>1.5784617100433999E-2</v>
      </c>
      <c r="J527" s="17">
        <v>1.0761667561025401E-2</v>
      </c>
      <c r="K527" s="17">
        <v>6.4160513271993699E-3</v>
      </c>
      <c r="L527" s="17">
        <v>8.4631312694300308E-3</v>
      </c>
      <c r="M527" s="17"/>
      <c r="N527" s="17">
        <v>4.97197075501147E-3</v>
      </c>
      <c r="O527" s="17">
        <v>4.0079639851248903E-3</v>
      </c>
      <c r="P527" s="17">
        <v>1.9951579458962299E-2</v>
      </c>
      <c r="Q527" s="17">
        <v>1.36162357191581E-2</v>
      </c>
      <c r="R527" s="17"/>
      <c r="S527" s="17">
        <v>1.0739863893187301E-2</v>
      </c>
      <c r="T527" s="17">
        <v>3.8997655967876201E-3</v>
      </c>
      <c r="U527" s="17">
        <v>8.2803581780028102E-3</v>
      </c>
      <c r="V527" s="17">
        <v>1.2361253912038401E-2</v>
      </c>
      <c r="W527" s="17">
        <v>9.7643067846475504E-3</v>
      </c>
      <c r="X527" s="17">
        <v>8.3460337887688602E-3</v>
      </c>
      <c r="Y527" s="17">
        <v>5.7162110211629704E-3</v>
      </c>
      <c r="Z527" s="17">
        <v>1.85747972275409E-2</v>
      </c>
      <c r="AA527" s="17">
        <v>1.24810821117626E-2</v>
      </c>
      <c r="AB527" s="17">
        <v>9.2630280573053596E-3</v>
      </c>
      <c r="AC527" s="17">
        <v>1.39065344993533E-2</v>
      </c>
      <c r="AD527" s="17">
        <v>3.52652498911998E-2</v>
      </c>
      <c r="AE527" s="17"/>
      <c r="AF527" s="17">
        <v>4.5486787894145002E-2</v>
      </c>
      <c r="AG527" s="17">
        <v>3.1917100073530297E-2</v>
      </c>
      <c r="AH527" s="17">
        <v>1.23342138766315E-2</v>
      </c>
      <c r="AI527" s="17">
        <v>1.22188774169353E-2</v>
      </c>
      <c r="AJ527" s="17">
        <v>5.9844226729178296E-3</v>
      </c>
      <c r="AK527" s="17">
        <v>4.4926297624125096E-3</v>
      </c>
      <c r="AL527" s="17">
        <v>1.00940684318809E-2</v>
      </c>
      <c r="AM527" s="17">
        <v>1.6194824739421101E-2</v>
      </c>
      <c r="AN527" s="17">
        <v>9.3028720751520601E-3</v>
      </c>
      <c r="AO527" s="17">
        <v>8.6112457949184505E-3</v>
      </c>
      <c r="AP527" s="17">
        <v>1.07538124046686E-2</v>
      </c>
      <c r="AQ527" s="17">
        <v>9.4049325401013E-3</v>
      </c>
      <c r="AR527" s="17">
        <v>5.2664581880125499E-3</v>
      </c>
      <c r="AS527" s="17">
        <v>2.5649291787990199E-2</v>
      </c>
      <c r="AT527" s="17">
        <v>0</v>
      </c>
      <c r="AU527" s="17">
        <v>6.3921373115068403E-3</v>
      </c>
      <c r="AV527" s="17"/>
      <c r="AW527" s="17">
        <v>1.14926042135542E-2</v>
      </c>
      <c r="AX527" s="17">
        <v>3.81597021995879E-3</v>
      </c>
      <c r="AY527" s="17">
        <v>1.7407295123503499E-2</v>
      </c>
      <c r="AZ527" s="17">
        <v>1.4289242740231099E-2</v>
      </c>
      <c r="BA527" s="17">
        <v>9.7447464561357701E-3</v>
      </c>
      <c r="BB527" s="17">
        <v>8.4866023381671204E-3</v>
      </c>
      <c r="BC527" s="17"/>
      <c r="BD527" s="17">
        <v>1.33728748575458E-2</v>
      </c>
      <c r="BE527" s="17">
        <v>1.12722167371182E-2</v>
      </c>
      <c r="BF527" s="17">
        <v>5.8230666574375697E-3</v>
      </c>
      <c r="BG527" s="17">
        <v>1.34522289534275E-2</v>
      </c>
      <c r="BH527" s="17">
        <v>0</v>
      </c>
      <c r="BI527" s="17"/>
      <c r="BJ527" s="17">
        <v>1.03903009515019E-2</v>
      </c>
      <c r="BK527" s="17">
        <v>1.07150629784135E-2</v>
      </c>
      <c r="BL527" s="17"/>
      <c r="BM527" s="17">
        <v>1.0581069639677599E-2</v>
      </c>
      <c r="BN527" s="17">
        <v>7.8604619564750997E-3</v>
      </c>
      <c r="BO527" s="17"/>
      <c r="BP527" s="17">
        <v>8.9121394198465997E-3</v>
      </c>
      <c r="BQ527" s="17">
        <v>8.2037539598973207E-3</v>
      </c>
      <c r="BR527" s="17">
        <v>1.4127221032228901E-2</v>
      </c>
      <c r="BS527" s="17">
        <v>9.9821472522962796E-3</v>
      </c>
      <c r="BT527" s="17"/>
      <c r="BU527" s="17">
        <v>4.9760111668983396E-3</v>
      </c>
      <c r="BV527" s="17">
        <v>1.7259961841551302E-2</v>
      </c>
      <c r="BW527" s="17"/>
      <c r="BX527" s="17">
        <v>4.0327506927110802E-3</v>
      </c>
      <c r="BY527" s="17">
        <v>1.2898228822105E-2</v>
      </c>
      <c r="BZ527" s="17"/>
      <c r="CA527" s="17">
        <v>0</v>
      </c>
      <c r="CB527" s="17">
        <v>2.2901686126701602E-2</v>
      </c>
      <c r="CC527" s="17">
        <v>1.9026693690581901E-3</v>
      </c>
      <c r="CD527" s="17">
        <v>1.0106666626169899E-2</v>
      </c>
    </row>
    <row r="528" spans="2:82">
      <c r="B528" t="s">
        <v>124</v>
      </c>
      <c r="C528" s="17">
        <v>3.5131827077716601E-2</v>
      </c>
      <c r="D528" s="17">
        <v>2.22196700149919E-2</v>
      </c>
      <c r="E528" s="17">
        <v>4.7392177101750498E-2</v>
      </c>
      <c r="F528" s="17"/>
      <c r="G528" s="17">
        <v>3.4622379294313797E-2</v>
      </c>
      <c r="H528" s="17">
        <v>2.0908451712464499E-2</v>
      </c>
      <c r="I528" s="17">
        <v>3.74026563612549E-2</v>
      </c>
      <c r="J528" s="17">
        <v>5.1462180889875898E-2</v>
      </c>
      <c r="K528" s="17">
        <v>3.2626972615340102E-2</v>
      </c>
      <c r="L528" s="17">
        <v>3.3618703655622501E-2</v>
      </c>
      <c r="M528" s="17"/>
      <c r="N528" s="17">
        <v>1.24575688418938E-2</v>
      </c>
      <c r="O528" s="17">
        <v>3.04220752929713E-2</v>
      </c>
      <c r="P528" s="17">
        <v>4.6525285093468399E-2</v>
      </c>
      <c r="Q528" s="17">
        <v>5.0847629728212301E-2</v>
      </c>
      <c r="R528" s="17"/>
      <c r="S528" s="17">
        <v>2.4722013517508998E-2</v>
      </c>
      <c r="T528" s="17">
        <v>3.4230548855409E-2</v>
      </c>
      <c r="U528" s="17">
        <v>3.8774399646185301E-2</v>
      </c>
      <c r="V528" s="17">
        <v>4.4774631869609803E-2</v>
      </c>
      <c r="W528" s="17">
        <v>1.38231599448161E-2</v>
      </c>
      <c r="X528" s="17">
        <v>4.9772550676065397E-2</v>
      </c>
      <c r="Y528" s="17">
        <v>4.60603474040178E-2</v>
      </c>
      <c r="Z528" s="17">
        <v>3.28194476829533E-2</v>
      </c>
      <c r="AA528" s="17">
        <v>3.3578705528740399E-2</v>
      </c>
      <c r="AB528" s="17">
        <v>2.5599807804115599E-2</v>
      </c>
      <c r="AC528" s="17">
        <v>5.5390846394115102E-2</v>
      </c>
      <c r="AD528" s="17">
        <v>2.9234638669108099E-2</v>
      </c>
      <c r="AE528" s="17"/>
      <c r="AF528" s="17">
        <v>0.14451489959990799</v>
      </c>
      <c r="AG528" s="17">
        <v>5.6801119705219699E-2</v>
      </c>
      <c r="AH528" s="17">
        <v>6.58724231027768E-2</v>
      </c>
      <c r="AI528" s="17">
        <v>5.0803257466643097E-2</v>
      </c>
      <c r="AJ528" s="17">
        <v>5.3840704151254498E-2</v>
      </c>
      <c r="AK528" s="17">
        <v>2.9167346191295001E-2</v>
      </c>
      <c r="AL528" s="17">
        <v>3.0188942200827601E-2</v>
      </c>
      <c r="AM528" s="17">
        <v>2.90925098205677E-2</v>
      </c>
      <c r="AN528" s="17">
        <v>1.7451552518823198E-2</v>
      </c>
      <c r="AO528" s="17">
        <v>1.19337925571271E-2</v>
      </c>
      <c r="AP528" s="17">
        <v>3.3770840931428202E-2</v>
      </c>
      <c r="AQ528" s="17">
        <v>1.68069845188655E-2</v>
      </c>
      <c r="AR528" s="17">
        <v>1.83600837773281E-2</v>
      </c>
      <c r="AS528" s="17">
        <v>1.7774779405249599E-2</v>
      </c>
      <c r="AT528" s="17">
        <v>1.03912175239947E-2</v>
      </c>
      <c r="AU528" s="17">
        <v>8.6306072325463192E-3</v>
      </c>
      <c r="AV528" s="17"/>
      <c r="AW528" s="17">
        <v>2.3607378407311301E-2</v>
      </c>
      <c r="AX528" s="17">
        <v>2.8938781472646401E-2</v>
      </c>
      <c r="AY528" s="17">
        <v>2.8325954307781301E-2</v>
      </c>
      <c r="AZ528" s="17">
        <v>5.2702368653762099E-2</v>
      </c>
      <c r="BA528" s="17">
        <v>4.3104580465174999E-2</v>
      </c>
      <c r="BB528" s="17">
        <v>4.3154992211397097E-2</v>
      </c>
      <c r="BC528" s="17"/>
      <c r="BD528" s="17">
        <v>6.1276074291600001E-2</v>
      </c>
      <c r="BE528" s="17">
        <v>3.8787469546817603E-2</v>
      </c>
      <c r="BF528" s="17">
        <v>1.94614053479528E-2</v>
      </c>
      <c r="BG528" s="17">
        <v>1.3933081816332901E-2</v>
      </c>
      <c r="BH528" s="17">
        <v>0</v>
      </c>
      <c r="BI528" s="17"/>
      <c r="BJ528" s="17">
        <v>3.5761920186081E-2</v>
      </c>
      <c r="BK528" s="17">
        <v>2.73946632379749E-2</v>
      </c>
      <c r="BL528" s="17"/>
      <c r="BM528" s="17">
        <v>3.5424174624037297E-2</v>
      </c>
      <c r="BN528" s="17">
        <v>3.0951243707241002E-2</v>
      </c>
      <c r="BO528" s="17"/>
      <c r="BP528" s="17">
        <v>2.7454035446628399E-2</v>
      </c>
      <c r="BQ528" s="17">
        <v>2.9468424778856701E-2</v>
      </c>
      <c r="BR528" s="17">
        <v>2.5382481654859301E-2</v>
      </c>
      <c r="BS528" s="17">
        <v>3.6358969151324402E-2</v>
      </c>
      <c r="BT528" s="17"/>
      <c r="BU528" s="17">
        <v>2.0009407577156E-2</v>
      </c>
      <c r="BV528" s="17">
        <v>5.4382050844297501E-2</v>
      </c>
      <c r="BW528" s="17"/>
      <c r="BX528" s="17">
        <v>1.6945515969216399E-2</v>
      </c>
      <c r="BY528" s="17">
        <v>4.2345532640029798E-2</v>
      </c>
      <c r="BZ528" s="17"/>
      <c r="CA528" s="17">
        <v>7.1250312206177198E-3</v>
      </c>
      <c r="CB528" s="17">
        <v>5.3524573890281001E-2</v>
      </c>
      <c r="CC528" s="17">
        <v>3.4673148435454401E-3</v>
      </c>
      <c r="CD528" s="17">
        <v>5.8655048656273502E-2</v>
      </c>
    </row>
    <row r="529" spans="2:82">
      <c r="B529" t="s">
        <v>228</v>
      </c>
      <c r="C529" s="17">
        <v>0.77052069316111205</v>
      </c>
      <c r="D529" s="17">
        <v>0.77372488320840105</v>
      </c>
      <c r="E529" s="17">
        <v>0.76836858699580302</v>
      </c>
      <c r="F529" s="17"/>
      <c r="G529" s="17">
        <v>0.72022029375302998</v>
      </c>
      <c r="H529" s="17">
        <v>0.78035560697649098</v>
      </c>
      <c r="I529" s="17">
        <v>0.768562352510473</v>
      </c>
      <c r="J529" s="17">
        <v>0.74612187028705101</v>
      </c>
      <c r="K529" s="17">
        <v>0.77106977831643597</v>
      </c>
      <c r="L529" s="17">
        <v>0.81704650908809495</v>
      </c>
      <c r="M529" s="17"/>
      <c r="N529" s="17">
        <v>0.85739933772479804</v>
      </c>
      <c r="O529" s="17">
        <v>0.808448369741539</v>
      </c>
      <c r="P529" s="17">
        <v>0.70961899194851297</v>
      </c>
      <c r="Q529" s="17">
        <v>0.69238539081641404</v>
      </c>
      <c r="R529" s="17"/>
      <c r="S529" s="17">
        <v>0.77074807664377099</v>
      </c>
      <c r="T529" s="17">
        <v>0.79603531715726195</v>
      </c>
      <c r="U529" s="17">
        <v>0.72905775200693901</v>
      </c>
      <c r="V529" s="17">
        <v>0.74532943729307699</v>
      </c>
      <c r="W529" s="17">
        <v>0.79309237955246403</v>
      </c>
      <c r="X529" s="17">
        <v>0.72213008457577099</v>
      </c>
      <c r="Y529" s="17">
        <v>0.78585353050115003</v>
      </c>
      <c r="Z529" s="17">
        <v>0.747747519932352</v>
      </c>
      <c r="AA529" s="17">
        <v>0.79878674477742095</v>
      </c>
      <c r="AB529" s="17">
        <v>0.79394899725617696</v>
      </c>
      <c r="AC529" s="17">
        <v>0.78221250514194796</v>
      </c>
      <c r="AD529" s="17">
        <v>0.733622418439424</v>
      </c>
      <c r="AE529" s="17"/>
      <c r="AF529" s="17">
        <v>0.63889285914014504</v>
      </c>
      <c r="AG529" s="17">
        <v>0.63302962768372895</v>
      </c>
      <c r="AH529" s="17">
        <v>0.69832013687765204</v>
      </c>
      <c r="AI529" s="17">
        <v>0.70871592318106102</v>
      </c>
      <c r="AJ529" s="17">
        <v>0.72962539733917597</v>
      </c>
      <c r="AK529" s="17">
        <v>0.76200359758720304</v>
      </c>
      <c r="AL529" s="17">
        <v>0.76001896246452305</v>
      </c>
      <c r="AM529" s="17">
        <v>0.77975605991799601</v>
      </c>
      <c r="AN529" s="17">
        <v>0.80839934338263697</v>
      </c>
      <c r="AO529" s="17">
        <v>0.82629320214109903</v>
      </c>
      <c r="AP529" s="17">
        <v>0.82832946652685702</v>
      </c>
      <c r="AQ529" s="17">
        <v>0.83493573682787603</v>
      </c>
      <c r="AR529" s="17">
        <v>0.78698360320678395</v>
      </c>
      <c r="AS529" s="17">
        <v>0.84717798693508295</v>
      </c>
      <c r="AT529" s="17">
        <v>0.90897471838213795</v>
      </c>
      <c r="AU529" s="17">
        <v>0.86827835852469204</v>
      </c>
      <c r="AV529" s="17"/>
      <c r="AW529" s="17">
        <v>0.78380623012728101</v>
      </c>
      <c r="AX529" s="17">
        <v>0.78970433836266996</v>
      </c>
      <c r="AY529" s="17">
        <v>0.75095370938712902</v>
      </c>
      <c r="AZ529" s="17">
        <v>0.75209934613014195</v>
      </c>
      <c r="BA529" s="17">
        <v>0.76885801912775498</v>
      </c>
      <c r="BB529" s="17">
        <v>0.742782800407366</v>
      </c>
      <c r="BC529" s="17"/>
      <c r="BD529" s="17">
        <v>0.70757959482811195</v>
      </c>
      <c r="BE529" s="17">
        <v>0.749573043971558</v>
      </c>
      <c r="BF529" s="17">
        <v>0.81517781748773799</v>
      </c>
      <c r="BG529" s="17">
        <v>0.83469742242692202</v>
      </c>
      <c r="BH529" s="17">
        <v>0.89099094288092695</v>
      </c>
      <c r="BI529" s="17"/>
      <c r="BJ529" s="17">
        <v>0.77229528929962998</v>
      </c>
      <c r="BK529" s="17">
        <v>0.76607027081724</v>
      </c>
      <c r="BL529" s="17"/>
      <c r="BM529" s="17">
        <v>0.76559747226511798</v>
      </c>
      <c r="BN529" s="17">
        <v>0.80231816002455503</v>
      </c>
      <c r="BO529" s="17"/>
      <c r="BP529" s="17">
        <v>0.78553001093105501</v>
      </c>
      <c r="BQ529" s="17">
        <v>0.80541077949304396</v>
      </c>
      <c r="BR529" s="17">
        <v>0.80254463616514204</v>
      </c>
      <c r="BS529" s="17">
        <v>0.76130781481752896</v>
      </c>
      <c r="BT529" s="17"/>
      <c r="BU529" s="17">
        <v>0.83133380326811701</v>
      </c>
      <c r="BV529" s="17">
        <v>0.69310808220569098</v>
      </c>
      <c r="BW529" s="17"/>
      <c r="BX529" s="17">
        <v>0.83999213888480395</v>
      </c>
      <c r="BY529" s="17">
        <v>0.74296444211882695</v>
      </c>
      <c r="BZ529" s="17"/>
      <c r="CA529" s="17">
        <v>0.91075587368298405</v>
      </c>
      <c r="CB529" s="17">
        <v>0.65947273329190603</v>
      </c>
      <c r="CC529" s="17">
        <v>0.93398884685532202</v>
      </c>
      <c r="CD529" s="17">
        <v>0.66573039399262202</v>
      </c>
    </row>
    <row r="530" spans="2:82">
      <c r="B530" t="s">
        <v>229</v>
      </c>
      <c r="C530" s="17">
        <v>3.2850812989467203E-2</v>
      </c>
      <c r="D530" s="17">
        <v>4.4217389390493099E-2</v>
      </c>
      <c r="E530" s="17">
        <v>2.0949544835631901E-2</v>
      </c>
      <c r="F530" s="17"/>
      <c r="G530" s="17">
        <v>7.2743432448013706E-2</v>
      </c>
      <c r="H530" s="17">
        <v>3.4317859555274E-2</v>
      </c>
      <c r="I530" s="17">
        <v>4.0699426244259401E-2</v>
      </c>
      <c r="J530" s="17">
        <v>2.3093494030195401E-2</v>
      </c>
      <c r="K530" s="17">
        <v>1.9852388464121198E-2</v>
      </c>
      <c r="L530" s="17">
        <v>1.5337715673355901E-2</v>
      </c>
      <c r="M530" s="17"/>
      <c r="N530" s="17">
        <v>1.8230869462631801E-2</v>
      </c>
      <c r="O530" s="17">
        <v>2.2960173560182099E-2</v>
      </c>
      <c r="P530" s="17">
        <v>4.8654363184873498E-2</v>
      </c>
      <c r="Q530" s="17">
        <v>4.4794300923530303E-2</v>
      </c>
      <c r="R530" s="17"/>
      <c r="S530" s="17">
        <v>4.70772825865143E-2</v>
      </c>
      <c r="T530" s="17">
        <v>2.0776463570825899E-2</v>
      </c>
      <c r="U530" s="17">
        <v>2.90678549414163E-2</v>
      </c>
      <c r="V530" s="17">
        <v>2.4015279368000901E-2</v>
      </c>
      <c r="W530" s="17">
        <v>3.0362328017931799E-2</v>
      </c>
      <c r="X530" s="17">
        <v>3.60279039758786E-2</v>
      </c>
      <c r="Y530" s="17">
        <v>2.66375177295754E-2</v>
      </c>
      <c r="Z530" s="17">
        <v>3.7667955180935901E-2</v>
      </c>
      <c r="AA530" s="17">
        <v>3.2277324281418697E-2</v>
      </c>
      <c r="AB530" s="17">
        <v>3.2626692270109302E-2</v>
      </c>
      <c r="AC530" s="17">
        <v>3.4673872577234602E-2</v>
      </c>
      <c r="AD530" s="17">
        <v>6.1529477982527503E-2</v>
      </c>
      <c r="AE530" s="17"/>
      <c r="AF530" s="17">
        <v>8.4073225727306106E-2</v>
      </c>
      <c r="AG530" s="17">
        <v>5.7438204471417197E-2</v>
      </c>
      <c r="AH530" s="17">
        <v>3.7035835062753902E-2</v>
      </c>
      <c r="AI530" s="17">
        <v>4.0272482677428501E-2</v>
      </c>
      <c r="AJ530" s="17">
        <v>4.61917061476372E-2</v>
      </c>
      <c r="AK530" s="17">
        <v>3.3221352450082502E-2</v>
      </c>
      <c r="AL530" s="17">
        <v>4.0588897399058702E-2</v>
      </c>
      <c r="AM530" s="17">
        <v>3.8716415796137001E-2</v>
      </c>
      <c r="AN530" s="17">
        <v>2.8022857696070099E-2</v>
      </c>
      <c r="AO530" s="17">
        <v>1.8804110939401E-2</v>
      </c>
      <c r="AP530" s="17">
        <v>1.9178169340771899E-2</v>
      </c>
      <c r="AQ530" s="17">
        <v>2.9505350429718299E-2</v>
      </c>
      <c r="AR530" s="17">
        <v>4.3657222406466099E-2</v>
      </c>
      <c r="AS530" s="17">
        <v>2.5649291787990199E-2</v>
      </c>
      <c r="AT530" s="17">
        <v>7.7855560660451597E-3</v>
      </c>
      <c r="AU530" s="17">
        <v>1.10833759767755E-2</v>
      </c>
      <c r="AV530" s="17"/>
      <c r="AW530" s="17">
        <v>3.5723331338712999E-2</v>
      </c>
      <c r="AX530" s="17">
        <v>2.9282572813876799E-2</v>
      </c>
      <c r="AY530" s="17">
        <v>3.7690485367521898E-2</v>
      </c>
      <c r="AZ530" s="17">
        <v>3.3911859905981903E-2</v>
      </c>
      <c r="BA530" s="17">
        <v>2.8765133968715599E-2</v>
      </c>
      <c r="BB530" s="17">
        <v>3.17457161756238E-2</v>
      </c>
      <c r="BC530" s="17"/>
      <c r="BD530" s="17">
        <v>3.3847312383887398E-2</v>
      </c>
      <c r="BE530" s="17">
        <v>3.4994487192386202E-2</v>
      </c>
      <c r="BF530" s="17">
        <v>2.7659864540126401E-2</v>
      </c>
      <c r="BG530" s="17">
        <v>3.6772753360562502E-2</v>
      </c>
      <c r="BH530" s="17">
        <v>2.9750080707874299E-2</v>
      </c>
      <c r="BI530" s="17"/>
      <c r="BJ530" s="17">
        <v>2.9315664965373599E-2</v>
      </c>
      <c r="BK530" s="17">
        <v>4.9767583289844201E-2</v>
      </c>
      <c r="BL530" s="17"/>
      <c r="BM530" s="17">
        <v>3.2266865481746697E-2</v>
      </c>
      <c r="BN530" s="17">
        <v>3.2320906409242303E-2</v>
      </c>
      <c r="BO530" s="17"/>
      <c r="BP530" s="17">
        <v>4.8804704785294299E-2</v>
      </c>
      <c r="BQ530" s="17">
        <v>3.73280857732105E-2</v>
      </c>
      <c r="BR530" s="17">
        <v>2.4265787019410699E-2</v>
      </c>
      <c r="BS530" s="17">
        <v>2.9712895932730798E-2</v>
      </c>
      <c r="BT530" s="17"/>
      <c r="BU530" s="17">
        <v>2.0523039259976901E-2</v>
      </c>
      <c r="BV530" s="17">
        <v>4.8543566574809002E-2</v>
      </c>
      <c r="BW530" s="17"/>
      <c r="BX530" s="17">
        <v>2.82718820274751E-2</v>
      </c>
      <c r="BY530" s="17">
        <v>3.4667072458081101E-2</v>
      </c>
      <c r="BZ530" s="17"/>
      <c r="CA530" s="17">
        <v>1.8848176318758101E-2</v>
      </c>
      <c r="CB530" s="17">
        <v>4.2354027160496702E-2</v>
      </c>
      <c r="CC530" s="17">
        <v>1.28242972216609E-2</v>
      </c>
      <c r="CD530" s="17">
        <v>4.8813893595526799E-2</v>
      </c>
    </row>
    <row r="531" spans="2:82">
      <c r="B531" t="s">
        <v>230</v>
      </c>
      <c r="C531" s="17">
        <v>0.73766988017164503</v>
      </c>
      <c r="D531" s="17">
        <v>0.72950749381790803</v>
      </c>
      <c r="E531" s="17">
        <v>0.74741904216017097</v>
      </c>
      <c r="F531" s="17"/>
      <c r="G531" s="17">
        <v>0.64747686130501703</v>
      </c>
      <c r="H531" s="17">
        <v>0.74603774742121698</v>
      </c>
      <c r="I531" s="17">
        <v>0.72786292626621296</v>
      </c>
      <c r="J531" s="17">
        <v>0.72302837625685601</v>
      </c>
      <c r="K531" s="17">
        <v>0.75121738985231501</v>
      </c>
      <c r="L531" s="17">
        <v>0.801708793414739</v>
      </c>
      <c r="M531" s="17"/>
      <c r="N531" s="17">
        <v>0.83916846826216696</v>
      </c>
      <c r="O531" s="17">
        <v>0.78548819618135701</v>
      </c>
      <c r="P531" s="17">
        <v>0.66096462876363904</v>
      </c>
      <c r="Q531" s="17">
        <v>0.64759108989288305</v>
      </c>
      <c r="R531" s="17"/>
      <c r="S531" s="17">
        <v>0.72367079405725698</v>
      </c>
      <c r="T531" s="17">
        <v>0.77525885358643598</v>
      </c>
      <c r="U531" s="17">
        <v>0.69998989706552295</v>
      </c>
      <c r="V531" s="17">
        <v>0.72131415792507603</v>
      </c>
      <c r="W531" s="17">
        <v>0.76273005153453199</v>
      </c>
      <c r="X531" s="17">
        <v>0.68610218059989203</v>
      </c>
      <c r="Y531" s="17">
        <v>0.75921601277157502</v>
      </c>
      <c r="Z531" s="17">
        <v>0.71007956475141598</v>
      </c>
      <c r="AA531" s="17">
        <v>0.76650942049600201</v>
      </c>
      <c r="AB531" s="17">
        <v>0.76132230498606801</v>
      </c>
      <c r="AC531" s="17">
        <v>0.74753863256471298</v>
      </c>
      <c r="AD531" s="17">
        <v>0.67209294045689605</v>
      </c>
      <c r="AE531" s="17"/>
      <c r="AF531" s="17">
        <v>0.55481963341283802</v>
      </c>
      <c r="AG531" s="17">
        <v>0.57559142321231105</v>
      </c>
      <c r="AH531" s="17">
        <v>0.66128430181489795</v>
      </c>
      <c r="AI531" s="17">
        <v>0.66844344050363202</v>
      </c>
      <c r="AJ531" s="17">
        <v>0.68343369119153896</v>
      </c>
      <c r="AK531" s="17">
        <v>0.72878224513712098</v>
      </c>
      <c r="AL531" s="17">
        <v>0.71943006506546403</v>
      </c>
      <c r="AM531" s="17">
        <v>0.74103964412185896</v>
      </c>
      <c r="AN531" s="17">
        <v>0.78037648568656703</v>
      </c>
      <c r="AO531" s="17">
        <v>0.80748909120169798</v>
      </c>
      <c r="AP531" s="17">
        <v>0.80915129718608503</v>
      </c>
      <c r="AQ531" s="17">
        <v>0.805430386398158</v>
      </c>
      <c r="AR531" s="17">
        <v>0.74332638080031799</v>
      </c>
      <c r="AS531" s="17">
        <v>0.82152869514709304</v>
      </c>
      <c r="AT531" s="17">
        <v>0.90118916231609203</v>
      </c>
      <c r="AU531" s="17">
        <v>0.85719498254791604</v>
      </c>
      <c r="AV531" s="17"/>
      <c r="AW531" s="17">
        <v>0.74808289878856804</v>
      </c>
      <c r="AX531" s="17">
        <v>0.76042176554879304</v>
      </c>
      <c r="AY531" s="17">
        <v>0.71326322401960696</v>
      </c>
      <c r="AZ531" s="17">
        <v>0.71818748622415995</v>
      </c>
      <c r="BA531" s="17">
        <v>0.74009288515904004</v>
      </c>
      <c r="BB531" s="17">
        <v>0.71103708423174306</v>
      </c>
      <c r="BC531" s="17"/>
      <c r="BD531" s="17">
        <v>0.67373228244422401</v>
      </c>
      <c r="BE531" s="17">
        <v>0.71457855677917204</v>
      </c>
      <c r="BF531" s="17">
        <v>0.78751795294761195</v>
      </c>
      <c r="BG531" s="17">
        <v>0.79792466906635995</v>
      </c>
      <c r="BH531" s="17">
        <v>0.86124086217305196</v>
      </c>
      <c r="BI531" s="17"/>
      <c r="BJ531" s="17">
        <v>0.74297962433425702</v>
      </c>
      <c r="BK531" s="17">
        <v>0.71630268752739501</v>
      </c>
      <c r="BL531" s="17"/>
      <c r="BM531" s="17">
        <v>0.73333060678337103</v>
      </c>
      <c r="BN531" s="17">
        <v>0.76999725361531302</v>
      </c>
      <c r="BO531" s="17"/>
      <c r="BP531" s="17">
        <v>0.73672530614576004</v>
      </c>
      <c r="BQ531" s="17">
        <v>0.76808269371983295</v>
      </c>
      <c r="BR531" s="17">
        <v>0.77827884914573098</v>
      </c>
      <c r="BS531" s="17">
        <v>0.731594918884798</v>
      </c>
      <c r="BT531" s="17"/>
      <c r="BU531" s="17">
        <v>0.81081076400814001</v>
      </c>
      <c r="BV531" s="17">
        <v>0.64456451563088202</v>
      </c>
      <c r="BW531" s="17"/>
      <c r="BX531" s="17">
        <v>0.81172025685732896</v>
      </c>
      <c r="BY531" s="17">
        <v>0.70829736966074597</v>
      </c>
      <c r="BZ531" s="17"/>
      <c r="CA531" s="17">
        <v>0.89190769736422604</v>
      </c>
      <c r="CB531" s="17">
        <v>0.61711870613140896</v>
      </c>
      <c r="CC531" s="17">
        <v>0.92116454963366101</v>
      </c>
      <c r="CD531" s="17">
        <v>0.616916500397095</v>
      </c>
    </row>
    <row r="532" spans="2:82">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row>
    <row r="533" spans="2:82">
      <c r="B533" s="6" t="s">
        <v>245</v>
      </c>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row>
    <row r="534" spans="2:82">
      <c r="B534" s="24" t="s">
        <v>15</v>
      </c>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row>
    <row r="535" spans="2:82">
      <c r="B535" t="s">
        <v>223</v>
      </c>
      <c r="C535" s="17">
        <v>0.26877615895534301</v>
      </c>
      <c r="D535" s="17">
        <v>0.26257035528174499</v>
      </c>
      <c r="E535" s="17">
        <v>0.27331261891908798</v>
      </c>
      <c r="F535" s="17"/>
      <c r="G535" s="17">
        <v>0.25549150055465403</v>
      </c>
      <c r="H535" s="17">
        <v>0.30570119188220002</v>
      </c>
      <c r="I535" s="17">
        <v>0.28198515476741498</v>
      </c>
      <c r="J535" s="17">
        <v>0.23046655922997</v>
      </c>
      <c r="K535" s="17">
        <v>0.25656389041312599</v>
      </c>
      <c r="L535" s="17">
        <v>0.27605861590701403</v>
      </c>
      <c r="M535" s="17"/>
      <c r="N535" s="17">
        <v>0.29529219071402002</v>
      </c>
      <c r="O535" s="17">
        <v>0.26959261573106402</v>
      </c>
      <c r="P535" s="17">
        <v>0.25398619125380401</v>
      </c>
      <c r="Q535" s="17">
        <v>0.25188668932110703</v>
      </c>
      <c r="R535" s="17"/>
      <c r="S535" s="17">
        <v>0.31357371263574702</v>
      </c>
      <c r="T535" s="17">
        <v>0.24163859180940001</v>
      </c>
      <c r="U535" s="17">
        <v>0.22802962667832599</v>
      </c>
      <c r="V535" s="17">
        <v>0.25248986274868201</v>
      </c>
      <c r="W535" s="17">
        <v>0.29189377352665002</v>
      </c>
      <c r="X535" s="17">
        <v>0.25605453988723598</v>
      </c>
      <c r="Y535" s="17">
        <v>0.27421179707155002</v>
      </c>
      <c r="Z535" s="17">
        <v>0.28273407113497501</v>
      </c>
      <c r="AA535" s="17">
        <v>0.26266501472494502</v>
      </c>
      <c r="AB535" s="17">
        <v>0.26716245990464799</v>
      </c>
      <c r="AC535" s="17">
        <v>0.32594525818652498</v>
      </c>
      <c r="AD535" s="17">
        <v>0.21791772329756201</v>
      </c>
      <c r="AE535" s="17"/>
      <c r="AF535" s="17">
        <v>0.21037899200156901</v>
      </c>
      <c r="AG535" s="17">
        <v>0.26012941165472397</v>
      </c>
      <c r="AH535" s="17">
        <v>0.28381826475480698</v>
      </c>
      <c r="AI535" s="17">
        <v>0.242767643443211</v>
      </c>
      <c r="AJ535" s="17">
        <v>0.24974528549543701</v>
      </c>
      <c r="AK535" s="17">
        <v>0.26407587695109902</v>
      </c>
      <c r="AL535" s="17">
        <v>0.27639814751533198</v>
      </c>
      <c r="AM535" s="17">
        <v>0.266285264959569</v>
      </c>
      <c r="AN535" s="17">
        <v>0.284120022172692</v>
      </c>
      <c r="AO535" s="17">
        <v>0.285475930070964</v>
      </c>
      <c r="AP535" s="17">
        <v>0.30904779677711203</v>
      </c>
      <c r="AQ535" s="17">
        <v>0.23578703836463599</v>
      </c>
      <c r="AR535" s="17">
        <v>0.246544524464481</v>
      </c>
      <c r="AS535" s="17">
        <v>0.17270835497898601</v>
      </c>
      <c r="AT535" s="17">
        <v>0.29299496516715801</v>
      </c>
      <c r="AU535" s="17">
        <v>0.36939155056815398</v>
      </c>
      <c r="AV535" s="17"/>
      <c r="AW535" s="17">
        <v>0.32288139925480702</v>
      </c>
      <c r="AX535" s="17">
        <v>0.27164081731648299</v>
      </c>
      <c r="AY535" s="17">
        <v>0.22824688410038699</v>
      </c>
      <c r="AZ535" s="17">
        <v>0.24028112401307</v>
      </c>
      <c r="BA535" s="17">
        <v>0.26500460289200101</v>
      </c>
      <c r="BB535" s="17">
        <v>0.24076130953039401</v>
      </c>
      <c r="BC535" s="17"/>
      <c r="BD535" s="17">
        <v>0.235087058298901</v>
      </c>
      <c r="BE535" s="17">
        <v>0.265867472908842</v>
      </c>
      <c r="BF535" s="17">
        <v>0.27304748905178799</v>
      </c>
      <c r="BG535" s="17">
        <v>0.33913436312519701</v>
      </c>
      <c r="BH535" s="17">
        <v>0.322389800812452</v>
      </c>
      <c r="BI535" s="17"/>
      <c r="BJ535" s="17">
        <v>0.25632460567043902</v>
      </c>
      <c r="BK535" s="17">
        <v>0.324120962337754</v>
      </c>
      <c r="BL535" s="17"/>
      <c r="BM535" s="17">
        <v>0.25532722274235797</v>
      </c>
      <c r="BN535" s="17">
        <v>0.331902562282818</v>
      </c>
      <c r="BO535" s="17"/>
      <c r="BP535" s="17">
        <v>0.33435563422779502</v>
      </c>
      <c r="BQ535" s="17">
        <v>0.30031932398257699</v>
      </c>
      <c r="BR535" s="17">
        <v>0.30606882535199997</v>
      </c>
      <c r="BS535" s="17">
        <v>0.24844628494228099</v>
      </c>
      <c r="BT535" s="17"/>
      <c r="BU535" s="17">
        <v>0.31707544340858701</v>
      </c>
      <c r="BV535" s="17">
        <v>0.20729313810301001</v>
      </c>
      <c r="BW535" s="17"/>
      <c r="BX535" s="17">
        <v>0.35035864853887899</v>
      </c>
      <c r="BY535" s="17">
        <v>0.23641599226815599</v>
      </c>
      <c r="BZ535" s="17"/>
      <c r="CA535" s="17">
        <v>0.38580174739532702</v>
      </c>
      <c r="CB535" s="17">
        <v>0.16677762692789999</v>
      </c>
      <c r="CC535" s="17">
        <v>0.411054807642182</v>
      </c>
      <c r="CD535" s="17">
        <v>0.18403291985911999</v>
      </c>
    </row>
    <row r="536" spans="2:82">
      <c r="B536" t="s">
        <v>224</v>
      </c>
      <c r="C536" s="17">
        <v>0.482503872775979</v>
      </c>
      <c r="D536" s="17">
        <v>0.467430275709521</v>
      </c>
      <c r="E536" s="17">
        <v>0.49988643134793098</v>
      </c>
      <c r="F536" s="17"/>
      <c r="G536" s="17">
        <v>0.46938819320956499</v>
      </c>
      <c r="H536" s="17">
        <v>0.44775167982194602</v>
      </c>
      <c r="I536" s="17">
        <v>0.48043297092673698</v>
      </c>
      <c r="J536" s="17">
        <v>0.48957831050503903</v>
      </c>
      <c r="K536" s="17">
        <v>0.48586027448485403</v>
      </c>
      <c r="L536" s="17">
        <v>0.51325498886193199</v>
      </c>
      <c r="M536" s="17"/>
      <c r="N536" s="17">
        <v>0.489706957664654</v>
      </c>
      <c r="O536" s="17">
        <v>0.49731535109188701</v>
      </c>
      <c r="P536" s="17">
        <v>0.48572229613228002</v>
      </c>
      <c r="Q536" s="17">
        <v>0.45531957676000601</v>
      </c>
      <c r="R536" s="17"/>
      <c r="S536" s="17">
        <v>0.44051731037581798</v>
      </c>
      <c r="T536" s="17">
        <v>0.50614320084977305</v>
      </c>
      <c r="U536" s="17">
        <v>0.50504782775085699</v>
      </c>
      <c r="V536" s="17">
        <v>0.48518188876005902</v>
      </c>
      <c r="W536" s="17">
        <v>0.47889326280149402</v>
      </c>
      <c r="X536" s="17">
        <v>0.491472100402638</v>
      </c>
      <c r="Y536" s="17">
        <v>0.478626456412724</v>
      </c>
      <c r="Z536" s="17">
        <v>0.46536984958858502</v>
      </c>
      <c r="AA536" s="17">
        <v>0.51094818915599205</v>
      </c>
      <c r="AB536" s="17">
        <v>0.47760612205540298</v>
      </c>
      <c r="AC536" s="17">
        <v>0.45444861029524902</v>
      </c>
      <c r="AD536" s="17">
        <v>0.47971314854052399</v>
      </c>
      <c r="AE536" s="17"/>
      <c r="AF536" s="17">
        <v>0.47226925982481999</v>
      </c>
      <c r="AG536" s="17">
        <v>0.40595569042591201</v>
      </c>
      <c r="AH536" s="17">
        <v>0.43602991851066503</v>
      </c>
      <c r="AI536" s="17">
        <v>0.48089353809262497</v>
      </c>
      <c r="AJ536" s="17">
        <v>0.515823191375268</v>
      </c>
      <c r="AK536" s="17">
        <v>0.48463972679232797</v>
      </c>
      <c r="AL536" s="17">
        <v>0.45806692584060099</v>
      </c>
      <c r="AM536" s="17">
        <v>0.45245811174061001</v>
      </c>
      <c r="AN536" s="17">
        <v>0.473050134760781</v>
      </c>
      <c r="AO536" s="17">
        <v>0.53730576162148203</v>
      </c>
      <c r="AP536" s="17">
        <v>0.47841952970256202</v>
      </c>
      <c r="AQ536" s="17">
        <v>0.52650417594892096</v>
      </c>
      <c r="AR536" s="17">
        <v>0.50645084638054205</v>
      </c>
      <c r="AS536" s="17">
        <v>0.60353539881267304</v>
      </c>
      <c r="AT536" s="17">
        <v>0.52091823765302103</v>
      </c>
      <c r="AU536" s="17">
        <v>0.45076524552101499</v>
      </c>
      <c r="AV536" s="17"/>
      <c r="AW536" s="17">
        <v>0.43317350630958301</v>
      </c>
      <c r="AX536" s="17">
        <v>0.49160005569723902</v>
      </c>
      <c r="AY536" s="17">
        <v>0.501963724816474</v>
      </c>
      <c r="AZ536" s="17">
        <v>0.49314497318376099</v>
      </c>
      <c r="BA536" s="17">
        <v>0.532896784400121</v>
      </c>
      <c r="BB536" s="17">
        <v>0.46217444746601799</v>
      </c>
      <c r="BC536" s="17"/>
      <c r="BD536" s="17">
        <v>0.49742349685555998</v>
      </c>
      <c r="BE536" s="17">
        <v>0.46967918760070398</v>
      </c>
      <c r="BF536" s="17">
        <v>0.496003811786913</v>
      </c>
      <c r="BG536" s="17">
        <v>0.46823999689581203</v>
      </c>
      <c r="BH536" s="17">
        <v>0.46115856467641497</v>
      </c>
      <c r="BI536" s="17"/>
      <c r="BJ536" s="17">
        <v>0.489141870253057</v>
      </c>
      <c r="BK536" s="17">
        <v>0.45788043812822199</v>
      </c>
      <c r="BL536" s="17"/>
      <c r="BM536" s="17">
        <v>0.48765458177890098</v>
      </c>
      <c r="BN536" s="17">
        <v>0.46040510417580599</v>
      </c>
      <c r="BO536" s="17"/>
      <c r="BP536" s="17">
        <v>0.45501278565320302</v>
      </c>
      <c r="BQ536" s="17">
        <v>0.474207510808687</v>
      </c>
      <c r="BR536" s="17">
        <v>0.45053054317101099</v>
      </c>
      <c r="BS536" s="17">
        <v>0.49428051107688098</v>
      </c>
      <c r="BT536" s="17"/>
      <c r="BU536" s="17">
        <v>0.48256027632885301</v>
      </c>
      <c r="BV536" s="17">
        <v>0.48243207335168697</v>
      </c>
      <c r="BW536" s="17"/>
      <c r="BX536" s="17">
        <v>0.47711096184739499</v>
      </c>
      <c r="BY536" s="17">
        <v>0.48464300210960198</v>
      </c>
      <c r="BZ536" s="17"/>
      <c r="CA536" s="17">
        <v>0.48395132338166003</v>
      </c>
      <c r="CB536" s="17">
        <v>0.47282193612310702</v>
      </c>
      <c r="CC536" s="17">
        <v>0.48718799258879297</v>
      </c>
      <c r="CD536" s="17">
        <v>0.48643660247529202</v>
      </c>
    </row>
    <row r="537" spans="2:82">
      <c r="B537" t="s">
        <v>225</v>
      </c>
      <c r="C537" s="17">
        <v>0.169735717624593</v>
      </c>
      <c r="D537" s="17">
        <v>0.18639500148810201</v>
      </c>
      <c r="E537" s="17">
        <v>0.15228503921338099</v>
      </c>
      <c r="F537" s="17"/>
      <c r="G537" s="17">
        <v>0.177896204377685</v>
      </c>
      <c r="H537" s="17">
        <v>0.152378963780432</v>
      </c>
      <c r="I537" s="17">
        <v>0.16024026357114701</v>
      </c>
      <c r="J537" s="17">
        <v>0.202007104647209</v>
      </c>
      <c r="K537" s="17">
        <v>0.18486320149926799</v>
      </c>
      <c r="L537" s="17">
        <v>0.149834163205633</v>
      </c>
      <c r="M537" s="17"/>
      <c r="N537" s="17">
        <v>0.152465698118773</v>
      </c>
      <c r="O537" s="17">
        <v>0.16586905513726499</v>
      </c>
      <c r="P537" s="17">
        <v>0.16989075373513499</v>
      </c>
      <c r="Q537" s="17">
        <v>0.195836146249734</v>
      </c>
      <c r="R537" s="17"/>
      <c r="S537" s="17">
        <v>0.15983073447527099</v>
      </c>
      <c r="T537" s="17">
        <v>0.18136005174286399</v>
      </c>
      <c r="U537" s="17">
        <v>0.17908622062638499</v>
      </c>
      <c r="V537" s="17">
        <v>0.18801443982764099</v>
      </c>
      <c r="W537" s="17">
        <v>0.15913357346394499</v>
      </c>
      <c r="X537" s="17">
        <v>0.17101707602810901</v>
      </c>
      <c r="Y537" s="17">
        <v>0.167362667604216</v>
      </c>
      <c r="Z537" s="17">
        <v>0.155277584807608</v>
      </c>
      <c r="AA537" s="17">
        <v>0.156275271111668</v>
      </c>
      <c r="AB537" s="17">
        <v>0.18557478799139801</v>
      </c>
      <c r="AC537" s="17">
        <v>0.130023994632152</v>
      </c>
      <c r="AD537" s="17">
        <v>0.20034716048425899</v>
      </c>
      <c r="AE537" s="17"/>
      <c r="AF537" s="17">
        <v>0.17900022829311801</v>
      </c>
      <c r="AG537" s="17">
        <v>0.199220010739458</v>
      </c>
      <c r="AH537" s="17">
        <v>0.19120365445927001</v>
      </c>
      <c r="AI537" s="17">
        <v>0.195204096488405</v>
      </c>
      <c r="AJ537" s="17">
        <v>0.15748604545821501</v>
      </c>
      <c r="AK537" s="17">
        <v>0.16126620433284899</v>
      </c>
      <c r="AL537" s="17">
        <v>0.169384440125073</v>
      </c>
      <c r="AM537" s="17">
        <v>0.18360826574351899</v>
      </c>
      <c r="AN537" s="17">
        <v>0.180766050631575</v>
      </c>
      <c r="AO537" s="17">
        <v>0.13585735208737201</v>
      </c>
      <c r="AP537" s="17">
        <v>0.14767317448693701</v>
      </c>
      <c r="AQ537" s="17">
        <v>0.15941704823260899</v>
      </c>
      <c r="AR537" s="17">
        <v>0.20276877169871499</v>
      </c>
      <c r="AS537" s="17">
        <v>0.14898701921058699</v>
      </c>
      <c r="AT537" s="17">
        <v>0.14346304225093401</v>
      </c>
      <c r="AU537" s="17">
        <v>0.10801160442876701</v>
      </c>
      <c r="AV537" s="17"/>
      <c r="AW537" s="17">
        <v>0.15471085912322199</v>
      </c>
      <c r="AX537" s="17">
        <v>0.17061942026285101</v>
      </c>
      <c r="AY537" s="17">
        <v>0.193302745608637</v>
      </c>
      <c r="AZ537" s="17">
        <v>0.166137957508565</v>
      </c>
      <c r="BA537" s="17">
        <v>0.14392248589169301</v>
      </c>
      <c r="BB537" s="17">
        <v>0.23281828346349301</v>
      </c>
      <c r="BC537" s="17"/>
      <c r="BD537" s="17">
        <v>0.18083019526465499</v>
      </c>
      <c r="BE537" s="17">
        <v>0.17025748720621101</v>
      </c>
      <c r="BF537" s="17">
        <v>0.16270024924311799</v>
      </c>
      <c r="BG537" s="17">
        <v>0.128913379155039</v>
      </c>
      <c r="BH537" s="17">
        <v>0.18861760070547701</v>
      </c>
      <c r="BI537" s="17"/>
      <c r="BJ537" s="17">
        <v>0.17590100673268699</v>
      </c>
      <c r="BK537" s="17">
        <v>0.14059018881900301</v>
      </c>
      <c r="BL537" s="17"/>
      <c r="BM537" s="17">
        <v>0.17660506779004001</v>
      </c>
      <c r="BN537" s="17">
        <v>0.13519726034229099</v>
      </c>
      <c r="BO537" s="17"/>
      <c r="BP537" s="17">
        <v>0.137055519773051</v>
      </c>
      <c r="BQ537" s="17">
        <v>0.15652298645194401</v>
      </c>
      <c r="BR537" s="17">
        <v>0.14699312951478299</v>
      </c>
      <c r="BS537" s="17">
        <v>0.18053062364709099</v>
      </c>
      <c r="BT537" s="17"/>
      <c r="BU537" s="17">
        <v>0.14082342336661999</v>
      </c>
      <c r="BV537" s="17">
        <v>0.20653989000260201</v>
      </c>
      <c r="BW537" s="17"/>
      <c r="BX537" s="17">
        <v>0.111020570789022</v>
      </c>
      <c r="BY537" s="17">
        <v>0.19302542045618101</v>
      </c>
      <c r="BZ537" s="17"/>
      <c r="CA537" s="17">
        <v>0.100059175007148</v>
      </c>
      <c r="CB537" s="17">
        <v>0.24243971529191</v>
      </c>
      <c r="CC537" s="17">
        <v>7.8390272097040997E-2</v>
      </c>
      <c r="CD537" s="17">
        <v>0.21576177531600499</v>
      </c>
    </row>
    <row r="538" spans="2:82">
      <c r="B538" t="s">
        <v>226</v>
      </c>
      <c r="C538" s="17">
        <v>3.60285640875605E-2</v>
      </c>
      <c r="D538" s="17">
        <v>4.2496490622009497E-2</v>
      </c>
      <c r="E538" s="17">
        <v>2.99792295857494E-2</v>
      </c>
      <c r="F538" s="17"/>
      <c r="G538" s="17">
        <v>4.1352916364190202E-2</v>
      </c>
      <c r="H538" s="17">
        <v>4.6579712745482497E-2</v>
      </c>
      <c r="I538" s="17">
        <v>3.6570142841510701E-2</v>
      </c>
      <c r="J538" s="17">
        <v>2.73507667406497E-2</v>
      </c>
      <c r="K538" s="17">
        <v>3.4385256424820203E-2</v>
      </c>
      <c r="L538" s="17">
        <v>3.1595598365481897E-2</v>
      </c>
      <c r="M538" s="17"/>
      <c r="N538" s="17">
        <v>3.6639489892125003E-2</v>
      </c>
      <c r="O538" s="17">
        <v>3.3162082295448897E-2</v>
      </c>
      <c r="P538" s="17">
        <v>3.6164981524392098E-2</v>
      </c>
      <c r="Q538" s="17">
        <v>3.62287292604263E-2</v>
      </c>
      <c r="R538" s="17"/>
      <c r="S538" s="17">
        <v>4.8799887184012299E-2</v>
      </c>
      <c r="T538" s="17">
        <v>4.00986117561343E-2</v>
      </c>
      <c r="U538" s="17">
        <v>4.4033456165000602E-2</v>
      </c>
      <c r="V538" s="17">
        <v>3.84711620891438E-2</v>
      </c>
      <c r="W538" s="17">
        <v>4.1114559302733202E-2</v>
      </c>
      <c r="X538" s="17">
        <v>3.5852414180193998E-2</v>
      </c>
      <c r="Y538" s="17">
        <v>3.88147174741151E-2</v>
      </c>
      <c r="Z538" s="17">
        <v>1.8084257481884601E-2</v>
      </c>
      <c r="AA538" s="17">
        <v>2.4614931433580001E-2</v>
      </c>
      <c r="AB538" s="17">
        <v>2.60611498087981E-2</v>
      </c>
      <c r="AC538" s="17">
        <v>3.3102396650820098E-2</v>
      </c>
      <c r="AD538" s="17">
        <v>1.1909019932708299E-2</v>
      </c>
      <c r="AE538" s="17"/>
      <c r="AF538" s="17">
        <v>4.4365004930703701E-2</v>
      </c>
      <c r="AG538" s="17">
        <v>5.8318523950029198E-2</v>
      </c>
      <c r="AH538" s="17">
        <v>3.4544528877779299E-2</v>
      </c>
      <c r="AI538" s="17">
        <v>1.41621174227203E-2</v>
      </c>
      <c r="AJ538" s="17">
        <v>3.08897092346039E-2</v>
      </c>
      <c r="AK538" s="17">
        <v>3.1709127124563197E-2</v>
      </c>
      <c r="AL538" s="17">
        <v>5.4555846610042598E-2</v>
      </c>
      <c r="AM538" s="17">
        <v>4.8938399623156603E-2</v>
      </c>
      <c r="AN538" s="17">
        <v>4.1855072278209698E-2</v>
      </c>
      <c r="AO538" s="17">
        <v>2.23735814227124E-2</v>
      </c>
      <c r="AP538" s="17">
        <v>2.8059809939089599E-2</v>
      </c>
      <c r="AQ538" s="17">
        <v>4.2773355684389697E-2</v>
      </c>
      <c r="AR538" s="17">
        <v>2.4771736922882901E-2</v>
      </c>
      <c r="AS538" s="17">
        <v>2.8871362167968598E-2</v>
      </c>
      <c r="AT538" s="17">
        <v>3.3356623744427501E-2</v>
      </c>
      <c r="AU538" s="17">
        <v>4.2201316326003803E-2</v>
      </c>
      <c r="AV538" s="17"/>
      <c r="AW538" s="17">
        <v>4.7089731872519601E-2</v>
      </c>
      <c r="AX538" s="17">
        <v>3.7268091999697203E-2</v>
      </c>
      <c r="AY538" s="17">
        <v>3.2806804993397602E-2</v>
      </c>
      <c r="AZ538" s="17">
        <v>3.28256888372533E-2</v>
      </c>
      <c r="BA538" s="17">
        <v>2.1684663659552399E-2</v>
      </c>
      <c r="BB538" s="17">
        <v>3.27666947774779E-2</v>
      </c>
      <c r="BC538" s="17"/>
      <c r="BD538" s="17">
        <v>2.4932402990333301E-2</v>
      </c>
      <c r="BE538" s="17">
        <v>4.9875574167939897E-2</v>
      </c>
      <c r="BF538" s="17">
        <v>4.1017857782392503E-2</v>
      </c>
      <c r="BG538" s="17">
        <v>3.4223024450148298E-2</v>
      </c>
      <c r="BH538" s="17">
        <v>0</v>
      </c>
      <c r="BI538" s="17"/>
      <c r="BJ538" s="17">
        <v>3.5986390549252102E-2</v>
      </c>
      <c r="BK538" s="17">
        <v>3.5958706930987801E-2</v>
      </c>
      <c r="BL538" s="17"/>
      <c r="BM538" s="17">
        <v>3.7236279203389601E-2</v>
      </c>
      <c r="BN538" s="17">
        <v>3.09305867052602E-2</v>
      </c>
      <c r="BO538" s="17"/>
      <c r="BP538" s="17">
        <v>3.1121174206122398E-2</v>
      </c>
      <c r="BQ538" s="17">
        <v>3.6321119953025803E-2</v>
      </c>
      <c r="BR538" s="17">
        <v>3.9023211096417702E-2</v>
      </c>
      <c r="BS538" s="17">
        <v>3.62810591488439E-2</v>
      </c>
      <c r="BT538" s="17"/>
      <c r="BU538" s="17">
        <v>3.3306270519981397E-2</v>
      </c>
      <c r="BV538" s="17">
        <v>3.94939328621986E-2</v>
      </c>
      <c r="BW538" s="17"/>
      <c r="BX538" s="17">
        <v>3.2979339536658402E-2</v>
      </c>
      <c r="BY538" s="17">
        <v>3.7238056654379299E-2</v>
      </c>
      <c r="BZ538" s="17"/>
      <c r="CA538" s="17">
        <v>1.8767656185658298E-2</v>
      </c>
      <c r="CB538" s="17">
        <v>5.7380041444992903E-2</v>
      </c>
      <c r="CC538" s="17">
        <v>1.27014910242975E-2</v>
      </c>
      <c r="CD538" s="17">
        <v>4.4959097552608102E-2</v>
      </c>
    </row>
    <row r="539" spans="2:82">
      <c r="B539" t="s">
        <v>227</v>
      </c>
      <c r="C539" s="17">
        <v>1.3237208941590599E-2</v>
      </c>
      <c r="D539" s="17">
        <v>1.7583286776395299E-2</v>
      </c>
      <c r="E539" s="17">
        <v>8.5473733532981794E-3</v>
      </c>
      <c r="F539" s="17"/>
      <c r="G539" s="17">
        <v>2.82725356504296E-2</v>
      </c>
      <c r="H539" s="17">
        <v>1.55514187869242E-2</v>
      </c>
      <c r="I539" s="17">
        <v>1.02055627895614E-2</v>
      </c>
      <c r="J539" s="17">
        <v>1.29774146643426E-2</v>
      </c>
      <c r="K539" s="17">
        <v>1.2066496382627001E-2</v>
      </c>
      <c r="L539" s="17">
        <v>4.8130307800661899E-3</v>
      </c>
      <c r="M539" s="17"/>
      <c r="N539" s="17">
        <v>7.9565111787497696E-3</v>
      </c>
      <c r="O539" s="17">
        <v>7.9297596484095706E-3</v>
      </c>
      <c r="P539" s="17">
        <v>2.1858284940979699E-2</v>
      </c>
      <c r="Q539" s="17">
        <v>1.7219231907787302E-2</v>
      </c>
      <c r="R539" s="17"/>
      <c r="S539" s="17">
        <v>1.3285605108332999E-2</v>
      </c>
      <c r="T539" s="17">
        <v>5.3869904954853796E-3</v>
      </c>
      <c r="U539" s="17">
        <v>9.8266445050980405E-3</v>
      </c>
      <c r="V539" s="17">
        <v>1.2254493205923899E-2</v>
      </c>
      <c r="W539" s="17">
        <v>1.24468568750262E-2</v>
      </c>
      <c r="X539" s="17">
        <v>1.13077667511019E-2</v>
      </c>
      <c r="Y539" s="17">
        <v>8.0066766453487006E-3</v>
      </c>
      <c r="Z539" s="17">
        <v>3.3699232962585798E-2</v>
      </c>
      <c r="AA539" s="17">
        <v>1.7665193717342501E-2</v>
      </c>
      <c r="AB539" s="17">
        <v>9.0883806446505795E-3</v>
      </c>
      <c r="AC539" s="17">
        <v>1.44689363682082E-2</v>
      </c>
      <c r="AD539" s="17">
        <v>4.7521524977528498E-2</v>
      </c>
      <c r="AE539" s="17"/>
      <c r="AF539" s="17">
        <v>0</v>
      </c>
      <c r="AG539" s="17">
        <v>3.1864111547665802E-2</v>
      </c>
      <c r="AH539" s="17">
        <v>2.0901514299867901E-2</v>
      </c>
      <c r="AI539" s="17">
        <v>1.1492301232007901E-2</v>
      </c>
      <c r="AJ539" s="17">
        <v>1.6183647925108301E-2</v>
      </c>
      <c r="AK539" s="17">
        <v>1.4054151124417999E-2</v>
      </c>
      <c r="AL539" s="17">
        <v>1.09560693699594E-2</v>
      </c>
      <c r="AM539" s="17">
        <v>8.6643954310486795E-3</v>
      </c>
      <c r="AN539" s="17">
        <v>1.3417116468874999E-2</v>
      </c>
      <c r="AO539" s="17">
        <v>0</v>
      </c>
      <c r="AP539" s="17">
        <v>1.9878732243002298E-2</v>
      </c>
      <c r="AQ539" s="17">
        <v>9.4049325401013E-3</v>
      </c>
      <c r="AR539" s="17">
        <v>1.3988023742838401E-2</v>
      </c>
      <c r="AS539" s="17">
        <v>2.5649291787990199E-2</v>
      </c>
      <c r="AT539" s="17">
        <v>9.2671311844595098E-3</v>
      </c>
      <c r="AU539" s="17">
        <v>1.09940024731272E-2</v>
      </c>
      <c r="AV539" s="17"/>
      <c r="AW539" s="17">
        <v>1.87602209021282E-2</v>
      </c>
      <c r="AX539" s="17">
        <v>7.3819655598955604E-3</v>
      </c>
      <c r="AY539" s="17">
        <v>1.6716152731411402E-2</v>
      </c>
      <c r="AZ539" s="17">
        <v>2.0201147162731001E-2</v>
      </c>
      <c r="BA539" s="17">
        <v>4.2570084462461499E-3</v>
      </c>
      <c r="BB539" s="17">
        <v>3.7800813012544999E-3</v>
      </c>
      <c r="BC539" s="17"/>
      <c r="BD539" s="17">
        <v>1.29786922047644E-2</v>
      </c>
      <c r="BE539" s="17">
        <v>1.24694689842446E-2</v>
      </c>
      <c r="BF539" s="17">
        <v>1.18401511752423E-2</v>
      </c>
      <c r="BG539" s="17">
        <v>1.20549864220886E-2</v>
      </c>
      <c r="BH539" s="17">
        <v>1.32259913461658E-2</v>
      </c>
      <c r="BI539" s="17"/>
      <c r="BJ539" s="17">
        <v>1.17139180719204E-2</v>
      </c>
      <c r="BK539" s="17">
        <v>2.04931276683042E-2</v>
      </c>
      <c r="BL539" s="17"/>
      <c r="BM539" s="17">
        <v>1.3039958003756701E-2</v>
      </c>
      <c r="BN539" s="17">
        <v>1.45506632757461E-2</v>
      </c>
      <c r="BO539" s="17"/>
      <c r="BP539" s="17">
        <v>2.0700379461174201E-2</v>
      </c>
      <c r="BQ539" s="17">
        <v>2.03416099861169E-2</v>
      </c>
      <c r="BR539" s="17">
        <v>4.5739852735589601E-2</v>
      </c>
      <c r="BS539" s="17">
        <v>8.4749450632142301E-3</v>
      </c>
      <c r="BT539" s="17"/>
      <c r="BU539" s="17">
        <v>5.43391316819993E-3</v>
      </c>
      <c r="BV539" s="17">
        <v>2.3170486466990301E-2</v>
      </c>
      <c r="BW539" s="17"/>
      <c r="BX539" s="17">
        <v>9.1387687942819304E-3</v>
      </c>
      <c r="BY539" s="17">
        <v>1.48628789475122E-2</v>
      </c>
      <c r="BZ539" s="17"/>
      <c r="CA539" s="17">
        <v>0</v>
      </c>
      <c r="CB539" s="17">
        <v>2.72181171614372E-2</v>
      </c>
      <c r="CC539" s="17">
        <v>4.3033456441702398E-3</v>
      </c>
      <c r="CD539" s="17">
        <v>1.2790157423693301E-2</v>
      </c>
    </row>
    <row r="540" spans="2:82">
      <c r="B540" t="s">
        <v>124</v>
      </c>
      <c r="C540" s="17">
        <v>2.9718477614934399E-2</v>
      </c>
      <c r="D540" s="17">
        <v>2.3524590122226598E-2</v>
      </c>
      <c r="E540" s="17">
        <v>3.5989307580552098E-2</v>
      </c>
      <c r="F540" s="17"/>
      <c r="G540" s="17">
        <v>2.75986498434766E-2</v>
      </c>
      <c r="H540" s="17">
        <v>3.20370329830146E-2</v>
      </c>
      <c r="I540" s="17">
        <v>3.0565905103628999E-2</v>
      </c>
      <c r="J540" s="17">
        <v>3.7619844212789799E-2</v>
      </c>
      <c r="K540" s="17">
        <v>2.62608807953045E-2</v>
      </c>
      <c r="L540" s="17">
        <v>2.4443602879872101E-2</v>
      </c>
      <c r="M540" s="17"/>
      <c r="N540" s="17">
        <v>1.7939152431678301E-2</v>
      </c>
      <c r="O540" s="17">
        <v>2.6131136095925201E-2</v>
      </c>
      <c r="P540" s="17">
        <v>3.2377492413409197E-2</v>
      </c>
      <c r="Q540" s="17">
        <v>4.3509626500940299E-2</v>
      </c>
      <c r="R540" s="17"/>
      <c r="S540" s="17">
        <v>2.39927502208187E-2</v>
      </c>
      <c r="T540" s="17">
        <v>2.5372553346342499E-2</v>
      </c>
      <c r="U540" s="17">
        <v>3.3976224274334201E-2</v>
      </c>
      <c r="V540" s="17">
        <v>2.35881533685499E-2</v>
      </c>
      <c r="W540" s="17">
        <v>1.65179740301514E-2</v>
      </c>
      <c r="X540" s="17">
        <v>3.4296102750721098E-2</v>
      </c>
      <c r="Y540" s="17">
        <v>3.2977684792046401E-2</v>
      </c>
      <c r="Z540" s="17">
        <v>4.4835004024361698E-2</v>
      </c>
      <c r="AA540" s="17">
        <v>2.78313998564724E-2</v>
      </c>
      <c r="AB540" s="17">
        <v>3.4507099595102897E-2</v>
      </c>
      <c r="AC540" s="17">
        <v>4.2010803867044998E-2</v>
      </c>
      <c r="AD540" s="17">
        <v>4.2591422767418299E-2</v>
      </c>
      <c r="AE540" s="17"/>
      <c r="AF540" s="17">
        <v>9.3986514949788796E-2</v>
      </c>
      <c r="AG540" s="17">
        <v>4.45122516822107E-2</v>
      </c>
      <c r="AH540" s="17">
        <v>3.3502119097611797E-2</v>
      </c>
      <c r="AI540" s="17">
        <v>5.5480303321030697E-2</v>
      </c>
      <c r="AJ540" s="17">
        <v>2.98721205113677E-2</v>
      </c>
      <c r="AK540" s="17">
        <v>4.42549136747429E-2</v>
      </c>
      <c r="AL540" s="17">
        <v>3.06385705389925E-2</v>
      </c>
      <c r="AM540" s="17">
        <v>4.0045562502097003E-2</v>
      </c>
      <c r="AN540" s="17">
        <v>6.79160368786707E-3</v>
      </c>
      <c r="AO540" s="17">
        <v>1.89873747974693E-2</v>
      </c>
      <c r="AP540" s="17">
        <v>1.6920956851298401E-2</v>
      </c>
      <c r="AQ540" s="17">
        <v>2.6113449229342899E-2</v>
      </c>
      <c r="AR540" s="17">
        <v>5.4760967905407403E-3</v>
      </c>
      <c r="AS540" s="17">
        <v>2.0248573041795601E-2</v>
      </c>
      <c r="AT540" s="17">
        <v>0</v>
      </c>
      <c r="AU540" s="17">
        <v>1.8636280682933201E-2</v>
      </c>
      <c r="AV540" s="17"/>
      <c r="AW540" s="17">
        <v>2.3384282537740299E-2</v>
      </c>
      <c r="AX540" s="17">
        <v>2.1489649163834699E-2</v>
      </c>
      <c r="AY540" s="17">
        <v>2.6963687749693099E-2</v>
      </c>
      <c r="AZ540" s="17">
        <v>4.7409109294619403E-2</v>
      </c>
      <c r="BA540" s="17">
        <v>3.2234454710386898E-2</v>
      </c>
      <c r="BB540" s="17">
        <v>2.7699183461362499E-2</v>
      </c>
      <c r="BC540" s="17"/>
      <c r="BD540" s="17">
        <v>4.8748154385787099E-2</v>
      </c>
      <c r="BE540" s="17">
        <v>3.1850809132059101E-2</v>
      </c>
      <c r="BF540" s="17">
        <v>1.5390440960545799E-2</v>
      </c>
      <c r="BG540" s="17">
        <v>1.7434249951715601E-2</v>
      </c>
      <c r="BH540" s="17">
        <v>1.46080424594915E-2</v>
      </c>
      <c r="BI540" s="17"/>
      <c r="BJ540" s="17">
        <v>3.0932208722644499E-2</v>
      </c>
      <c r="BK540" s="17">
        <v>2.0956576115729399E-2</v>
      </c>
      <c r="BL540" s="17"/>
      <c r="BM540" s="17">
        <v>3.01368904815549E-2</v>
      </c>
      <c r="BN540" s="17">
        <v>2.70138232180781E-2</v>
      </c>
      <c r="BO540" s="17"/>
      <c r="BP540" s="17">
        <v>2.1754506678654702E-2</v>
      </c>
      <c r="BQ540" s="17">
        <v>1.22874488176493E-2</v>
      </c>
      <c r="BR540" s="17">
        <v>1.1644438130198101E-2</v>
      </c>
      <c r="BS540" s="17">
        <v>3.1986576121688898E-2</v>
      </c>
      <c r="BT540" s="17"/>
      <c r="BU540" s="17">
        <v>2.0800673207758701E-2</v>
      </c>
      <c r="BV540" s="17">
        <v>4.1070479213512402E-2</v>
      </c>
      <c r="BW540" s="17"/>
      <c r="BX540" s="17">
        <v>1.93917104937638E-2</v>
      </c>
      <c r="BY540" s="17">
        <v>3.3814649564169401E-2</v>
      </c>
      <c r="BZ540" s="17"/>
      <c r="CA540" s="17">
        <v>1.1420098030206299E-2</v>
      </c>
      <c r="CB540" s="17">
        <v>3.3362563050652799E-2</v>
      </c>
      <c r="CC540" s="17">
        <v>6.36209100351576E-3</v>
      </c>
      <c r="CD540" s="17">
        <v>5.6019447373282197E-2</v>
      </c>
    </row>
    <row r="541" spans="2:82">
      <c r="B541" t="s">
        <v>228</v>
      </c>
      <c r="C541" s="17">
        <v>0.75128003173132196</v>
      </c>
      <c r="D541" s="17">
        <v>0.730000630991266</v>
      </c>
      <c r="E541" s="17">
        <v>0.77319905026701896</v>
      </c>
      <c r="F541" s="17"/>
      <c r="G541" s="17">
        <v>0.72487969376421801</v>
      </c>
      <c r="H541" s="17">
        <v>0.75345287170414599</v>
      </c>
      <c r="I541" s="17">
        <v>0.76241812569415202</v>
      </c>
      <c r="J541" s="17">
        <v>0.72004486973500903</v>
      </c>
      <c r="K541" s="17">
        <v>0.74242416489798102</v>
      </c>
      <c r="L541" s="17">
        <v>0.78931360476894596</v>
      </c>
      <c r="M541" s="17"/>
      <c r="N541" s="17">
        <v>0.78499914837867402</v>
      </c>
      <c r="O541" s="17">
        <v>0.76690796682295104</v>
      </c>
      <c r="P541" s="17">
        <v>0.73970848738608397</v>
      </c>
      <c r="Q541" s="17">
        <v>0.70720626608111203</v>
      </c>
      <c r="R541" s="17"/>
      <c r="S541" s="17">
        <v>0.75409102301156505</v>
      </c>
      <c r="T541" s="17">
        <v>0.74778179265917299</v>
      </c>
      <c r="U541" s="17">
        <v>0.73307745442918204</v>
      </c>
      <c r="V541" s="17">
        <v>0.73767175150874098</v>
      </c>
      <c r="W541" s="17">
        <v>0.77078703632814405</v>
      </c>
      <c r="X541" s="17">
        <v>0.74752664028987403</v>
      </c>
      <c r="Y541" s="17">
        <v>0.75283825348427402</v>
      </c>
      <c r="Z541" s="17">
        <v>0.74810392072356002</v>
      </c>
      <c r="AA541" s="17">
        <v>0.77361320388093702</v>
      </c>
      <c r="AB541" s="17">
        <v>0.74476858196005002</v>
      </c>
      <c r="AC541" s="17">
        <v>0.78039386848177394</v>
      </c>
      <c r="AD541" s="17">
        <v>0.69763087183808603</v>
      </c>
      <c r="AE541" s="17"/>
      <c r="AF541" s="17">
        <v>0.682648251826389</v>
      </c>
      <c r="AG541" s="17">
        <v>0.66608510208063598</v>
      </c>
      <c r="AH541" s="17">
        <v>0.71984818326547195</v>
      </c>
      <c r="AI541" s="17">
        <v>0.72366118153583603</v>
      </c>
      <c r="AJ541" s="17">
        <v>0.76556847687070495</v>
      </c>
      <c r="AK541" s="17">
        <v>0.74871560374342705</v>
      </c>
      <c r="AL541" s="17">
        <v>0.73446507335593303</v>
      </c>
      <c r="AM541" s="17">
        <v>0.71874337670017896</v>
      </c>
      <c r="AN541" s="17">
        <v>0.757170156933473</v>
      </c>
      <c r="AO541" s="17">
        <v>0.82278169169244697</v>
      </c>
      <c r="AP541" s="17">
        <v>0.78746732647967299</v>
      </c>
      <c r="AQ541" s="17">
        <v>0.76229121431355695</v>
      </c>
      <c r="AR541" s="17">
        <v>0.75299537084502299</v>
      </c>
      <c r="AS541" s="17">
        <v>0.776243753791659</v>
      </c>
      <c r="AT541" s="17">
        <v>0.81391320282017898</v>
      </c>
      <c r="AU541" s="17">
        <v>0.82015679608916903</v>
      </c>
      <c r="AV541" s="17"/>
      <c r="AW541" s="17">
        <v>0.75605490556439003</v>
      </c>
      <c r="AX541" s="17">
        <v>0.76324087301372201</v>
      </c>
      <c r="AY541" s="17">
        <v>0.73021060891685996</v>
      </c>
      <c r="AZ541" s="17">
        <v>0.73342609719683105</v>
      </c>
      <c r="BA541" s="17">
        <v>0.79790138729212201</v>
      </c>
      <c r="BB541" s="17">
        <v>0.70293575699641198</v>
      </c>
      <c r="BC541" s="17"/>
      <c r="BD541" s="17">
        <v>0.73251055515445995</v>
      </c>
      <c r="BE541" s="17">
        <v>0.73554666050954598</v>
      </c>
      <c r="BF541" s="17">
        <v>0.76905130083870099</v>
      </c>
      <c r="BG541" s="17">
        <v>0.80737436002100904</v>
      </c>
      <c r="BH541" s="17">
        <v>0.78354836548886597</v>
      </c>
      <c r="BI541" s="17"/>
      <c r="BJ541" s="17">
        <v>0.74546647592349602</v>
      </c>
      <c r="BK541" s="17">
        <v>0.78200140046597599</v>
      </c>
      <c r="BL541" s="17"/>
      <c r="BM541" s="17">
        <v>0.74298180452125895</v>
      </c>
      <c r="BN541" s="17">
        <v>0.79230766645862405</v>
      </c>
      <c r="BO541" s="17"/>
      <c r="BP541" s="17">
        <v>0.78936841988099804</v>
      </c>
      <c r="BQ541" s="17">
        <v>0.77452683479126405</v>
      </c>
      <c r="BR541" s="17">
        <v>0.75659936852301202</v>
      </c>
      <c r="BS541" s="17">
        <v>0.74272679601916203</v>
      </c>
      <c r="BT541" s="17"/>
      <c r="BU541" s="17">
        <v>0.79963571973743997</v>
      </c>
      <c r="BV541" s="17">
        <v>0.68972521145469701</v>
      </c>
      <c r="BW541" s="17"/>
      <c r="BX541" s="17">
        <v>0.82746961038627398</v>
      </c>
      <c r="BY541" s="17">
        <v>0.721058994377758</v>
      </c>
      <c r="BZ541" s="17"/>
      <c r="CA541" s="17">
        <v>0.86975307077698705</v>
      </c>
      <c r="CB541" s="17">
        <v>0.63959956305100696</v>
      </c>
      <c r="CC541" s="17">
        <v>0.89824280023097502</v>
      </c>
      <c r="CD541" s="17">
        <v>0.67046952233441104</v>
      </c>
    </row>
    <row r="542" spans="2:82">
      <c r="B542" t="s">
        <v>229</v>
      </c>
      <c r="C542" s="17">
        <v>4.9265773029151097E-2</v>
      </c>
      <c r="D542" s="17">
        <v>6.0079777398404699E-2</v>
      </c>
      <c r="E542" s="17">
        <v>3.8526602939047597E-2</v>
      </c>
      <c r="F542" s="17"/>
      <c r="G542" s="17">
        <v>6.9625452014619796E-2</v>
      </c>
      <c r="H542" s="17">
        <v>6.2131131532406701E-2</v>
      </c>
      <c r="I542" s="17">
        <v>4.6775705631072001E-2</v>
      </c>
      <c r="J542" s="17">
        <v>4.0328181404992301E-2</v>
      </c>
      <c r="K542" s="17">
        <v>4.6451752807447198E-2</v>
      </c>
      <c r="L542" s="17">
        <v>3.6408629145548099E-2</v>
      </c>
      <c r="M542" s="17"/>
      <c r="N542" s="17">
        <v>4.4596001070874802E-2</v>
      </c>
      <c r="O542" s="17">
        <v>4.1091841943858502E-2</v>
      </c>
      <c r="P542" s="17">
        <v>5.8023266465371801E-2</v>
      </c>
      <c r="Q542" s="17">
        <v>5.3447961168213598E-2</v>
      </c>
      <c r="R542" s="17"/>
      <c r="S542" s="17">
        <v>6.20854922923453E-2</v>
      </c>
      <c r="T542" s="17">
        <v>4.54856022516196E-2</v>
      </c>
      <c r="U542" s="17">
        <v>5.38601006700987E-2</v>
      </c>
      <c r="V542" s="17">
        <v>5.0725655295067701E-2</v>
      </c>
      <c r="W542" s="17">
        <v>5.3561416177759398E-2</v>
      </c>
      <c r="X542" s="17">
        <v>4.7160180931295897E-2</v>
      </c>
      <c r="Y542" s="17">
        <v>4.6821394119463802E-2</v>
      </c>
      <c r="Z542" s="17">
        <v>5.1783490444470399E-2</v>
      </c>
      <c r="AA542" s="17">
        <v>4.2280125150922498E-2</v>
      </c>
      <c r="AB542" s="17">
        <v>3.51495304534487E-2</v>
      </c>
      <c r="AC542" s="17">
        <v>4.75713330190283E-2</v>
      </c>
      <c r="AD542" s="17">
        <v>5.9430544910236797E-2</v>
      </c>
      <c r="AE542" s="17"/>
      <c r="AF542" s="17">
        <v>4.4365004930703701E-2</v>
      </c>
      <c r="AG542" s="17">
        <v>9.0182635497694993E-2</v>
      </c>
      <c r="AH542" s="17">
        <v>5.5446043177647099E-2</v>
      </c>
      <c r="AI542" s="17">
        <v>2.56544186547282E-2</v>
      </c>
      <c r="AJ542" s="17">
        <v>4.7073357159712198E-2</v>
      </c>
      <c r="AK542" s="17">
        <v>4.5763278248981201E-2</v>
      </c>
      <c r="AL542" s="17">
        <v>6.5511915980002E-2</v>
      </c>
      <c r="AM542" s="17">
        <v>5.7602795054205298E-2</v>
      </c>
      <c r="AN542" s="17">
        <v>5.52721887470847E-2</v>
      </c>
      <c r="AO542" s="17">
        <v>2.23735814227124E-2</v>
      </c>
      <c r="AP542" s="17">
        <v>4.7938542182091898E-2</v>
      </c>
      <c r="AQ542" s="17">
        <v>5.2178288224490998E-2</v>
      </c>
      <c r="AR542" s="17">
        <v>3.8759760665721302E-2</v>
      </c>
      <c r="AS542" s="17">
        <v>5.45206539559588E-2</v>
      </c>
      <c r="AT542" s="17">
        <v>4.2623754928887002E-2</v>
      </c>
      <c r="AU542" s="17">
        <v>5.31953187991311E-2</v>
      </c>
      <c r="AV542" s="17"/>
      <c r="AW542" s="17">
        <v>6.5849952774647696E-2</v>
      </c>
      <c r="AX542" s="17">
        <v>4.4650057559592803E-2</v>
      </c>
      <c r="AY542" s="17">
        <v>4.9522957724808997E-2</v>
      </c>
      <c r="AZ542" s="17">
        <v>5.3026835999984298E-2</v>
      </c>
      <c r="BA542" s="17">
        <v>2.5941672105798501E-2</v>
      </c>
      <c r="BB542" s="17">
        <v>3.6546776078732399E-2</v>
      </c>
      <c r="BC542" s="17"/>
      <c r="BD542" s="17">
        <v>3.7911095195097798E-2</v>
      </c>
      <c r="BE542" s="17">
        <v>6.2345043152184497E-2</v>
      </c>
      <c r="BF542" s="17">
        <v>5.2858008957634699E-2</v>
      </c>
      <c r="BG542" s="17">
        <v>4.6278010872236902E-2</v>
      </c>
      <c r="BH542" s="17">
        <v>1.32259913461658E-2</v>
      </c>
      <c r="BI542" s="17"/>
      <c r="BJ542" s="17">
        <v>4.7700308621172499E-2</v>
      </c>
      <c r="BK542" s="17">
        <v>5.6451834599292101E-2</v>
      </c>
      <c r="BL542" s="17"/>
      <c r="BM542" s="17">
        <v>5.0276237207146302E-2</v>
      </c>
      <c r="BN542" s="17">
        <v>4.5481249981006298E-2</v>
      </c>
      <c r="BO542" s="17"/>
      <c r="BP542" s="17">
        <v>5.1821553667296599E-2</v>
      </c>
      <c r="BQ542" s="17">
        <v>5.6662729939142703E-2</v>
      </c>
      <c r="BR542" s="17">
        <v>8.4763063832007296E-2</v>
      </c>
      <c r="BS542" s="17">
        <v>4.4756004212058102E-2</v>
      </c>
      <c r="BT542" s="17"/>
      <c r="BU542" s="17">
        <v>3.8740183688181398E-2</v>
      </c>
      <c r="BV542" s="17">
        <v>6.2664419329188897E-2</v>
      </c>
      <c r="BW542" s="17"/>
      <c r="BX542" s="17">
        <v>4.2118108330940297E-2</v>
      </c>
      <c r="BY542" s="17">
        <v>5.2100935601891503E-2</v>
      </c>
      <c r="BZ542" s="17"/>
      <c r="CA542" s="17">
        <v>1.8767656185658298E-2</v>
      </c>
      <c r="CB542" s="17">
        <v>8.4598158606430093E-2</v>
      </c>
      <c r="CC542" s="17">
        <v>1.70048366684677E-2</v>
      </c>
      <c r="CD542" s="17">
        <v>5.7749254976301401E-2</v>
      </c>
    </row>
    <row r="543" spans="2:82">
      <c r="B543" t="s">
        <v>230</v>
      </c>
      <c r="C543" s="17">
        <v>0.70201425870217105</v>
      </c>
      <c r="D543" s="17">
        <v>0.66992085359286202</v>
      </c>
      <c r="E543" s="17">
        <v>0.73467244732797099</v>
      </c>
      <c r="F543" s="17"/>
      <c r="G543" s="17">
        <v>0.65525424174959901</v>
      </c>
      <c r="H543" s="17">
        <v>0.69132174017173897</v>
      </c>
      <c r="I543" s="17">
        <v>0.71564242006307999</v>
      </c>
      <c r="J543" s="17">
        <v>0.67971668833001697</v>
      </c>
      <c r="K543" s="17">
        <v>0.69597241209053295</v>
      </c>
      <c r="L543" s="17">
        <v>0.75290497562339798</v>
      </c>
      <c r="M543" s="17"/>
      <c r="N543" s="17">
        <v>0.74040314730779899</v>
      </c>
      <c r="O543" s="17">
        <v>0.72581612487909297</v>
      </c>
      <c r="P543" s="17">
        <v>0.68168522092071204</v>
      </c>
      <c r="Q543" s="17">
        <v>0.65375830491289899</v>
      </c>
      <c r="R543" s="17"/>
      <c r="S543" s="17">
        <v>0.69200553071922</v>
      </c>
      <c r="T543" s="17">
        <v>0.70229619040755398</v>
      </c>
      <c r="U543" s="17">
        <v>0.67921735375908299</v>
      </c>
      <c r="V543" s="17">
        <v>0.68694609621367397</v>
      </c>
      <c r="W543" s="17">
        <v>0.71722562015038405</v>
      </c>
      <c r="X543" s="17">
        <v>0.700366459358578</v>
      </c>
      <c r="Y543" s="17">
        <v>0.70601685936480996</v>
      </c>
      <c r="Z543" s="17">
        <v>0.69632043027908996</v>
      </c>
      <c r="AA543" s="17">
        <v>0.73133307873001496</v>
      </c>
      <c r="AB543" s="17">
        <v>0.70961905150660198</v>
      </c>
      <c r="AC543" s="17">
        <v>0.73282253546274601</v>
      </c>
      <c r="AD543" s="17">
        <v>0.638200326927849</v>
      </c>
      <c r="AE543" s="17"/>
      <c r="AF543" s="17">
        <v>0.63828324689568505</v>
      </c>
      <c r="AG543" s="17">
        <v>0.57590246658294098</v>
      </c>
      <c r="AH543" s="17">
        <v>0.66440214008782394</v>
      </c>
      <c r="AI543" s="17">
        <v>0.69800676288110797</v>
      </c>
      <c r="AJ543" s="17">
        <v>0.718495119710993</v>
      </c>
      <c r="AK543" s="17">
        <v>0.70295232549444497</v>
      </c>
      <c r="AL543" s="17">
        <v>0.66895315737593097</v>
      </c>
      <c r="AM543" s="17">
        <v>0.661140581645974</v>
      </c>
      <c r="AN543" s="17">
        <v>0.70189796818638805</v>
      </c>
      <c r="AO543" s="17">
        <v>0.80040811026973402</v>
      </c>
      <c r="AP543" s="17">
        <v>0.73952878429758095</v>
      </c>
      <c r="AQ543" s="17">
        <v>0.71011292608906595</v>
      </c>
      <c r="AR543" s="17">
        <v>0.71423561017930204</v>
      </c>
      <c r="AS543" s="17">
        <v>0.72172309983570004</v>
      </c>
      <c r="AT543" s="17">
        <v>0.77128944789129195</v>
      </c>
      <c r="AU543" s="17">
        <v>0.76696147729003805</v>
      </c>
      <c r="AV543" s="17"/>
      <c r="AW543" s="17">
        <v>0.69020495278974203</v>
      </c>
      <c r="AX543" s="17">
        <v>0.71859081545412895</v>
      </c>
      <c r="AY543" s="17">
        <v>0.68068765119205099</v>
      </c>
      <c r="AZ543" s="17">
        <v>0.68039926119684702</v>
      </c>
      <c r="BA543" s="17">
        <v>0.771959715186323</v>
      </c>
      <c r="BB543" s="17">
        <v>0.66638898091767995</v>
      </c>
      <c r="BC543" s="17"/>
      <c r="BD543" s="17">
        <v>0.69459945995936301</v>
      </c>
      <c r="BE543" s="17">
        <v>0.67320161735736095</v>
      </c>
      <c r="BF543" s="17">
        <v>0.71619329188106695</v>
      </c>
      <c r="BG543" s="17">
        <v>0.761096349148772</v>
      </c>
      <c r="BH543" s="17">
        <v>0.77032237414269999</v>
      </c>
      <c r="BI543" s="17"/>
      <c r="BJ543" s="17">
        <v>0.69776616730232399</v>
      </c>
      <c r="BK543" s="17">
        <v>0.72554956586668395</v>
      </c>
      <c r="BL543" s="17"/>
      <c r="BM543" s="17">
        <v>0.69270556731411204</v>
      </c>
      <c r="BN543" s="17">
        <v>0.74682641647761805</v>
      </c>
      <c r="BO543" s="17"/>
      <c r="BP543" s="17">
        <v>0.73754686621370102</v>
      </c>
      <c r="BQ543" s="17">
        <v>0.71786410485212104</v>
      </c>
      <c r="BR543" s="17">
        <v>0.67183630469100397</v>
      </c>
      <c r="BS543" s="17">
        <v>0.69797079180710297</v>
      </c>
      <c r="BT543" s="17"/>
      <c r="BU543" s="17">
        <v>0.76089553604925897</v>
      </c>
      <c r="BV543" s="17">
        <v>0.62706079212550803</v>
      </c>
      <c r="BW543" s="17"/>
      <c r="BX543" s="17">
        <v>0.785351502055333</v>
      </c>
      <c r="BY543" s="17">
        <v>0.668958058775866</v>
      </c>
      <c r="BZ543" s="17"/>
      <c r="CA543" s="17">
        <v>0.85098541459132904</v>
      </c>
      <c r="CB543" s="17">
        <v>0.55500140444457702</v>
      </c>
      <c r="CC543" s="17">
        <v>0.88123796356250805</v>
      </c>
      <c r="CD543" s="17">
        <v>0.61272026735811003</v>
      </c>
    </row>
    <row r="544" spans="2:82">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row>
    <row r="545" spans="2:82">
      <c r="B545" s="6" t="s">
        <v>246</v>
      </c>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row>
    <row r="546" spans="2:82">
      <c r="B546" s="24" t="s">
        <v>15</v>
      </c>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row>
    <row r="547" spans="2:82">
      <c r="B547" t="s">
        <v>223</v>
      </c>
      <c r="C547" s="17">
        <v>0.16816947038117999</v>
      </c>
      <c r="D547" s="17">
        <v>0.180794829130381</v>
      </c>
      <c r="E547" s="17">
        <v>0.15558884080462199</v>
      </c>
      <c r="F547" s="17"/>
      <c r="G547" s="17">
        <v>0.13359367003758499</v>
      </c>
      <c r="H547" s="17">
        <v>0.21476295156776801</v>
      </c>
      <c r="I547" s="17">
        <v>0.18913638255760201</v>
      </c>
      <c r="J547" s="17">
        <v>0.15351035118532999</v>
      </c>
      <c r="K547" s="17">
        <v>0.142247127272108</v>
      </c>
      <c r="L547" s="17">
        <v>0.16537841047006599</v>
      </c>
      <c r="M547" s="17"/>
      <c r="N547" s="17">
        <v>0.18949889508661</v>
      </c>
      <c r="O547" s="17">
        <v>0.159285023095835</v>
      </c>
      <c r="P547" s="17">
        <v>0.177116595587305</v>
      </c>
      <c r="Q547" s="17">
        <v>0.14884114755569799</v>
      </c>
      <c r="R547" s="17"/>
      <c r="S547" s="17">
        <v>0.199218255734504</v>
      </c>
      <c r="T547" s="17">
        <v>0.16395579976573099</v>
      </c>
      <c r="U547" s="17">
        <v>0.16347035978166599</v>
      </c>
      <c r="V547" s="17">
        <v>0.16328079147635599</v>
      </c>
      <c r="W547" s="17">
        <v>0.17327955776109899</v>
      </c>
      <c r="X547" s="17">
        <v>0.14350670245890401</v>
      </c>
      <c r="Y547" s="17">
        <v>0.148434581589866</v>
      </c>
      <c r="Z547" s="17">
        <v>0.15482455047202201</v>
      </c>
      <c r="AA547" s="17">
        <v>0.19575236482337799</v>
      </c>
      <c r="AB547" s="17">
        <v>0.135615985815528</v>
      </c>
      <c r="AC547" s="17">
        <v>0.191511273438149</v>
      </c>
      <c r="AD547" s="17">
        <v>0.15883330644252899</v>
      </c>
      <c r="AE547" s="17"/>
      <c r="AF547" s="17">
        <v>0.162726800995072</v>
      </c>
      <c r="AG547" s="17">
        <v>0.21010735844481099</v>
      </c>
      <c r="AH547" s="17">
        <v>0.15272805354087499</v>
      </c>
      <c r="AI547" s="17">
        <v>0.143158315930659</v>
      </c>
      <c r="AJ547" s="17">
        <v>0.144733417799598</v>
      </c>
      <c r="AK547" s="17">
        <v>0.14894895039702899</v>
      </c>
      <c r="AL547" s="17">
        <v>0.169503948053151</v>
      </c>
      <c r="AM547" s="17">
        <v>0.17853881415348399</v>
      </c>
      <c r="AN547" s="17">
        <v>0.17612366955434</v>
      </c>
      <c r="AO547" s="17">
        <v>0.14168209156470901</v>
      </c>
      <c r="AP547" s="17">
        <v>0.20294863175922201</v>
      </c>
      <c r="AQ547" s="17">
        <v>0.171251992541475</v>
      </c>
      <c r="AR547" s="17">
        <v>0.18876943748132899</v>
      </c>
      <c r="AS547" s="17">
        <v>0.181539658064897</v>
      </c>
      <c r="AT547" s="17">
        <v>0.149144816377001</v>
      </c>
      <c r="AU547" s="17">
        <v>0.253462215337176</v>
      </c>
      <c r="AV547" s="17"/>
      <c r="AW547" s="17">
        <v>0.202974497964763</v>
      </c>
      <c r="AX547" s="17">
        <v>0.17473085174501801</v>
      </c>
      <c r="AY547" s="17">
        <v>0.178410559054581</v>
      </c>
      <c r="AZ547" s="17">
        <v>0.13807049714486599</v>
      </c>
      <c r="BA547" s="17">
        <v>0.13629574401178801</v>
      </c>
      <c r="BB547" s="17">
        <v>0.145694998042836</v>
      </c>
      <c r="BC547" s="17"/>
      <c r="BD547" s="17">
        <v>0.16369785725770999</v>
      </c>
      <c r="BE547" s="17">
        <v>0.13610728268831901</v>
      </c>
      <c r="BF547" s="17">
        <v>0.165909150724636</v>
      </c>
      <c r="BG547" s="17">
        <v>0.21874047797584301</v>
      </c>
      <c r="BH547" s="17">
        <v>0.24916099439866099</v>
      </c>
      <c r="BI547" s="17"/>
      <c r="BJ547" s="17">
        <v>0.15973157620164999</v>
      </c>
      <c r="BK547" s="17">
        <v>0.209524276708795</v>
      </c>
      <c r="BL547" s="17"/>
      <c r="BM547" s="17">
        <v>0.16703624079323501</v>
      </c>
      <c r="BN547" s="17">
        <v>0.175426152043134</v>
      </c>
      <c r="BO547" s="17"/>
      <c r="BP547" s="17">
        <v>0.206060429008774</v>
      </c>
      <c r="BQ547" s="17">
        <v>0.18931152625912001</v>
      </c>
      <c r="BR547" s="17">
        <v>0.181796241375451</v>
      </c>
      <c r="BS547" s="17">
        <v>0.160244138610148</v>
      </c>
      <c r="BT547" s="17"/>
      <c r="BU547" s="17">
        <v>0.198474620159976</v>
      </c>
      <c r="BV547" s="17">
        <v>0.12959224968577801</v>
      </c>
      <c r="BW547" s="17"/>
      <c r="BX547" s="17">
        <v>0.23429618015945899</v>
      </c>
      <c r="BY547" s="17">
        <v>0.141939928210746</v>
      </c>
      <c r="BZ547" s="17"/>
      <c r="CA547" s="17">
        <v>0.30524408904384298</v>
      </c>
      <c r="CB547" s="17">
        <v>0.10784606201562</v>
      </c>
      <c r="CC547" s="17">
        <v>0.22715962085435101</v>
      </c>
      <c r="CD547" s="17">
        <v>0.12733830429079099</v>
      </c>
    </row>
    <row r="548" spans="2:82">
      <c r="B548" t="s">
        <v>224</v>
      </c>
      <c r="C548" s="17">
        <v>0.400906543299963</v>
      </c>
      <c r="D548" s="17">
        <v>0.39252277394664697</v>
      </c>
      <c r="E548" s="17">
        <v>0.40962036092244702</v>
      </c>
      <c r="F548" s="17"/>
      <c r="G548" s="17">
        <v>0.37708422198574498</v>
      </c>
      <c r="H548" s="17">
        <v>0.39175283573967701</v>
      </c>
      <c r="I548" s="17">
        <v>0.40029348246360702</v>
      </c>
      <c r="J548" s="17">
        <v>0.40824850287417302</v>
      </c>
      <c r="K548" s="17">
        <v>0.37395525364523902</v>
      </c>
      <c r="L548" s="17">
        <v>0.43682607004569002</v>
      </c>
      <c r="M548" s="17"/>
      <c r="N548" s="17">
        <v>0.393122830256872</v>
      </c>
      <c r="O548" s="17">
        <v>0.41581650338298198</v>
      </c>
      <c r="P548" s="17">
        <v>0.39651716947353</v>
      </c>
      <c r="Q548" s="17">
        <v>0.40340186413335</v>
      </c>
      <c r="R548" s="17"/>
      <c r="S548" s="17">
        <v>0.37246226882508798</v>
      </c>
      <c r="T548" s="17">
        <v>0.38405676255412002</v>
      </c>
      <c r="U548" s="17">
        <v>0.39884433991927298</v>
      </c>
      <c r="V548" s="17">
        <v>0.39858727517409198</v>
      </c>
      <c r="W548" s="17">
        <v>0.44810146377148202</v>
      </c>
      <c r="X548" s="17">
        <v>0.39235007142004302</v>
      </c>
      <c r="Y548" s="17">
        <v>0.43493111997660999</v>
      </c>
      <c r="Z548" s="17">
        <v>0.46860738620551301</v>
      </c>
      <c r="AA548" s="17">
        <v>0.40825309143352401</v>
      </c>
      <c r="AB548" s="17">
        <v>0.411785040291546</v>
      </c>
      <c r="AC548" s="17">
        <v>0.40350519826813802</v>
      </c>
      <c r="AD548" s="17">
        <v>0.289758725991001</v>
      </c>
      <c r="AE548" s="17"/>
      <c r="AF548" s="17">
        <v>0.19734351139805001</v>
      </c>
      <c r="AG548" s="17">
        <v>0.339013192711005</v>
      </c>
      <c r="AH548" s="17">
        <v>0.41588536010823601</v>
      </c>
      <c r="AI548" s="17">
        <v>0.38855527733019801</v>
      </c>
      <c r="AJ548" s="17">
        <v>0.43882661355145203</v>
      </c>
      <c r="AK548" s="17">
        <v>0.40018783465563601</v>
      </c>
      <c r="AL548" s="17">
        <v>0.40148848345534299</v>
      </c>
      <c r="AM548" s="17">
        <v>0.38632241003802198</v>
      </c>
      <c r="AN548" s="17">
        <v>0.41861361240804401</v>
      </c>
      <c r="AO548" s="17">
        <v>0.49936869978521597</v>
      </c>
      <c r="AP548" s="17">
        <v>0.40110360982207499</v>
      </c>
      <c r="AQ548" s="17">
        <v>0.41218541415931198</v>
      </c>
      <c r="AR548" s="17">
        <v>0.38560524382052902</v>
      </c>
      <c r="AS548" s="17">
        <v>0.34353365949153902</v>
      </c>
      <c r="AT548" s="17">
        <v>0.39878907469039498</v>
      </c>
      <c r="AU548" s="17">
        <v>0.37021100497203002</v>
      </c>
      <c r="AV548" s="17"/>
      <c r="AW548" s="17">
        <v>0.37426990157075801</v>
      </c>
      <c r="AX548" s="17">
        <v>0.41062534006722101</v>
      </c>
      <c r="AY548" s="17">
        <v>0.40693353430835699</v>
      </c>
      <c r="AZ548" s="17">
        <v>0.41422650462638799</v>
      </c>
      <c r="BA548" s="17">
        <v>0.403931136116227</v>
      </c>
      <c r="BB548" s="17">
        <v>0.39477723878023202</v>
      </c>
      <c r="BC548" s="17"/>
      <c r="BD548" s="17">
        <v>0.419405154925515</v>
      </c>
      <c r="BE548" s="17">
        <v>0.38982236788594599</v>
      </c>
      <c r="BF548" s="17">
        <v>0.39371665912537301</v>
      </c>
      <c r="BG548" s="17">
        <v>0.38731965408401903</v>
      </c>
      <c r="BH548" s="17">
        <v>0.35215756088529299</v>
      </c>
      <c r="BI548" s="17"/>
      <c r="BJ548" s="17">
        <v>0.39862315297554601</v>
      </c>
      <c r="BK548" s="17">
        <v>0.414178471229662</v>
      </c>
      <c r="BL548" s="17"/>
      <c r="BM548" s="17">
        <v>0.39736784036163503</v>
      </c>
      <c r="BN548" s="17">
        <v>0.42233986222897102</v>
      </c>
      <c r="BO548" s="17"/>
      <c r="BP548" s="17">
        <v>0.41165792778862897</v>
      </c>
      <c r="BQ548" s="17">
        <v>0.39535749511201701</v>
      </c>
      <c r="BR548" s="17">
        <v>0.40684174984591598</v>
      </c>
      <c r="BS548" s="17">
        <v>0.398916776592044</v>
      </c>
      <c r="BT548" s="17"/>
      <c r="BU548" s="17">
        <v>0.42123442241307402</v>
      </c>
      <c r="BV548" s="17">
        <v>0.37502998157563899</v>
      </c>
      <c r="BW548" s="17"/>
      <c r="BX548" s="17">
        <v>0.41317915646248199</v>
      </c>
      <c r="BY548" s="17">
        <v>0.39603854025600299</v>
      </c>
      <c r="BZ548" s="17"/>
      <c r="CA548" s="17">
        <v>0.47588153742550199</v>
      </c>
      <c r="CB548" s="17">
        <v>0.38188060417299302</v>
      </c>
      <c r="CC548" s="17">
        <v>0.45281734004859397</v>
      </c>
      <c r="CD548" s="17">
        <v>0.34404308845530601</v>
      </c>
    </row>
    <row r="549" spans="2:82">
      <c r="B549" t="s">
        <v>225</v>
      </c>
      <c r="C549" s="17">
        <v>0.247254144929897</v>
      </c>
      <c r="D549" s="17">
        <v>0.23947782533762599</v>
      </c>
      <c r="E549" s="17">
        <v>0.253655443091303</v>
      </c>
      <c r="F549" s="17"/>
      <c r="G549" s="17">
        <v>0.28038236118098098</v>
      </c>
      <c r="H549" s="17">
        <v>0.222984283680944</v>
      </c>
      <c r="I549" s="17">
        <v>0.23467992690829401</v>
      </c>
      <c r="J549" s="17">
        <v>0.24319177450859999</v>
      </c>
      <c r="K549" s="17">
        <v>0.26735461467602301</v>
      </c>
      <c r="L549" s="17">
        <v>0.24507858145847</v>
      </c>
      <c r="M549" s="17"/>
      <c r="N549" s="17">
        <v>0.23317387771258999</v>
      </c>
      <c r="O549" s="17">
        <v>0.23973670420707399</v>
      </c>
      <c r="P549" s="17">
        <v>0.26703643193794901</v>
      </c>
      <c r="Q549" s="17">
        <v>0.25040982066914202</v>
      </c>
      <c r="R549" s="17"/>
      <c r="S549" s="17">
        <v>0.27018514763621598</v>
      </c>
      <c r="T549" s="17">
        <v>0.265916375881594</v>
      </c>
      <c r="U549" s="17">
        <v>0.25832457829524402</v>
      </c>
      <c r="V549" s="17">
        <v>0.26983311462689202</v>
      </c>
      <c r="W549" s="17">
        <v>0.20090158100849101</v>
      </c>
      <c r="X549" s="17">
        <v>0.240251831984193</v>
      </c>
      <c r="Y549" s="17">
        <v>0.235626606874454</v>
      </c>
      <c r="Z549" s="17">
        <v>0.21655853668736</v>
      </c>
      <c r="AA549" s="17">
        <v>0.25724384299818998</v>
      </c>
      <c r="AB549" s="17">
        <v>0.21922731004327001</v>
      </c>
      <c r="AC549" s="17">
        <v>0.20473699995912301</v>
      </c>
      <c r="AD549" s="17">
        <v>0.281527314590513</v>
      </c>
      <c r="AE549" s="17"/>
      <c r="AF549" s="17">
        <v>0.31522183656701502</v>
      </c>
      <c r="AG549" s="17">
        <v>0.28759886298558202</v>
      </c>
      <c r="AH549" s="17">
        <v>0.28009892983963502</v>
      </c>
      <c r="AI549" s="17">
        <v>0.284431923912704</v>
      </c>
      <c r="AJ549" s="17">
        <v>0.23127088879173299</v>
      </c>
      <c r="AK549" s="17">
        <v>0.26363109515045902</v>
      </c>
      <c r="AL549" s="17">
        <v>0.247321620702527</v>
      </c>
      <c r="AM549" s="17">
        <v>0.27033339409190399</v>
      </c>
      <c r="AN549" s="17">
        <v>0.22459672678413001</v>
      </c>
      <c r="AO549" s="17">
        <v>0.20446622672894099</v>
      </c>
      <c r="AP549" s="17">
        <v>0.214615952018408</v>
      </c>
      <c r="AQ549" s="17">
        <v>0.24104638391115901</v>
      </c>
      <c r="AR549" s="17">
        <v>0.184405243426877</v>
      </c>
      <c r="AS549" s="17">
        <v>0.28621847771416298</v>
      </c>
      <c r="AT549" s="17">
        <v>0.26011712592970798</v>
      </c>
      <c r="AU549" s="17">
        <v>0.20771337204941701</v>
      </c>
      <c r="AV549" s="17"/>
      <c r="AW549" s="17">
        <v>0.23650577271460499</v>
      </c>
      <c r="AX549" s="17">
        <v>0.234827800083792</v>
      </c>
      <c r="AY549" s="17">
        <v>0.25185972385330901</v>
      </c>
      <c r="AZ549" s="17">
        <v>0.26201941620180602</v>
      </c>
      <c r="BA549" s="17">
        <v>0.23658989727305299</v>
      </c>
      <c r="BB549" s="17">
        <v>0.308110616575347</v>
      </c>
      <c r="BC549" s="17"/>
      <c r="BD549" s="17">
        <v>0.25199574588166201</v>
      </c>
      <c r="BE549" s="17">
        <v>0.25749168957508001</v>
      </c>
      <c r="BF549" s="17">
        <v>0.248730238751522</v>
      </c>
      <c r="BG549" s="17">
        <v>0.202168117493051</v>
      </c>
      <c r="BH549" s="17">
        <v>0.24511805140491899</v>
      </c>
      <c r="BI549" s="17"/>
      <c r="BJ549" s="17">
        <v>0.25146604207400702</v>
      </c>
      <c r="BK549" s="17">
        <v>0.22601642024676399</v>
      </c>
      <c r="BL549" s="17"/>
      <c r="BM549" s="17">
        <v>0.24985466724151201</v>
      </c>
      <c r="BN549" s="17">
        <v>0.23078788910506301</v>
      </c>
      <c r="BO549" s="17"/>
      <c r="BP549" s="17">
        <v>0.231458541692388</v>
      </c>
      <c r="BQ549" s="17">
        <v>0.235871986825511</v>
      </c>
      <c r="BR549" s="17">
        <v>0.238960725290704</v>
      </c>
      <c r="BS549" s="17">
        <v>0.25258987178518</v>
      </c>
      <c r="BT549" s="17"/>
      <c r="BU549" s="17">
        <v>0.22000379281104401</v>
      </c>
      <c r="BV549" s="17">
        <v>0.28194273269104098</v>
      </c>
      <c r="BW549" s="17"/>
      <c r="BX549" s="17">
        <v>0.203847580084727</v>
      </c>
      <c r="BY549" s="17">
        <v>0.264471610109966</v>
      </c>
      <c r="BZ549" s="17"/>
      <c r="CA549" s="17">
        <v>0.12130519389026</v>
      </c>
      <c r="CB549" s="17">
        <v>0.287547510293578</v>
      </c>
      <c r="CC549" s="17">
        <v>0.178165874685356</v>
      </c>
      <c r="CD549" s="17">
        <v>0.31532129232969502</v>
      </c>
    </row>
    <row r="550" spans="2:82">
      <c r="B550" t="s">
        <v>226</v>
      </c>
      <c r="C550" s="17">
        <v>0.123013191871333</v>
      </c>
      <c r="D550" s="17">
        <v>0.13028013661002399</v>
      </c>
      <c r="E550" s="17">
        <v>0.11638207422388901</v>
      </c>
      <c r="F550" s="17"/>
      <c r="G550" s="17">
        <v>0.15009639781214401</v>
      </c>
      <c r="H550" s="17">
        <v>0.117324245904351</v>
      </c>
      <c r="I550" s="17">
        <v>0.10631995792037199</v>
      </c>
      <c r="J550" s="17">
        <v>0.11742712958895</v>
      </c>
      <c r="K550" s="17">
        <v>0.14507893664705299</v>
      </c>
      <c r="L550" s="17">
        <v>0.112997497849844</v>
      </c>
      <c r="M550" s="17"/>
      <c r="N550" s="17">
        <v>0.14101633485625401</v>
      </c>
      <c r="O550" s="17">
        <v>0.12783993415537701</v>
      </c>
      <c r="P550" s="17">
        <v>0.101595919611716</v>
      </c>
      <c r="Q550" s="17">
        <v>0.11280560769483</v>
      </c>
      <c r="R550" s="17"/>
      <c r="S550" s="17">
        <v>0.10615627106473401</v>
      </c>
      <c r="T550" s="17">
        <v>0.132332519489503</v>
      </c>
      <c r="U550" s="17">
        <v>0.13090347846258199</v>
      </c>
      <c r="V550" s="17">
        <v>0.110325678303637</v>
      </c>
      <c r="W550" s="17">
        <v>0.13675110229804199</v>
      </c>
      <c r="X550" s="17">
        <v>0.138422557279441</v>
      </c>
      <c r="Y550" s="17">
        <v>9.8887286969438506E-2</v>
      </c>
      <c r="Z550" s="17">
        <v>0.123936330240007</v>
      </c>
      <c r="AA550" s="17">
        <v>8.3089162833006894E-2</v>
      </c>
      <c r="AB550" s="17">
        <v>0.173509836531168</v>
      </c>
      <c r="AC550" s="17">
        <v>0.116697845396959</v>
      </c>
      <c r="AD550" s="17">
        <v>0.16857490128847499</v>
      </c>
      <c r="AE550" s="17"/>
      <c r="AF550" s="17">
        <v>8.9114822483280495E-2</v>
      </c>
      <c r="AG550" s="17">
        <v>6.1688708613732997E-2</v>
      </c>
      <c r="AH550" s="17">
        <v>6.11764610820019E-2</v>
      </c>
      <c r="AI550" s="17">
        <v>0.118301531653122</v>
      </c>
      <c r="AJ550" s="17">
        <v>0.120953147541143</v>
      </c>
      <c r="AK550" s="17">
        <v>0.14779563092311199</v>
      </c>
      <c r="AL550" s="17">
        <v>0.11806756371645299</v>
      </c>
      <c r="AM550" s="17">
        <v>8.8111007676784994E-2</v>
      </c>
      <c r="AN550" s="17">
        <v>0.14516809171671399</v>
      </c>
      <c r="AO550" s="17">
        <v>0.118630817352236</v>
      </c>
      <c r="AP550" s="17">
        <v>0.13300145432221699</v>
      </c>
      <c r="AQ550" s="17">
        <v>0.122219092138301</v>
      </c>
      <c r="AR550" s="17">
        <v>0.17598361786431899</v>
      </c>
      <c r="AS550" s="17">
        <v>0.122998430807822</v>
      </c>
      <c r="AT550" s="17">
        <v>0.17894704798236899</v>
      </c>
      <c r="AU550" s="17">
        <v>0.122054320548509</v>
      </c>
      <c r="AV550" s="17"/>
      <c r="AW550" s="17">
        <v>0.119482914021387</v>
      </c>
      <c r="AX550" s="17">
        <v>0.12766701772271999</v>
      </c>
      <c r="AY550" s="17">
        <v>0.11574337071876099</v>
      </c>
      <c r="AZ550" s="17">
        <v>0.118885511639765</v>
      </c>
      <c r="BA550" s="17">
        <v>0.15072206804829699</v>
      </c>
      <c r="BB550" s="17">
        <v>9.3717506426180597E-2</v>
      </c>
      <c r="BC550" s="17"/>
      <c r="BD550" s="17">
        <v>9.1905172035912003E-2</v>
      </c>
      <c r="BE550" s="17">
        <v>0.147013853660136</v>
      </c>
      <c r="BF550" s="17">
        <v>0.14080109434963201</v>
      </c>
      <c r="BG550" s="17">
        <v>0.13731116838157201</v>
      </c>
      <c r="BH550" s="17">
        <v>0.13895535085163499</v>
      </c>
      <c r="BI550" s="17"/>
      <c r="BJ550" s="17">
        <v>0.130408071344357</v>
      </c>
      <c r="BK550" s="17">
        <v>8.98827626750308E-2</v>
      </c>
      <c r="BL550" s="17"/>
      <c r="BM550" s="17">
        <v>0.124661215786596</v>
      </c>
      <c r="BN550" s="17">
        <v>0.11666690271395599</v>
      </c>
      <c r="BO550" s="17"/>
      <c r="BP550" s="17">
        <v>0.108066252977824</v>
      </c>
      <c r="BQ550" s="17">
        <v>0.108189769468532</v>
      </c>
      <c r="BR550" s="17">
        <v>0.118995653923576</v>
      </c>
      <c r="BS550" s="17">
        <v>0.128513009723696</v>
      </c>
      <c r="BT550" s="17"/>
      <c r="BU550" s="17">
        <v>0.117464759814653</v>
      </c>
      <c r="BV550" s="17">
        <v>0.13007611977389399</v>
      </c>
      <c r="BW550" s="17"/>
      <c r="BX550" s="17">
        <v>0.105709224613717</v>
      </c>
      <c r="BY550" s="17">
        <v>0.129876910638246</v>
      </c>
      <c r="BZ550" s="17"/>
      <c r="CA550" s="17">
        <v>7.4818372156462601E-2</v>
      </c>
      <c r="CB550" s="17">
        <v>0.144110054907785</v>
      </c>
      <c r="CC550" s="17">
        <v>0.109793387564697</v>
      </c>
      <c r="CD550" s="17">
        <v>0.12941325106104901</v>
      </c>
    </row>
    <row r="551" spans="2:82">
      <c r="B551" t="s">
        <v>227</v>
      </c>
      <c r="C551" s="17">
        <v>2.8606612232592501E-2</v>
      </c>
      <c r="D551" s="17">
        <v>3.4649897469298002E-2</v>
      </c>
      <c r="E551" s="17">
        <v>2.29168164096629E-2</v>
      </c>
      <c r="F551" s="17"/>
      <c r="G551" s="17">
        <v>3.03669936745267E-2</v>
      </c>
      <c r="H551" s="17">
        <v>2.8240418563421299E-2</v>
      </c>
      <c r="I551" s="17">
        <v>3.5010518141776803E-2</v>
      </c>
      <c r="J551" s="17">
        <v>2.5532236944303999E-2</v>
      </c>
      <c r="K551" s="17">
        <v>4.4966223535279203E-2</v>
      </c>
      <c r="L551" s="17">
        <v>1.4037949162411301E-2</v>
      </c>
      <c r="M551" s="17"/>
      <c r="N551" s="17">
        <v>2.7387908216223299E-2</v>
      </c>
      <c r="O551" s="17">
        <v>2.8224130068523201E-2</v>
      </c>
      <c r="P551" s="17">
        <v>2.24450080417249E-2</v>
      </c>
      <c r="Q551" s="17">
        <v>3.6485674069527602E-2</v>
      </c>
      <c r="R551" s="17"/>
      <c r="S551" s="17">
        <v>2.9873556269618899E-2</v>
      </c>
      <c r="T551" s="17">
        <v>2.3919794715412598E-2</v>
      </c>
      <c r="U551" s="17">
        <v>2.4088380752790899E-2</v>
      </c>
      <c r="V551" s="17">
        <v>2.67507320477069E-2</v>
      </c>
      <c r="W551" s="17">
        <v>3.1032892285597E-2</v>
      </c>
      <c r="X551" s="17">
        <v>4.4580335258190898E-2</v>
      </c>
      <c r="Y551" s="17">
        <v>2.70306222368355E-2</v>
      </c>
      <c r="Z551" s="17">
        <v>1.2712380049814301E-2</v>
      </c>
      <c r="AA551" s="17">
        <v>2.0624768239815801E-2</v>
      </c>
      <c r="AB551" s="17">
        <v>2.4793529589779401E-2</v>
      </c>
      <c r="AC551" s="17">
        <v>4.4650706579772298E-2</v>
      </c>
      <c r="AD551" s="17">
        <v>4.6396436745739102E-2</v>
      </c>
      <c r="AE551" s="17"/>
      <c r="AF551" s="17">
        <v>0.15437145161760299</v>
      </c>
      <c r="AG551" s="17">
        <v>3.6738065031499199E-2</v>
      </c>
      <c r="AH551" s="17">
        <v>3.31678714065472E-2</v>
      </c>
      <c r="AI551" s="17">
        <v>2.78137762290671E-2</v>
      </c>
      <c r="AJ551" s="17">
        <v>2.2443020242692301E-2</v>
      </c>
      <c r="AK551" s="17">
        <v>1.20127252574558E-2</v>
      </c>
      <c r="AL551" s="17">
        <v>4.0348229794325501E-2</v>
      </c>
      <c r="AM551" s="17">
        <v>3.6231822510653197E-2</v>
      </c>
      <c r="AN551" s="17">
        <v>1.57738130948126E-2</v>
      </c>
      <c r="AO551" s="17">
        <v>2.0370570626776101E-2</v>
      </c>
      <c r="AP551" s="17">
        <v>2.7714678823703098E-2</v>
      </c>
      <c r="AQ551" s="17">
        <v>3.75636112462234E-2</v>
      </c>
      <c r="AR551" s="17">
        <v>4.8666936804516003E-2</v>
      </c>
      <c r="AS551" s="17">
        <v>3.4763573943344298E-2</v>
      </c>
      <c r="AT551" s="17">
        <v>0</v>
      </c>
      <c r="AU551" s="17">
        <v>3.79284798603216E-2</v>
      </c>
      <c r="AV551" s="17"/>
      <c r="AW551" s="17">
        <v>3.4635995549944003E-2</v>
      </c>
      <c r="AX551" s="17">
        <v>2.25392753321229E-2</v>
      </c>
      <c r="AY551" s="17">
        <v>2.8431149315308199E-2</v>
      </c>
      <c r="AZ551" s="17">
        <v>2.2707505201775099E-2</v>
      </c>
      <c r="BA551" s="17">
        <v>3.9950721808158701E-2</v>
      </c>
      <c r="BB551" s="17">
        <v>3.2486329136184697E-2</v>
      </c>
      <c r="BC551" s="17"/>
      <c r="BD551" s="17">
        <v>2.28034155571104E-2</v>
      </c>
      <c r="BE551" s="17">
        <v>3.1757175324854503E-2</v>
      </c>
      <c r="BF551" s="17">
        <v>3.50392344194436E-2</v>
      </c>
      <c r="BG551" s="17">
        <v>3.4901717570192697E-2</v>
      </c>
      <c r="BH551" s="17">
        <v>0</v>
      </c>
      <c r="BI551" s="17"/>
      <c r="BJ551" s="17">
        <v>2.7724435214528199E-2</v>
      </c>
      <c r="BK551" s="17">
        <v>3.2406149035332101E-2</v>
      </c>
      <c r="BL551" s="17"/>
      <c r="BM551" s="17">
        <v>2.79397031419246E-2</v>
      </c>
      <c r="BN551" s="17">
        <v>3.1365560590587899E-2</v>
      </c>
      <c r="BO551" s="17"/>
      <c r="BP551" s="17">
        <v>2.59526287376531E-2</v>
      </c>
      <c r="BQ551" s="17">
        <v>3.5722712200366297E-2</v>
      </c>
      <c r="BR551" s="17">
        <v>2.03456826609466E-2</v>
      </c>
      <c r="BS551" s="17">
        <v>2.80934751693196E-2</v>
      </c>
      <c r="BT551" s="17"/>
      <c r="BU551" s="17">
        <v>2.3585426795692099E-2</v>
      </c>
      <c r="BV551" s="17">
        <v>3.4998376674138798E-2</v>
      </c>
      <c r="BW551" s="17"/>
      <c r="BX551" s="17">
        <v>2.2470386805450299E-2</v>
      </c>
      <c r="BY551" s="17">
        <v>3.1040581564322101E-2</v>
      </c>
      <c r="BZ551" s="17"/>
      <c r="CA551" s="17">
        <v>1.34739797495934E-2</v>
      </c>
      <c r="CB551" s="17">
        <v>4.1159384660309897E-2</v>
      </c>
      <c r="CC551" s="17">
        <v>2.1320771649259201E-2</v>
      </c>
      <c r="CD551" s="17">
        <v>2.8263012210407501E-2</v>
      </c>
    </row>
    <row r="552" spans="2:82">
      <c r="B552" t="s">
        <v>124</v>
      </c>
      <c r="C552" s="17">
        <v>3.20500372850352E-2</v>
      </c>
      <c r="D552" s="17">
        <v>2.22745375060244E-2</v>
      </c>
      <c r="E552" s="17">
        <v>4.1836464548076498E-2</v>
      </c>
      <c r="F552" s="17"/>
      <c r="G552" s="17">
        <v>2.84763553090179E-2</v>
      </c>
      <c r="H552" s="17">
        <v>2.4935264543839E-2</v>
      </c>
      <c r="I552" s="17">
        <v>3.45597320083482E-2</v>
      </c>
      <c r="J552" s="17">
        <v>5.2090004898642503E-2</v>
      </c>
      <c r="K552" s="17">
        <v>2.6397844224297601E-2</v>
      </c>
      <c r="L552" s="17">
        <v>2.5681491013518999E-2</v>
      </c>
      <c r="M552" s="17"/>
      <c r="N552" s="17">
        <v>1.5800153871450701E-2</v>
      </c>
      <c r="O552" s="17">
        <v>2.90977050902088E-2</v>
      </c>
      <c r="P552" s="17">
        <v>3.5288875347774799E-2</v>
      </c>
      <c r="Q552" s="17">
        <v>4.8055885877452902E-2</v>
      </c>
      <c r="R552" s="17"/>
      <c r="S552" s="17">
        <v>2.2104500469839802E-2</v>
      </c>
      <c r="T552" s="17">
        <v>2.9818747593640098E-2</v>
      </c>
      <c r="U552" s="17">
        <v>2.4368862788443701E-2</v>
      </c>
      <c r="V552" s="17">
        <v>3.1222408371315898E-2</v>
      </c>
      <c r="W552" s="17">
        <v>9.9334028752884503E-3</v>
      </c>
      <c r="X552" s="17">
        <v>4.0888501599227099E-2</v>
      </c>
      <c r="Y552" s="17">
        <v>5.5089782352795803E-2</v>
      </c>
      <c r="Z552" s="17">
        <v>2.3360816345283E-2</v>
      </c>
      <c r="AA552" s="17">
        <v>3.5036769672085397E-2</v>
      </c>
      <c r="AB552" s="17">
        <v>3.5068297728708599E-2</v>
      </c>
      <c r="AC552" s="17">
        <v>3.88979763578595E-2</v>
      </c>
      <c r="AD552" s="17">
        <v>5.4909314941741998E-2</v>
      </c>
      <c r="AE552" s="17"/>
      <c r="AF552" s="17">
        <v>8.1221576938979301E-2</v>
      </c>
      <c r="AG552" s="17">
        <v>6.4853812213369305E-2</v>
      </c>
      <c r="AH552" s="17">
        <v>5.6943324022704703E-2</v>
      </c>
      <c r="AI552" s="17">
        <v>3.77391749442497E-2</v>
      </c>
      <c r="AJ552" s="17">
        <v>4.17729120733819E-2</v>
      </c>
      <c r="AK552" s="17">
        <v>2.74237636163078E-2</v>
      </c>
      <c r="AL552" s="17">
        <v>2.3270154278199701E-2</v>
      </c>
      <c r="AM552" s="17">
        <v>4.0462551529151597E-2</v>
      </c>
      <c r="AN552" s="17">
        <v>1.9724086441958201E-2</v>
      </c>
      <c r="AO552" s="17">
        <v>1.5481593942122099E-2</v>
      </c>
      <c r="AP552" s="17">
        <v>2.0615673254374401E-2</v>
      </c>
      <c r="AQ552" s="17">
        <v>1.5733506003530701E-2</v>
      </c>
      <c r="AR552" s="17">
        <v>1.6569520602431501E-2</v>
      </c>
      <c r="AS552" s="17">
        <v>3.0946199978234001E-2</v>
      </c>
      <c r="AT552" s="17">
        <v>1.3001935020526999E-2</v>
      </c>
      <c r="AU552" s="17">
        <v>8.6306072325463192E-3</v>
      </c>
      <c r="AV552" s="17"/>
      <c r="AW552" s="17">
        <v>3.2130918178542703E-2</v>
      </c>
      <c r="AX552" s="17">
        <v>2.96097150491271E-2</v>
      </c>
      <c r="AY552" s="17">
        <v>1.8621662749683101E-2</v>
      </c>
      <c r="AZ552" s="17">
        <v>4.40905651853995E-2</v>
      </c>
      <c r="BA552" s="17">
        <v>3.2510432742477099E-2</v>
      </c>
      <c r="BB552" s="17">
        <v>2.5213311039220698E-2</v>
      </c>
      <c r="BC552" s="17"/>
      <c r="BD552" s="17">
        <v>5.01926543420897E-2</v>
      </c>
      <c r="BE552" s="17">
        <v>3.7807630865664701E-2</v>
      </c>
      <c r="BF552" s="17">
        <v>1.5803622629394099E-2</v>
      </c>
      <c r="BG552" s="17">
        <v>1.9558864495321002E-2</v>
      </c>
      <c r="BH552" s="17">
        <v>1.46080424594915E-2</v>
      </c>
      <c r="BI552" s="17"/>
      <c r="BJ552" s="17">
        <v>3.2046722189912197E-2</v>
      </c>
      <c r="BK552" s="17">
        <v>2.7991920104415698E-2</v>
      </c>
      <c r="BL552" s="17"/>
      <c r="BM552" s="17">
        <v>3.3140332675097597E-2</v>
      </c>
      <c r="BN552" s="17">
        <v>2.3413633318288201E-2</v>
      </c>
      <c r="BO552" s="17"/>
      <c r="BP552" s="17">
        <v>1.68042197947318E-2</v>
      </c>
      <c r="BQ552" s="17">
        <v>3.55465101344545E-2</v>
      </c>
      <c r="BR552" s="17">
        <v>3.3059946903406599E-2</v>
      </c>
      <c r="BS552" s="17">
        <v>3.1642728119612502E-2</v>
      </c>
      <c r="BT552" s="17"/>
      <c r="BU552" s="17">
        <v>1.92369780055614E-2</v>
      </c>
      <c r="BV552" s="17">
        <v>4.8360539599508798E-2</v>
      </c>
      <c r="BW552" s="17"/>
      <c r="BX552" s="17">
        <v>2.0497471874165101E-2</v>
      </c>
      <c r="BY552" s="17">
        <v>3.66324292207163E-2</v>
      </c>
      <c r="BZ552" s="17"/>
      <c r="CA552" s="17">
        <v>9.2768277343395402E-3</v>
      </c>
      <c r="CB552" s="17">
        <v>3.7456383949714601E-2</v>
      </c>
      <c r="CC552" s="17">
        <v>1.0743005197741601E-2</v>
      </c>
      <c r="CD552" s="17">
        <v>5.5621051652751198E-2</v>
      </c>
    </row>
    <row r="553" spans="2:82">
      <c r="B553" t="s">
        <v>228</v>
      </c>
      <c r="C553" s="17">
        <v>0.56907601368114302</v>
      </c>
      <c r="D553" s="17">
        <v>0.57331760307702795</v>
      </c>
      <c r="E553" s="17">
        <v>0.56520920172706901</v>
      </c>
      <c r="F553" s="17"/>
      <c r="G553" s="17">
        <v>0.51067789202333003</v>
      </c>
      <c r="H553" s="17">
        <v>0.60651578730744504</v>
      </c>
      <c r="I553" s="17">
        <v>0.58942986502120898</v>
      </c>
      <c r="J553" s="17">
        <v>0.56175885405950299</v>
      </c>
      <c r="K553" s="17">
        <v>0.51620238091734705</v>
      </c>
      <c r="L553" s="17">
        <v>0.60220448051575604</v>
      </c>
      <c r="M553" s="17"/>
      <c r="N553" s="17">
        <v>0.582621725343482</v>
      </c>
      <c r="O553" s="17">
        <v>0.57510152647881696</v>
      </c>
      <c r="P553" s="17">
        <v>0.57363376506083497</v>
      </c>
      <c r="Q553" s="17">
        <v>0.55224301168904799</v>
      </c>
      <c r="R553" s="17"/>
      <c r="S553" s="17">
        <v>0.57168052455959195</v>
      </c>
      <c r="T553" s="17">
        <v>0.54801256231984996</v>
      </c>
      <c r="U553" s="17">
        <v>0.56231469970093895</v>
      </c>
      <c r="V553" s="17">
        <v>0.56186806665044797</v>
      </c>
      <c r="W553" s="17">
        <v>0.62138102153258201</v>
      </c>
      <c r="X553" s="17">
        <v>0.53585677387894703</v>
      </c>
      <c r="Y553" s="17">
        <v>0.58336570156647605</v>
      </c>
      <c r="Z553" s="17">
        <v>0.62343193667753505</v>
      </c>
      <c r="AA553" s="17">
        <v>0.60400545625690205</v>
      </c>
      <c r="AB553" s="17">
        <v>0.54740102610707397</v>
      </c>
      <c r="AC553" s="17">
        <v>0.59501647170628602</v>
      </c>
      <c r="AD553" s="17">
        <v>0.44859203243353102</v>
      </c>
      <c r="AE553" s="17"/>
      <c r="AF553" s="17">
        <v>0.36007031239312098</v>
      </c>
      <c r="AG553" s="17">
        <v>0.54912055115581704</v>
      </c>
      <c r="AH553" s="17">
        <v>0.568613413649111</v>
      </c>
      <c r="AI553" s="17">
        <v>0.53171359326085699</v>
      </c>
      <c r="AJ553" s="17">
        <v>0.58356003135104995</v>
      </c>
      <c r="AK553" s="17">
        <v>0.54913678505266605</v>
      </c>
      <c r="AL553" s="17">
        <v>0.57099243150849399</v>
      </c>
      <c r="AM553" s="17">
        <v>0.56486122419150597</v>
      </c>
      <c r="AN553" s="17">
        <v>0.59473728196238396</v>
      </c>
      <c r="AO553" s="17">
        <v>0.64105079134992504</v>
      </c>
      <c r="AP553" s="17">
        <v>0.604052241581298</v>
      </c>
      <c r="AQ553" s="17">
        <v>0.58343740670078603</v>
      </c>
      <c r="AR553" s="17">
        <v>0.57437468130185698</v>
      </c>
      <c r="AS553" s="17">
        <v>0.52507331755643605</v>
      </c>
      <c r="AT553" s="17">
        <v>0.54793389106739598</v>
      </c>
      <c r="AU553" s="17">
        <v>0.62367322030920602</v>
      </c>
      <c r="AV553" s="17"/>
      <c r="AW553" s="17">
        <v>0.57724439953552098</v>
      </c>
      <c r="AX553" s="17">
        <v>0.58535619181223797</v>
      </c>
      <c r="AY553" s="17">
        <v>0.58534409336293802</v>
      </c>
      <c r="AZ553" s="17">
        <v>0.55229700177125396</v>
      </c>
      <c r="BA553" s="17">
        <v>0.54022688012801401</v>
      </c>
      <c r="BB553" s="17">
        <v>0.540472236823067</v>
      </c>
      <c r="BC553" s="17"/>
      <c r="BD553" s="17">
        <v>0.58310301218322602</v>
      </c>
      <c r="BE553" s="17">
        <v>0.525929650574265</v>
      </c>
      <c r="BF553" s="17">
        <v>0.55962580985000898</v>
      </c>
      <c r="BG553" s="17">
        <v>0.60606013205986298</v>
      </c>
      <c r="BH553" s="17">
        <v>0.60131855528395395</v>
      </c>
      <c r="BI553" s="17"/>
      <c r="BJ553" s="17">
        <v>0.55835472917719597</v>
      </c>
      <c r="BK553" s="17">
        <v>0.62370274793845704</v>
      </c>
      <c r="BL553" s="17"/>
      <c r="BM553" s="17">
        <v>0.56440408115486995</v>
      </c>
      <c r="BN553" s="17">
        <v>0.59776601427210596</v>
      </c>
      <c r="BO553" s="17"/>
      <c r="BP553" s="17">
        <v>0.61771835679740295</v>
      </c>
      <c r="BQ553" s="17">
        <v>0.58466902137113697</v>
      </c>
      <c r="BR553" s="17">
        <v>0.58863799122136695</v>
      </c>
      <c r="BS553" s="17">
        <v>0.55916091520219102</v>
      </c>
      <c r="BT553" s="17"/>
      <c r="BU553" s="17">
        <v>0.61970904257305004</v>
      </c>
      <c r="BV553" s="17">
        <v>0.50462223126141703</v>
      </c>
      <c r="BW553" s="17"/>
      <c r="BX553" s="17">
        <v>0.64747533662194001</v>
      </c>
      <c r="BY553" s="17">
        <v>0.53797846846674902</v>
      </c>
      <c r="BZ553" s="17"/>
      <c r="CA553" s="17">
        <v>0.78112562646934502</v>
      </c>
      <c r="CB553" s="17">
        <v>0.48972666618861299</v>
      </c>
      <c r="CC553" s="17">
        <v>0.67997696090294601</v>
      </c>
      <c r="CD553" s="17">
        <v>0.47138139274609703</v>
      </c>
    </row>
    <row r="554" spans="2:82">
      <c r="B554" t="s">
        <v>229</v>
      </c>
      <c r="C554" s="17">
        <v>0.151619804103925</v>
      </c>
      <c r="D554" s="17">
        <v>0.164930034079322</v>
      </c>
      <c r="E554" s="17">
        <v>0.139298890633552</v>
      </c>
      <c r="F554" s="17"/>
      <c r="G554" s="17">
        <v>0.18046339148667101</v>
      </c>
      <c r="H554" s="17">
        <v>0.145564664467772</v>
      </c>
      <c r="I554" s="17">
        <v>0.14133047606214799</v>
      </c>
      <c r="J554" s="17">
        <v>0.142959366533254</v>
      </c>
      <c r="K554" s="17">
        <v>0.190045160182332</v>
      </c>
      <c r="L554" s="17">
        <v>0.127035447012255</v>
      </c>
      <c r="M554" s="17"/>
      <c r="N554" s="17">
        <v>0.16840424307247701</v>
      </c>
      <c r="O554" s="17">
        <v>0.15606406422390001</v>
      </c>
      <c r="P554" s="17">
        <v>0.124040927653441</v>
      </c>
      <c r="Q554" s="17">
        <v>0.14929128176435699</v>
      </c>
      <c r="R554" s="17"/>
      <c r="S554" s="17">
        <v>0.13602982733435301</v>
      </c>
      <c r="T554" s="17">
        <v>0.156252314204916</v>
      </c>
      <c r="U554" s="17">
        <v>0.15499185921537301</v>
      </c>
      <c r="V554" s="17">
        <v>0.13707641035134399</v>
      </c>
      <c r="W554" s="17">
        <v>0.16778399458363899</v>
      </c>
      <c r="X554" s="17">
        <v>0.18300289253763199</v>
      </c>
      <c r="Y554" s="17">
        <v>0.12591790920627399</v>
      </c>
      <c r="Z554" s="17">
        <v>0.13664871028982101</v>
      </c>
      <c r="AA554" s="17">
        <v>0.10371393107282301</v>
      </c>
      <c r="AB554" s="17">
        <v>0.19830336612094801</v>
      </c>
      <c r="AC554" s="17">
        <v>0.16134855197673201</v>
      </c>
      <c r="AD554" s="17">
        <v>0.214971338034214</v>
      </c>
      <c r="AE554" s="17"/>
      <c r="AF554" s="17">
        <v>0.243486274100884</v>
      </c>
      <c r="AG554" s="17">
        <v>9.8426773645232196E-2</v>
      </c>
      <c r="AH554" s="17">
        <v>9.4344332488549107E-2</v>
      </c>
      <c r="AI554" s="17">
        <v>0.14611530788218899</v>
      </c>
      <c r="AJ554" s="17">
        <v>0.14339616778383599</v>
      </c>
      <c r="AK554" s="17">
        <v>0.15980835618056799</v>
      </c>
      <c r="AL554" s="17">
        <v>0.158415793510779</v>
      </c>
      <c r="AM554" s="17">
        <v>0.124342830187438</v>
      </c>
      <c r="AN554" s="17">
        <v>0.16094190481152701</v>
      </c>
      <c r="AO554" s="17">
        <v>0.13900138797901199</v>
      </c>
      <c r="AP554" s="17">
        <v>0.16071613314592001</v>
      </c>
      <c r="AQ554" s="17">
        <v>0.15978270338452399</v>
      </c>
      <c r="AR554" s="17">
        <v>0.22465055466883399</v>
      </c>
      <c r="AS554" s="17">
        <v>0.157762004751167</v>
      </c>
      <c r="AT554" s="17">
        <v>0.17894704798236899</v>
      </c>
      <c r="AU554" s="17">
        <v>0.15998280040883101</v>
      </c>
      <c r="AV554" s="17"/>
      <c r="AW554" s="17">
        <v>0.15411890957133101</v>
      </c>
      <c r="AX554" s="17">
        <v>0.15020629305484301</v>
      </c>
      <c r="AY554" s="17">
        <v>0.144174520034069</v>
      </c>
      <c r="AZ554" s="17">
        <v>0.14159301684153999</v>
      </c>
      <c r="BA554" s="17">
        <v>0.190672789856456</v>
      </c>
      <c r="BB554" s="17">
        <v>0.126203835562365</v>
      </c>
      <c r="BC554" s="17"/>
      <c r="BD554" s="17">
        <v>0.11470858759302199</v>
      </c>
      <c r="BE554" s="17">
        <v>0.178771028984991</v>
      </c>
      <c r="BF554" s="17">
        <v>0.17584032876907599</v>
      </c>
      <c r="BG554" s="17">
        <v>0.17221288595176501</v>
      </c>
      <c r="BH554" s="17">
        <v>0.13895535085163499</v>
      </c>
      <c r="BI554" s="17"/>
      <c r="BJ554" s="17">
        <v>0.158132506558885</v>
      </c>
      <c r="BK554" s="17">
        <v>0.122288911710363</v>
      </c>
      <c r="BL554" s="17"/>
      <c r="BM554" s="17">
        <v>0.15260091892852001</v>
      </c>
      <c r="BN554" s="17">
        <v>0.148032463304544</v>
      </c>
      <c r="BO554" s="17"/>
      <c r="BP554" s="17">
        <v>0.13401888171547699</v>
      </c>
      <c r="BQ554" s="17">
        <v>0.143912481668898</v>
      </c>
      <c r="BR554" s="17">
        <v>0.139341336584523</v>
      </c>
      <c r="BS554" s="17">
        <v>0.15660648489301601</v>
      </c>
      <c r="BT554" s="17"/>
      <c r="BU554" s="17">
        <v>0.14105018661034499</v>
      </c>
      <c r="BV554" s="17">
        <v>0.16507449644803299</v>
      </c>
      <c r="BW554" s="17"/>
      <c r="BX554" s="17">
        <v>0.12817961141916701</v>
      </c>
      <c r="BY554" s="17">
        <v>0.16091749220256801</v>
      </c>
      <c r="BZ554" s="17"/>
      <c r="CA554" s="17">
        <v>8.8292351906055902E-2</v>
      </c>
      <c r="CB554" s="17">
        <v>0.185269439568095</v>
      </c>
      <c r="CC554" s="17">
        <v>0.131114159213956</v>
      </c>
      <c r="CD554" s="17">
        <v>0.15767626327145601</v>
      </c>
    </row>
    <row r="555" spans="2:82">
      <c r="B555" t="s">
        <v>230</v>
      </c>
      <c r="C555" s="17">
        <v>0.41745620957721802</v>
      </c>
      <c r="D555" s="17">
        <v>0.40838756899770601</v>
      </c>
      <c r="E555" s="17">
        <v>0.42591031109351701</v>
      </c>
      <c r="F555" s="17"/>
      <c r="G555" s="17">
        <v>0.33021450053666002</v>
      </c>
      <c r="H555" s="17">
        <v>0.46095112283967299</v>
      </c>
      <c r="I555" s="17">
        <v>0.44809938895905999</v>
      </c>
      <c r="J555" s="17">
        <v>0.41879948752624901</v>
      </c>
      <c r="K555" s="17">
        <v>0.32615722073501502</v>
      </c>
      <c r="L555" s="17">
        <v>0.47516903350350098</v>
      </c>
      <c r="M555" s="17"/>
      <c r="N555" s="17">
        <v>0.41421748227100502</v>
      </c>
      <c r="O555" s="17">
        <v>0.419037462254918</v>
      </c>
      <c r="P555" s="17">
        <v>0.44959283740739397</v>
      </c>
      <c r="Q555" s="17">
        <v>0.40295172992469103</v>
      </c>
      <c r="R555" s="17"/>
      <c r="S555" s="17">
        <v>0.43565069722523903</v>
      </c>
      <c r="T555" s="17">
        <v>0.39176024811493498</v>
      </c>
      <c r="U555" s="17">
        <v>0.407322840485566</v>
      </c>
      <c r="V555" s="17">
        <v>0.42479165629910298</v>
      </c>
      <c r="W555" s="17">
        <v>0.45359702694894199</v>
      </c>
      <c r="X555" s="17">
        <v>0.35285388134131501</v>
      </c>
      <c r="Y555" s="17">
        <v>0.457447792360202</v>
      </c>
      <c r="Z555" s="17">
        <v>0.48678322638771399</v>
      </c>
      <c r="AA555" s="17">
        <v>0.50029152518407904</v>
      </c>
      <c r="AB555" s="17">
        <v>0.34909765998612602</v>
      </c>
      <c r="AC555" s="17">
        <v>0.43366791972955498</v>
      </c>
      <c r="AD555" s="17">
        <v>0.23362069439931701</v>
      </c>
      <c r="AE555" s="17"/>
      <c r="AF555" s="17">
        <v>0.116584038292237</v>
      </c>
      <c r="AG555" s="17">
        <v>0.45069377751058398</v>
      </c>
      <c r="AH555" s="17">
        <v>0.47426908116056199</v>
      </c>
      <c r="AI555" s="17">
        <v>0.38559828537866803</v>
      </c>
      <c r="AJ555" s="17">
        <v>0.44016386356721399</v>
      </c>
      <c r="AK555" s="17">
        <v>0.38932842887209801</v>
      </c>
      <c r="AL555" s="17">
        <v>0.41257663799771599</v>
      </c>
      <c r="AM555" s="17">
        <v>0.440518394004068</v>
      </c>
      <c r="AN555" s="17">
        <v>0.43379537715085698</v>
      </c>
      <c r="AO555" s="17">
        <v>0.50204940337091397</v>
      </c>
      <c r="AP555" s="17">
        <v>0.44333610843537802</v>
      </c>
      <c r="AQ555" s="17">
        <v>0.42365470331626198</v>
      </c>
      <c r="AR555" s="17">
        <v>0.34972412663302299</v>
      </c>
      <c r="AS555" s="17">
        <v>0.36731131280527002</v>
      </c>
      <c r="AT555" s="17">
        <v>0.36898684308502699</v>
      </c>
      <c r="AU555" s="17">
        <v>0.46369041990037502</v>
      </c>
      <c r="AV555" s="17"/>
      <c r="AW555" s="17">
        <v>0.42312548996419003</v>
      </c>
      <c r="AX555" s="17">
        <v>0.43514989875739502</v>
      </c>
      <c r="AY555" s="17">
        <v>0.44116957332886803</v>
      </c>
      <c r="AZ555" s="17">
        <v>0.41070398492971499</v>
      </c>
      <c r="BA555" s="17">
        <v>0.34955409027155798</v>
      </c>
      <c r="BB555" s="17">
        <v>0.41426840126070202</v>
      </c>
      <c r="BC555" s="17"/>
      <c r="BD555" s="17">
        <v>0.46839442459020297</v>
      </c>
      <c r="BE555" s="17">
        <v>0.34715862158927402</v>
      </c>
      <c r="BF555" s="17">
        <v>0.38378548108093302</v>
      </c>
      <c r="BG555" s="17">
        <v>0.43384724610809799</v>
      </c>
      <c r="BH555" s="17">
        <v>0.46236320443231899</v>
      </c>
      <c r="BI555" s="17"/>
      <c r="BJ555" s="17">
        <v>0.40022222261831097</v>
      </c>
      <c r="BK555" s="17">
        <v>0.50141383622809399</v>
      </c>
      <c r="BL555" s="17"/>
      <c r="BM555" s="17">
        <v>0.41180316222634999</v>
      </c>
      <c r="BN555" s="17">
        <v>0.44973355096756201</v>
      </c>
      <c r="BO555" s="17"/>
      <c r="BP555" s="17">
        <v>0.48369947508192601</v>
      </c>
      <c r="BQ555" s="17">
        <v>0.44075653970223899</v>
      </c>
      <c r="BR555" s="17">
        <v>0.44929665463684398</v>
      </c>
      <c r="BS555" s="17">
        <v>0.40255443030917498</v>
      </c>
      <c r="BT555" s="17"/>
      <c r="BU555" s="17">
        <v>0.47865885596270502</v>
      </c>
      <c r="BV555" s="17">
        <v>0.33954773481338402</v>
      </c>
      <c r="BW555" s="17"/>
      <c r="BX555" s="17">
        <v>0.51929572520277301</v>
      </c>
      <c r="BY555" s="17">
        <v>0.377060976264181</v>
      </c>
      <c r="BZ555" s="17"/>
      <c r="CA555" s="17">
        <v>0.69283327456328903</v>
      </c>
      <c r="CB555" s="17">
        <v>0.30445722662051899</v>
      </c>
      <c r="CC555" s="17">
        <v>0.54886280168898904</v>
      </c>
      <c r="CD555" s="17">
        <v>0.31370512947464102</v>
      </c>
    </row>
    <row r="556" spans="2:82">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row>
    <row r="557" spans="2:82">
      <c r="B557" s="6" t="s">
        <v>247</v>
      </c>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row>
    <row r="558" spans="2:82">
      <c r="B558" s="24" t="s">
        <v>15</v>
      </c>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row>
    <row r="559" spans="2:82">
      <c r="B559" t="s">
        <v>223</v>
      </c>
      <c r="C559" s="17">
        <v>0.24956767671465199</v>
      </c>
      <c r="D559" s="17">
        <v>0.253897733430896</v>
      </c>
      <c r="E559" s="17">
        <v>0.24268348410048499</v>
      </c>
      <c r="F559" s="17"/>
      <c r="G559" s="17">
        <v>0.25520404594831497</v>
      </c>
      <c r="H559" s="17">
        <v>0.29856657157264199</v>
      </c>
      <c r="I559" s="17">
        <v>0.26207654338298297</v>
      </c>
      <c r="J559" s="17">
        <v>0.234991130587106</v>
      </c>
      <c r="K559" s="17">
        <v>0.219979195754681</v>
      </c>
      <c r="L559" s="17">
        <v>0.227343176578373</v>
      </c>
      <c r="M559" s="17"/>
      <c r="N559" s="17">
        <v>0.29355786920949301</v>
      </c>
      <c r="O559" s="17">
        <v>0.23877649436422799</v>
      </c>
      <c r="P559" s="17">
        <v>0.246564971701665</v>
      </c>
      <c r="Q559" s="17">
        <v>0.21833090987925599</v>
      </c>
      <c r="R559" s="17"/>
      <c r="S559" s="17">
        <v>0.283030924208234</v>
      </c>
      <c r="T559" s="17">
        <v>0.23196880692392499</v>
      </c>
      <c r="U559" s="17">
        <v>0.244185403288872</v>
      </c>
      <c r="V559" s="17">
        <v>0.23895119866720699</v>
      </c>
      <c r="W559" s="17">
        <v>0.216896208065535</v>
      </c>
      <c r="X559" s="17">
        <v>0.248237333105818</v>
      </c>
      <c r="Y559" s="17">
        <v>0.26239703038093198</v>
      </c>
      <c r="Z559" s="17">
        <v>0.20958798467283399</v>
      </c>
      <c r="AA559" s="17">
        <v>0.26492289497375399</v>
      </c>
      <c r="AB559" s="17">
        <v>0.24677347572216199</v>
      </c>
      <c r="AC559" s="17">
        <v>0.24890673165987301</v>
      </c>
      <c r="AD559" s="17">
        <v>0.26836155778061599</v>
      </c>
      <c r="AE559" s="17"/>
      <c r="AF559" s="17">
        <v>0.29429454111564501</v>
      </c>
      <c r="AG559" s="17">
        <v>0.214753656336055</v>
      </c>
      <c r="AH559" s="17">
        <v>0.27794731256619298</v>
      </c>
      <c r="AI559" s="17">
        <v>0.19069014644044499</v>
      </c>
      <c r="AJ559" s="17">
        <v>0.25488510860308999</v>
      </c>
      <c r="AK559" s="17">
        <v>0.25149578993917898</v>
      </c>
      <c r="AL559" s="17">
        <v>0.21412604927110401</v>
      </c>
      <c r="AM559" s="17">
        <v>0.26489131860016801</v>
      </c>
      <c r="AN559" s="17">
        <v>0.28349099942452</v>
      </c>
      <c r="AO559" s="17">
        <v>0.252964804628103</v>
      </c>
      <c r="AP559" s="17">
        <v>0.26117461032978501</v>
      </c>
      <c r="AQ559" s="17">
        <v>0.24647088460422101</v>
      </c>
      <c r="AR559" s="17">
        <v>0.28247757819406799</v>
      </c>
      <c r="AS559" s="17">
        <v>0.235466148535461</v>
      </c>
      <c r="AT559" s="17">
        <v>0.25318997877097599</v>
      </c>
      <c r="AU559" s="17">
        <v>0.341258077683116</v>
      </c>
      <c r="AV559" s="17"/>
      <c r="AW559" s="17">
        <v>0.29440831205795598</v>
      </c>
      <c r="AX559" s="17">
        <v>0.24631878058038501</v>
      </c>
      <c r="AY559" s="17">
        <v>0.25093725636218001</v>
      </c>
      <c r="AZ559" s="17">
        <v>0.22546719328421</v>
      </c>
      <c r="BA559" s="17">
        <v>0.22156038483288701</v>
      </c>
      <c r="BB559" s="17">
        <v>0.224794441576535</v>
      </c>
      <c r="BC559" s="17"/>
      <c r="BD559" s="17">
        <v>0.20336512288809899</v>
      </c>
      <c r="BE559" s="17">
        <v>0.225328219790947</v>
      </c>
      <c r="BF559" s="17">
        <v>0.291617268205833</v>
      </c>
      <c r="BG559" s="17">
        <v>0.34515381733711897</v>
      </c>
      <c r="BH559" s="17">
        <v>0.35318030497992398</v>
      </c>
      <c r="BI559" s="17"/>
      <c r="BJ559" s="17">
        <v>0.237266919513724</v>
      </c>
      <c r="BK559" s="17">
        <v>0.305929243172473</v>
      </c>
      <c r="BL559" s="17"/>
      <c r="BM559" s="17">
        <v>0.243584216601307</v>
      </c>
      <c r="BN559" s="17">
        <v>0.27861237462927102</v>
      </c>
      <c r="BO559" s="17"/>
      <c r="BP559" s="17">
        <v>0.28317363689599201</v>
      </c>
      <c r="BQ559" s="17">
        <v>0.309525141837309</v>
      </c>
      <c r="BR559" s="17">
        <v>0.28732018780933699</v>
      </c>
      <c r="BS559" s="17">
        <v>0.23184400341861999</v>
      </c>
      <c r="BT559" s="17"/>
      <c r="BU559" s="17">
        <v>0.29053864316269001</v>
      </c>
      <c r="BV559" s="17">
        <v>0.19741330604476201</v>
      </c>
      <c r="BW559" s="17"/>
      <c r="BX559" s="17">
        <v>0.35892600050947499</v>
      </c>
      <c r="BY559" s="17">
        <v>0.20619006462292699</v>
      </c>
      <c r="BZ559" s="17"/>
      <c r="CA559" s="17">
        <v>0.31450967406663399</v>
      </c>
      <c r="CB559" s="17">
        <v>0.10424221523083201</v>
      </c>
      <c r="CC559" s="17">
        <v>0.43486693304992002</v>
      </c>
      <c r="CD559" s="17">
        <v>0.17403203784346499</v>
      </c>
    </row>
    <row r="560" spans="2:82">
      <c r="B560" t="s">
        <v>224</v>
      </c>
      <c r="C560" s="17">
        <v>0.45740886200637698</v>
      </c>
      <c r="D560" s="17">
        <v>0.46015541948708699</v>
      </c>
      <c r="E560" s="17">
        <v>0.45661451639647599</v>
      </c>
      <c r="F560" s="17"/>
      <c r="G560" s="17">
        <v>0.44010290847281802</v>
      </c>
      <c r="H560" s="17">
        <v>0.42012800914067999</v>
      </c>
      <c r="I560" s="17">
        <v>0.43528383609523202</v>
      </c>
      <c r="J560" s="17">
        <v>0.434442702602305</v>
      </c>
      <c r="K560" s="17">
        <v>0.49414761529611301</v>
      </c>
      <c r="L560" s="17">
        <v>0.51141811801747095</v>
      </c>
      <c r="M560" s="17"/>
      <c r="N560" s="17">
        <v>0.49139264899339902</v>
      </c>
      <c r="O560" s="17">
        <v>0.47578901683800801</v>
      </c>
      <c r="P560" s="17">
        <v>0.40356997716117599</v>
      </c>
      <c r="Q560" s="17">
        <v>0.44821516288409102</v>
      </c>
      <c r="R560" s="17"/>
      <c r="S560" s="17">
        <v>0.46142033988912701</v>
      </c>
      <c r="T560" s="17">
        <v>0.50012744140738097</v>
      </c>
      <c r="U560" s="17">
        <v>0.425528625735072</v>
      </c>
      <c r="V560" s="17">
        <v>0.43933750913337799</v>
      </c>
      <c r="W560" s="17">
        <v>0.48455905404456201</v>
      </c>
      <c r="X560" s="17">
        <v>0.418851000680865</v>
      </c>
      <c r="Y560" s="17">
        <v>0.43110953057253998</v>
      </c>
      <c r="Z560" s="17">
        <v>0.45388131086522798</v>
      </c>
      <c r="AA560" s="17">
        <v>0.47734652757624801</v>
      </c>
      <c r="AB560" s="17">
        <v>0.47284949290665501</v>
      </c>
      <c r="AC560" s="17">
        <v>0.44800371386278698</v>
      </c>
      <c r="AD560" s="17">
        <v>0.416232298942461</v>
      </c>
      <c r="AE560" s="17"/>
      <c r="AF560" s="17">
        <v>0.34824556378597199</v>
      </c>
      <c r="AG560" s="17">
        <v>0.422482439441554</v>
      </c>
      <c r="AH560" s="17">
        <v>0.39507809177018999</v>
      </c>
      <c r="AI560" s="17">
        <v>0.44033060174129002</v>
      </c>
      <c r="AJ560" s="17">
        <v>0.43338355204783402</v>
      </c>
      <c r="AK560" s="17">
        <v>0.48537609809074</v>
      </c>
      <c r="AL560" s="17">
        <v>0.46153421026957903</v>
      </c>
      <c r="AM560" s="17">
        <v>0.46296108762654797</v>
      </c>
      <c r="AN560" s="17">
        <v>0.48130858668334398</v>
      </c>
      <c r="AO560" s="17">
        <v>0.476416902052056</v>
      </c>
      <c r="AP560" s="17">
        <v>0.47322998351231299</v>
      </c>
      <c r="AQ560" s="17">
        <v>0.480502116583927</v>
      </c>
      <c r="AR560" s="17">
        <v>0.439891344545561</v>
      </c>
      <c r="AS560" s="17">
        <v>0.52374823040894303</v>
      </c>
      <c r="AT560" s="17">
        <v>0.52266749953469405</v>
      </c>
      <c r="AU560" s="17">
        <v>0.469932528161148</v>
      </c>
      <c r="AV560" s="17"/>
      <c r="AW560" s="17">
        <v>0.45292360804891502</v>
      </c>
      <c r="AX560" s="17">
        <v>0.46912527822558597</v>
      </c>
      <c r="AY560" s="17">
        <v>0.434338127853514</v>
      </c>
      <c r="AZ560" s="17">
        <v>0.44560959191677402</v>
      </c>
      <c r="BA560" s="17">
        <v>0.47712460982746402</v>
      </c>
      <c r="BB560" s="17">
        <v>0.47929802099607199</v>
      </c>
      <c r="BC560" s="17"/>
      <c r="BD560" s="17">
        <v>0.46051491328578098</v>
      </c>
      <c r="BE560" s="17">
        <v>0.45161780559127901</v>
      </c>
      <c r="BF560" s="17">
        <v>0.46431563361977402</v>
      </c>
      <c r="BG560" s="17">
        <v>0.44611790775843801</v>
      </c>
      <c r="BH560" s="17">
        <v>0.52482929563070402</v>
      </c>
      <c r="BI560" s="17"/>
      <c r="BJ560" s="17">
        <v>0.45838872395604202</v>
      </c>
      <c r="BK560" s="17">
        <v>0.45653488168278999</v>
      </c>
      <c r="BL560" s="17"/>
      <c r="BM560" s="17">
        <v>0.45661429205516202</v>
      </c>
      <c r="BN560" s="17">
        <v>0.46610140626364299</v>
      </c>
      <c r="BO560" s="17"/>
      <c r="BP560" s="17">
        <v>0.45096277531470103</v>
      </c>
      <c r="BQ560" s="17">
        <v>0.44972757042509698</v>
      </c>
      <c r="BR560" s="17">
        <v>0.47014116895862201</v>
      </c>
      <c r="BS560" s="17">
        <v>0.46357681619009899</v>
      </c>
      <c r="BT560" s="17"/>
      <c r="BU560" s="17">
        <v>0.47207369338495198</v>
      </c>
      <c r="BV560" s="17">
        <v>0.43874112927179199</v>
      </c>
      <c r="BW560" s="17"/>
      <c r="BX560" s="17">
        <v>0.47267472452780701</v>
      </c>
      <c r="BY560" s="17">
        <v>0.451353569279483</v>
      </c>
      <c r="BZ560" s="17"/>
      <c r="CA560" s="17">
        <v>0.50843082149959795</v>
      </c>
      <c r="CB560" s="17">
        <v>0.376562739869231</v>
      </c>
      <c r="CC560" s="17">
        <v>0.48828895332643202</v>
      </c>
      <c r="CD560" s="17">
        <v>0.48892901879147399</v>
      </c>
    </row>
    <row r="561" spans="2:82">
      <c r="B561" t="s">
        <v>225</v>
      </c>
      <c r="C561" s="17">
        <v>0.19917688606422099</v>
      </c>
      <c r="D561" s="17">
        <v>0.190155269305221</v>
      </c>
      <c r="E561" s="17">
        <v>0.20855720123983301</v>
      </c>
      <c r="F561" s="17"/>
      <c r="G561" s="17">
        <v>0.20586927199435401</v>
      </c>
      <c r="H561" s="17">
        <v>0.191235807338834</v>
      </c>
      <c r="I561" s="17">
        <v>0.193473223785641</v>
      </c>
      <c r="J561" s="17">
        <v>0.221580422722154</v>
      </c>
      <c r="K561" s="17">
        <v>0.20338135974256599</v>
      </c>
      <c r="L561" s="17">
        <v>0.184824245540021</v>
      </c>
      <c r="M561" s="17"/>
      <c r="N561" s="17">
        <v>0.15194922026646199</v>
      </c>
      <c r="O561" s="17">
        <v>0.195623062370161</v>
      </c>
      <c r="P561" s="17">
        <v>0.228540174047072</v>
      </c>
      <c r="Q561" s="17">
        <v>0.22772089634147799</v>
      </c>
      <c r="R561" s="17"/>
      <c r="S561" s="17">
        <v>0.17300691163891499</v>
      </c>
      <c r="T561" s="17">
        <v>0.203104710046972</v>
      </c>
      <c r="U561" s="17">
        <v>0.24372712078730799</v>
      </c>
      <c r="V561" s="17">
        <v>0.22504085479057701</v>
      </c>
      <c r="W561" s="17">
        <v>0.21376929630684099</v>
      </c>
      <c r="X561" s="17">
        <v>0.19951508540384599</v>
      </c>
      <c r="Y561" s="17">
        <v>0.211223440963308</v>
      </c>
      <c r="Z561" s="17">
        <v>0.21504642066270299</v>
      </c>
      <c r="AA561" s="17">
        <v>0.14639447133747199</v>
      </c>
      <c r="AB561" s="17">
        <v>0.18691092261863401</v>
      </c>
      <c r="AC561" s="17">
        <v>0.20153254233179499</v>
      </c>
      <c r="AD561" s="17">
        <v>0.245956728569456</v>
      </c>
      <c r="AE561" s="17"/>
      <c r="AF561" s="17">
        <v>0.22714361366427399</v>
      </c>
      <c r="AG561" s="17">
        <v>0.24073809667097401</v>
      </c>
      <c r="AH561" s="17">
        <v>0.18878985840468901</v>
      </c>
      <c r="AI561" s="17">
        <v>0.26980134239904602</v>
      </c>
      <c r="AJ561" s="17">
        <v>0.22038800596789801</v>
      </c>
      <c r="AK561" s="17">
        <v>0.170692347333083</v>
      </c>
      <c r="AL561" s="17">
        <v>0.221148516190838</v>
      </c>
      <c r="AM561" s="17">
        <v>0.18377421886742501</v>
      </c>
      <c r="AN561" s="17">
        <v>0.16632417361212801</v>
      </c>
      <c r="AO561" s="17">
        <v>0.17659663063756101</v>
      </c>
      <c r="AP561" s="17">
        <v>0.174788331746905</v>
      </c>
      <c r="AQ561" s="17">
        <v>0.203181572934163</v>
      </c>
      <c r="AR561" s="17">
        <v>0.18127441189236099</v>
      </c>
      <c r="AS561" s="17">
        <v>0.146904264457623</v>
      </c>
      <c r="AT561" s="17">
        <v>0.16802711080145299</v>
      </c>
      <c r="AU561" s="17">
        <v>0.13514293217845999</v>
      </c>
      <c r="AV561" s="17"/>
      <c r="AW561" s="17">
        <v>0.171828645125704</v>
      </c>
      <c r="AX561" s="17">
        <v>0.209383573702322</v>
      </c>
      <c r="AY561" s="17">
        <v>0.19178614264535801</v>
      </c>
      <c r="AZ561" s="17">
        <v>0.220134442865665</v>
      </c>
      <c r="BA561" s="17">
        <v>0.20373029883712099</v>
      </c>
      <c r="BB561" s="17">
        <v>0.191831001959374</v>
      </c>
      <c r="BC561" s="17"/>
      <c r="BD561" s="17">
        <v>0.233471893763848</v>
      </c>
      <c r="BE561" s="17">
        <v>0.215239773124414</v>
      </c>
      <c r="BF561" s="17">
        <v>0.159130766296776</v>
      </c>
      <c r="BG561" s="17">
        <v>0.16556695350891301</v>
      </c>
      <c r="BH561" s="17">
        <v>9.8076963391597702E-2</v>
      </c>
      <c r="BI561" s="17"/>
      <c r="BJ561" s="17">
        <v>0.20111850028894701</v>
      </c>
      <c r="BK561" s="17">
        <v>0.188465097763204</v>
      </c>
      <c r="BL561" s="17"/>
      <c r="BM561" s="17">
        <v>0.19956728723214501</v>
      </c>
      <c r="BN561" s="17">
        <v>0.19444539462584601</v>
      </c>
      <c r="BO561" s="17"/>
      <c r="BP561" s="17">
        <v>0.20436812324154799</v>
      </c>
      <c r="BQ561" s="17">
        <v>0.18647696685923501</v>
      </c>
      <c r="BR561" s="17">
        <v>0.16330026243457799</v>
      </c>
      <c r="BS561" s="17">
        <v>0.20059383502328401</v>
      </c>
      <c r="BT561" s="17"/>
      <c r="BU561" s="17">
        <v>0.17041819876508699</v>
      </c>
      <c r="BV561" s="17">
        <v>0.23578552304330599</v>
      </c>
      <c r="BW561" s="17"/>
      <c r="BX561" s="17">
        <v>0.121932370055565</v>
      </c>
      <c r="BY561" s="17">
        <v>0.229816370425037</v>
      </c>
      <c r="BZ561" s="17"/>
      <c r="CA561" s="17">
        <v>0.138760539413956</v>
      </c>
      <c r="CB561" s="17">
        <v>0.33079190135691</v>
      </c>
      <c r="CC561" s="17">
        <v>6.1935170652079402E-2</v>
      </c>
      <c r="CD561" s="17">
        <v>0.23521755123412399</v>
      </c>
    </row>
    <row r="562" spans="2:82">
      <c r="B562" t="s">
        <v>226</v>
      </c>
      <c r="C562" s="17">
        <v>5.0062289926688201E-2</v>
      </c>
      <c r="D562" s="17">
        <v>5.2337564785545902E-2</v>
      </c>
      <c r="E562" s="17">
        <v>4.8212434029986803E-2</v>
      </c>
      <c r="F562" s="17"/>
      <c r="G562" s="17">
        <v>5.1152519824962599E-2</v>
      </c>
      <c r="H562" s="17">
        <v>5.05997375909258E-2</v>
      </c>
      <c r="I562" s="17">
        <v>6.3916567825268097E-2</v>
      </c>
      <c r="J562" s="17">
        <v>4.68038637334761E-2</v>
      </c>
      <c r="K562" s="17">
        <v>4.4581511694099699E-2</v>
      </c>
      <c r="L562" s="17">
        <v>4.3911908844021699E-2</v>
      </c>
      <c r="M562" s="17"/>
      <c r="N562" s="17">
        <v>3.1681113460765201E-2</v>
      </c>
      <c r="O562" s="17">
        <v>5.5226068741192E-2</v>
      </c>
      <c r="P562" s="17">
        <v>6.6582162450560506E-2</v>
      </c>
      <c r="Q562" s="17">
        <v>5.0125424128062299E-2</v>
      </c>
      <c r="R562" s="17"/>
      <c r="S562" s="17">
        <v>3.7601991900044103E-2</v>
      </c>
      <c r="T562" s="17">
        <v>3.5662166862010597E-2</v>
      </c>
      <c r="U562" s="17">
        <v>4.8988930522507197E-2</v>
      </c>
      <c r="V562" s="17">
        <v>6.0195361113547598E-2</v>
      </c>
      <c r="W562" s="17">
        <v>5.3736921721779102E-2</v>
      </c>
      <c r="X562" s="17">
        <v>6.2615322206982696E-2</v>
      </c>
      <c r="Y562" s="17">
        <v>5.4938820432460699E-2</v>
      </c>
      <c r="Z562" s="17">
        <v>7.4942286611248701E-2</v>
      </c>
      <c r="AA562" s="17">
        <v>5.9886498285985697E-2</v>
      </c>
      <c r="AB562" s="17">
        <v>5.2167128107659701E-2</v>
      </c>
      <c r="AC562" s="17">
        <v>3.2492852713175799E-2</v>
      </c>
      <c r="AD562" s="17">
        <v>3.7599819580388799E-2</v>
      </c>
      <c r="AE562" s="17"/>
      <c r="AF562" s="17">
        <v>3.8586437833161097E-2</v>
      </c>
      <c r="AG562" s="17">
        <v>4.0921781071083803E-2</v>
      </c>
      <c r="AH562" s="17">
        <v>6.63531206608724E-2</v>
      </c>
      <c r="AI562" s="17">
        <v>5.4520079373306898E-2</v>
      </c>
      <c r="AJ562" s="17">
        <v>4.9297600918595599E-2</v>
      </c>
      <c r="AK562" s="17">
        <v>5.5506683068519497E-2</v>
      </c>
      <c r="AL562" s="17">
        <v>6.2654313499937206E-2</v>
      </c>
      <c r="AM562" s="17">
        <v>4.3786677834154498E-2</v>
      </c>
      <c r="AN562" s="17">
        <v>5.0581369925950997E-2</v>
      </c>
      <c r="AO562" s="17">
        <v>5.5181789895349199E-2</v>
      </c>
      <c r="AP562" s="17">
        <v>4.0202910059366402E-2</v>
      </c>
      <c r="AQ562" s="17">
        <v>4.5768745396179797E-2</v>
      </c>
      <c r="AR562" s="17">
        <v>7.7863963773128805E-2</v>
      </c>
      <c r="AS562" s="17">
        <v>2.81480648762625E-2</v>
      </c>
      <c r="AT562" s="17">
        <v>4.3113475872349899E-2</v>
      </c>
      <c r="AU562" s="17">
        <v>2.4300841759551599E-2</v>
      </c>
      <c r="AV562" s="17"/>
      <c r="AW562" s="17">
        <v>3.4737433728169703E-2</v>
      </c>
      <c r="AX562" s="17">
        <v>4.1357083295870602E-2</v>
      </c>
      <c r="AY562" s="17">
        <v>7.5617724670966099E-2</v>
      </c>
      <c r="AZ562" s="17">
        <v>5.4372215389954501E-2</v>
      </c>
      <c r="BA562" s="17">
        <v>5.8024775040549599E-2</v>
      </c>
      <c r="BB562" s="17">
        <v>6.4528962283966304E-2</v>
      </c>
      <c r="BC562" s="17"/>
      <c r="BD562" s="17">
        <v>4.8146878062924302E-2</v>
      </c>
      <c r="BE562" s="17">
        <v>6.3678573820309295E-2</v>
      </c>
      <c r="BF562" s="17">
        <v>4.50107508673405E-2</v>
      </c>
      <c r="BG562" s="17">
        <v>2.1366426868197098E-2</v>
      </c>
      <c r="BH562" s="17">
        <v>2.3913435997773999E-2</v>
      </c>
      <c r="BI562" s="17"/>
      <c r="BJ562" s="17">
        <v>5.62519887983036E-2</v>
      </c>
      <c r="BK562" s="17">
        <v>2.4367438241875899E-2</v>
      </c>
      <c r="BL562" s="17"/>
      <c r="BM562" s="17">
        <v>5.3180738143428101E-2</v>
      </c>
      <c r="BN562" s="17">
        <v>3.5818336323316498E-2</v>
      </c>
      <c r="BO562" s="17"/>
      <c r="BP562" s="17">
        <v>3.7956521184150001E-2</v>
      </c>
      <c r="BQ562" s="17">
        <v>3.2851716741935301E-2</v>
      </c>
      <c r="BR562" s="17">
        <v>2.90137687380373E-2</v>
      </c>
      <c r="BS562" s="17">
        <v>5.6134566530000499E-2</v>
      </c>
      <c r="BT562" s="17"/>
      <c r="BU562" s="17">
        <v>4.2617916746228501E-2</v>
      </c>
      <c r="BV562" s="17">
        <v>5.9538673617834402E-2</v>
      </c>
      <c r="BW562" s="17"/>
      <c r="BX562" s="17">
        <v>2.9833829311707801E-2</v>
      </c>
      <c r="BY562" s="17">
        <v>5.8086025910568703E-2</v>
      </c>
      <c r="BZ562" s="17"/>
      <c r="CA562" s="17">
        <v>3.2140504009139398E-2</v>
      </c>
      <c r="CB562" s="17">
        <v>0.107362371436985</v>
      </c>
      <c r="CC562" s="17">
        <v>7.6845745731381103E-3</v>
      </c>
      <c r="CD562" s="17">
        <v>4.4940969885681602E-2</v>
      </c>
    </row>
    <row r="563" spans="2:82">
      <c r="B563" t="s">
        <v>227</v>
      </c>
      <c r="C563" s="17">
        <v>2.1290910211256401E-2</v>
      </c>
      <c r="D563" s="17">
        <v>2.7446187742398102E-2</v>
      </c>
      <c r="E563" s="17">
        <v>1.49370398462169E-2</v>
      </c>
      <c r="F563" s="17"/>
      <c r="G563" s="17">
        <v>2.2798105729570198E-2</v>
      </c>
      <c r="H563" s="17">
        <v>2.2763846243686301E-2</v>
      </c>
      <c r="I563" s="17">
        <v>1.82844504244178E-2</v>
      </c>
      <c r="J563" s="17">
        <v>2.8354631262078999E-2</v>
      </c>
      <c r="K563" s="17">
        <v>1.76434241513953E-2</v>
      </c>
      <c r="L563" s="17">
        <v>1.8245006083065798E-2</v>
      </c>
      <c r="M563" s="17"/>
      <c r="N563" s="17">
        <v>2.13742161264041E-2</v>
      </c>
      <c r="O563" s="17">
        <v>1.2465268490108599E-2</v>
      </c>
      <c r="P563" s="17">
        <v>2.6476707805361301E-2</v>
      </c>
      <c r="Q563" s="17">
        <v>2.6370062343285702E-2</v>
      </c>
      <c r="R563" s="17"/>
      <c r="S563" s="17">
        <v>1.7509586658128101E-2</v>
      </c>
      <c r="T563" s="17">
        <v>1.15004163929782E-2</v>
      </c>
      <c r="U563" s="17">
        <v>3.0166994453068199E-3</v>
      </c>
      <c r="V563" s="17">
        <v>3.0635792837376299E-2</v>
      </c>
      <c r="W563" s="17">
        <v>2.0974363708226099E-2</v>
      </c>
      <c r="X563" s="17">
        <v>3.2818132843331502E-2</v>
      </c>
      <c r="Y563" s="17">
        <v>1.3128862023179699E-2</v>
      </c>
      <c r="Z563" s="17">
        <v>2.4140983996238499E-2</v>
      </c>
      <c r="AA563" s="17">
        <v>3.3660526903497703E-2</v>
      </c>
      <c r="AB563" s="17">
        <v>1.3028571723878699E-2</v>
      </c>
      <c r="AC563" s="17">
        <v>5.3372690283944001E-2</v>
      </c>
      <c r="AD563" s="17">
        <v>1.2138239952812799E-2</v>
      </c>
      <c r="AE563" s="17"/>
      <c r="AF563" s="17">
        <v>5.2589729897637598E-2</v>
      </c>
      <c r="AG563" s="17">
        <v>3.8615055667631501E-2</v>
      </c>
      <c r="AH563" s="17">
        <v>2.2618556456633399E-2</v>
      </c>
      <c r="AI563" s="17">
        <v>1.7682323606568202E-2</v>
      </c>
      <c r="AJ563" s="17">
        <v>1.31852280360319E-2</v>
      </c>
      <c r="AK563" s="17">
        <v>2.0303821179124E-2</v>
      </c>
      <c r="AL563" s="17">
        <v>1.77602495973119E-2</v>
      </c>
      <c r="AM563" s="17">
        <v>2.6178209810536701E-2</v>
      </c>
      <c r="AN563" s="17">
        <v>8.3872337448882405E-3</v>
      </c>
      <c r="AO563" s="17">
        <v>2.9872564529354401E-2</v>
      </c>
      <c r="AP563" s="17">
        <v>2.7232054464758799E-2</v>
      </c>
      <c r="AQ563" s="17">
        <v>2.0694609664713599E-2</v>
      </c>
      <c r="AR563" s="17">
        <v>1.1876395364656501E-2</v>
      </c>
      <c r="AS563" s="17">
        <v>6.5733291721710399E-2</v>
      </c>
      <c r="AT563" s="17">
        <v>0</v>
      </c>
      <c r="AU563" s="17">
        <v>2.0735012985177902E-2</v>
      </c>
      <c r="AV563" s="17"/>
      <c r="AW563" s="17">
        <v>2.88604333680927E-2</v>
      </c>
      <c r="AX563" s="17">
        <v>1.22844927054862E-2</v>
      </c>
      <c r="AY563" s="17">
        <v>2.60065093307369E-2</v>
      </c>
      <c r="AZ563" s="17">
        <v>2.7331352678925201E-2</v>
      </c>
      <c r="BA563" s="17">
        <v>2.0210618449085501E-2</v>
      </c>
      <c r="BB563" s="17">
        <v>3.7534214649392801E-3</v>
      </c>
      <c r="BC563" s="17"/>
      <c r="BD563" s="17">
        <v>1.5577272062625099E-2</v>
      </c>
      <c r="BE563" s="17">
        <v>2.7083987688837199E-2</v>
      </c>
      <c r="BF563" s="17">
        <v>2.30381573257952E-2</v>
      </c>
      <c r="BG563" s="17">
        <v>1.01421020378145E-2</v>
      </c>
      <c r="BH563" s="17">
        <v>0</v>
      </c>
      <c r="BI563" s="17"/>
      <c r="BJ563" s="17">
        <v>2.2857418791233399E-2</v>
      </c>
      <c r="BK563" s="17">
        <v>1.5102486362860599E-2</v>
      </c>
      <c r="BL563" s="17"/>
      <c r="BM563" s="17">
        <v>2.29791754460963E-2</v>
      </c>
      <c r="BN563" s="17">
        <v>1.34333785759217E-2</v>
      </c>
      <c r="BO563" s="17"/>
      <c r="BP563" s="17">
        <v>1.1074253597003E-2</v>
      </c>
      <c r="BQ563" s="17">
        <v>1.00091572609742E-2</v>
      </c>
      <c r="BR563" s="17">
        <v>4.0143039798842997E-2</v>
      </c>
      <c r="BS563" s="17">
        <v>2.2488399559171701E-2</v>
      </c>
      <c r="BT563" s="17"/>
      <c r="BU563" s="17">
        <v>1.2326222685556901E-2</v>
      </c>
      <c r="BV563" s="17">
        <v>3.2702592109169197E-2</v>
      </c>
      <c r="BW563" s="17"/>
      <c r="BX563" s="17">
        <v>9.8046732597608897E-3</v>
      </c>
      <c r="BY563" s="17">
        <v>2.5846992579621999E-2</v>
      </c>
      <c r="BZ563" s="17"/>
      <c r="CA563" s="17">
        <v>6.1584610106725501E-3</v>
      </c>
      <c r="CB563" s="17">
        <v>4.9091431266623298E-2</v>
      </c>
      <c r="CC563" s="17">
        <v>4.19597875572805E-3</v>
      </c>
      <c r="CD563" s="17">
        <v>1.6767695201155199E-2</v>
      </c>
    </row>
    <row r="564" spans="2:82">
      <c r="B564" t="s">
        <v>124</v>
      </c>
      <c r="C564" s="17">
        <v>2.2493375076805201E-2</v>
      </c>
      <c r="D564" s="17">
        <v>1.6007825248851498E-2</v>
      </c>
      <c r="E564" s="17">
        <v>2.8995324387001999E-2</v>
      </c>
      <c r="F564" s="17"/>
      <c r="G564" s="17">
        <v>2.4873148029980498E-2</v>
      </c>
      <c r="H564" s="17">
        <v>1.6706028113231901E-2</v>
      </c>
      <c r="I564" s="17">
        <v>2.6965378486458101E-2</v>
      </c>
      <c r="J564" s="17">
        <v>3.3827249092880401E-2</v>
      </c>
      <c r="K564" s="17">
        <v>2.0266893361145101E-2</v>
      </c>
      <c r="L564" s="17">
        <v>1.42575449370471E-2</v>
      </c>
      <c r="M564" s="17"/>
      <c r="N564" s="17">
        <v>1.00449319434771E-2</v>
      </c>
      <c r="O564" s="17">
        <v>2.21200891963023E-2</v>
      </c>
      <c r="P564" s="17">
        <v>2.82660068341654E-2</v>
      </c>
      <c r="Q564" s="17">
        <v>2.9237544423826801E-2</v>
      </c>
      <c r="R564" s="17"/>
      <c r="S564" s="17">
        <v>2.74302457055512E-2</v>
      </c>
      <c r="T564" s="17">
        <v>1.76364583667327E-2</v>
      </c>
      <c r="U564" s="17">
        <v>3.4553220220933697E-2</v>
      </c>
      <c r="V564" s="17">
        <v>5.8392834579150199E-3</v>
      </c>
      <c r="W564" s="17">
        <v>1.00641561530564E-2</v>
      </c>
      <c r="X564" s="17">
        <v>3.7963125759156197E-2</v>
      </c>
      <c r="Y564" s="17">
        <v>2.7202315627580301E-2</v>
      </c>
      <c r="Z564" s="17">
        <v>2.2401013191747698E-2</v>
      </c>
      <c r="AA564" s="17">
        <v>1.7789080923043401E-2</v>
      </c>
      <c r="AB564" s="17">
        <v>2.82704089210104E-2</v>
      </c>
      <c r="AC564" s="17">
        <v>1.5691469148426201E-2</v>
      </c>
      <c r="AD564" s="17">
        <v>1.97113551742648E-2</v>
      </c>
      <c r="AE564" s="17"/>
      <c r="AF564" s="17">
        <v>3.91401137033092E-2</v>
      </c>
      <c r="AG564" s="17">
        <v>4.2488970812701803E-2</v>
      </c>
      <c r="AH564" s="17">
        <v>4.9213060141422203E-2</v>
      </c>
      <c r="AI564" s="17">
        <v>2.6975506439343402E-2</v>
      </c>
      <c r="AJ564" s="17">
        <v>2.8860504426549902E-2</v>
      </c>
      <c r="AK564" s="17">
        <v>1.6625260389354E-2</v>
      </c>
      <c r="AL564" s="17">
        <v>2.2776661171230301E-2</v>
      </c>
      <c r="AM564" s="17">
        <v>1.8408487261168199E-2</v>
      </c>
      <c r="AN564" s="17">
        <v>9.9076366091688604E-3</v>
      </c>
      <c r="AO564" s="17">
        <v>8.9673082575766807E-3</v>
      </c>
      <c r="AP564" s="17">
        <v>2.33721098868718E-2</v>
      </c>
      <c r="AQ564" s="17">
        <v>3.3820708167957201E-3</v>
      </c>
      <c r="AR564" s="17">
        <v>6.6163062302251399E-3</v>
      </c>
      <c r="AS564" s="17">
        <v>0</v>
      </c>
      <c r="AT564" s="17">
        <v>1.3001935020526999E-2</v>
      </c>
      <c r="AU564" s="17">
        <v>8.6306072325463192E-3</v>
      </c>
      <c r="AV564" s="17"/>
      <c r="AW564" s="17">
        <v>1.7241567671162999E-2</v>
      </c>
      <c r="AX564" s="17">
        <v>2.1530791490350001E-2</v>
      </c>
      <c r="AY564" s="17">
        <v>2.1314239137244301E-2</v>
      </c>
      <c r="AZ564" s="17">
        <v>2.7085203864471E-2</v>
      </c>
      <c r="BA564" s="17">
        <v>1.9349313012892E-2</v>
      </c>
      <c r="BB564" s="17">
        <v>3.5794151719112897E-2</v>
      </c>
      <c r="BC564" s="17"/>
      <c r="BD564" s="17">
        <v>3.8923919936722798E-2</v>
      </c>
      <c r="BE564" s="17">
        <v>1.7051639984213399E-2</v>
      </c>
      <c r="BF564" s="17">
        <v>1.6887423684480998E-2</v>
      </c>
      <c r="BG564" s="17">
        <v>1.1652792489518201E-2</v>
      </c>
      <c r="BH564" s="17">
        <v>0</v>
      </c>
      <c r="BI564" s="17"/>
      <c r="BJ564" s="17">
        <v>2.41164486517494E-2</v>
      </c>
      <c r="BK564" s="17">
        <v>9.6008527767971596E-3</v>
      </c>
      <c r="BL564" s="17"/>
      <c r="BM564" s="17">
        <v>2.4074290521862E-2</v>
      </c>
      <c r="BN564" s="17">
        <v>1.1589109582001799E-2</v>
      </c>
      <c r="BO564" s="17"/>
      <c r="BP564" s="17">
        <v>1.24646897666063E-2</v>
      </c>
      <c r="BQ564" s="17">
        <v>1.14094468754498E-2</v>
      </c>
      <c r="BR564" s="17">
        <v>1.0081572260583101E-2</v>
      </c>
      <c r="BS564" s="17">
        <v>2.53623792788247E-2</v>
      </c>
      <c r="BT564" s="17"/>
      <c r="BU564" s="17">
        <v>1.20253252554857E-2</v>
      </c>
      <c r="BV564" s="17">
        <v>3.5818775913136001E-2</v>
      </c>
      <c r="BW564" s="17"/>
      <c r="BX564" s="17">
        <v>6.8284023356849502E-3</v>
      </c>
      <c r="BY564" s="17">
        <v>2.87069771823628E-2</v>
      </c>
      <c r="BZ564" s="17"/>
      <c r="CA564" s="17">
        <v>0</v>
      </c>
      <c r="CB564" s="17">
        <v>3.1949340839419103E-2</v>
      </c>
      <c r="CC564" s="17">
        <v>3.0283896427024701E-3</v>
      </c>
      <c r="CD564" s="17">
        <v>4.01127270441008E-2</v>
      </c>
    </row>
    <row r="565" spans="2:82">
      <c r="B565" t="s">
        <v>228</v>
      </c>
      <c r="C565" s="17">
        <v>0.70697653872102895</v>
      </c>
      <c r="D565" s="17">
        <v>0.71405315291798299</v>
      </c>
      <c r="E565" s="17">
        <v>0.699298000496961</v>
      </c>
      <c r="F565" s="17"/>
      <c r="G565" s="17">
        <v>0.69530695442113299</v>
      </c>
      <c r="H565" s="17">
        <v>0.71869458071332204</v>
      </c>
      <c r="I565" s="17">
        <v>0.69736037947821505</v>
      </c>
      <c r="J565" s="17">
        <v>0.66943383318941097</v>
      </c>
      <c r="K565" s="17">
        <v>0.71412681105079401</v>
      </c>
      <c r="L565" s="17">
        <v>0.73876129459584405</v>
      </c>
      <c r="M565" s="17"/>
      <c r="N565" s="17">
        <v>0.78495051820289197</v>
      </c>
      <c r="O565" s="17">
        <v>0.71456551120223599</v>
      </c>
      <c r="P565" s="17">
        <v>0.65013494886284096</v>
      </c>
      <c r="Q565" s="17">
        <v>0.66654607276334699</v>
      </c>
      <c r="R565" s="17"/>
      <c r="S565" s="17">
        <v>0.74445126409736195</v>
      </c>
      <c r="T565" s="17">
        <v>0.73209624833130604</v>
      </c>
      <c r="U565" s="17">
        <v>0.66971402902394395</v>
      </c>
      <c r="V565" s="17">
        <v>0.67828870780058403</v>
      </c>
      <c r="W565" s="17">
        <v>0.70145526211009701</v>
      </c>
      <c r="X565" s="17">
        <v>0.66708833378668297</v>
      </c>
      <c r="Y565" s="17">
        <v>0.69350656095347096</v>
      </c>
      <c r="Z565" s="17">
        <v>0.663469295538062</v>
      </c>
      <c r="AA565" s="17">
        <v>0.74226942255000194</v>
      </c>
      <c r="AB565" s="17">
        <v>0.71962296862881703</v>
      </c>
      <c r="AC565" s="17">
        <v>0.69691044552265902</v>
      </c>
      <c r="AD565" s="17">
        <v>0.68459385672307704</v>
      </c>
      <c r="AE565" s="17"/>
      <c r="AF565" s="17">
        <v>0.64254010490161795</v>
      </c>
      <c r="AG565" s="17">
        <v>0.63723609577760898</v>
      </c>
      <c r="AH565" s="17">
        <v>0.67302540433638303</v>
      </c>
      <c r="AI565" s="17">
        <v>0.63102074818173604</v>
      </c>
      <c r="AJ565" s="17">
        <v>0.68826866065092396</v>
      </c>
      <c r="AK565" s="17">
        <v>0.73687188802991999</v>
      </c>
      <c r="AL565" s="17">
        <v>0.67566025954068298</v>
      </c>
      <c r="AM565" s="17">
        <v>0.72785240622671599</v>
      </c>
      <c r="AN565" s="17">
        <v>0.76479958610786403</v>
      </c>
      <c r="AO565" s="17">
        <v>0.729381706680158</v>
      </c>
      <c r="AP565" s="17">
        <v>0.734404593842098</v>
      </c>
      <c r="AQ565" s="17">
        <v>0.726973001188148</v>
      </c>
      <c r="AR565" s="17">
        <v>0.72236892273962805</v>
      </c>
      <c r="AS565" s="17">
        <v>0.75921437894440402</v>
      </c>
      <c r="AT565" s="17">
        <v>0.77585747830566998</v>
      </c>
      <c r="AU565" s="17">
        <v>0.81119060584426395</v>
      </c>
      <c r="AV565" s="17"/>
      <c r="AW565" s="17">
        <v>0.74733192010687099</v>
      </c>
      <c r="AX565" s="17">
        <v>0.71544405880597095</v>
      </c>
      <c r="AY565" s="17">
        <v>0.68527538421569401</v>
      </c>
      <c r="AZ565" s="17">
        <v>0.67107678520098402</v>
      </c>
      <c r="BA565" s="17">
        <v>0.69868499466035106</v>
      </c>
      <c r="BB565" s="17">
        <v>0.70409246257260705</v>
      </c>
      <c r="BC565" s="17"/>
      <c r="BD565" s="17">
        <v>0.66388003617388003</v>
      </c>
      <c r="BE565" s="17">
        <v>0.67694602538222604</v>
      </c>
      <c r="BF565" s="17">
        <v>0.75593290182560702</v>
      </c>
      <c r="BG565" s="17">
        <v>0.79127172509555699</v>
      </c>
      <c r="BH565" s="17">
        <v>0.87800960061062805</v>
      </c>
      <c r="BI565" s="17"/>
      <c r="BJ565" s="17">
        <v>0.69565564346976605</v>
      </c>
      <c r="BK565" s="17">
        <v>0.76246412485526305</v>
      </c>
      <c r="BL565" s="17"/>
      <c r="BM565" s="17">
        <v>0.70019850865646804</v>
      </c>
      <c r="BN565" s="17">
        <v>0.74471378089291396</v>
      </c>
      <c r="BO565" s="17"/>
      <c r="BP565" s="17">
        <v>0.73413641221069303</v>
      </c>
      <c r="BQ565" s="17">
        <v>0.75925271226240598</v>
      </c>
      <c r="BR565" s="17">
        <v>0.757461356767959</v>
      </c>
      <c r="BS565" s="17">
        <v>0.69542081960871904</v>
      </c>
      <c r="BT565" s="17"/>
      <c r="BU565" s="17">
        <v>0.76261233654764204</v>
      </c>
      <c r="BV565" s="17">
        <v>0.63615443531655502</v>
      </c>
      <c r="BW565" s="17"/>
      <c r="BX565" s="17">
        <v>0.831600725037281</v>
      </c>
      <c r="BY565" s="17">
        <v>0.657543633902409</v>
      </c>
      <c r="BZ565" s="17"/>
      <c r="CA565" s="17">
        <v>0.82294049556623206</v>
      </c>
      <c r="CB565" s="17">
        <v>0.48080495510006299</v>
      </c>
      <c r="CC565" s="17">
        <v>0.92315588637635204</v>
      </c>
      <c r="CD565" s="17">
        <v>0.66296105663493798</v>
      </c>
    </row>
    <row r="566" spans="2:82">
      <c r="B566" t="s">
        <v>229</v>
      </c>
      <c r="C566" s="17">
        <v>7.1353200137944606E-2</v>
      </c>
      <c r="D566" s="17">
        <v>7.9783752527943994E-2</v>
      </c>
      <c r="E566" s="17">
        <v>6.3149473876203704E-2</v>
      </c>
      <c r="F566" s="17"/>
      <c r="G566" s="17">
        <v>7.3950625554532801E-2</v>
      </c>
      <c r="H566" s="17">
        <v>7.3363583834612195E-2</v>
      </c>
      <c r="I566" s="17">
        <v>8.2201018249685898E-2</v>
      </c>
      <c r="J566" s="17">
        <v>7.5158494995555006E-2</v>
      </c>
      <c r="K566" s="17">
        <v>6.2224935845495002E-2</v>
      </c>
      <c r="L566" s="17">
        <v>6.2156914927087498E-2</v>
      </c>
      <c r="M566" s="17"/>
      <c r="N566" s="17">
        <v>5.3055329587169298E-2</v>
      </c>
      <c r="O566" s="17">
        <v>6.7691337231300594E-2</v>
      </c>
      <c r="P566" s="17">
        <v>9.30588702559218E-2</v>
      </c>
      <c r="Q566" s="17">
        <v>7.6495486471347907E-2</v>
      </c>
      <c r="R566" s="17"/>
      <c r="S566" s="17">
        <v>5.5111578558172197E-2</v>
      </c>
      <c r="T566" s="17">
        <v>4.7162583254988802E-2</v>
      </c>
      <c r="U566" s="17">
        <v>5.2005629967814097E-2</v>
      </c>
      <c r="V566" s="17">
        <v>9.0831153950923907E-2</v>
      </c>
      <c r="W566" s="17">
        <v>7.47112854300052E-2</v>
      </c>
      <c r="X566" s="17">
        <v>9.5433455050314295E-2</v>
      </c>
      <c r="Y566" s="17">
        <v>6.8067682455640405E-2</v>
      </c>
      <c r="Z566" s="17">
        <v>9.90832706074872E-2</v>
      </c>
      <c r="AA566" s="17">
        <v>9.3547025189483393E-2</v>
      </c>
      <c r="AB566" s="17">
        <v>6.5195699831538403E-2</v>
      </c>
      <c r="AC566" s="17">
        <v>8.5865542997119806E-2</v>
      </c>
      <c r="AD566" s="17">
        <v>4.9738059533201699E-2</v>
      </c>
      <c r="AE566" s="17"/>
      <c r="AF566" s="17">
        <v>9.1176167730798702E-2</v>
      </c>
      <c r="AG566" s="17">
        <v>7.9536836738715394E-2</v>
      </c>
      <c r="AH566" s="17">
        <v>8.8971677117505907E-2</v>
      </c>
      <c r="AI566" s="17">
        <v>7.2202402979875097E-2</v>
      </c>
      <c r="AJ566" s="17">
        <v>6.2482828954627499E-2</v>
      </c>
      <c r="AK566" s="17">
        <v>7.5810504247643504E-2</v>
      </c>
      <c r="AL566" s="17">
        <v>8.0414563097249106E-2</v>
      </c>
      <c r="AM566" s="17">
        <v>6.9964887644691096E-2</v>
      </c>
      <c r="AN566" s="17">
        <v>5.8968603670839198E-2</v>
      </c>
      <c r="AO566" s="17">
        <v>8.5054354424703493E-2</v>
      </c>
      <c r="AP566" s="17">
        <v>6.7434964524125202E-2</v>
      </c>
      <c r="AQ566" s="17">
        <v>6.64633550608935E-2</v>
      </c>
      <c r="AR566" s="17">
        <v>8.9740359137785303E-2</v>
      </c>
      <c r="AS566" s="17">
        <v>9.3881356597972906E-2</v>
      </c>
      <c r="AT566" s="17">
        <v>4.3113475872349899E-2</v>
      </c>
      <c r="AU566" s="17">
        <v>4.50358547447295E-2</v>
      </c>
      <c r="AV566" s="17"/>
      <c r="AW566" s="17">
        <v>6.3597867096262403E-2</v>
      </c>
      <c r="AX566" s="17">
        <v>5.36415760013568E-2</v>
      </c>
      <c r="AY566" s="17">
        <v>0.10162423400170301</v>
      </c>
      <c r="AZ566" s="17">
        <v>8.1703568068879698E-2</v>
      </c>
      <c r="BA566" s="17">
        <v>7.8235393489635097E-2</v>
      </c>
      <c r="BB566" s="17">
        <v>6.8282383748905606E-2</v>
      </c>
      <c r="BC566" s="17"/>
      <c r="BD566" s="17">
        <v>6.3724150125549398E-2</v>
      </c>
      <c r="BE566" s="17">
        <v>9.0762561509146605E-2</v>
      </c>
      <c r="BF566" s="17">
        <v>6.8048908193135693E-2</v>
      </c>
      <c r="BG566" s="17">
        <v>3.15085289060116E-2</v>
      </c>
      <c r="BH566" s="17">
        <v>2.3913435997773999E-2</v>
      </c>
      <c r="BI566" s="17"/>
      <c r="BJ566" s="17">
        <v>7.9109407589536995E-2</v>
      </c>
      <c r="BK566" s="17">
        <v>3.94699246047365E-2</v>
      </c>
      <c r="BL566" s="17"/>
      <c r="BM566" s="17">
        <v>7.6159913589524397E-2</v>
      </c>
      <c r="BN566" s="17">
        <v>4.92517148992382E-2</v>
      </c>
      <c r="BO566" s="17"/>
      <c r="BP566" s="17">
        <v>4.9030774781152899E-2</v>
      </c>
      <c r="BQ566" s="17">
        <v>4.2860874002909402E-2</v>
      </c>
      <c r="BR566" s="17">
        <v>6.9156808536880304E-2</v>
      </c>
      <c r="BS566" s="17">
        <v>7.8622966089172103E-2</v>
      </c>
      <c r="BT566" s="17"/>
      <c r="BU566" s="17">
        <v>5.4944139431785402E-2</v>
      </c>
      <c r="BV566" s="17">
        <v>9.2241265727003502E-2</v>
      </c>
      <c r="BW566" s="17"/>
      <c r="BX566" s="17">
        <v>3.9638502571468698E-2</v>
      </c>
      <c r="BY566" s="17">
        <v>8.3933018490190706E-2</v>
      </c>
      <c r="BZ566" s="17"/>
      <c r="CA566" s="17">
        <v>3.8298965019811997E-2</v>
      </c>
      <c r="CB566" s="17">
        <v>0.15645380270360801</v>
      </c>
      <c r="CC566" s="17">
        <v>1.18805533288662E-2</v>
      </c>
      <c r="CD566" s="17">
        <v>6.1708665086836798E-2</v>
      </c>
    </row>
    <row r="567" spans="2:82">
      <c r="B567" t="s">
        <v>230</v>
      </c>
      <c r="C567" s="17">
        <v>0.63562333858308495</v>
      </c>
      <c r="D567" s="17">
        <v>0.63426940039003998</v>
      </c>
      <c r="E567" s="17">
        <v>0.63614852662075805</v>
      </c>
      <c r="F567" s="17"/>
      <c r="G567" s="17">
        <v>0.62135632886659997</v>
      </c>
      <c r="H567" s="17">
        <v>0.64533099687870998</v>
      </c>
      <c r="I567" s="17">
        <v>0.61515936122852899</v>
      </c>
      <c r="J567" s="17">
        <v>0.59427533819385603</v>
      </c>
      <c r="K567" s="17">
        <v>0.65190187520529896</v>
      </c>
      <c r="L567" s="17">
        <v>0.67660437966875697</v>
      </c>
      <c r="M567" s="17"/>
      <c r="N567" s="17">
        <v>0.731895188615722</v>
      </c>
      <c r="O567" s="17">
        <v>0.64687417397093505</v>
      </c>
      <c r="P567" s="17">
        <v>0.55707607860691899</v>
      </c>
      <c r="Q567" s="17">
        <v>0.59005058629199902</v>
      </c>
      <c r="R567" s="17"/>
      <c r="S567" s="17">
        <v>0.68933968553918901</v>
      </c>
      <c r="T567" s="17">
        <v>0.68493366507631803</v>
      </c>
      <c r="U567" s="17">
        <v>0.61770839905612995</v>
      </c>
      <c r="V567" s="17">
        <v>0.58745755384966003</v>
      </c>
      <c r="W567" s="17">
        <v>0.62674397668009196</v>
      </c>
      <c r="X567" s="17">
        <v>0.571654878736369</v>
      </c>
      <c r="Y567" s="17">
        <v>0.62543887849783097</v>
      </c>
      <c r="Z567" s="17">
        <v>0.56438602493057399</v>
      </c>
      <c r="AA567" s="17">
        <v>0.64872239736051796</v>
      </c>
      <c r="AB567" s="17">
        <v>0.65442726879727897</v>
      </c>
      <c r="AC567" s="17">
        <v>0.611044902525539</v>
      </c>
      <c r="AD567" s="17">
        <v>0.63485579718987595</v>
      </c>
      <c r="AE567" s="17"/>
      <c r="AF567" s="17">
        <v>0.551363937170819</v>
      </c>
      <c r="AG567" s="17">
        <v>0.55769925903889295</v>
      </c>
      <c r="AH567" s="17">
        <v>0.58405372721887705</v>
      </c>
      <c r="AI567" s="17">
        <v>0.55881834520186002</v>
      </c>
      <c r="AJ567" s="17">
        <v>0.62578583169629698</v>
      </c>
      <c r="AK567" s="17">
        <v>0.66106138378227597</v>
      </c>
      <c r="AL567" s="17">
        <v>0.59524569644343395</v>
      </c>
      <c r="AM567" s="17">
        <v>0.65788751858202499</v>
      </c>
      <c r="AN567" s="17">
        <v>0.70583098243702402</v>
      </c>
      <c r="AO567" s="17">
        <v>0.64432735225545501</v>
      </c>
      <c r="AP567" s="17">
        <v>0.66696962931797299</v>
      </c>
      <c r="AQ567" s="17">
        <v>0.66050964612725405</v>
      </c>
      <c r="AR567" s="17">
        <v>0.63262856360184305</v>
      </c>
      <c r="AS567" s="17">
        <v>0.66533302234643099</v>
      </c>
      <c r="AT567" s="17">
        <v>0.73274400243332005</v>
      </c>
      <c r="AU567" s="17">
        <v>0.76615475109953401</v>
      </c>
      <c r="AV567" s="17"/>
      <c r="AW567" s="17">
        <v>0.68373405301060897</v>
      </c>
      <c r="AX567" s="17">
        <v>0.66180248280461496</v>
      </c>
      <c r="AY567" s="17">
        <v>0.58365115021399105</v>
      </c>
      <c r="AZ567" s="17">
        <v>0.589373217132105</v>
      </c>
      <c r="BA567" s="17">
        <v>0.62044960117071601</v>
      </c>
      <c r="BB567" s="17">
        <v>0.635810078823701</v>
      </c>
      <c r="BC567" s="17"/>
      <c r="BD567" s="17">
        <v>0.60015588604833103</v>
      </c>
      <c r="BE567" s="17">
        <v>0.58618346387307996</v>
      </c>
      <c r="BF567" s="17">
        <v>0.68788399363247099</v>
      </c>
      <c r="BG567" s="17">
        <v>0.75976319618954602</v>
      </c>
      <c r="BH567" s="17">
        <v>0.85409616461285398</v>
      </c>
      <c r="BI567" s="17"/>
      <c r="BJ567" s="17">
        <v>0.61654623588022905</v>
      </c>
      <c r="BK567" s="17">
        <v>0.72299420025052596</v>
      </c>
      <c r="BL567" s="17"/>
      <c r="BM567" s="17">
        <v>0.62403859506694404</v>
      </c>
      <c r="BN567" s="17">
        <v>0.69546206599367499</v>
      </c>
      <c r="BO567" s="17"/>
      <c r="BP567" s="17">
        <v>0.68510563742954</v>
      </c>
      <c r="BQ567" s="17">
        <v>0.71639183825949604</v>
      </c>
      <c r="BR567" s="17">
        <v>0.68830454823107901</v>
      </c>
      <c r="BS567" s="17">
        <v>0.61679785351954697</v>
      </c>
      <c r="BT567" s="17"/>
      <c r="BU567" s="17">
        <v>0.70766819711585704</v>
      </c>
      <c r="BV567" s="17">
        <v>0.54391316958955105</v>
      </c>
      <c r="BW567" s="17"/>
      <c r="BX567" s="17">
        <v>0.79196222246581305</v>
      </c>
      <c r="BY567" s="17">
        <v>0.57361061541221903</v>
      </c>
      <c r="BZ567" s="17"/>
      <c r="CA567" s="17">
        <v>0.78464153054642005</v>
      </c>
      <c r="CB567" s="17">
        <v>0.32435115239645501</v>
      </c>
      <c r="CC567" s="17">
        <v>0.91127533304748598</v>
      </c>
      <c r="CD567" s="17">
        <v>0.60125239154810195</v>
      </c>
    </row>
    <row r="568" spans="2:82">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row>
    <row r="569" spans="2:82">
      <c r="B569" s="6" t="s">
        <v>248</v>
      </c>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row>
    <row r="570" spans="2:82">
      <c r="B570" s="24" t="s">
        <v>15</v>
      </c>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row>
    <row r="571" spans="2:82">
      <c r="B571" t="s">
        <v>249</v>
      </c>
      <c r="C571" s="17">
        <v>0.148248877960209</v>
      </c>
      <c r="D571" s="17">
        <v>0.172698374969775</v>
      </c>
      <c r="E571" s="17">
        <v>0.124100774286923</v>
      </c>
      <c r="F571" s="17"/>
      <c r="G571" s="17">
        <v>0.19678018002512701</v>
      </c>
      <c r="H571" s="17">
        <v>0.197957441539799</v>
      </c>
      <c r="I571" s="17">
        <v>0.17046542310531301</v>
      </c>
      <c r="J571" s="17">
        <v>0.13172759177066301</v>
      </c>
      <c r="K571" s="17">
        <v>0.104993135833625</v>
      </c>
      <c r="L571" s="17">
        <v>9.9711294360172897E-2</v>
      </c>
      <c r="M571" s="17"/>
      <c r="N571" s="17">
        <v>0.150568231867655</v>
      </c>
      <c r="O571" s="17">
        <v>0.13721315563636299</v>
      </c>
      <c r="P571" s="17">
        <v>0.15191978555701199</v>
      </c>
      <c r="Q571" s="17">
        <v>0.15488735331435299</v>
      </c>
      <c r="R571" s="17"/>
      <c r="S571" s="17">
        <v>0.18106819307123101</v>
      </c>
      <c r="T571" s="17">
        <v>0.11940442171436801</v>
      </c>
      <c r="U571" s="17">
        <v>0.13020798760469399</v>
      </c>
      <c r="V571" s="17">
        <v>0.104189288507801</v>
      </c>
      <c r="W571" s="17">
        <v>0.147256843188315</v>
      </c>
      <c r="X571" s="17">
        <v>0.18068307521356999</v>
      </c>
      <c r="Y571" s="17">
        <v>0.13886496236491599</v>
      </c>
      <c r="Z571" s="17">
        <v>0.19190441479254899</v>
      </c>
      <c r="AA571" s="17">
        <v>0.17830986015775399</v>
      </c>
      <c r="AB571" s="17">
        <v>0.12472929515131501</v>
      </c>
      <c r="AC571" s="17">
        <v>0.16621120403033801</v>
      </c>
      <c r="AD571" s="17">
        <v>0.102573790707691</v>
      </c>
      <c r="AE571" s="17"/>
      <c r="AF571" s="17">
        <v>9.3160325120170306E-2</v>
      </c>
      <c r="AG571" s="17">
        <v>0.17215963016773</v>
      </c>
      <c r="AH571" s="17">
        <v>0.17240684216361199</v>
      </c>
      <c r="AI571" s="17">
        <v>0.14362431276331</v>
      </c>
      <c r="AJ571" s="17">
        <v>0.126336258097763</v>
      </c>
      <c r="AK571" s="17">
        <v>0.12778283994138201</v>
      </c>
      <c r="AL571" s="17">
        <v>0.12947239647993999</v>
      </c>
      <c r="AM571" s="17">
        <v>0.171391555946482</v>
      </c>
      <c r="AN571" s="17">
        <v>0.17882451735506499</v>
      </c>
      <c r="AO571" s="17">
        <v>0.173789890654898</v>
      </c>
      <c r="AP571" s="17">
        <v>0.11673421202744701</v>
      </c>
      <c r="AQ571" s="17">
        <v>0.146890917267684</v>
      </c>
      <c r="AR571" s="17">
        <v>0.12308071915218601</v>
      </c>
      <c r="AS571" s="17">
        <v>0.18349688165842901</v>
      </c>
      <c r="AT571" s="17">
        <v>0.249674867905743</v>
      </c>
      <c r="AU571" s="17">
        <v>0.202736529020455</v>
      </c>
      <c r="AV571" s="17"/>
      <c r="AW571" s="17">
        <v>0.18763629603239301</v>
      </c>
      <c r="AX571" s="17">
        <v>0.14239490155137599</v>
      </c>
      <c r="AY571" s="17">
        <v>0.13370539664390699</v>
      </c>
      <c r="AZ571" s="17">
        <v>0.135219223724172</v>
      </c>
      <c r="BA571" s="17">
        <v>0.120283878789291</v>
      </c>
      <c r="BB571" s="17">
        <v>0.15260091416819499</v>
      </c>
      <c r="BC571" s="17"/>
      <c r="BD571" s="17">
        <v>0.143568508102526</v>
      </c>
      <c r="BE571" s="17">
        <v>0.141652787008471</v>
      </c>
      <c r="BF571" s="17">
        <v>0.155669791136021</v>
      </c>
      <c r="BG571" s="17">
        <v>0.19443436841627701</v>
      </c>
      <c r="BH571" s="17">
        <v>0.16481100500829499</v>
      </c>
      <c r="BI571" s="17"/>
      <c r="BJ571" s="17">
        <v>0.134436201475026</v>
      </c>
      <c r="BK571" s="17">
        <v>0.21128661996984799</v>
      </c>
      <c r="BL571" s="17"/>
      <c r="BM571" s="17">
        <v>0.14148362279323401</v>
      </c>
      <c r="BN571" s="17">
        <v>0.18295173505656601</v>
      </c>
      <c r="BO571" s="17"/>
      <c r="BP571" s="17">
        <v>0.19694409980220901</v>
      </c>
      <c r="BQ571" s="17">
        <v>0.188197895287984</v>
      </c>
      <c r="BR571" s="17">
        <v>0.17707919835053501</v>
      </c>
      <c r="BS571" s="17">
        <v>0.13020863902780599</v>
      </c>
      <c r="BT571" s="17"/>
      <c r="BU571" s="17">
        <v>0.15737232097362</v>
      </c>
      <c r="BV571" s="17">
        <v>0.136635106795927</v>
      </c>
      <c r="BW571" s="17"/>
      <c r="BX571" s="17">
        <v>0.19820192939546399</v>
      </c>
      <c r="BY571" s="17">
        <v>0.12843471098356599</v>
      </c>
      <c r="BZ571" s="17"/>
      <c r="CA571" s="17">
        <v>0.23097580057383901</v>
      </c>
      <c r="CB571" s="17">
        <v>7.5607787265638604E-2</v>
      </c>
      <c r="CC571" s="17">
        <v>0.189632751205107</v>
      </c>
      <c r="CD571" s="17">
        <v>0.15233403063305101</v>
      </c>
    </row>
    <row r="572" spans="2:82">
      <c r="B572" t="s">
        <v>250</v>
      </c>
      <c r="C572" s="17">
        <v>0.66541967943151403</v>
      </c>
      <c r="D572" s="17">
        <v>0.64530088471195601</v>
      </c>
      <c r="E572" s="17">
        <v>0.68445183672663701</v>
      </c>
      <c r="F572" s="17"/>
      <c r="G572" s="17">
        <v>0.68993545353256003</v>
      </c>
      <c r="H572" s="17">
        <v>0.63150915951514497</v>
      </c>
      <c r="I572" s="17">
        <v>0.62820200508548296</v>
      </c>
      <c r="J572" s="17">
        <v>0.62056013913014096</v>
      </c>
      <c r="K572" s="17">
        <v>0.70390436658259004</v>
      </c>
      <c r="L572" s="17">
        <v>0.71778636421518605</v>
      </c>
      <c r="M572" s="17"/>
      <c r="N572" s="17">
        <v>0.715610128037799</v>
      </c>
      <c r="O572" s="17">
        <v>0.69682493183365302</v>
      </c>
      <c r="P572" s="17">
        <v>0.63709958605815797</v>
      </c>
      <c r="Q572" s="17">
        <v>0.60117930266490904</v>
      </c>
      <c r="R572" s="17"/>
      <c r="S572" s="17">
        <v>0.68224502501094997</v>
      </c>
      <c r="T572" s="17">
        <v>0.722089668515421</v>
      </c>
      <c r="U572" s="17">
        <v>0.64465265480397305</v>
      </c>
      <c r="V572" s="17">
        <v>0.63486362501607296</v>
      </c>
      <c r="W572" s="17">
        <v>0.69877563222365902</v>
      </c>
      <c r="X572" s="17">
        <v>0.64002430636952701</v>
      </c>
      <c r="Y572" s="17">
        <v>0.65865811037115396</v>
      </c>
      <c r="Z572" s="17">
        <v>0.63165182671820697</v>
      </c>
      <c r="AA572" s="17">
        <v>0.64292670456063705</v>
      </c>
      <c r="AB572" s="17">
        <v>0.70608049521195204</v>
      </c>
      <c r="AC572" s="17">
        <v>0.59794710595310296</v>
      </c>
      <c r="AD572" s="17">
        <v>0.62276967414777795</v>
      </c>
      <c r="AE572" s="17"/>
      <c r="AF572" s="17">
        <v>0.64713548688601596</v>
      </c>
      <c r="AG572" s="17">
        <v>0.51717592714873994</v>
      </c>
      <c r="AH572" s="17">
        <v>0.64420767269837997</v>
      </c>
      <c r="AI572" s="17">
        <v>0.65973716111830305</v>
      </c>
      <c r="AJ572" s="17">
        <v>0.66659102240111201</v>
      </c>
      <c r="AK572" s="17">
        <v>0.68694490459135105</v>
      </c>
      <c r="AL572" s="17">
        <v>0.69238778704198201</v>
      </c>
      <c r="AM572" s="17">
        <v>0.63084603002294304</v>
      </c>
      <c r="AN572" s="17">
        <v>0.66291431020063696</v>
      </c>
      <c r="AO572" s="17">
        <v>0.66643980472188102</v>
      </c>
      <c r="AP572" s="17">
        <v>0.71609417140309695</v>
      </c>
      <c r="AQ572" s="17">
        <v>0.71048194542856602</v>
      </c>
      <c r="AR572" s="17">
        <v>0.70698079494473198</v>
      </c>
      <c r="AS572" s="17">
        <v>0.67150871466673401</v>
      </c>
      <c r="AT572" s="17">
        <v>0.58324682624830104</v>
      </c>
      <c r="AU572" s="17">
        <v>0.68882351371011297</v>
      </c>
      <c r="AV572" s="17"/>
      <c r="AW572" s="17">
        <v>0.67182361261509704</v>
      </c>
      <c r="AX572" s="17">
        <v>0.68127037688644998</v>
      </c>
      <c r="AY572" s="17">
        <v>0.668091721944439</v>
      </c>
      <c r="AZ572" s="17">
        <v>0.64476880353508703</v>
      </c>
      <c r="BA572" s="17">
        <v>0.67308894851973</v>
      </c>
      <c r="BB572" s="17">
        <v>0.62011325650548299</v>
      </c>
      <c r="BC572" s="17"/>
      <c r="BD572" s="17">
        <v>0.60595099667566199</v>
      </c>
      <c r="BE572" s="17">
        <v>0.65948000494108105</v>
      </c>
      <c r="BF572" s="17">
        <v>0.71242025620343696</v>
      </c>
      <c r="BG572" s="17">
        <v>0.68891868752076602</v>
      </c>
      <c r="BH572" s="17">
        <v>0.77393505993880896</v>
      </c>
      <c r="BI572" s="17"/>
      <c r="BJ572" s="17">
        <v>0.67064440495174704</v>
      </c>
      <c r="BK572" s="17">
        <v>0.64913833276977195</v>
      </c>
      <c r="BL572" s="17"/>
      <c r="BM572" s="17">
        <v>0.66734483298670999</v>
      </c>
      <c r="BN572" s="17">
        <v>0.66117738012443095</v>
      </c>
      <c r="BO572" s="17"/>
      <c r="BP572" s="17">
        <v>0.65593679854963205</v>
      </c>
      <c r="BQ572" s="17">
        <v>0.67312619911097704</v>
      </c>
      <c r="BR572" s="17">
        <v>0.69097451841271296</v>
      </c>
      <c r="BS572" s="17">
        <v>0.66887022438386601</v>
      </c>
      <c r="BT572" s="17"/>
      <c r="BU572" s="17">
        <v>0.70092766464563205</v>
      </c>
      <c r="BV572" s="17">
        <v>0.62021946124904104</v>
      </c>
      <c r="BW572" s="17"/>
      <c r="BX572" s="17">
        <v>0.71185684725959197</v>
      </c>
      <c r="BY572" s="17">
        <v>0.64700010803735097</v>
      </c>
      <c r="BZ572" s="17"/>
      <c r="CA572" s="17">
        <v>0.64641237167181098</v>
      </c>
      <c r="CB572" s="17">
        <v>0.55515496297295996</v>
      </c>
      <c r="CC572" s="17">
        <v>0.76346750386839801</v>
      </c>
      <c r="CD572" s="17">
        <v>0.67152522093536704</v>
      </c>
    </row>
    <row r="573" spans="2:82">
      <c r="B573" t="s">
        <v>251</v>
      </c>
      <c r="C573" s="17">
        <v>0.111524667489788</v>
      </c>
      <c r="D573" s="17">
        <v>0.127715789832719</v>
      </c>
      <c r="E573" s="17">
        <v>9.6540132796574293E-2</v>
      </c>
      <c r="F573" s="17"/>
      <c r="G573" s="17">
        <v>6.49177091035507E-2</v>
      </c>
      <c r="H573" s="17">
        <v>0.102716698918324</v>
      </c>
      <c r="I573" s="17">
        <v>0.110653843137205</v>
      </c>
      <c r="J573" s="17">
        <v>0.13706236262690499</v>
      </c>
      <c r="K573" s="17">
        <v>0.11860501763761699</v>
      </c>
      <c r="L573" s="17">
        <v>0.124937210095596</v>
      </c>
      <c r="M573" s="17"/>
      <c r="N573" s="17">
        <v>9.4356246341073299E-2</v>
      </c>
      <c r="O573" s="17">
        <v>9.6069045927124605E-2</v>
      </c>
      <c r="P573" s="17">
        <v>0.122246447728934</v>
      </c>
      <c r="Q573" s="17">
        <v>0.138753162108537</v>
      </c>
      <c r="R573" s="17"/>
      <c r="S573" s="17">
        <v>8.4824682620230199E-2</v>
      </c>
      <c r="T573" s="17">
        <v>9.0929147895851506E-2</v>
      </c>
      <c r="U573" s="17">
        <v>0.108710662414661</v>
      </c>
      <c r="V573" s="17">
        <v>0.14242687068752799</v>
      </c>
      <c r="W573" s="17">
        <v>9.9905503710253404E-2</v>
      </c>
      <c r="X573" s="17">
        <v>0.110042899404612</v>
      </c>
      <c r="Y573" s="17">
        <v>0.149533958867856</v>
      </c>
      <c r="Z573" s="17">
        <v>8.6780178238052605E-2</v>
      </c>
      <c r="AA573" s="17">
        <v>0.104830221109682</v>
      </c>
      <c r="AB573" s="17">
        <v>0.115903032289136</v>
      </c>
      <c r="AC573" s="17">
        <v>0.15859864705785401</v>
      </c>
      <c r="AD573" s="17">
        <v>0.13631135501106101</v>
      </c>
      <c r="AE573" s="17"/>
      <c r="AF573" s="17">
        <v>7.0729478563795897E-2</v>
      </c>
      <c r="AG573" s="17">
        <v>0.17366368224814399</v>
      </c>
      <c r="AH573" s="17">
        <v>0.10405101502884299</v>
      </c>
      <c r="AI573" s="17">
        <v>0.109506361109568</v>
      </c>
      <c r="AJ573" s="17">
        <v>0.12918812319919601</v>
      </c>
      <c r="AK573" s="17">
        <v>0.116423444657864</v>
      </c>
      <c r="AL573" s="17">
        <v>0.119505865445012</v>
      </c>
      <c r="AM573" s="17">
        <v>9.3557365126415604E-2</v>
      </c>
      <c r="AN573" s="17">
        <v>0.10009417084007199</v>
      </c>
      <c r="AO573" s="17">
        <v>9.68271483448188E-2</v>
      </c>
      <c r="AP573" s="17">
        <v>9.5814449528196094E-2</v>
      </c>
      <c r="AQ573" s="17">
        <v>0.116824999606809</v>
      </c>
      <c r="AR573" s="17">
        <v>0.117466671664126</v>
      </c>
      <c r="AS573" s="17">
        <v>0.104717926998686</v>
      </c>
      <c r="AT573" s="17">
        <v>0.12247152290109101</v>
      </c>
      <c r="AU573" s="17">
        <v>8.9042996170860506E-2</v>
      </c>
      <c r="AV573" s="17"/>
      <c r="AW573" s="17">
        <v>9.0593004497093205E-2</v>
      </c>
      <c r="AX573" s="17">
        <v>0.110780000000992</v>
      </c>
      <c r="AY573" s="17">
        <v>0.11530551220928401</v>
      </c>
      <c r="AZ573" s="17">
        <v>0.12337664299253499</v>
      </c>
      <c r="BA573" s="17">
        <v>0.121601128160332</v>
      </c>
      <c r="BB573" s="17">
        <v>0.129398360494693</v>
      </c>
      <c r="BC573" s="17"/>
      <c r="BD573" s="17">
        <v>0.133212837637293</v>
      </c>
      <c r="BE573" s="17">
        <v>0.11467360229028201</v>
      </c>
      <c r="BF573" s="17">
        <v>8.6341737310862102E-2</v>
      </c>
      <c r="BG573" s="17">
        <v>8.3252436208730504E-2</v>
      </c>
      <c r="BH573" s="17">
        <v>3.0168400338982701E-2</v>
      </c>
      <c r="BI573" s="17"/>
      <c r="BJ573" s="17">
        <v>0.116240406137349</v>
      </c>
      <c r="BK573" s="17">
        <v>9.0918821071855005E-2</v>
      </c>
      <c r="BL573" s="17"/>
      <c r="BM573" s="17">
        <v>0.113369810738341</v>
      </c>
      <c r="BN573" s="17">
        <v>9.9178250309894994E-2</v>
      </c>
      <c r="BO573" s="17"/>
      <c r="BP573" s="17">
        <v>9.5010609495615003E-2</v>
      </c>
      <c r="BQ573" s="17">
        <v>9.4701265372412802E-2</v>
      </c>
      <c r="BR573" s="17">
        <v>7.3707928407511406E-2</v>
      </c>
      <c r="BS573" s="17">
        <v>0.119353999305351</v>
      </c>
      <c r="BT573" s="17"/>
      <c r="BU573" s="17">
        <v>8.9063038334029301E-2</v>
      </c>
      <c r="BV573" s="17">
        <v>0.14011740606540299</v>
      </c>
      <c r="BW573" s="17"/>
      <c r="BX573" s="17">
        <v>6.4346080280650003E-2</v>
      </c>
      <c r="BY573" s="17">
        <v>0.13023832717273301</v>
      </c>
      <c r="BZ573" s="17"/>
      <c r="CA573" s="17">
        <v>9.9538020221442799E-2</v>
      </c>
      <c r="CB573" s="17">
        <v>0.24647807482485401</v>
      </c>
      <c r="CC573" s="17">
        <v>3.4289221559547702E-2</v>
      </c>
      <c r="CD573" s="17">
        <v>6.7381870313673001E-2</v>
      </c>
    </row>
    <row r="574" spans="2:82">
      <c r="B574" t="s">
        <v>124</v>
      </c>
      <c r="C574" s="17">
        <v>7.4806775118488794E-2</v>
      </c>
      <c r="D574" s="17">
        <v>5.4284950485550598E-2</v>
      </c>
      <c r="E574" s="17">
        <v>9.4907256189865605E-2</v>
      </c>
      <c r="F574" s="17"/>
      <c r="G574" s="17">
        <v>4.83666573387624E-2</v>
      </c>
      <c r="H574" s="17">
        <v>6.7816700026731305E-2</v>
      </c>
      <c r="I574" s="17">
        <v>9.0678728671999706E-2</v>
      </c>
      <c r="J574" s="17">
        <v>0.110649906472291</v>
      </c>
      <c r="K574" s="17">
        <v>7.2497479946168203E-2</v>
      </c>
      <c r="L574" s="17">
        <v>5.7565131329045401E-2</v>
      </c>
      <c r="M574" s="17"/>
      <c r="N574" s="17">
        <v>3.9465393753472501E-2</v>
      </c>
      <c r="O574" s="17">
        <v>6.9892866602859094E-2</v>
      </c>
      <c r="P574" s="17">
        <v>8.8734180655895306E-2</v>
      </c>
      <c r="Q574" s="17">
        <v>0.10518018191220101</v>
      </c>
      <c r="R574" s="17"/>
      <c r="S574" s="17">
        <v>5.1862099297588803E-2</v>
      </c>
      <c r="T574" s="17">
        <v>6.7576761874359195E-2</v>
      </c>
      <c r="U574" s="17">
        <v>0.116428695176672</v>
      </c>
      <c r="V574" s="17">
        <v>0.118520215788598</v>
      </c>
      <c r="W574" s="17">
        <v>5.40620208777721E-2</v>
      </c>
      <c r="X574" s="17">
        <v>6.9249719012290101E-2</v>
      </c>
      <c r="Y574" s="17">
        <v>5.2942968396074201E-2</v>
      </c>
      <c r="Z574" s="17">
        <v>8.9663580251191796E-2</v>
      </c>
      <c r="AA574" s="17">
        <v>7.3933214171926206E-2</v>
      </c>
      <c r="AB574" s="17">
        <v>5.32871773475962E-2</v>
      </c>
      <c r="AC574" s="17">
        <v>7.72430429587046E-2</v>
      </c>
      <c r="AD574" s="17">
        <v>0.13834518013347</v>
      </c>
      <c r="AE574" s="17"/>
      <c r="AF574" s="17">
        <v>0.18897470943001801</v>
      </c>
      <c r="AG574" s="17">
        <v>0.137000760435386</v>
      </c>
      <c r="AH574" s="17">
        <v>7.9334470109164598E-2</v>
      </c>
      <c r="AI574" s="17">
        <v>8.7132165008818999E-2</v>
      </c>
      <c r="AJ574" s="17">
        <v>7.7884596301927594E-2</v>
      </c>
      <c r="AK574" s="17">
        <v>6.8848810809403305E-2</v>
      </c>
      <c r="AL574" s="17">
        <v>5.8633951033065998E-2</v>
      </c>
      <c r="AM574" s="17">
        <v>0.10420504890415901</v>
      </c>
      <c r="AN574" s="17">
        <v>5.8167001604225201E-2</v>
      </c>
      <c r="AO574" s="17">
        <v>6.2943156278402496E-2</v>
      </c>
      <c r="AP574" s="17">
        <v>7.1357167041260702E-2</v>
      </c>
      <c r="AQ574" s="17">
        <v>2.5802137696941001E-2</v>
      </c>
      <c r="AR574" s="17">
        <v>5.2471814238955999E-2</v>
      </c>
      <c r="AS574" s="17">
        <v>4.0276476676151599E-2</v>
      </c>
      <c r="AT574" s="17">
        <v>4.4606782944866002E-2</v>
      </c>
      <c r="AU574" s="17">
        <v>1.9396961098571301E-2</v>
      </c>
      <c r="AV574" s="17"/>
      <c r="AW574" s="17">
        <v>4.99470868554166E-2</v>
      </c>
      <c r="AX574" s="17">
        <v>6.5554721561182999E-2</v>
      </c>
      <c r="AY574" s="17">
        <v>8.2897369202369994E-2</v>
      </c>
      <c r="AZ574" s="17">
        <v>9.6635329748205601E-2</v>
      </c>
      <c r="BA574" s="17">
        <v>8.5026044530646494E-2</v>
      </c>
      <c r="BB574" s="17">
        <v>9.7887468831628799E-2</v>
      </c>
      <c r="BC574" s="17"/>
      <c r="BD574" s="17">
        <v>0.117267657584519</v>
      </c>
      <c r="BE574" s="17">
        <v>8.4193605760166504E-2</v>
      </c>
      <c r="BF574" s="17">
        <v>4.55682153496801E-2</v>
      </c>
      <c r="BG574" s="17">
        <v>3.3394507854226402E-2</v>
      </c>
      <c r="BH574" s="17">
        <v>3.1085534713912798E-2</v>
      </c>
      <c r="BI574" s="17"/>
      <c r="BJ574" s="17">
        <v>7.8678987435878006E-2</v>
      </c>
      <c r="BK574" s="17">
        <v>4.86562261885254E-2</v>
      </c>
      <c r="BL574" s="17"/>
      <c r="BM574" s="17">
        <v>7.7801733481714805E-2</v>
      </c>
      <c r="BN574" s="17">
        <v>5.6692634509108497E-2</v>
      </c>
      <c r="BO574" s="17"/>
      <c r="BP574" s="17">
        <v>5.2108492152543297E-2</v>
      </c>
      <c r="BQ574" s="17">
        <v>4.3974640228625399E-2</v>
      </c>
      <c r="BR574" s="17">
        <v>5.8238354829240002E-2</v>
      </c>
      <c r="BS574" s="17">
        <v>8.1567137282976404E-2</v>
      </c>
      <c r="BT574" s="17"/>
      <c r="BU574" s="17">
        <v>5.26369760467192E-2</v>
      </c>
      <c r="BV574" s="17">
        <v>0.103028025889629</v>
      </c>
      <c r="BW574" s="17"/>
      <c r="BX574" s="17">
        <v>2.5595143064293599E-2</v>
      </c>
      <c r="BY574" s="17">
        <v>9.4326853806350502E-2</v>
      </c>
      <c r="BZ574" s="17"/>
      <c r="CA574" s="17">
        <v>2.3073807532906901E-2</v>
      </c>
      <c r="CB574" s="17">
        <v>0.12275917493654701</v>
      </c>
      <c r="CC574" s="17">
        <v>1.2610523366948E-2</v>
      </c>
      <c r="CD574" s="17">
        <v>0.10875887811790901</v>
      </c>
    </row>
    <row r="575" spans="2:82">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row>
    <row r="576" spans="2:82">
      <c r="B576" s="6" t="s">
        <v>252</v>
      </c>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row>
    <row r="577" spans="2:82">
      <c r="B577" s="24" t="s">
        <v>15</v>
      </c>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row>
    <row r="578" spans="2:82">
      <c r="B578" t="s">
        <v>223</v>
      </c>
      <c r="C578" s="17">
        <v>0.24888735656202399</v>
      </c>
      <c r="D578" s="17">
        <v>0.26173787327242298</v>
      </c>
      <c r="E578" s="17">
        <v>0.23556392087019701</v>
      </c>
      <c r="F578" s="17"/>
      <c r="G578" s="17">
        <v>0.159086915271448</v>
      </c>
      <c r="H578" s="17">
        <v>0.23817303533006101</v>
      </c>
      <c r="I578" s="17">
        <v>0.26170309746753601</v>
      </c>
      <c r="J578" s="17">
        <v>0.28210558213164</v>
      </c>
      <c r="K578" s="17">
        <v>0.29270069440527702</v>
      </c>
      <c r="L578" s="17">
        <v>0.25056698302293001</v>
      </c>
      <c r="M578" s="17"/>
      <c r="N578" s="17">
        <v>0.21852819672625601</v>
      </c>
      <c r="O578" s="17">
        <v>0.21574364319979</v>
      </c>
      <c r="P578" s="17">
        <v>0.27230360816476801</v>
      </c>
      <c r="Q578" s="17">
        <v>0.29907880313631002</v>
      </c>
      <c r="R578" s="17"/>
      <c r="S578" s="17">
        <v>0.20652054317976401</v>
      </c>
      <c r="T578" s="17">
        <v>0.210864919605323</v>
      </c>
      <c r="U578" s="17">
        <v>0.26928059506382301</v>
      </c>
      <c r="V578" s="17">
        <v>0.26384561776230703</v>
      </c>
      <c r="W578" s="17">
        <v>0.258902486971611</v>
      </c>
      <c r="X578" s="17">
        <v>0.25279226530058801</v>
      </c>
      <c r="Y578" s="17">
        <v>0.25501720460819499</v>
      </c>
      <c r="Z578" s="17">
        <v>0.30072632038100799</v>
      </c>
      <c r="AA578" s="17">
        <v>0.27459031442957199</v>
      </c>
      <c r="AB578" s="17">
        <v>0.23961993023584899</v>
      </c>
      <c r="AC578" s="17">
        <v>0.29843368063249598</v>
      </c>
      <c r="AD578" s="17">
        <v>0.24251739725107799</v>
      </c>
      <c r="AE578" s="17"/>
      <c r="AF578" s="17">
        <v>0.216521280048033</v>
      </c>
      <c r="AG578" s="17">
        <v>0.28611261812786498</v>
      </c>
      <c r="AH578" s="17">
        <v>0.28719106070653699</v>
      </c>
      <c r="AI578" s="17">
        <v>0.258697814203878</v>
      </c>
      <c r="AJ578" s="17">
        <v>0.258109407074955</v>
      </c>
      <c r="AK578" s="17">
        <v>0.29123378841494502</v>
      </c>
      <c r="AL578" s="17">
        <v>0.26144925888583498</v>
      </c>
      <c r="AM578" s="17">
        <v>0.192731350215957</v>
      </c>
      <c r="AN578" s="17">
        <v>0.211644899649859</v>
      </c>
      <c r="AO578" s="17">
        <v>0.25368817989086001</v>
      </c>
      <c r="AP578" s="17">
        <v>0.19544422970176101</v>
      </c>
      <c r="AQ578" s="17">
        <v>0.21881291301755901</v>
      </c>
      <c r="AR578" s="17">
        <v>0.234101617612198</v>
      </c>
      <c r="AS578" s="17">
        <v>0.27461277881382801</v>
      </c>
      <c r="AT578" s="17">
        <v>0.24051812507433601</v>
      </c>
      <c r="AU578" s="17">
        <v>0.23312640250643801</v>
      </c>
      <c r="AV578" s="17"/>
      <c r="AW578" s="17">
        <v>0.24604768109723399</v>
      </c>
      <c r="AX578" s="17">
        <v>0.21637902310923199</v>
      </c>
      <c r="AY578" s="17">
        <v>0.29113385704713302</v>
      </c>
      <c r="AZ578" s="17">
        <v>0.27123601253281798</v>
      </c>
      <c r="BA578" s="17">
        <v>0.23880856190069</v>
      </c>
      <c r="BB578" s="17">
        <v>0.252037057394153</v>
      </c>
      <c r="BC578" s="17"/>
      <c r="BD578" s="17">
        <v>0.30151104909769799</v>
      </c>
      <c r="BE578" s="17">
        <v>0.25982928456394699</v>
      </c>
      <c r="BF578" s="17">
        <v>0.175680881402943</v>
      </c>
      <c r="BG578" s="17">
        <v>0.21541423305715399</v>
      </c>
      <c r="BH578" s="17">
        <v>0.153988340483628</v>
      </c>
      <c r="BI578" s="17"/>
      <c r="BJ578" s="17">
        <v>0.25845767565108102</v>
      </c>
      <c r="BK578" s="17">
        <v>0.21019008091225699</v>
      </c>
      <c r="BL578" s="17"/>
      <c r="BM578" s="17">
        <v>0.25464734647846499</v>
      </c>
      <c r="BN578" s="17">
        <v>0.220467528563767</v>
      </c>
      <c r="BO578" s="17"/>
      <c r="BP578" s="17">
        <v>0.21253972951932201</v>
      </c>
      <c r="BQ578" s="17">
        <v>0.24887452395856799</v>
      </c>
      <c r="BR578" s="17">
        <v>0.15989415521074901</v>
      </c>
      <c r="BS578" s="17">
        <v>0.26057391318865403</v>
      </c>
      <c r="BT578" s="17"/>
      <c r="BU578" s="17">
        <v>0.23708565967360801</v>
      </c>
      <c r="BV578" s="17">
        <v>0.26391043576697198</v>
      </c>
      <c r="BW578" s="17"/>
      <c r="BX578" s="17">
        <v>0.18313112683920399</v>
      </c>
      <c r="BY578" s="17">
        <v>0.27496994567414701</v>
      </c>
      <c r="BZ578" s="17"/>
      <c r="CA578" s="17">
        <v>0.40449000519777101</v>
      </c>
      <c r="CB578" s="17">
        <v>0.50137285893998496</v>
      </c>
      <c r="CC578" s="17">
        <v>9.4062688556279306E-2</v>
      </c>
      <c r="CD578" s="17">
        <v>0.130973068305346</v>
      </c>
    </row>
    <row r="579" spans="2:82">
      <c r="B579" t="s">
        <v>224</v>
      </c>
      <c r="C579" s="17">
        <v>0.36074389846410199</v>
      </c>
      <c r="D579" s="17">
        <v>0.35755186501563901</v>
      </c>
      <c r="E579" s="17">
        <v>0.36597449014848699</v>
      </c>
      <c r="F579" s="17"/>
      <c r="G579" s="17">
        <v>0.42322688872755798</v>
      </c>
      <c r="H579" s="17">
        <v>0.41762004254317298</v>
      </c>
      <c r="I579" s="17">
        <v>0.35146181613410898</v>
      </c>
      <c r="J579" s="17">
        <v>0.34008349761668599</v>
      </c>
      <c r="K579" s="17">
        <v>0.29908549544451302</v>
      </c>
      <c r="L579" s="17">
        <v>0.33848843644729798</v>
      </c>
      <c r="M579" s="17"/>
      <c r="N579" s="17">
        <v>0.34102599590737598</v>
      </c>
      <c r="O579" s="17">
        <v>0.34596312028267401</v>
      </c>
      <c r="P579" s="17">
        <v>0.40394859237428199</v>
      </c>
      <c r="Q579" s="17">
        <v>0.36026846245979799</v>
      </c>
      <c r="R579" s="17"/>
      <c r="S579" s="17">
        <v>0.37587956203436201</v>
      </c>
      <c r="T579" s="17">
        <v>0.36821960868744902</v>
      </c>
      <c r="U579" s="17">
        <v>0.30021866629886401</v>
      </c>
      <c r="V579" s="17">
        <v>0.35990052926661298</v>
      </c>
      <c r="W579" s="17">
        <v>0.40812094757780798</v>
      </c>
      <c r="X579" s="17">
        <v>0.37213041085406701</v>
      </c>
      <c r="Y579" s="17">
        <v>0.36590104863515399</v>
      </c>
      <c r="Z579" s="17">
        <v>0.41034611278612598</v>
      </c>
      <c r="AA579" s="17">
        <v>0.36726418780734699</v>
      </c>
      <c r="AB579" s="17">
        <v>0.31844530445762798</v>
      </c>
      <c r="AC579" s="17">
        <v>0.31461121271628001</v>
      </c>
      <c r="AD579" s="17">
        <v>0.37692259864156802</v>
      </c>
      <c r="AE579" s="17"/>
      <c r="AF579" s="17">
        <v>0.32857375738186201</v>
      </c>
      <c r="AG579" s="17">
        <v>0.34267552649581201</v>
      </c>
      <c r="AH579" s="17">
        <v>0.35751483495210901</v>
      </c>
      <c r="AI579" s="17">
        <v>0.41995080029873599</v>
      </c>
      <c r="AJ579" s="17">
        <v>0.40182304987053402</v>
      </c>
      <c r="AK579" s="17">
        <v>0.33573013449646799</v>
      </c>
      <c r="AL579" s="17">
        <v>0.38796517120317697</v>
      </c>
      <c r="AM579" s="17">
        <v>0.33082745234696898</v>
      </c>
      <c r="AN579" s="17">
        <v>0.37572074831728702</v>
      </c>
      <c r="AO579" s="17">
        <v>0.33467040648957602</v>
      </c>
      <c r="AP579" s="17">
        <v>0.35522656285864401</v>
      </c>
      <c r="AQ579" s="17">
        <v>0.38881517602062599</v>
      </c>
      <c r="AR579" s="17">
        <v>0.31875743347834501</v>
      </c>
      <c r="AS579" s="17">
        <v>0.37633329521005698</v>
      </c>
      <c r="AT579" s="17">
        <v>0.33113241647550101</v>
      </c>
      <c r="AU579" s="17">
        <v>0.320322706649523</v>
      </c>
      <c r="AV579" s="17"/>
      <c r="AW579" s="17">
        <v>0.374456061401017</v>
      </c>
      <c r="AX579" s="17">
        <v>0.37477077853517798</v>
      </c>
      <c r="AY579" s="17">
        <v>0.32459884824941998</v>
      </c>
      <c r="AZ579" s="17">
        <v>0.35508632779816801</v>
      </c>
      <c r="BA579" s="17">
        <v>0.35207118278747901</v>
      </c>
      <c r="BB579" s="17">
        <v>0.36100625617154702</v>
      </c>
      <c r="BC579" s="17"/>
      <c r="BD579" s="17">
        <v>0.37124289980428898</v>
      </c>
      <c r="BE579" s="17">
        <v>0.353406727811793</v>
      </c>
      <c r="BF579" s="17">
        <v>0.35355310004233598</v>
      </c>
      <c r="BG579" s="17">
        <v>0.36386335251479701</v>
      </c>
      <c r="BH579" s="17">
        <v>0.35598480939183202</v>
      </c>
      <c r="BI579" s="17"/>
      <c r="BJ579" s="17">
        <v>0.349821850123885</v>
      </c>
      <c r="BK579" s="17">
        <v>0.406942439910288</v>
      </c>
      <c r="BL579" s="17"/>
      <c r="BM579" s="17">
        <v>0.35228410117144299</v>
      </c>
      <c r="BN579" s="17">
        <v>0.40280619400275902</v>
      </c>
      <c r="BO579" s="17"/>
      <c r="BP579" s="17">
        <v>0.406588554057285</v>
      </c>
      <c r="BQ579" s="17">
        <v>0.37745367525005902</v>
      </c>
      <c r="BR579" s="17">
        <v>0.36140108571517598</v>
      </c>
      <c r="BS579" s="17">
        <v>0.347801111483444</v>
      </c>
      <c r="BT579" s="17"/>
      <c r="BU579" s="17">
        <v>0.36718476066142902</v>
      </c>
      <c r="BV579" s="17">
        <v>0.35254494336014802</v>
      </c>
      <c r="BW579" s="17"/>
      <c r="BX579" s="17">
        <v>0.34654225877996597</v>
      </c>
      <c r="BY579" s="17">
        <v>0.36637706104293499</v>
      </c>
      <c r="BZ579" s="17"/>
      <c r="CA579" s="17">
        <v>0.40284256780411898</v>
      </c>
      <c r="CB579" s="17">
        <v>0.347581216693367</v>
      </c>
      <c r="CC579" s="17">
        <v>0.32876538542959999</v>
      </c>
      <c r="CD579" s="17">
        <v>0.39675010668128202</v>
      </c>
    </row>
    <row r="580" spans="2:82">
      <c r="B580" t="s">
        <v>225</v>
      </c>
      <c r="C580" s="17">
        <v>0.24728893212406799</v>
      </c>
      <c r="D580" s="17">
        <v>0.23244872745258099</v>
      </c>
      <c r="E580" s="17">
        <v>0.260787683851259</v>
      </c>
      <c r="F580" s="17"/>
      <c r="G580" s="17">
        <v>0.27916129905113601</v>
      </c>
      <c r="H580" s="17">
        <v>0.218339918130108</v>
      </c>
      <c r="I580" s="17">
        <v>0.25005378387983801</v>
      </c>
      <c r="J580" s="17">
        <v>0.23535135111404101</v>
      </c>
      <c r="K580" s="17">
        <v>0.253646898743492</v>
      </c>
      <c r="L580" s="17">
        <v>0.25285587244419699</v>
      </c>
      <c r="M580" s="17"/>
      <c r="N580" s="17">
        <v>0.26478176568033102</v>
      </c>
      <c r="O580" s="17">
        <v>0.282268529583657</v>
      </c>
      <c r="P580" s="17">
        <v>0.21025480159277801</v>
      </c>
      <c r="Q580" s="17">
        <v>0.224966943571381</v>
      </c>
      <c r="R580" s="17"/>
      <c r="S580" s="17">
        <v>0.27210811287264502</v>
      </c>
      <c r="T580" s="17">
        <v>0.26617322430729901</v>
      </c>
      <c r="U580" s="17">
        <v>0.29313566492966198</v>
      </c>
      <c r="V580" s="17">
        <v>0.23314740788895999</v>
      </c>
      <c r="W580" s="17">
        <v>0.204104930564772</v>
      </c>
      <c r="X580" s="17">
        <v>0.27473783984327499</v>
      </c>
      <c r="Y580" s="17">
        <v>0.23728882466627599</v>
      </c>
      <c r="Z580" s="17">
        <v>0.19919760706432499</v>
      </c>
      <c r="AA580" s="17">
        <v>0.21030186070290399</v>
      </c>
      <c r="AB580" s="17">
        <v>0.24580230307510101</v>
      </c>
      <c r="AC580" s="17">
        <v>0.236122550521085</v>
      </c>
      <c r="AD580" s="17">
        <v>0.23770250155233999</v>
      </c>
      <c r="AE580" s="17"/>
      <c r="AF580" s="17">
        <v>0.36494935614229701</v>
      </c>
      <c r="AG580" s="17">
        <v>0.25580806699233899</v>
      </c>
      <c r="AH580" s="17">
        <v>0.19308231351156399</v>
      </c>
      <c r="AI580" s="17">
        <v>0.18545164361562899</v>
      </c>
      <c r="AJ580" s="17">
        <v>0.21029193690259301</v>
      </c>
      <c r="AK580" s="17">
        <v>0.26588498836989799</v>
      </c>
      <c r="AL580" s="17">
        <v>0.221194312105888</v>
      </c>
      <c r="AM580" s="17">
        <v>0.319641957911381</v>
      </c>
      <c r="AN580" s="17">
        <v>0.254883328975892</v>
      </c>
      <c r="AO580" s="17">
        <v>0.24660046527497501</v>
      </c>
      <c r="AP580" s="17">
        <v>0.28470993240150999</v>
      </c>
      <c r="AQ580" s="17">
        <v>0.260490005077892</v>
      </c>
      <c r="AR580" s="17">
        <v>0.25612357547679698</v>
      </c>
      <c r="AS580" s="17">
        <v>0.20951950816159101</v>
      </c>
      <c r="AT580" s="17">
        <v>0.34544095511813699</v>
      </c>
      <c r="AU580" s="17">
        <v>0.27084287637059701</v>
      </c>
      <c r="AV580" s="17"/>
      <c r="AW580" s="17">
        <v>0.243531571945479</v>
      </c>
      <c r="AX580" s="17">
        <v>0.26792280275175401</v>
      </c>
      <c r="AY580" s="17">
        <v>0.22913184892772301</v>
      </c>
      <c r="AZ580" s="17">
        <v>0.22475017312140899</v>
      </c>
      <c r="BA580" s="17">
        <v>0.26233406977801399</v>
      </c>
      <c r="BB580" s="17">
        <v>0.25889208817847398</v>
      </c>
      <c r="BC580" s="17"/>
      <c r="BD580" s="17">
        <v>0.23454269126729399</v>
      </c>
      <c r="BE580" s="17">
        <v>0.255988593795273</v>
      </c>
      <c r="BF580" s="17">
        <v>0.28232969121173701</v>
      </c>
      <c r="BG580" s="17">
        <v>0.246726292280462</v>
      </c>
      <c r="BH580" s="17">
        <v>0.356569755391965</v>
      </c>
      <c r="BI580" s="17"/>
      <c r="BJ580" s="17">
        <v>0.240423461217842</v>
      </c>
      <c r="BK580" s="17">
        <v>0.27980077412450699</v>
      </c>
      <c r="BL580" s="17"/>
      <c r="BM580" s="17">
        <v>0.24824012759413899</v>
      </c>
      <c r="BN580" s="17">
        <v>0.24345590329188199</v>
      </c>
      <c r="BO580" s="17"/>
      <c r="BP580" s="17">
        <v>0.24250029446358801</v>
      </c>
      <c r="BQ580" s="17">
        <v>0.257135621174791</v>
      </c>
      <c r="BR580" s="17">
        <v>0.311967248245405</v>
      </c>
      <c r="BS580" s="17">
        <v>0.243674834503738</v>
      </c>
      <c r="BT580" s="17"/>
      <c r="BU580" s="17">
        <v>0.24228208757772501</v>
      </c>
      <c r="BV580" s="17">
        <v>0.25366244119634401</v>
      </c>
      <c r="BW580" s="17"/>
      <c r="BX580" s="17">
        <v>0.28077270508937202</v>
      </c>
      <c r="BY580" s="17">
        <v>0.23400739977558899</v>
      </c>
      <c r="BZ580" s="17"/>
      <c r="CA580" s="17">
        <v>0.13726245426953701</v>
      </c>
      <c r="CB580" s="17">
        <v>0.112394313916095</v>
      </c>
      <c r="CC580" s="17">
        <v>0.30740027300484501</v>
      </c>
      <c r="CD580" s="17">
        <v>0.34153591333464201</v>
      </c>
    </row>
    <row r="581" spans="2:82">
      <c r="B581" t="s">
        <v>226</v>
      </c>
      <c r="C581" s="17">
        <v>0.10133442600394101</v>
      </c>
      <c r="D581" s="17">
        <v>0.11374734204601</v>
      </c>
      <c r="E581" s="17">
        <v>8.9068890107488696E-2</v>
      </c>
      <c r="F581" s="17"/>
      <c r="G581" s="17">
        <v>8.5295820561183705E-2</v>
      </c>
      <c r="H581" s="17">
        <v>9.1020523770595205E-2</v>
      </c>
      <c r="I581" s="17">
        <v>9.4254767312144702E-2</v>
      </c>
      <c r="J581" s="17">
        <v>9.97285921104967E-2</v>
      </c>
      <c r="K581" s="17">
        <v>0.107218349197809</v>
      </c>
      <c r="L581" s="17">
        <v>0.123558217914931</v>
      </c>
      <c r="M581" s="17"/>
      <c r="N581" s="17">
        <v>0.13759951786713101</v>
      </c>
      <c r="O581" s="17">
        <v>0.118823422893092</v>
      </c>
      <c r="P581" s="17">
        <v>6.3627578427464596E-2</v>
      </c>
      <c r="Q581" s="17">
        <v>7.4888197867904099E-2</v>
      </c>
      <c r="R581" s="17"/>
      <c r="S581" s="17">
        <v>0.10894364774911799</v>
      </c>
      <c r="T581" s="17">
        <v>0.127613753579565</v>
      </c>
      <c r="U581" s="17">
        <v>0.10078839426246899</v>
      </c>
      <c r="V581" s="17">
        <v>8.6214357585355103E-2</v>
      </c>
      <c r="W581" s="17">
        <v>9.8067733349491704E-2</v>
      </c>
      <c r="X581" s="17">
        <v>6.8854575351939604E-2</v>
      </c>
      <c r="Y581" s="17">
        <v>8.9383433984207894E-2</v>
      </c>
      <c r="Z581" s="17">
        <v>5.0725610077871797E-2</v>
      </c>
      <c r="AA581" s="17">
        <v>9.2080085837425205E-2</v>
      </c>
      <c r="AB581" s="17">
        <v>0.13811669949087299</v>
      </c>
      <c r="AC581" s="17">
        <v>9.7681329852374196E-2</v>
      </c>
      <c r="AD581" s="17">
        <v>0.13286921859277301</v>
      </c>
      <c r="AE581" s="17"/>
      <c r="AF581" s="17">
        <v>0</v>
      </c>
      <c r="AG581" s="17">
        <v>6.0783024909590699E-2</v>
      </c>
      <c r="AH581" s="17">
        <v>0.10988320006360799</v>
      </c>
      <c r="AI581" s="17">
        <v>8.6705422226487999E-2</v>
      </c>
      <c r="AJ581" s="17">
        <v>8.7012718031770797E-2</v>
      </c>
      <c r="AK581" s="17">
        <v>6.6257518499759901E-2</v>
      </c>
      <c r="AL581" s="17">
        <v>8.2050501343290894E-2</v>
      </c>
      <c r="AM581" s="17">
        <v>0.113790550954392</v>
      </c>
      <c r="AN581" s="17">
        <v>0.13427607968029501</v>
      </c>
      <c r="AO581" s="17">
        <v>0.124184926141476</v>
      </c>
      <c r="AP581" s="17">
        <v>0.11906129881262099</v>
      </c>
      <c r="AQ581" s="17">
        <v>9.95513597665484E-2</v>
      </c>
      <c r="AR581" s="17">
        <v>0.15651796934989701</v>
      </c>
      <c r="AS581" s="17">
        <v>0.109400737159704</v>
      </c>
      <c r="AT581" s="17">
        <v>7.4042104493153502E-2</v>
      </c>
      <c r="AU581" s="17">
        <v>0.15038228652933899</v>
      </c>
      <c r="AV581" s="17"/>
      <c r="AW581" s="17">
        <v>0.100297561903019</v>
      </c>
      <c r="AX581" s="17">
        <v>9.8887434044354405E-2</v>
      </c>
      <c r="AY581" s="17">
        <v>0.11154207013100401</v>
      </c>
      <c r="AZ581" s="17">
        <v>9.6119267333713204E-2</v>
      </c>
      <c r="BA581" s="17">
        <v>0.107754306596322</v>
      </c>
      <c r="BB581" s="17">
        <v>0.101035219012739</v>
      </c>
      <c r="BC581" s="17"/>
      <c r="BD581" s="17">
        <v>5.0852552813128199E-2</v>
      </c>
      <c r="BE581" s="17">
        <v>8.8046569477816694E-2</v>
      </c>
      <c r="BF581" s="17">
        <v>0.14444911354755</v>
      </c>
      <c r="BG581" s="17">
        <v>0.130103587110004</v>
      </c>
      <c r="BH581" s="17">
        <v>0.117613073150286</v>
      </c>
      <c r="BI581" s="17"/>
      <c r="BJ581" s="17">
        <v>0.10738176673987999</v>
      </c>
      <c r="BK581" s="17">
        <v>7.2949691117018794E-2</v>
      </c>
      <c r="BL581" s="17"/>
      <c r="BM581" s="17">
        <v>0.102708538583986</v>
      </c>
      <c r="BN581" s="17">
        <v>9.4575792640999995E-2</v>
      </c>
      <c r="BO581" s="17"/>
      <c r="BP581" s="17">
        <v>9.9217892594985105E-2</v>
      </c>
      <c r="BQ581" s="17">
        <v>8.7180677341769E-2</v>
      </c>
      <c r="BR581" s="17">
        <v>9.82618929886932E-2</v>
      </c>
      <c r="BS581" s="17">
        <v>0.10695203563788901</v>
      </c>
      <c r="BT581" s="17"/>
      <c r="BU581" s="17">
        <v>0.115193284815646</v>
      </c>
      <c r="BV581" s="17">
        <v>8.3692663502585807E-2</v>
      </c>
      <c r="BW581" s="17"/>
      <c r="BX581" s="17">
        <v>0.139146037504534</v>
      </c>
      <c r="BY581" s="17">
        <v>8.6336231451206794E-2</v>
      </c>
      <c r="BZ581" s="17"/>
      <c r="CA581" s="17">
        <v>4.58360064500173E-2</v>
      </c>
      <c r="CB581" s="17">
        <v>2.09427724018252E-2</v>
      </c>
      <c r="CC581" s="17">
        <v>0.21118937526955001</v>
      </c>
      <c r="CD581" s="17">
        <v>7.5494218245696298E-2</v>
      </c>
    </row>
    <row r="582" spans="2:82">
      <c r="B582" t="s">
        <v>227</v>
      </c>
      <c r="C582" s="17">
        <v>2.1001530051131999E-2</v>
      </c>
      <c r="D582" s="17">
        <v>2.05652583193912E-2</v>
      </c>
      <c r="E582" s="17">
        <v>2.10700528479024E-2</v>
      </c>
      <c r="F582" s="17"/>
      <c r="G582" s="17">
        <v>2.29610148461569E-2</v>
      </c>
      <c r="H582" s="17">
        <v>1.18041222923663E-2</v>
      </c>
      <c r="I582" s="17">
        <v>1.69583450673686E-2</v>
      </c>
      <c r="J582" s="17">
        <v>1.8757651205565901E-2</v>
      </c>
      <c r="K582" s="17">
        <v>2.8891846192073599E-2</v>
      </c>
      <c r="L582" s="17">
        <v>2.7029732228592899E-2</v>
      </c>
      <c r="M582" s="17"/>
      <c r="N582" s="17">
        <v>2.7242182441262901E-2</v>
      </c>
      <c r="O582" s="17">
        <v>1.7155191457163401E-2</v>
      </c>
      <c r="P582" s="17">
        <v>2.61201090730168E-2</v>
      </c>
      <c r="Q582" s="17">
        <v>1.3102950605851401E-2</v>
      </c>
      <c r="R582" s="17"/>
      <c r="S582" s="17">
        <v>2.76149660085383E-2</v>
      </c>
      <c r="T582" s="17">
        <v>1.2307282386513701E-2</v>
      </c>
      <c r="U582" s="17">
        <v>1.5057898335746899E-2</v>
      </c>
      <c r="V582" s="17">
        <v>2.9300170202219498E-2</v>
      </c>
      <c r="W582" s="17">
        <v>1.4874120452619301E-2</v>
      </c>
      <c r="X582" s="17">
        <v>8.0485011923943292E-3</v>
      </c>
      <c r="Y582" s="17">
        <v>3.0246275487537701E-2</v>
      </c>
      <c r="Z582" s="17">
        <v>2.2089174612238201E-2</v>
      </c>
      <c r="AA582" s="17">
        <v>1.8439081043362299E-2</v>
      </c>
      <c r="AB582" s="17">
        <v>2.9346702130291599E-2</v>
      </c>
      <c r="AC582" s="17">
        <v>3.3118349332838901E-2</v>
      </c>
      <c r="AD582" s="17">
        <v>9.9882839622420401E-3</v>
      </c>
      <c r="AE582" s="17"/>
      <c r="AF582" s="17">
        <v>0</v>
      </c>
      <c r="AG582" s="17">
        <v>2.64864692598554E-2</v>
      </c>
      <c r="AH582" s="17">
        <v>2.7786052668293301E-2</v>
      </c>
      <c r="AI582" s="17">
        <v>2.0431180445706802E-2</v>
      </c>
      <c r="AJ582" s="17">
        <v>1.3028203996167401E-2</v>
      </c>
      <c r="AK582" s="17">
        <v>1.8378683368697302E-2</v>
      </c>
      <c r="AL582" s="17">
        <v>2.4010892272706801E-2</v>
      </c>
      <c r="AM582" s="17">
        <v>1.10540324209583E-2</v>
      </c>
      <c r="AN582" s="17">
        <v>6.1315660511967801E-3</v>
      </c>
      <c r="AO582" s="17">
        <v>3.3663150892891298E-2</v>
      </c>
      <c r="AP582" s="17">
        <v>3.4295989264719502E-2</v>
      </c>
      <c r="AQ582" s="17">
        <v>2.8546704012736599E-2</v>
      </c>
      <c r="AR582" s="17">
        <v>3.4499404082762399E-2</v>
      </c>
      <c r="AS582" s="17">
        <v>1.8887067954382199E-2</v>
      </c>
      <c r="AT582" s="17">
        <v>8.8663988388725298E-3</v>
      </c>
      <c r="AU582" s="17">
        <v>1.4593815156544499E-2</v>
      </c>
      <c r="AV582" s="17"/>
      <c r="AW582" s="17">
        <v>1.9581684845031699E-2</v>
      </c>
      <c r="AX582" s="17">
        <v>2.2705890599893599E-2</v>
      </c>
      <c r="AY582" s="17">
        <v>2.2315154396715099E-2</v>
      </c>
      <c r="AZ582" s="17">
        <v>2.2682048289067301E-2</v>
      </c>
      <c r="BA582" s="17">
        <v>1.69202750309701E-2</v>
      </c>
      <c r="BB582" s="17">
        <v>1.7910090830022499E-2</v>
      </c>
      <c r="BC582" s="17"/>
      <c r="BD582" s="17">
        <v>1.4941574200420599E-2</v>
      </c>
      <c r="BE582" s="17">
        <v>2.02728762829039E-2</v>
      </c>
      <c r="BF582" s="17">
        <v>2.5441246825609502E-2</v>
      </c>
      <c r="BG582" s="17">
        <v>3.0432264257721098E-2</v>
      </c>
      <c r="BH582" s="17">
        <v>1.5844021582289501E-2</v>
      </c>
      <c r="BI582" s="17"/>
      <c r="BJ582" s="17">
        <v>2.2898590151428599E-2</v>
      </c>
      <c r="BK582" s="17">
        <v>1.1876304428721601E-2</v>
      </c>
      <c r="BL582" s="17"/>
      <c r="BM582" s="17">
        <v>2.20097685424968E-2</v>
      </c>
      <c r="BN582" s="17">
        <v>1.6517351116136399E-2</v>
      </c>
      <c r="BO582" s="17"/>
      <c r="BP582" s="17">
        <v>1.89719008222171E-2</v>
      </c>
      <c r="BQ582" s="17">
        <v>2.08400143647227E-2</v>
      </c>
      <c r="BR582" s="17">
        <v>3.4693503002113803E-2</v>
      </c>
      <c r="BS582" s="17">
        <v>2.1111561415933001E-2</v>
      </c>
      <c r="BT582" s="17"/>
      <c r="BU582" s="17">
        <v>2.5011059921768101E-2</v>
      </c>
      <c r="BV582" s="17">
        <v>1.5897561919202299E-2</v>
      </c>
      <c r="BW582" s="17"/>
      <c r="BX582" s="17">
        <v>4.0717886997263197E-2</v>
      </c>
      <c r="BY582" s="17">
        <v>1.3180922951521699E-2</v>
      </c>
      <c r="BZ582" s="17"/>
      <c r="CA582" s="17">
        <v>3.54863998516588E-3</v>
      </c>
      <c r="CB582" s="17">
        <v>2.4536272756233799E-3</v>
      </c>
      <c r="CC582" s="17">
        <v>5.0181655429819103E-2</v>
      </c>
      <c r="CD582" s="17">
        <v>1.21394948486912E-2</v>
      </c>
    </row>
    <row r="583" spans="2:82">
      <c r="B583" t="s">
        <v>124</v>
      </c>
      <c r="C583" s="17">
        <v>2.07438567947325E-2</v>
      </c>
      <c r="D583" s="17">
        <v>1.3948933893955901E-2</v>
      </c>
      <c r="E583" s="17">
        <v>2.7534962174666201E-2</v>
      </c>
      <c r="F583" s="17"/>
      <c r="G583" s="17">
        <v>3.0268061542517301E-2</v>
      </c>
      <c r="H583" s="17">
        <v>2.3042357933697199E-2</v>
      </c>
      <c r="I583" s="17">
        <v>2.5568190139003601E-2</v>
      </c>
      <c r="J583" s="17">
        <v>2.3973325821570898E-2</v>
      </c>
      <c r="K583" s="17">
        <v>1.8456716016836499E-2</v>
      </c>
      <c r="L583" s="17">
        <v>7.5007579420511804E-3</v>
      </c>
      <c r="M583" s="17"/>
      <c r="N583" s="17">
        <v>1.08223413776431E-2</v>
      </c>
      <c r="O583" s="17">
        <v>2.00460925836233E-2</v>
      </c>
      <c r="P583" s="17">
        <v>2.3745310367690502E-2</v>
      </c>
      <c r="Q583" s="17">
        <v>2.7694642358755399E-2</v>
      </c>
      <c r="R583" s="17"/>
      <c r="S583" s="17">
        <v>8.9331681555725392E-3</v>
      </c>
      <c r="T583" s="17">
        <v>1.48212114338499E-2</v>
      </c>
      <c r="U583" s="17">
        <v>2.1518781109435399E-2</v>
      </c>
      <c r="V583" s="17">
        <v>2.75919172945456E-2</v>
      </c>
      <c r="W583" s="17">
        <v>1.5929781083697799E-2</v>
      </c>
      <c r="X583" s="17">
        <v>2.3436407457736199E-2</v>
      </c>
      <c r="Y583" s="17">
        <v>2.2163212618629299E-2</v>
      </c>
      <c r="Z583" s="17">
        <v>1.6915175078430399E-2</v>
      </c>
      <c r="AA583" s="17">
        <v>3.7324470179388898E-2</v>
      </c>
      <c r="AB583" s="17">
        <v>2.8669060610256199E-2</v>
      </c>
      <c r="AC583" s="17">
        <v>2.0032876944925601E-2</v>
      </c>
      <c r="AD583" s="17">
        <v>0</v>
      </c>
      <c r="AE583" s="17"/>
      <c r="AF583" s="17">
        <v>8.9955606427807505E-2</v>
      </c>
      <c r="AG583" s="17">
        <v>2.81342942145376E-2</v>
      </c>
      <c r="AH583" s="17">
        <v>2.45425380978887E-2</v>
      </c>
      <c r="AI583" s="17">
        <v>2.8763139209561299E-2</v>
      </c>
      <c r="AJ583" s="17">
        <v>2.97346841239804E-2</v>
      </c>
      <c r="AK583" s="17">
        <v>2.25148868502319E-2</v>
      </c>
      <c r="AL583" s="17">
        <v>2.3329864189101299E-2</v>
      </c>
      <c r="AM583" s="17">
        <v>3.1954656150343298E-2</v>
      </c>
      <c r="AN583" s="17">
        <v>1.7343377325471501E-2</v>
      </c>
      <c r="AO583" s="17">
        <v>7.1928713102221101E-3</v>
      </c>
      <c r="AP583" s="17">
        <v>1.1261986960744401E-2</v>
      </c>
      <c r="AQ583" s="17">
        <v>3.7838421046377901E-3</v>
      </c>
      <c r="AR583" s="17">
        <v>0</v>
      </c>
      <c r="AS583" s="17">
        <v>1.12466127004387E-2</v>
      </c>
      <c r="AT583" s="17">
        <v>0</v>
      </c>
      <c r="AU583" s="17">
        <v>1.07319127875589E-2</v>
      </c>
      <c r="AV583" s="17"/>
      <c r="AW583" s="17">
        <v>1.60854388082192E-2</v>
      </c>
      <c r="AX583" s="17">
        <v>1.9334070959588001E-2</v>
      </c>
      <c r="AY583" s="17">
        <v>2.1278221248005099E-2</v>
      </c>
      <c r="AZ583" s="17">
        <v>3.0126170924825099E-2</v>
      </c>
      <c r="BA583" s="17">
        <v>2.2111603906525001E-2</v>
      </c>
      <c r="BB583" s="17">
        <v>9.1192884130647002E-3</v>
      </c>
      <c r="BC583" s="17"/>
      <c r="BD583" s="17">
        <v>2.6909232817170201E-2</v>
      </c>
      <c r="BE583" s="17">
        <v>2.2455948068266399E-2</v>
      </c>
      <c r="BF583" s="17">
        <v>1.85459669698241E-2</v>
      </c>
      <c r="BG583" s="17">
        <v>1.3460270779862201E-2</v>
      </c>
      <c r="BH583" s="17">
        <v>0</v>
      </c>
      <c r="BI583" s="17"/>
      <c r="BJ583" s="17">
        <v>2.10166561158826E-2</v>
      </c>
      <c r="BK583" s="17">
        <v>1.8240709507208599E-2</v>
      </c>
      <c r="BL583" s="17"/>
      <c r="BM583" s="17">
        <v>2.0110117629469099E-2</v>
      </c>
      <c r="BN583" s="17">
        <v>2.2177230384456001E-2</v>
      </c>
      <c r="BO583" s="17"/>
      <c r="BP583" s="17">
        <v>2.01816285426029E-2</v>
      </c>
      <c r="BQ583" s="17">
        <v>8.5154879100900506E-3</v>
      </c>
      <c r="BR583" s="17">
        <v>3.3782114837863003E-2</v>
      </c>
      <c r="BS583" s="17">
        <v>1.98865437703429E-2</v>
      </c>
      <c r="BT583" s="17"/>
      <c r="BU583" s="17">
        <v>1.32431473498246E-2</v>
      </c>
      <c r="BV583" s="17">
        <v>3.02919542547474E-2</v>
      </c>
      <c r="BW583" s="17"/>
      <c r="BX583" s="17">
        <v>9.6899847896609308E-3</v>
      </c>
      <c r="BY583" s="17">
        <v>2.51284391046003E-2</v>
      </c>
      <c r="BZ583" s="17"/>
      <c r="CA583" s="17">
        <v>6.02032629338936E-3</v>
      </c>
      <c r="CB583" s="17">
        <v>1.5255210773103999E-2</v>
      </c>
      <c r="CC583" s="17">
        <v>8.4006223099056601E-3</v>
      </c>
      <c r="CD583" s="17">
        <v>4.3107198584342997E-2</v>
      </c>
    </row>
    <row r="584" spans="2:82">
      <c r="B584" t="s">
        <v>228</v>
      </c>
      <c r="C584" s="17">
        <v>0.60963125502612603</v>
      </c>
      <c r="D584" s="17">
        <v>0.619289738288061</v>
      </c>
      <c r="E584" s="17">
        <v>0.60153841101868399</v>
      </c>
      <c r="F584" s="17"/>
      <c r="G584" s="17">
        <v>0.58231380399900601</v>
      </c>
      <c r="H584" s="17">
        <v>0.65579307787323304</v>
      </c>
      <c r="I584" s="17">
        <v>0.61316491360164505</v>
      </c>
      <c r="J584" s="17">
        <v>0.62218907974832605</v>
      </c>
      <c r="K584" s="17">
        <v>0.59178618984978903</v>
      </c>
      <c r="L584" s="17">
        <v>0.58905541947022799</v>
      </c>
      <c r="M584" s="17"/>
      <c r="N584" s="17">
        <v>0.55955419263363204</v>
      </c>
      <c r="O584" s="17">
        <v>0.56170676348246396</v>
      </c>
      <c r="P584" s="17">
        <v>0.67625220053905</v>
      </c>
      <c r="Q584" s="17">
        <v>0.65934726559610801</v>
      </c>
      <c r="R584" s="17"/>
      <c r="S584" s="17">
        <v>0.582400105214126</v>
      </c>
      <c r="T584" s="17">
        <v>0.57908452829277202</v>
      </c>
      <c r="U584" s="17">
        <v>0.56949926136268703</v>
      </c>
      <c r="V584" s="17">
        <v>0.62374614702891995</v>
      </c>
      <c r="W584" s="17">
        <v>0.66702343454941904</v>
      </c>
      <c r="X584" s="17">
        <v>0.62492267615465502</v>
      </c>
      <c r="Y584" s="17">
        <v>0.62091825324334904</v>
      </c>
      <c r="Z584" s="17">
        <v>0.71107243316713498</v>
      </c>
      <c r="AA584" s="17">
        <v>0.64185450223691898</v>
      </c>
      <c r="AB584" s="17">
        <v>0.55806523469347702</v>
      </c>
      <c r="AC584" s="17">
        <v>0.61304489334877599</v>
      </c>
      <c r="AD584" s="17">
        <v>0.61943999589264498</v>
      </c>
      <c r="AE584" s="17"/>
      <c r="AF584" s="17">
        <v>0.54509503742989496</v>
      </c>
      <c r="AG584" s="17">
        <v>0.62878814462367705</v>
      </c>
      <c r="AH584" s="17">
        <v>0.644705895658647</v>
      </c>
      <c r="AI584" s="17">
        <v>0.67864861450261404</v>
      </c>
      <c r="AJ584" s="17">
        <v>0.65993245694548897</v>
      </c>
      <c r="AK584" s="17">
        <v>0.62696392291141301</v>
      </c>
      <c r="AL584" s="17">
        <v>0.64941443008901201</v>
      </c>
      <c r="AM584" s="17">
        <v>0.52355880256292597</v>
      </c>
      <c r="AN584" s="17">
        <v>0.58736564796714497</v>
      </c>
      <c r="AO584" s="17">
        <v>0.58835858638043503</v>
      </c>
      <c r="AP584" s="17">
        <v>0.55067079256040496</v>
      </c>
      <c r="AQ584" s="17">
        <v>0.60762808903818499</v>
      </c>
      <c r="AR584" s="17">
        <v>0.55285905109054401</v>
      </c>
      <c r="AS584" s="17">
        <v>0.65094607402388505</v>
      </c>
      <c r="AT584" s="17">
        <v>0.57165054154983697</v>
      </c>
      <c r="AU584" s="17">
        <v>0.55344910915596102</v>
      </c>
      <c r="AV584" s="17"/>
      <c r="AW584" s="17">
        <v>0.62050374249825102</v>
      </c>
      <c r="AX584" s="17">
        <v>0.59114980164441</v>
      </c>
      <c r="AY584" s="17">
        <v>0.615732705296553</v>
      </c>
      <c r="AZ584" s="17">
        <v>0.62632234033098599</v>
      </c>
      <c r="BA584" s="17">
        <v>0.59087974468816895</v>
      </c>
      <c r="BB584" s="17">
        <v>0.61304331356569997</v>
      </c>
      <c r="BC584" s="17"/>
      <c r="BD584" s="17">
        <v>0.67275394890198703</v>
      </c>
      <c r="BE584" s="17">
        <v>0.61323601237573999</v>
      </c>
      <c r="BF584" s="17">
        <v>0.529233981445279</v>
      </c>
      <c r="BG584" s="17">
        <v>0.57927758557195097</v>
      </c>
      <c r="BH584" s="17">
        <v>0.50997314987546005</v>
      </c>
      <c r="BI584" s="17"/>
      <c r="BJ584" s="17">
        <v>0.60827952577496602</v>
      </c>
      <c r="BK584" s="17">
        <v>0.617132520822544</v>
      </c>
      <c r="BL584" s="17"/>
      <c r="BM584" s="17">
        <v>0.60693144764990903</v>
      </c>
      <c r="BN584" s="17">
        <v>0.62327372256652602</v>
      </c>
      <c r="BO584" s="17"/>
      <c r="BP584" s="17">
        <v>0.61912828357660699</v>
      </c>
      <c r="BQ584" s="17">
        <v>0.62632819920862703</v>
      </c>
      <c r="BR584" s="17">
        <v>0.52129524092592505</v>
      </c>
      <c r="BS584" s="17">
        <v>0.60837502467209703</v>
      </c>
      <c r="BT584" s="17"/>
      <c r="BU584" s="17">
        <v>0.60427042033503697</v>
      </c>
      <c r="BV584" s="17">
        <v>0.61645537912712101</v>
      </c>
      <c r="BW584" s="17"/>
      <c r="BX584" s="17">
        <v>0.52967338561917099</v>
      </c>
      <c r="BY584" s="17">
        <v>0.641347006717082</v>
      </c>
      <c r="BZ584" s="17"/>
      <c r="CA584" s="17">
        <v>0.80733257300189099</v>
      </c>
      <c r="CB584" s="17">
        <v>0.84895407563335301</v>
      </c>
      <c r="CC584" s="17">
        <v>0.42282807398588002</v>
      </c>
      <c r="CD584" s="17">
        <v>0.52772317498662802</v>
      </c>
    </row>
    <row r="585" spans="2:82">
      <c r="B585" t="s">
        <v>229</v>
      </c>
      <c r="C585" s="17">
        <v>0.122335956055073</v>
      </c>
      <c r="D585" s="17">
        <v>0.13431260036540099</v>
      </c>
      <c r="E585" s="17">
        <v>0.11013894295539101</v>
      </c>
      <c r="F585" s="17"/>
      <c r="G585" s="17">
        <v>0.108256835407341</v>
      </c>
      <c r="H585" s="17">
        <v>0.102824646062961</v>
      </c>
      <c r="I585" s="17">
        <v>0.11121311237951299</v>
      </c>
      <c r="J585" s="17">
        <v>0.118486243316063</v>
      </c>
      <c r="K585" s="17">
        <v>0.136110195389882</v>
      </c>
      <c r="L585" s="17">
        <v>0.150587950143524</v>
      </c>
      <c r="M585" s="17"/>
      <c r="N585" s="17">
        <v>0.16484170030839401</v>
      </c>
      <c r="O585" s="17">
        <v>0.13597861435025599</v>
      </c>
      <c r="P585" s="17">
        <v>8.9747687500481399E-2</v>
      </c>
      <c r="Q585" s="17">
        <v>8.7991148473755498E-2</v>
      </c>
      <c r="R585" s="17"/>
      <c r="S585" s="17">
        <v>0.13655861375765699</v>
      </c>
      <c r="T585" s="17">
        <v>0.13992103596607899</v>
      </c>
      <c r="U585" s="17">
        <v>0.11584629259821599</v>
      </c>
      <c r="V585" s="17">
        <v>0.115514527787575</v>
      </c>
      <c r="W585" s="17">
        <v>0.112941853802111</v>
      </c>
      <c r="X585" s="17">
        <v>7.6903076544333898E-2</v>
      </c>
      <c r="Y585" s="17">
        <v>0.119629709471746</v>
      </c>
      <c r="Z585" s="17">
        <v>7.2814784690110004E-2</v>
      </c>
      <c r="AA585" s="17">
        <v>0.110519166880787</v>
      </c>
      <c r="AB585" s="17">
        <v>0.16746340162116499</v>
      </c>
      <c r="AC585" s="17">
        <v>0.13079967918521301</v>
      </c>
      <c r="AD585" s="17">
        <v>0.142857502555015</v>
      </c>
      <c r="AE585" s="17"/>
      <c r="AF585" s="17">
        <v>0</v>
      </c>
      <c r="AG585" s="17">
        <v>8.7269494169446099E-2</v>
      </c>
      <c r="AH585" s="17">
        <v>0.137669252731901</v>
      </c>
      <c r="AI585" s="17">
        <v>0.10713660267219501</v>
      </c>
      <c r="AJ585" s="17">
        <v>0.100040922027938</v>
      </c>
      <c r="AK585" s="17">
        <v>8.46362018684573E-2</v>
      </c>
      <c r="AL585" s="17">
        <v>0.10606139361599801</v>
      </c>
      <c r="AM585" s="17">
        <v>0.12484458337535</v>
      </c>
      <c r="AN585" s="17">
        <v>0.140407645731491</v>
      </c>
      <c r="AO585" s="17">
        <v>0.15784807703436701</v>
      </c>
      <c r="AP585" s="17">
        <v>0.15335728807734</v>
      </c>
      <c r="AQ585" s="17">
        <v>0.12809806377928501</v>
      </c>
      <c r="AR585" s="17">
        <v>0.19101737343265901</v>
      </c>
      <c r="AS585" s="17">
        <v>0.128287805114086</v>
      </c>
      <c r="AT585" s="17">
        <v>8.2908503332025998E-2</v>
      </c>
      <c r="AU585" s="17">
        <v>0.164976101685883</v>
      </c>
      <c r="AV585" s="17"/>
      <c r="AW585" s="17">
        <v>0.11987924674805001</v>
      </c>
      <c r="AX585" s="17">
        <v>0.121593324644248</v>
      </c>
      <c r="AY585" s="17">
        <v>0.133857224527719</v>
      </c>
      <c r="AZ585" s="17">
        <v>0.118801315622781</v>
      </c>
      <c r="BA585" s="17">
        <v>0.124674581627292</v>
      </c>
      <c r="BB585" s="17">
        <v>0.118945309842762</v>
      </c>
      <c r="BC585" s="17"/>
      <c r="BD585" s="17">
        <v>6.5794127013548795E-2</v>
      </c>
      <c r="BE585" s="17">
        <v>0.108319445760721</v>
      </c>
      <c r="BF585" s="17">
        <v>0.16989036037315999</v>
      </c>
      <c r="BG585" s="17">
        <v>0.160535851367725</v>
      </c>
      <c r="BH585" s="17">
        <v>0.133457094732575</v>
      </c>
      <c r="BI585" s="17"/>
      <c r="BJ585" s="17">
        <v>0.13028035689130901</v>
      </c>
      <c r="BK585" s="17">
        <v>8.4825995545740399E-2</v>
      </c>
      <c r="BL585" s="17"/>
      <c r="BM585" s="17">
        <v>0.12471830712648301</v>
      </c>
      <c r="BN585" s="17">
        <v>0.111093143757136</v>
      </c>
      <c r="BO585" s="17"/>
      <c r="BP585" s="17">
        <v>0.118189793417202</v>
      </c>
      <c r="BQ585" s="17">
        <v>0.10802069170649201</v>
      </c>
      <c r="BR585" s="17">
        <v>0.132955395990807</v>
      </c>
      <c r="BS585" s="17">
        <v>0.128063597053822</v>
      </c>
      <c r="BT585" s="17"/>
      <c r="BU585" s="17">
        <v>0.140204344737414</v>
      </c>
      <c r="BV585" s="17">
        <v>9.9590225421788095E-2</v>
      </c>
      <c r="BW585" s="17"/>
      <c r="BX585" s="17">
        <v>0.179863924501797</v>
      </c>
      <c r="BY585" s="17">
        <v>9.95171544027285E-2</v>
      </c>
      <c r="BZ585" s="17"/>
      <c r="CA585" s="17">
        <v>4.9384646435183199E-2</v>
      </c>
      <c r="CB585" s="17">
        <v>2.3396399677448498E-2</v>
      </c>
      <c r="CC585" s="17">
        <v>0.26137103069936901</v>
      </c>
      <c r="CD585" s="17">
        <v>8.76337130943875E-2</v>
      </c>
    </row>
    <row r="586" spans="2:82">
      <c r="B586" t="s">
        <v>230</v>
      </c>
      <c r="C586" s="17">
        <v>0.487295298971053</v>
      </c>
      <c r="D586" s="17">
        <v>0.48497713792266001</v>
      </c>
      <c r="E586" s="17">
        <v>0.49139946806329299</v>
      </c>
      <c r="F586" s="17"/>
      <c r="G586" s="17">
        <v>0.47405696859166602</v>
      </c>
      <c r="H586" s="17">
        <v>0.552968431810272</v>
      </c>
      <c r="I586" s="17">
        <v>0.50195180122213201</v>
      </c>
      <c r="J586" s="17">
        <v>0.50370283643226299</v>
      </c>
      <c r="K586" s="17">
        <v>0.45567599445990697</v>
      </c>
      <c r="L586" s="17">
        <v>0.438467469326704</v>
      </c>
      <c r="M586" s="17"/>
      <c r="N586" s="17">
        <v>0.39471249232523797</v>
      </c>
      <c r="O586" s="17">
        <v>0.42572814913220902</v>
      </c>
      <c r="P586" s="17">
        <v>0.58650451303856799</v>
      </c>
      <c r="Q586" s="17">
        <v>0.57135611712235301</v>
      </c>
      <c r="R586" s="17"/>
      <c r="S586" s="17">
        <v>0.44584149145646901</v>
      </c>
      <c r="T586" s="17">
        <v>0.43916349232669299</v>
      </c>
      <c r="U586" s="17">
        <v>0.45365296876447098</v>
      </c>
      <c r="V586" s="17">
        <v>0.50823161924134497</v>
      </c>
      <c r="W586" s="17">
        <v>0.55408158074730796</v>
      </c>
      <c r="X586" s="17">
        <v>0.54801959961032098</v>
      </c>
      <c r="Y586" s="17">
        <v>0.50128854377160303</v>
      </c>
      <c r="Z586" s="17">
        <v>0.63825764847702504</v>
      </c>
      <c r="AA586" s="17">
        <v>0.53133533535613198</v>
      </c>
      <c r="AB586" s="17">
        <v>0.390601833072313</v>
      </c>
      <c r="AC586" s="17">
        <v>0.48224521416356297</v>
      </c>
      <c r="AD586" s="17">
        <v>0.47658249333762998</v>
      </c>
      <c r="AE586" s="17"/>
      <c r="AF586" s="17">
        <v>0.54509503742989496</v>
      </c>
      <c r="AG586" s="17">
        <v>0.54151865045423098</v>
      </c>
      <c r="AH586" s="17">
        <v>0.507036642926746</v>
      </c>
      <c r="AI586" s="17">
        <v>0.57151201183042</v>
      </c>
      <c r="AJ586" s="17">
        <v>0.55989153491754995</v>
      </c>
      <c r="AK586" s="17">
        <v>0.54232772104295601</v>
      </c>
      <c r="AL586" s="17">
        <v>0.54335303647301503</v>
      </c>
      <c r="AM586" s="17">
        <v>0.39871421918757499</v>
      </c>
      <c r="AN586" s="17">
        <v>0.44695800223565402</v>
      </c>
      <c r="AO586" s="17">
        <v>0.43051050934606799</v>
      </c>
      <c r="AP586" s="17">
        <v>0.39731350448306402</v>
      </c>
      <c r="AQ586" s="17">
        <v>0.47953002525889998</v>
      </c>
      <c r="AR586" s="17">
        <v>0.361841677657884</v>
      </c>
      <c r="AS586" s="17">
        <v>0.52265826890979905</v>
      </c>
      <c r="AT586" s="17">
        <v>0.48874203821781098</v>
      </c>
      <c r="AU586" s="17">
        <v>0.38847300747007801</v>
      </c>
      <c r="AV586" s="17"/>
      <c r="AW586" s="17">
        <v>0.50062449575020096</v>
      </c>
      <c r="AX586" s="17">
        <v>0.46955647700016201</v>
      </c>
      <c r="AY586" s="17">
        <v>0.48187548076883402</v>
      </c>
      <c r="AZ586" s="17">
        <v>0.50752102470820504</v>
      </c>
      <c r="BA586" s="17">
        <v>0.466205163060876</v>
      </c>
      <c r="BB586" s="17">
        <v>0.494098003722938</v>
      </c>
      <c r="BC586" s="17"/>
      <c r="BD586" s="17">
        <v>0.606959821888438</v>
      </c>
      <c r="BE586" s="17">
        <v>0.50491656661501905</v>
      </c>
      <c r="BF586" s="17">
        <v>0.35934362107211898</v>
      </c>
      <c r="BG586" s="17">
        <v>0.418741734204226</v>
      </c>
      <c r="BH586" s="17">
        <v>0.376516055142884</v>
      </c>
      <c r="BI586" s="17"/>
      <c r="BJ586" s="17">
        <v>0.47799916888365701</v>
      </c>
      <c r="BK586" s="17">
        <v>0.532306525276804</v>
      </c>
      <c r="BL586" s="17"/>
      <c r="BM586" s="17">
        <v>0.48221314052342601</v>
      </c>
      <c r="BN586" s="17">
        <v>0.51218057880938905</v>
      </c>
      <c r="BO586" s="17"/>
      <c r="BP586" s="17">
        <v>0.50093849015940495</v>
      </c>
      <c r="BQ586" s="17">
        <v>0.51830750750213495</v>
      </c>
      <c r="BR586" s="17">
        <v>0.38833984493511797</v>
      </c>
      <c r="BS586" s="17">
        <v>0.480311427618275</v>
      </c>
      <c r="BT586" s="17"/>
      <c r="BU586" s="17">
        <v>0.46406607559762297</v>
      </c>
      <c r="BV586" s="17">
        <v>0.51686515370533204</v>
      </c>
      <c r="BW586" s="17"/>
      <c r="BX586" s="17">
        <v>0.34980946111737399</v>
      </c>
      <c r="BY586" s="17">
        <v>0.54182985231435399</v>
      </c>
      <c r="BZ586" s="17"/>
      <c r="CA586" s="17">
        <v>0.75794792656670695</v>
      </c>
      <c r="CB586" s="17">
        <v>0.82555767595590401</v>
      </c>
      <c r="CC586" s="17">
        <v>0.161457043286511</v>
      </c>
      <c r="CD586" s="17">
        <v>0.44008946189224002</v>
      </c>
    </row>
    <row r="587" spans="2:82">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row>
    <row r="588" spans="2:82">
      <c r="B588" s="6" t="s">
        <v>253</v>
      </c>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row>
    <row r="589" spans="2:82">
      <c r="B589" s="24" t="s">
        <v>15</v>
      </c>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row>
    <row r="590" spans="2:82">
      <c r="B590" t="s">
        <v>223</v>
      </c>
      <c r="C590" s="17">
        <v>0.10306285713256</v>
      </c>
      <c r="D590" s="17">
        <v>0.123528980746404</v>
      </c>
      <c r="E590" s="17">
        <v>8.3227208306867403E-2</v>
      </c>
      <c r="F590" s="17"/>
      <c r="G590" s="17">
        <v>0.13697522158181799</v>
      </c>
      <c r="H590" s="17">
        <v>0.16303803911599099</v>
      </c>
      <c r="I590" s="17">
        <v>0.123891569275886</v>
      </c>
      <c r="J590" s="17">
        <v>9.5162390919801401E-2</v>
      </c>
      <c r="K590" s="17">
        <v>6.6532520639653703E-2</v>
      </c>
      <c r="L590" s="17">
        <v>4.5504744472829303E-2</v>
      </c>
      <c r="M590" s="17"/>
      <c r="N590" s="17">
        <v>0.113720544502103</v>
      </c>
      <c r="O590" s="17">
        <v>8.5043129892064806E-2</v>
      </c>
      <c r="P590" s="17">
        <v>0.12467779831725399</v>
      </c>
      <c r="Q590" s="17">
        <v>9.2079345134551696E-2</v>
      </c>
      <c r="R590" s="17"/>
      <c r="S590" s="17">
        <v>0.153824407768204</v>
      </c>
      <c r="T590" s="17">
        <v>8.1177386794064305E-2</v>
      </c>
      <c r="U590" s="17">
        <v>8.45365381577389E-2</v>
      </c>
      <c r="V590" s="17">
        <v>7.9773944182793599E-2</v>
      </c>
      <c r="W590" s="17">
        <v>0.11748219981899601</v>
      </c>
      <c r="X590" s="17">
        <v>0.112592810497657</v>
      </c>
      <c r="Y590" s="17">
        <v>9.3503490211907195E-2</v>
      </c>
      <c r="Z590" s="17">
        <v>0.107876682614928</v>
      </c>
      <c r="AA590" s="17">
        <v>0.119817345299259</v>
      </c>
      <c r="AB590" s="17">
        <v>7.5922951545112805E-2</v>
      </c>
      <c r="AC590" s="17">
        <v>9.6438228744911397E-2</v>
      </c>
      <c r="AD590" s="17">
        <v>6.8136447060240704E-2</v>
      </c>
      <c r="AE590" s="17"/>
      <c r="AF590" s="17">
        <v>8.3381259961691698E-2</v>
      </c>
      <c r="AG590" s="17">
        <v>0.10003230685207</v>
      </c>
      <c r="AH590" s="17">
        <v>7.5491681562639301E-2</v>
      </c>
      <c r="AI590" s="17">
        <v>8.3161922351288706E-2</v>
      </c>
      <c r="AJ590" s="17">
        <v>0.136715055922941</v>
      </c>
      <c r="AK590" s="17">
        <v>8.1556903929351401E-2</v>
      </c>
      <c r="AL590" s="17">
        <v>0.10818765152371</v>
      </c>
      <c r="AM590" s="17">
        <v>0.10806319658416599</v>
      </c>
      <c r="AN590" s="17">
        <v>7.22973122312707E-2</v>
      </c>
      <c r="AO590" s="17">
        <v>0.106093085720162</v>
      </c>
      <c r="AP590" s="17">
        <v>0.10018894037791901</v>
      </c>
      <c r="AQ590" s="17">
        <v>0.10134555446190199</v>
      </c>
      <c r="AR590" s="17">
        <v>0.13238676530649399</v>
      </c>
      <c r="AS590" s="17">
        <v>6.4373033091921106E-2</v>
      </c>
      <c r="AT590" s="17">
        <v>0.19620634931796499</v>
      </c>
      <c r="AU590" s="17">
        <v>0.20700180815660699</v>
      </c>
      <c r="AV590" s="17"/>
      <c r="AW590" s="17">
        <v>0.13452547099912401</v>
      </c>
      <c r="AX590" s="17">
        <v>9.0461485979049197E-2</v>
      </c>
      <c r="AY590" s="17">
        <v>0.120478811134467</v>
      </c>
      <c r="AZ590" s="17">
        <v>7.8377981845004205E-2</v>
      </c>
      <c r="BA590" s="17">
        <v>7.5392379446089397E-2</v>
      </c>
      <c r="BB590" s="17">
        <v>0.139349760799758</v>
      </c>
      <c r="BC590" s="17"/>
      <c r="BD590" s="17">
        <v>7.1213718715606805E-2</v>
      </c>
      <c r="BE590" s="17">
        <v>0.107927205435411</v>
      </c>
      <c r="BF590" s="17">
        <v>0.115683528555089</v>
      </c>
      <c r="BG590" s="17">
        <v>0.15590992747662399</v>
      </c>
      <c r="BH590" s="17">
        <v>0.148155607285817</v>
      </c>
      <c r="BI590" s="17"/>
      <c r="BJ590" s="17">
        <v>8.3013616861869796E-2</v>
      </c>
      <c r="BK590" s="17">
        <v>0.192094677638175</v>
      </c>
      <c r="BL590" s="17"/>
      <c r="BM590" s="17">
        <v>9.3794001483428299E-2</v>
      </c>
      <c r="BN590" s="17">
        <v>0.14734382834104401</v>
      </c>
      <c r="BO590" s="17"/>
      <c r="BP590" s="17">
        <v>0.16563418494437501</v>
      </c>
      <c r="BQ590" s="17">
        <v>0.16933221252154601</v>
      </c>
      <c r="BR590" s="17">
        <v>0.12797432251898699</v>
      </c>
      <c r="BS590" s="17">
        <v>8.0297568423162505E-2</v>
      </c>
      <c r="BT590" s="17"/>
      <c r="BU590" s="17">
        <v>0.123919917409956</v>
      </c>
      <c r="BV590" s="17">
        <v>7.6512669350899107E-2</v>
      </c>
      <c r="BW590" s="17"/>
      <c r="BX590" s="17">
        <v>0.16492705512338099</v>
      </c>
      <c r="BY590" s="17">
        <v>7.8524064933748194E-2</v>
      </c>
      <c r="BZ590" s="17"/>
      <c r="CA590" s="17">
        <v>0.180898529623646</v>
      </c>
      <c r="CB590" s="17">
        <v>5.3545721388678899E-2</v>
      </c>
      <c r="CC590" s="17">
        <v>0.16509160178531401</v>
      </c>
      <c r="CD590" s="17">
        <v>6.3995798632677195E-2</v>
      </c>
    </row>
    <row r="591" spans="2:82">
      <c r="B591" t="s">
        <v>224</v>
      </c>
      <c r="C591" s="17">
        <v>0.40335634526311698</v>
      </c>
      <c r="D591" s="17">
        <v>0.41165007003059301</v>
      </c>
      <c r="E591" s="17">
        <v>0.39498996002972803</v>
      </c>
      <c r="F591" s="17"/>
      <c r="G591" s="17">
        <v>0.431814731333442</v>
      </c>
      <c r="H591" s="17">
        <v>0.43284896569772802</v>
      </c>
      <c r="I591" s="17">
        <v>0.43796533326781301</v>
      </c>
      <c r="J591" s="17">
        <v>0.41118950988191499</v>
      </c>
      <c r="K591" s="17">
        <v>0.36558590733580998</v>
      </c>
      <c r="L591" s="17">
        <v>0.35107320945804699</v>
      </c>
      <c r="M591" s="17"/>
      <c r="N591" s="17">
        <v>0.44526019589153598</v>
      </c>
      <c r="O591" s="17">
        <v>0.431158503571407</v>
      </c>
      <c r="P591" s="17">
        <v>0.361396174904142</v>
      </c>
      <c r="Q591" s="17">
        <v>0.37291219142208898</v>
      </c>
      <c r="R591" s="17"/>
      <c r="S591" s="17">
        <v>0.39948926771678001</v>
      </c>
      <c r="T591" s="17">
        <v>0.43010302433233899</v>
      </c>
      <c r="U591" s="17">
        <v>0.41804796176226899</v>
      </c>
      <c r="V591" s="17">
        <v>0.361507351831729</v>
      </c>
      <c r="W591" s="17">
        <v>0.40385841507006998</v>
      </c>
      <c r="X591" s="17">
        <v>0.38850699729591398</v>
      </c>
      <c r="Y591" s="17">
        <v>0.362354764629156</v>
      </c>
      <c r="Z591" s="17">
        <v>0.35533698165710498</v>
      </c>
      <c r="AA591" s="17">
        <v>0.42793273776518698</v>
      </c>
      <c r="AB591" s="17">
        <v>0.43448055235751698</v>
      </c>
      <c r="AC591" s="17">
        <v>0.40179634446616203</v>
      </c>
      <c r="AD591" s="17">
        <v>0.42773429435057497</v>
      </c>
      <c r="AE591" s="17"/>
      <c r="AF591" s="17">
        <v>0.37907562194297101</v>
      </c>
      <c r="AG591" s="17">
        <v>0.34667176841062602</v>
      </c>
      <c r="AH591" s="17">
        <v>0.378049980705225</v>
      </c>
      <c r="AI591" s="17">
        <v>0.34730304427204101</v>
      </c>
      <c r="AJ591" s="17">
        <v>0.37886717733563202</v>
      </c>
      <c r="AK591" s="17">
        <v>0.38734623405581398</v>
      </c>
      <c r="AL591" s="17">
        <v>0.40205033277772201</v>
      </c>
      <c r="AM591" s="17">
        <v>0.38126599632351799</v>
      </c>
      <c r="AN591" s="17">
        <v>0.43712785513726898</v>
      </c>
      <c r="AO591" s="17">
        <v>0.47713958957529801</v>
      </c>
      <c r="AP591" s="17">
        <v>0.47534355291253799</v>
      </c>
      <c r="AQ591" s="17">
        <v>0.440207973211999</v>
      </c>
      <c r="AR591" s="17">
        <v>0.42162619853882899</v>
      </c>
      <c r="AS591" s="17">
        <v>0.46030034897171701</v>
      </c>
      <c r="AT591" s="17">
        <v>0.423289009264256</v>
      </c>
      <c r="AU591" s="17">
        <v>0.483964085640257</v>
      </c>
      <c r="AV591" s="17"/>
      <c r="AW591" s="17">
        <v>0.46619186233528598</v>
      </c>
      <c r="AX591" s="17">
        <v>0.436484374440542</v>
      </c>
      <c r="AY591" s="17">
        <v>0.36581418285870598</v>
      </c>
      <c r="AZ591" s="17">
        <v>0.349928113004845</v>
      </c>
      <c r="BA591" s="17">
        <v>0.375109139513913</v>
      </c>
      <c r="BB591" s="17">
        <v>0.32932507335746197</v>
      </c>
      <c r="BC591" s="17"/>
      <c r="BD591" s="17">
        <v>0.34156581168347</v>
      </c>
      <c r="BE591" s="17">
        <v>0.38136093957930101</v>
      </c>
      <c r="BF591" s="17">
        <v>0.466365854039408</v>
      </c>
      <c r="BG591" s="17">
        <v>0.50255087714921998</v>
      </c>
      <c r="BH591" s="17">
        <v>0.47871050312124402</v>
      </c>
      <c r="BI591" s="17"/>
      <c r="BJ591" s="17">
        <v>0.39828637847592901</v>
      </c>
      <c r="BK591" s="17">
        <v>0.42727396910906201</v>
      </c>
      <c r="BL591" s="17"/>
      <c r="BM591" s="17">
        <v>0.39232367705041599</v>
      </c>
      <c r="BN591" s="17">
        <v>0.45821337185128702</v>
      </c>
      <c r="BO591" s="17"/>
      <c r="BP591" s="17">
        <v>0.45801164653460202</v>
      </c>
      <c r="BQ591" s="17">
        <v>0.437025430543169</v>
      </c>
      <c r="BR591" s="17">
        <v>0.423134231921938</v>
      </c>
      <c r="BS591" s="17">
        <v>0.38668205986633197</v>
      </c>
      <c r="BT591" s="17"/>
      <c r="BU591" s="17">
        <v>0.42518013164116297</v>
      </c>
      <c r="BV591" s="17">
        <v>0.37557555455063402</v>
      </c>
      <c r="BW591" s="17"/>
      <c r="BX591" s="17">
        <v>0.47316064714112299</v>
      </c>
      <c r="BY591" s="17">
        <v>0.375668064900674</v>
      </c>
      <c r="BZ591" s="17"/>
      <c r="CA591" s="17">
        <v>0.46941915735874501</v>
      </c>
      <c r="CB591" s="17">
        <v>0.27638999794098501</v>
      </c>
      <c r="CC591" s="17">
        <v>0.51809788377509802</v>
      </c>
      <c r="CD591" s="17">
        <v>0.38548972446679303</v>
      </c>
    </row>
    <row r="592" spans="2:82">
      <c r="B592" t="s">
        <v>225</v>
      </c>
      <c r="C592" s="17">
        <v>0.30941147655594498</v>
      </c>
      <c r="D592" s="17">
        <v>0.29304929533764301</v>
      </c>
      <c r="E592" s="17">
        <v>0.32614912531979001</v>
      </c>
      <c r="F592" s="17"/>
      <c r="G592" s="17">
        <v>0.28872904198083799</v>
      </c>
      <c r="H592" s="17">
        <v>0.25814698550312898</v>
      </c>
      <c r="I592" s="17">
        <v>0.26272350024223001</v>
      </c>
      <c r="J592" s="17">
        <v>0.31015721834056298</v>
      </c>
      <c r="K592" s="17">
        <v>0.33632385718065899</v>
      </c>
      <c r="L592" s="17">
        <v>0.38443300876569703</v>
      </c>
      <c r="M592" s="17"/>
      <c r="N592" s="17">
        <v>0.29442390459683998</v>
      </c>
      <c r="O592" s="17">
        <v>0.28571773872149703</v>
      </c>
      <c r="P592" s="17">
        <v>0.308396325980904</v>
      </c>
      <c r="Q592" s="17">
        <v>0.349253992726763</v>
      </c>
      <c r="R592" s="17"/>
      <c r="S592" s="17">
        <v>0.29415775085511697</v>
      </c>
      <c r="T592" s="17">
        <v>0.30675409484387001</v>
      </c>
      <c r="U592" s="17">
        <v>0.30623783709519697</v>
      </c>
      <c r="V592" s="17">
        <v>0.34064506407039502</v>
      </c>
      <c r="W592" s="17">
        <v>0.31452122263516102</v>
      </c>
      <c r="X592" s="17">
        <v>0.29878917087614298</v>
      </c>
      <c r="Y592" s="17">
        <v>0.35837908950612002</v>
      </c>
      <c r="Z592" s="17">
        <v>0.35367838580697403</v>
      </c>
      <c r="AA592" s="17">
        <v>0.30051434110181902</v>
      </c>
      <c r="AB592" s="17">
        <v>0.30496808808402898</v>
      </c>
      <c r="AC592" s="17">
        <v>0.27710181429177899</v>
      </c>
      <c r="AD592" s="17">
        <v>0.237017534663195</v>
      </c>
      <c r="AE592" s="17"/>
      <c r="AF592" s="17">
        <v>0.31822053845690401</v>
      </c>
      <c r="AG592" s="17">
        <v>0.32239417427123801</v>
      </c>
      <c r="AH592" s="17">
        <v>0.33366824769696402</v>
      </c>
      <c r="AI592" s="17">
        <v>0.35564263749057501</v>
      </c>
      <c r="AJ592" s="17">
        <v>0.27890923054113498</v>
      </c>
      <c r="AK592" s="17">
        <v>0.34576207354960398</v>
      </c>
      <c r="AL592" s="17">
        <v>0.294080987689606</v>
      </c>
      <c r="AM592" s="17">
        <v>0.338721702746271</v>
      </c>
      <c r="AN592" s="17">
        <v>0.330689781361099</v>
      </c>
      <c r="AO592" s="17">
        <v>0.26106412982097199</v>
      </c>
      <c r="AP592" s="17">
        <v>0.23827238323069</v>
      </c>
      <c r="AQ592" s="17">
        <v>0.32089895930131901</v>
      </c>
      <c r="AR592" s="17">
        <v>0.27185194228055798</v>
      </c>
      <c r="AS592" s="17">
        <v>0.30140673896236497</v>
      </c>
      <c r="AT592" s="17">
        <v>0.31259540216703002</v>
      </c>
      <c r="AU592" s="17">
        <v>0.21408164412446901</v>
      </c>
      <c r="AV592" s="17"/>
      <c r="AW592" s="17">
        <v>0.25416015551110199</v>
      </c>
      <c r="AX592" s="17">
        <v>0.31027527712980701</v>
      </c>
      <c r="AY592" s="17">
        <v>0.299945520798437</v>
      </c>
      <c r="AZ592" s="17">
        <v>0.34730789275206803</v>
      </c>
      <c r="BA592" s="17">
        <v>0.337167272685577</v>
      </c>
      <c r="BB592" s="17">
        <v>0.36120180779477701</v>
      </c>
      <c r="BC592" s="17"/>
      <c r="BD592" s="17">
        <v>0.37705108437609303</v>
      </c>
      <c r="BE592" s="17">
        <v>0.29926250971926099</v>
      </c>
      <c r="BF592" s="17">
        <v>0.27505679872064098</v>
      </c>
      <c r="BG592" s="17">
        <v>0.21293387874935699</v>
      </c>
      <c r="BH592" s="17">
        <v>0.26692692260906298</v>
      </c>
      <c r="BI592" s="17"/>
      <c r="BJ592" s="17">
        <v>0.32277766430882898</v>
      </c>
      <c r="BK592" s="17">
        <v>0.25645293133716202</v>
      </c>
      <c r="BL592" s="17"/>
      <c r="BM592" s="17">
        <v>0.31882728270260002</v>
      </c>
      <c r="BN592" s="17">
        <v>0.26596882687552698</v>
      </c>
      <c r="BO592" s="17"/>
      <c r="BP592" s="17">
        <v>0.24586324883366401</v>
      </c>
      <c r="BQ592" s="17">
        <v>0.24773709410733799</v>
      </c>
      <c r="BR592" s="17">
        <v>0.27732730368868302</v>
      </c>
      <c r="BS592" s="17">
        <v>0.33237936280187702</v>
      </c>
      <c r="BT592" s="17"/>
      <c r="BU592" s="17">
        <v>0.27753463968859798</v>
      </c>
      <c r="BV592" s="17">
        <v>0.349989390866845</v>
      </c>
      <c r="BW592" s="17"/>
      <c r="BX592" s="17">
        <v>0.249504883955708</v>
      </c>
      <c r="BY592" s="17">
        <v>0.33317377324609598</v>
      </c>
      <c r="BZ592" s="17"/>
      <c r="CA592" s="17">
        <v>0.20962818383669399</v>
      </c>
      <c r="CB592" s="17">
        <v>0.359536405462</v>
      </c>
      <c r="CC592" s="17">
        <v>0.23073329845757801</v>
      </c>
      <c r="CD592" s="17">
        <v>0.37146556526857599</v>
      </c>
    </row>
    <row r="593" spans="2:82">
      <c r="B593" t="s">
        <v>226</v>
      </c>
      <c r="C593" s="17">
        <v>0.10863907311832199</v>
      </c>
      <c r="D593" s="17">
        <v>0.107205903208068</v>
      </c>
      <c r="E593" s="17">
        <v>0.109875872939952</v>
      </c>
      <c r="F593" s="17"/>
      <c r="G593" s="17">
        <v>8.3396507962230707E-2</v>
      </c>
      <c r="H593" s="17">
        <v>6.4443168198877104E-2</v>
      </c>
      <c r="I593" s="17">
        <v>9.9021861201772296E-2</v>
      </c>
      <c r="J593" s="17">
        <v>9.2686797193925904E-2</v>
      </c>
      <c r="K593" s="17">
        <v>0.15410433565825499</v>
      </c>
      <c r="L593" s="17">
        <v>0.15180815915414</v>
      </c>
      <c r="M593" s="17"/>
      <c r="N593" s="17">
        <v>9.1185241967275302E-2</v>
      </c>
      <c r="O593" s="17">
        <v>0.12655814156249501</v>
      </c>
      <c r="P593" s="17">
        <v>0.11047998886891899</v>
      </c>
      <c r="Q593" s="17">
        <v>0.105186999059244</v>
      </c>
      <c r="R593" s="17"/>
      <c r="S593" s="17">
        <v>9.4008961256860105E-2</v>
      </c>
      <c r="T593" s="17">
        <v>9.46693424112931E-2</v>
      </c>
      <c r="U593" s="17">
        <v>0.107745221744849</v>
      </c>
      <c r="V593" s="17">
        <v>0.126935113962585</v>
      </c>
      <c r="W593" s="17">
        <v>9.5878892723022302E-2</v>
      </c>
      <c r="X593" s="17">
        <v>0.12053029445447599</v>
      </c>
      <c r="Y593" s="17">
        <v>0.111246263510658</v>
      </c>
      <c r="Z593" s="17">
        <v>0.11769073388466</v>
      </c>
      <c r="AA593" s="17">
        <v>8.8871918325709495E-2</v>
      </c>
      <c r="AB593" s="17">
        <v>0.113839856600971</v>
      </c>
      <c r="AC593" s="17">
        <v>0.15057570100620801</v>
      </c>
      <c r="AD593" s="17">
        <v>0.14700253390721599</v>
      </c>
      <c r="AE593" s="17"/>
      <c r="AF593" s="17">
        <v>0.12936697321062601</v>
      </c>
      <c r="AG593" s="17">
        <v>9.9515415527397205E-2</v>
      </c>
      <c r="AH593" s="17">
        <v>0.117804809235283</v>
      </c>
      <c r="AI593" s="17">
        <v>0.10656815991876201</v>
      </c>
      <c r="AJ593" s="17">
        <v>0.13393385947427</v>
      </c>
      <c r="AK593" s="17">
        <v>0.11215547538085401</v>
      </c>
      <c r="AL593" s="17">
        <v>0.119342421763629</v>
      </c>
      <c r="AM593" s="17">
        <v>8.9005753945134297E-2</v>
      </c>
      <c r="AN593" s="17">
        <v>0.107616230844282</v>
      </c>
      <c r="AO593" s="17">
        <v>9.2751123084704207E-2</v>
      </c>
      <c r="AP593" s="17">
        <v>0.117284074843704</v>
      </c>
      <c r="AQ593" s="17">
        <v>9.1533700409934193E-2</v>
      </c>
      <c r="AR593" s="17">
        <v>0.12358209910212201</v>
      </c>
      <c r="AS593" s="17">
        <v>0.10113643246966</v>
      </c>
      <c r="AT593" s="17">
        <v>6.7909239250748599E-2</v>
      </c>
      <c r="AU593" s="17">
        <v>4.5493568508222199E-2</v>
      </c>
      <c r="AV593" s="17"/>
      <c r="AW593" s="17">
        <v>7.78482336258602E-2</v>
      </c>
      <c r="AX593" s="17">
        <v>0.104205312763721</v>
      </c>
      <c r="AY593" s="17">
        <v>0.116944818379791</v>
      </c>
      <c r="AZ593" s="17">
        <v>0.13000963546243399</v>
      </c>
      <c r="BA593" s="17">
        <v>0.13464321958584199</v>
      </c>
      <c r="BB593" s="17">
        <v>0.103853202624337</v>
      </c>
      <c r="BC593" s="17"/>
      <c r="BD593" s="17">
        <v>0.13409716553053999</v>
      </c>
      <c r="BE593" s="17">
        <v>0.11190174599102</v>
      </c>
      <c r="BF593" s="17">
        <v>8.1517502459555094E-2</v>
      </c>
      <c r="BG593" s="17">
        <v>7.3646553311641202E-2</v>
      </c>
      <c r="BH593" s="17">
        <v>6.0475022134126102E-2</v>
      </c>
      <c r="BI593" s="17"/>
      <c r="BJ593" s="17">
        <v>0.11595248426567201</v>
      </c>
      <c r="BK593" s="17">
        <v>7.3437356031087697E-2</v>
      </c>
      <c r="BL593" s="17"/>
      <c r="BM593" s="17">
        <v>0.116256715806898</v>
      </c>
      <c r="BN593" s="17">
        <v>7.1025544378792799E-2</v>
      </c>
      <c r="BO593" s="17"/>
      <c r="BP593" s="17">
        <v>7.3013024926647296E-2</v>
      </c>
      <c r="BQ593" s="17">
        <v>9.2179905239141394E-2</v>
      </c>
      <c r="BR593" s="17">
        <v>8.1043282873116296E-2</v>
      </c>
      <c r="BS593" s="17">
        <v>0.12159953093556999</v>
      </c>
      <c r="BT593" s="17"/>
      <c r="BU593" s="17">
        <v>0.110690017800933</v>
      </c>
      <c r="BV593" s="17">
        <v>0.106028304115936</v>
      </c>
      <c r="BW593" s="17"/>
      <c r="BX593" s="17">
        <v>7.0109755613402394E-2</v>
      </c>
      <c r="BY593" s="17">
        <v>0.12392194991170701</v>
      </c>
      <c r="BZ593" s="17"/>
      <c r="CA593" s="17">
        <v>0.108600809125686</v>
      </c>
      <c r="CB593" s="17">
        <v>0.194285338388899</v>
      </c>
      <c r="CC593" s="17">
        <v>5.5055874432028501E-2</v>
      </c>
      <c r="CD593" s="17">
        <v>8.35488056775118E-2</v>
      </c>
    </row>
    <row r="594" spans="2:82">
      <c r="B594" t="s">
        <v>227</v>
      </c>
      <c r="C594" s="17">
        <v>2.5285638671278799E-2</v>
      </c>
      <c r="D594" s="17">
        <v>3.1581580584846398E-2</v>
      </c>
      <c r="E594" s="17">
        <v>1.8280701704758599E-2</v>
      </c>
      <c r="F594" s="17"/>
      <c r="G594" s="17">
        <v>9.0785497505915698E-3</v>
      </c>
      <c r="H594" s="17">
        <v>2.5991022856392001E-2</v>
      </c>
      <c r="I594" s="17">
        <v>2.2088420336143201E-2</v>
      </c>
      <c r="J594" s="17">
        <v>2.8427673784791802E-2</v>
      </c>
      <c r="K594" s="17">
        <v>2.5804539302931601E-2</v>
      </c>
      <c r="L594" s="17">
        <v>3.52070723876063E-2</v>
      </c>
      <c r="M594" s="17"/>
      <c r="N594" s="17">
        <v>2.50751899326613E-2</v>
      </c>
      <c r="O594" s="17">
        <v>1.9040470882108002E-2</v>
      </c>
      <c r="P594" s="17">
        <v>3.3641968962790897E-2</v>
      </c>
      <c r="Q594" s="17">
        <v>2.4109005186018901E-2</v>
      </c>
      <c r="R594" s="17"/>
      <c r="S594" s="17">
        <v>2.1120131342673501E-2</v>
      </c>
      <c r="T594" s="17">
        <v>1.7877439277497301E-2</v>
      </c>
      <c r="U594" s="17">
        <v>2.8299674693310701E-2</v>
      </c>
      <c r="V594" s="17">
        <v>3.7882939236316603E-2</v>
      </c>
      <c r="W594" s="17">
        <v>2.4892176700055901E-2</v>
      </c>
      <c r="X594" s="17">
        <v>3.8064088383357397E-2</v>
      </c>
      <c r="Y594" s="17">
        <v>1.06960719147501E-2</v>
      </c>
      <c r="Z594" s="17">
        <v>2.35226255968627E-2</v>
      </c>
      <c r="AA594" s="17">
        <v>2.1012034234558299E-2</v>
      </c>
      <c r="AB594" s="17">
        <v>2.55426704769455E-2</v>
      </c>
      <c r="AC594" s="17">
        <v>2.6807168415185201E-2</v>
      </c>
      <c r="AD594" s="17">
        <v>4.7196851997387802E-2</v>
      </c>
      <c r="AE594" s="17"/>
      <c r="AF594" s="17">
        <v>0</v>
      </c>
      <c r="AG594" s="17">
        <v>6.7354791192407407E-2</v>
      </c>
      <c r="AH594" s="17">
        <v>2.92981687983358E-2</v>
      </c>
      <c r="AI594" s="17">
        <v>3.1441136665677397E-2</v>
      </c>
      <c r="AJ594" s="17">
        <v>1.6769286848086502E-2</v>
      </c>
      <c r="AK594" s="17">
        <v>1.4956522238674001E-2</v>
      </c>
      <c r="AL594" s="17">
        <v>3.0891242446527099E-2</v>
      </c>
      <c r="AM594" s="17">
        <v>4.0122135705201699E-2</v>
      </c>
      <c r="AN594" s="17">
        <v>1.43702574006078E-2</v>
      </c>
      <c r="AO594" s="17">
        <v>2.25471475890828E-2</v>
      </c>
      <c r="AP594" s="17">
        <v>2.1103578145469301E-2</v>
      </c>
      <c r="AQ594" s="17">
        <v>1.8941714739431601E-2</v>
      </c>
      <c r="AR594" s="17">
        <v>2.4406086049743699E-2</v>
      </c>
      <c r="AS594" s="17">
        <v>4.29799780093615E-2</v>
      </c>
      <c r="AT594" s="17">
        <v>0</v>
      </c>
      <c r="AU594" s="17">
        <v>1.2409263070196999E-2</v>
      </c>
      <c r="AV594" s="17"/>
      <c r="AW594" s="17">
        <v>2.0829348039588101E-2</v>
      </c>
      <c r="AX594" s="17">
        <v>1.6088346946872702E-2</v>
      </c>
      <c r="AY594" s="17">
        <v>3.7089449155629901E-2</v>
      </c>
      <c r="AZ594" s="17">
        <v>3.2879181357016597E-2</v>
      </c>
      <c r="BA594" s="17">
        <v>2.1982504668952501E-2</v>
      </c>
      <c r="BB594" s="17">
        <v>3.5567371014797199E-2</v>
      </c>
      <c r="BC594" s="17"/>
      <c r="BD594" s="17">
        <v>2.1963719989898101E-2</v>
      </c>
      <c r="BE594" s="17">
        <v>3.0149217187825601E-2</v>
      </c>
      <c r="BF594" s="17">
        <v>2.0003627070582401E-2</v>
      </c>
      <c r="BG594" s="17">
        <v>1.6705683743035198E-2</v>
      </c>
      <c r="BH594" s="17">
        <v>1.4200222604096299E-2</v>
      </c>
      <c r="BI594" s="17"/>
      <c r="BJ594" s="17">
        <v>2.7754946342570301E-2</v>
      </c>
      <c r="BK594" s="17">
        <v>1.39744831774537E-2</v>
      </c>
      <c r="BL594" s="17"/>
      <c r="BM594" s="17">
        <v>2.7319995477018098E-2</v>
      </c>
      <c r="BN594" s="17">
        <v>1.5808025430904701E-2</v>
      </c>
      <c r="BO594" s="17"/>
      <c r="BP594" s="17">
        <v>2.04107582846603E-2</v>
      </c>
      <c r="BQ594" s="17">
        <v>1.9025515893107799E-2</v>
      </c>
      <c r="BR594" s="17">
        <v>3.39731569056404E-2</v>
      </c>
      <c r="BS594" s="17">
        <v>2.6955355519429298E-2</v>
      </c>
      <c r="BT594" s="17"/>
      <c r="BU594" s="17">
        <v>1.94156334229438E-2</v>
      </c>
      <c r="BV594" s="17">
        <v>3.2757916142305402E-2</v>
      </c>
      <c r="BW594" s="17"/>
      <c r="BX594" s="17">
        <v>9.5088331818107205E-3</v>
      </c>
      <c r="BY594" s="17">
        <v>3.1543599883748899E-2</v>
      </c>
      <c r="BZ594" s="17"/>
      <c r="CA594" s="17">
        <v>1.2398362337275899E-2</v>
      </c>
      <c r="CB594" s="17">
        <v>6.1597284111497397E-2</v>
      </c>
      <c r="CC594" s="17">
        <v>4.5319988769417698E-3</v>
      </c>
      <c r="CD594" s="17">
        <v>1.5896369819868E-2</v>
      </c>
    </row>
    <row r="595" spans="2:82">
      <c r="B595" t="s">
        <v>124</v>
      </c>
      <c r="C595" s="17">
        <v>5.0244609258777197E-2</v>
      </c>
      <c r="D595" s="17">
        <v>3.2984170092445503E-2</v>
      </c>
      <c r="E595" s="17">
        <v>6.7477131698903695E-2</v>
      </c>
      <c r="F595" s="17"/>
      <c r="G595" s="17">
        <v>5.00059473910799E-2</v>
      </c>
      <c r="H595" s="17">
        <v>5.5531818627882902E-2</v>
      </c>
      <c r="I595" s="17">
        <v>5.43093156761549E-2</v>
      </c>
      <c r="J595" s="17">
        <v>6.2376409879002503E-2</v>
      </c>
      <c r="K595" s="17">
        <v>5.1648839882690499E-2</v>
      </c>
      <c r="L595" s="17">
        <v>3.1973805761679699E-2</v>
      </c>
      <c r="M595" s="17"/>
      <c r="N595" s="17">
        <v>3.0334923109584602E-2</v>
      </c>
      <c r="O595" s="17">
        <v>5.2482015370427897E-2</v>
      </c>
      <c r="P595" s="17">
        <v>6.1407742965990601E-2</v>
      </c>
      <c r="Q595" s="17">
        <v>5.6458466471333402E-2</v>
      </c>
      <c r="R595" s="17"/>
      <c r="S595" s="17">
        <v>3.73994810603656E-2</v>
      </c>
      <c r="T595" s="17">
        <v>6.9418712340936106E-2</v>
      </c>
      <c r="U595" s="17">
        <v>5.5132766546635903E-2</v>
      </c>
      <c r="V595" s="17">
        <v>5.3255586716180803E-2</v>
      </c>
      <c r="W595" s="17">
        <v>4.3367093052694601E-2</v>
      </c>
      <c r="X595" s="17">
        <v>4.1516638492452997E-2</v>
      </c>
      <c r="Y595" s="17">
        <v>6.3820320227408606E-2</v>
      </c>
      <c r="Z595" s="17">
        <v>4.1894590439470698E-2</v>
      </c>
      <c r="AA595" s="17">
        <v>4.1851623273466997E-2</v>
      </c>
      <c r="AB595" s="17">
        <v>4.5245880935424802E-2</v>
      </c>
      <c r="AC595" s="17">
        <v>4.7280743075754299E-2</v>
      </c>
      <c r="AD595" s="17">
        <v>7.2912338021385803E-2</v>
      </c>
      <c r="AE595" s="17"/>
      <c r="AF595" s="17">
        <v>8.9955606427807505E-2</v>
      </c>
      <c r="AG595" s="17">
        <v>6.4031543746261396E-2</v>
      </c>
      <c r="AH595" s="17">
        <v>6.5687112001553499E-2</v>
      </c>
      <c r="AI595" s="17">
        <v>7.5883099301654697E-2</v>
      </c>
      <c r="AJ595" s="17">
        <v>5.4805389877935103E-2</v>
      </c>
      <c r="AK595" s="17">
        <v>5.8222790845703198E-2</v>
      </c>
      <c r="AL595" s="17">
        <v>4.5447363798805603E-2</v>
      </c>
      <c r="AM595" s="17">
        <v>4.2821214695708203E-2</v>
      </c>
      <c r="AN595" s="17">
        <v>3.7898563025470199E-2</v>
      </c>
      <c r="AO595" s="17">
        <v>4.04049242097815E-2</v>
      </c>
      <c r="AP595" s="17">
        <v>4.7807470489679101E-2</v>
      </c>
      <c r="AQ595" s="17">
        <v>2.7072097875414501E-2</v>
      </c>
      <c r="AR595" s="17">
        <v>2.6146908722253399E-2</v>
      </c>
      <c r="AS595" s="17">
        <v>2.98034684949758E-2</v>
      </c>
      <c r="AT595" s="17">
        <v>0</v>
      </c>
      <c r="AU595" s="17">
        <v>3.70496305002481E-2</v>
      </c>
      <c r="AV595" s="17"/>
      <c r="AW595" s="17">
        <v>4.6444929489040603E-2</v>
      </c>
      <c r="AX595" s="17">
        <v>4.24852027400087E-2</v>
      </c>
      <c r="AY595" s="17">
        <v>5.9727217672968499E-2</v>
      </c>
      <c r="AZ595" s="17">
        <v>6.14971955786318E-2</v>
      </c>
      <c r="BA595" s="17">
        <v>5.5705484099626397E-2</v>
      </c>
      <c r="BB595" s="17">
        <v>3.0702784408869602E-2</v>
      </c>
      <c r="BC595" s="17"/>
      <c r="BD595" s="17">
        <v>5.4108499704392202E-2</v>
      </c>
      <c r="BE595" s="17">
        <v>6.9398382087180896E-2</v>
      </c>
      <c r="BF595" s="17">
        <v>4.1372689154724397E-2</v>
      </c>
      <c r="BG595" s="17">
        <v>3.8253079570122597E-2</v>
      </c>
      <c r="BH595" s="17">
        <v>3.1531722245654203E-2</v>
      </c>
      <c r="BI595" s="17"/>
      <c r="BJ595" s="17">
        <v>5.22149097451311E-2</v>
      </c>
      <c r="BK595" s="17">
        <v>3.6766582707058897E-2</v>
      </c>
      <c r="BL595" s="17"/>
      <c r="BM595" s="17">
        <v>5.14783274796402E-2</v>
      </c>
      <c r="BN595" s="17">
        <v>4.16404031224442E-2</v>
      </c>
      <c r="BO595" s="17"/>
      <c r="BP595" s="17">
        <v>3.7067136476051199E-2</v>
      </c>
      <c r="BQ595" s="17">
        <v>3.4699841695697203E-2</v>
      </c>
      <c r="BR595" s="17">
        <v>5.6547702091635399E-2</v>
      </c>
      <c r="BS595" s="17">
        <v>5.2086122453629299E-2</v>
      </c>
      <c r="BT595" s="17"/>
      <c r="BU595" s="17">
        <v>4.3259660036406002E-2</v>
      </c>
      <c r="BV595" s="17">
        <v>5.9136164973381297E-2</v>
      </c>
      <c r="BW595" s="17"/>
      <c r="BX595" s="17">
        <v>3.2788824984575103E-2</v>
      </c>
      <c r="BY595" s="17">
        <v>5.7168547124026602E-2</v>
      </c>
      <c r="BZ595" s="17"/>
      <c r="CA595" s="17">
        <v>1.9054957717952799E-2</v>
      </c>
      <c r="CB595" s="17">
        <v>5.4645252707939101E-2</v>
      </c>
      <c r="CC595" s="17">
        <v>2.6489342673039502E-2</v>
      </c>
      <c r="CD595" s="17">
        <v>7.9603736134574193E-2</v>
      </c>
    </row>
    <row r="596" spans="2:82">
      <c r="B596" t="s">
        <v>228</v>
      </c>
      <c r="C596" s="17">
        <v>0.50641920239567695</v>
      </c>
      <c r="D596" s="17">
        <v>0.53517905077699701</v>
      </c>
      <c r="E596" s="17">
        <v>0.478217168336596</v>
      </c>
      <c r="F596" s="17"/>
      <c r="G596" s="17">
        <v>0.56878995291526002</v>
      </c>
      <c r="H596" s="17">
        <v>0.59588700481371903</v>
      </c>
      <c r="I596" s="17">
        <v>0.56185690254369902</v>
      </c>
      <c r="J596" s="17">
        <v>0.50635190080171699</v>
      </c>
      <c r="K596" s="17">
        <v>0.43211842797546401</v>
      </c>
      <c r="L596" s="17">
        <v>0.39657795393087703</v>
      </c>
      <c r="M596" s="17"/>
      <c r="N596" s="17">
        <v>0.55898074039363899</v>
      </c>
      <c r="O596" s="17">
        <v>0.51620163346347203</v>
      </c>
      <c r="P596" s="17">
        <v>0.48607397322139601</v>
      </c>
      <c r="Q596" s="17">
        <v>0.46499153655664099</v>
      </c>
      <c r="R596" s="17"/>
      <c r="S596" s="17">
        <v>0.553313675484984</v>
      </c>
      <c r="T596" s="17">
        <v>0.51128041112640299</v>
      </c>
      <c r="U596" s="17">
        <v>0.50258449992000798</v>
      </c>
      <c r="V596" s="17">
        <v>0.44128129601452298</v>
      </c>
      <c r="W596" s="17">
        <v>0.52134061488906602</v>
      </c>
      <c r="X596" s="17">
        <v>0.50109980779357099</v>
      </c>
      <c r="Y596" s="17">
        <v>0.45585825484106302</v>
      </c>
      <c r="Z596" s="17">
        <v>0.46321366427203298</v>
      </c>
      <c r="AA596" s="17">
        <v>0.54775008306444595</v>
      </c>
      <c r="AB596" s="17">
        <v>0.51040350390263001</v>
      </c>
      <c r="AC596" s="17">
        <v>0.49823457321107301</v>
      </c>
      <c r="AD596" s="17">
        <v>0.495870741410816</v>
      </c>
      <c r="AE596" s="17"/>
      <c r="AF596" s="17">
        <v>0.462456881904662</v>
      </c>
      <c r="AG596" s="17">
        <v>0.44670407526269601</v>
      </c>
      <c r="AH596" s="17">
        <v>0.45354166226786402</v>
      </c>
      <c r="AI596" s="17">
        <v>0.43046496662333</v>
      </c>
      <c r="AJ596" s="17">
        <v>0.515582233258573</v>
      </c>
      <c r="AK596" s="17">
        <v>0.46890313798516597</v>
      </c>
      <c r="AL596" s="17">
        <v>0.51023798430143197</v>
      </c>
      <c r="AM596" s="17">
        <v>0.48932919290768501</v>
      </c>
      <c r="AN596" s="17">
        <v>0.50942516736854004</v>
      </c>
      <c r="AO596" s="17">
        <v>0.58323267529545997</v>
      </c>
      <c r="AP596" s="17">
        <v>0.57553249329045697</v>
      </c>
      <c r="AQ596" s="17">
        <v>0.54155352767390097</v>
      </c>
      <c r="AR596" s="17">
        <v>0.55401296384532295</v>
      </c>
      <c r="AS596" s="17">
        <v>0.52467338206363801</v>
      </c>
      <c r="AT596" s="17">
        <v>0.61949535858222105</v>
      </c>
      <c r="AU596" s="17">
        <v>0.69096589379686402</v>
      </c>
      <c r="AV596" s="17"/>
      <c r="AW596" s="17">
        <v>0.60071733333440902</v>
      </c>
      <c r="AX596" s="17">
        <v>0.52694586041959102</v>
      </c>
      <c r="AY596" s="17">
        <v>0.48629299399317399</v>
      </c>
      <c r="AZ596" s="17">
        <v>0.428306094849849</v>
      </c>
      <c r="BA596" s="17">
        <v>0.45050151896000201</v>
      </c>
      <c r="BB596" s="17">
        <v>0.46867483415722</v>
      </c>
      <c r="BC596" s="17"/>
      <c r="BD596" s="17">
        <v>0.412779530399076</v>
      </c>
      <c r="BE596" s="17">
        <v>0.48928814501471202</v>
      </c>
      <c r="BF596" s="17">
        <v>0.58204938259449701</v>
      </c>
      <c r="BG596" s="17">
        <v>0.658460804625844</v>
      </c>
      <c r="BH596" s="17">
        <v>0.62686611040705997</v>
      </c>
      <c r="BI596" s="17"/>
      <c r="BJ596" s="17">
        <v>0.48129999533779799</v>
      </c>
      <c r="BK596" s="17">
        <v>0.61936864674723702</v>
      </c>
      <c r="BL596" s="17"/>
      <c r="BM596" s="17">
        <v>0.48611767853384402</v>
      </c>
      <c r="BN596" s="17">
        <v>0.60555720019233095</v>
      </c>
      <c r="BO596" s="17"/>
      <c r="BP596" s="17">
        <v>0.62364583147897701</v>
      </c>
      <c r="BQ596" s="17">
        <v>0.60635764306471496</v>
      </c>
      <c r="BR596" s="17">
        <v>0.55110855444092499</v>
      </c>
      <c r="BS596" s="17">
        <v>0.46697962828949502</v>
      </c>
      <c r="BT596" s="17"/>
      <c r="BU596" s="17">
        <v>0.54910004905111898</v>
      </c>
      <c r="BV596" s="17">
        <v>0.45208822390153303</v>
      </c>
      <c r="BW596" s="17"/>
      <c r="BX596" s="17">
        <v>0.63808770226450395</v>
      </c>
      <c r="BY596" s="17">
        <v>0.45419212983442198</v>
      </c>
      <c r="BZ596" s="17"/>
      <c r="CA596" s="17">
        <v>0.65031768698239101</v>
      </c>
      <c r="CB596" s="17">
        <v>0.32993571932966398</v>
      </c>
      <c r="CC596" s="17">
        <v>0.68318948556041204</v>
      </c>
      <c r="CD596" s="17">
        <v>0.44948552309946999</v>
      </c>
    </row>
    <row r="597" spans="2:82">
      <c r="B597" t="s">
        <v>229</v>
      </c>
      <c r="C597" s="17">
        <v>0.133924711789601</v>
      </c>
      <c r="D597" s="17">
        <v>0.138787483792914</v>
      </c>
      <c r="E597" s="17">
        <v>0.128156574644711</v>
      </c>
      <c r="F597" s="17"/>
      <c r="G597" s="17">
        <v>9.2475057712822301E-2</v>
      </c>
      <c r="H597" s="17">
        <v>9.0434191055269203E-2</v>
      </c>
      <c r="I597" s="17">
        <v>0.121110281537915</v>
      </c>
      <c r="J597" s="17">
        <v>0.121114470978718</v>
      </c>
      <c r="K597" s="17">
        <v>0.17990887496118699</v>
      </c>
      <c r="L597" s="17">
        <v>0.18701523154174601</v>
      </c>
      <c r="M597" s="17"/>
      <c r="N597" s="17">
        <v>0.116260431899937</v>
      </c>
      <c r="O597" s="17">
        <v>0.14559861244460301</v>
      </c>
      <c r="P597" s="17">
        <v>0.144121957831709</v>
      </c>
      <c r="Q597" s="17">
        <v>0.129296004245263</v>
      </c>
      <c r="R597" s="17"/>
      <c r="S597" s="17">
        <v>0.11512909259953399</v>
      </c>
      <c r="T597" s="17">
        <v>0.11254678168879</v>
      </c>
      <c r="U597" s="17">
        <v>0.13604489643816001</v>
      </c>
      <c r="V597" s="17">
        <v>0.164818053198902</v>
      </c>
      <c r="W597" s="17">
        <v>0.120771069423078</v>
      </c>
      <c r="X597" s="17">
        <v>0.158594382837834</v>
      </c>
      <c r="Y597" s="17">
        <v>0.121942335425408</v>
      </c>
      <c r="Z597" s="17">
        <v>0.141213359481522</v>
      </c>
      <c r="AA597" s="17">
        <v>0.10988395256026801</v>
      </c>
      <c r="AB597" s="17">
        <v>0.13938252707791701</v>
      </c>
      <c r="AC597" s="17">
        <v>0.177382869421393</v>
      </c>
      <c r="AD597" s="17">
        <v>0.194199385904604</v>
      </c>
      <c r="AE597" s="17"/>
      <c r="AF597" s="17">
        <v>0.12936697321062601</v>
      </c>
      <c r="AG597" s="17">
        <v>0.16687020671980499</v>
      </c>
      <c r="AH597" s="17">
        <v>0.14710297803361799</v>
      </c>
      <c r="AI597" s="17">
        <v>0.13800929658444</v>
      </c>
      <c r="AJ597" s="17">
        <v>0.15070314632235601</v>
      </c>
      <c r="AK597" s="17">
        <v>0.12711199761952699</v>
      </c>
      <c r="AL597" s="17">
        <v>0.15023366421015699</v>
      </c>
      <c r="AM597" s="17">
        <v>0.129127889650336</v>
      </c>
      <c r="AN597" s="17">
        <v>0.12198648824489</v>
      </c>
      <c r="AO597" s="17">
        <v>0.11529827067378701</v>
      </c>
      <c r="AP597" s="17">
        <v>0.13838765298917399</v>
      </c>
      <c r="AQ597" s="17">
        <v>0.110475415149366</v>
      </c>
      <c r="AR597" s="17">
        <v>0.14798818515186599</v>
      </c>
      <c r="AS597" s="17">
        <v>0.14411641047902099</v>
      </c>
      <c r="AT597" s="17">
        <v>6.7909239250748599E-2</v>
      </c>
      <c r="AU597" s="17">
        <v>5.7902831578419099E-2</v>
      </c>
      <c r="AV597" s="17"/>
      <c r="AW597" s="17">
        <v>9.8677581665448294E-2</v>
      </c>
      <c r="AX597" s="17">
        <v>0.120293659710593</v>
      </c>
      <c r="AY597" s="17">
        <v>0.15403426753542099</v>
      </c>
      <c r="AZ597" s="17">
        <v>0.162888816819451</v>
      </c>
      <c r="BA597" s="17">
        <v>0.15662572425479501</v>
      </c>
      <c r="BB597" s="17">
        <v>0.13942057363913399</v>
      </c>
      <c r="BC597" s="17"/>
      <c r="BD597" s="17">
        <v>0.15606088552043801</v>
      </c>
      <c r="BE597" s="17">
        <v>0.142050963178846</v>
      </c>
      <c r="BF597" s="17">
        <v>0.10152112953013701</v>
      </c>
      <c r="BG597" s="17">
        <v>9.0352237054676404E-2</v>
      </c>
      <c r="BH597" s="17">
        <v>7.4675244738222304E-2</v>
      </c>
      <c r="BI597" s="17"/>
      <c r="BJ597" s="17">
        <v>0.14370743060824201</v>
      </c>
      <c r="BK597" s="17">
        <v>8.7411839208541398E-2</v>
      </c>
      <c r="BL597" s="17"/>
      <c r="BM597" s="17">
        <v>0.143576711283916</v>
      </c>
      <c r="BN597" s="17">
        <v>8.6833569809697503E-2</v>
      </c>
      <c r="BO597" s="17"/>
      <c r="BP597" s="17">
        <v>9.3423783211307607E-2</v>
      </c>
      <c r="BQ597" s="17">
        <v>0.111205421132249</v>
      </c>
      <c r="BR597" s="17">
        <v>0.115016439778757</v>
      </c>
      <c r="BS597" s="17">
        <v>0.14855488645499901</v>
      </c>
      <c r="BT597" s="17"/>
      <c r="BU597" s="17">
        <v>0.13010565122387699</v>
      </c>
      <c r="BV597" s="17">
        <v>0.138786220258241</v>
      </c>
      <c r="BW597" s="17"/>
      <c r="BX597" s="17">
        <v>7.9618588795213094E-2</v>
      </c>
      <c r="BY597" s="17">
        <v>0.15546554979545499</v>
      </c>
      <c r="BZ597" s="17"/>
      <c r="CA597" s="17">
        <v>0.120999171462962</v>
      </c>
      <c r="CB597" s="17">
        <v>0.25588262250039601</v>
      </c>
      <c r="CC597" s="17">
        <v>5.9587873308970203E-2</v>
      </c>
      <c r="CD597" s="17">
        <v>9.9445175497379801E-2</v>
      </c>
    </row>
    <row r="598" spans="2:82">
      <c r="B598" t="s">
        <v>230</v>
      </c>
      <c r="C598" s="17">
        <v>0.37249449060607598</v>
      </c>
      <c r="D598" s="17">
        <v>0.39639156698408201</v>
      </c>
      <c r="E598" s="17">
        <v>0.35006059369188502</v>
      </c>
      <c r="F598" s="17"/>
      <c r="G598" s="17">
        <v>0.47631489520243803</v>
      </c>
      <c r="H598" s="17">
        <v>0.50545281375844997</v>
      </c>
      <c r="I598" s="17">
        <v>0.44074662100578399</v>
      </c>
      <c r="J598" s="17">
        <v>0.38523742982299902</v>
      </c>
      <c r="K598" s="17">
        <v>0.252209553014277</v>
      </c>
      <c r="L598" s="17">
        <v>0.20956272238913001</v>
      </c>
      <c r="M598" s="17"/>
      <c r="N598" s="17">
        <v>0.44272030849370297</v>
      </c>
      <c r="O598" s="17">
        <v>0.37060302101886899</v>
      </c>
      <c r="P598" s="17">
        <v>0.341952015389687</v>
      </c>
      <c r="Q598" s="17">
        <v>0.335695532311379</v>
      </c>
      <c r="R598" s="17"/>
      <c r="S598" s="17">
        <v>0.43818458288544998</v>
      </c>
      <c r="T598" s="17">
        <v>0.39873362943761298</v>
      </c>
      <c r="U598" s="17">
        <v>0.366539603481848</v>
      </c>
      <c r="V598" s="17">
        <v>0.27646324281562101</v>
      </c>
      <c r="W598" s="17">
        <v>0.400569545465988</v>
      </c>
      <c r="X598" s="17">
        <v>0.34250542495573699</v>
      </c>
      <c r="Y598" s="17">
        <v>0.33391591941565502</v>
      </c>
      <c r="Z598" s="17">
        <v>0.32200030479051001</v>
      </c>
      <c r="AA598" s="17">
        <v>0.437866130504179</v>
      </c>
      <c r="AB598" s="17">
        <v>0.37102097682471302</v>
      </c>
      <c r="AC598" s="17">
        <v>0.32085170378967998</v>
      </c>
      <c r="AD598" s="17">
        <v>0.30167135550621199</v>
      </c>
      <c r="AE598" s="17"/>
      <c r="AF598" s="17">
        <v>0.33308990869403599</v>
      </c>
      <c r="AG598" s="17">
        <v>0.279833868542891</v>
      </c>
      <c r="AH598" s="17">
        <v>0.30643868423424597</v>
      </c>
      <c r="AI598" s="17">
        <v>0.29245567003889</v>
      </c>
      <c r="AJ598" s="17">
        <v>0.36487908693621701</v>
      </c>
      <c r="AK598" s="17">
        <v>0.34179114036563801</v>
      </c>
      <c r="AL598" s="17">
        <v>0.36000432009127498</v>
      </c>
      <c r="AM598" s="17">
        <v>0.360201303257349</v>
      </c>
      <c r="AN598" s="17">
        <v>0.38743867912364999</v>
      </c>
      <c r="AO598" s="17">
        <v>0.46793440462167302</v>
      </c>
      <c r="AP598" s="17">
        <v>0.43714484030128398</v>
      </c>
      <c r="AQ598" s="17">
        <v>0.43107811252453498</v>
      </c>
      <c r="AR598" s="17">
        <v>0.40602477869345799</v>
      </c>
      <c r="AS598" s="17">
        <v>0.38055697158461699</v>
      </c>
      <c r="AT598" s="17">
        <v>0.55158611933147295</v>
      </c>
      <c r="AU598" s="17">
        <v>0.63306306221844499</v>
      </c>
      <c r="AV598" s="17"/>
      <c r="AW598" s="17">
        <v>0.50203975166896098</v>
      </c>
      <c r="AX598" s="17">
        <v>0.40665220070899699</v>
      </c>
      <c r="AY598" s="17">
        <v>0.33225872645775301</v>
      </c>
      <c r="AZ598" s="17">
        <v>0.265417278030398</v>
      </c>
      <c r="BA598" s="17">
        <v>0.29387579470520803</v>
      </c>
      <c r="BB598" s="17">
        <v>0.32925426051808498</v>
      </c>
      <c r="BC598" s="17"/>
      <c r="BD598" s="17">
        <v>0.25671864487863799</v>
      </c>
      <c r="BE598" s="17">
        <v>0.34723718183586599</v>
      </c>
      <c r="BF598" s="17">
        <v>0.48052825306435898</v>
      </c>
      <c r="BG598" s="17">
        <v>0.56810856757116701</v>
      </c>
      <c r="BH598" s="17">
        <v>0.55219086566883802</v>
      </c>
      <c r="BI598" s="17"/>
      <c r="BJ598" s="17">
        <v>0.33759256472955601</v>
      </c>
      <c r="BK598" s="17">
        <v>0.53195680753869601</v>
      </c>
      <c r="BL598" s="17"/>
      <c r="BM598" s="17">
        <v>0.342540967249928</v>
      </c>
      <c r="BN598" s="17">
        <v>0.51872363038263403</v>
      </c>
      <c r="BO598" s="17"/>
      <c r="BP598" s="17">
        <v>0.53022204826766905</v>
      </c>
      <c r="BQ598" s="17">
        <v>0.495152221932466</v>
      </c>
      <c r="BR598" s="17">
        <v>0.43609211466216802</v>
      </c>
      <c r="BS598" s="17">
        <v>0.31842474183449598</v>
      </c>
      <c r="BT598" s="17"/>
      <c r="BU598" s="17">
        <v>0.41899439782724202</v>
      </c>
      <c r="BV598" s="17">
        <v>0.31330200364329203</v>
      </c>
      <c r="BW598" s="17"/>
      <c r="BX598" s="17">
        <v>0.55846911346929096</v>
      </c>
      <c r="BY598" s="17">
        <v>0.29872658003896702</v>
      </c>
      <c r="BZ598" s="17"/>
      <c r="CA598" s="17">
        <v>0.52931851551942999</v>
      </c>
      <c r="CB598" s="17">
        <v>7.4053096829268E-2</v>
      </c>
      <c r="CC598" s="17">
        <v>0.62360161225144195</v>
      </c>
      <c r="CD598" s="17">
        <v>0.35004034760209002</v>
      </c>
    </row>
    <row r="599" spans="2:82">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row>
    <row r="600" spans="2:82">
      <c r="B600" s="6" t="s">
        <v>254</v>
      </c>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row>
    <row r="601" spans="2:82">
      <c r="B601" s="24" t="s">
        <v>15</v>
      </c>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row>
    <row r="602" spans="2:82">
      <c r="B602" t="s">
        <v>223</v>
      </c>
      <c r="C602" s="17">
        <v>0.14670237262076</v>
      </c>
      <c r="D602" s="17">
        <v>0.166233512319205</v>
      </c>
      <c r="E602" s="17">
        <v>0.127618310966753</v>
      </c>
      <c r="F602" s="17"/>
      <c r="G602" s="17">
        <v>9.8846090928467994E-2</v>
      </c>
      <c r="H602" s="17">
        <v>0.169522090216916</v>
      </c>
      <c r="I602" s="17">
        <v>0.17291785189953501</v>
      </c>
      <c r="J602" s="17">
        <v>0.13291663570864401</v>
      </c>
      <c r="K602" s="17">
        <v>0.14132980044256199</v>
      </c>
      <c r="L602" s="17">
        <v>0.153362074062488</v>
      </c>
      <c r="M602" s="17"/>
      <c r="N602" s="17">
        <v>0.14557323932125399</v>
      </c>
      <c r="O602" s="17">
        <v>0.14568345174445699</v>
      </c>
      <c r="P602" s="17">
        <v>0.17311871885774199</v>
      </c>
      <c r="Q602" s="17">
        <v>0.12752163554580001</v>
      </c>
      <c r="R602" s="17"/>
      <c r="S602" s="17">
        <v>0.15136498501146001</v>
      </c>
      <c r="T602" s="17">
        <v>0.13850446043455</v>
      </c>
      <c r="U602" s="17">
        <v>0.11799564428510199</v>
      </c>
      <c r="V602" s="17">
        <v>0.13773699798363401</v>
      </c>
      <c r="W602" s="17">
        <v>0.153866414343209</v>
      </c>
      <c r="X602" s="17">
        <v>0.158375385990838</v>
      </c>
      <c r="Y602" s="17">
        <v>0.131193530034558</v>
      </c>
      <c r="Z602" s="17">
        <v>0.18027227008195601</v>
      </c>
      <c r="AA602" s="17">
        <v>0.17984058143426601</v>
      </c>
      <c r="AB602" s="17">
        <v>0.13374963747039501</v>
      </c>
      <c r="AC602" s="17">
        <v>0.15474442075210201</v>
      </c>
      <c r="AD602" s="17">
        <v>0.11271415364079999</v>
      </c>
      <c r="AE602" s="17"/>
      <c r="AF602" s="17">
        <v>0.175320964616585</v>
      </c>
      <c r="AG602" s="17">
        <v>0.182597707247383</v>
      </c>
      <c r="AH602" s="17">
        <v>0.140356560901437</v>
      </c>
      <c r="AI602" s="17">
        <v>0.13149115609256501</v>
      </c>
      <c r="AJ602" s="17">
        <v>0.158592812734734</v>
      </c>
      <c r="AK602" s="17">
        <v>0.144181228115177</v>
      </c>
      <c r="AL602" s="17">
        <v>0.13967499762087099</v>
      </c>
      <c r="AM602" s="17">
        <v>0.15959989047206299</v>
      </c>
      <c r="AN602" s="17">
        <v>0.111161355860722</v>
      </c>
      <c r="AO602" s="17">
        <v>0.152129514266166</v>
      </c>
      <c r="AP602" s="17">
        <v>0.12850127694854799</v>
      </c>
      <c r="AQ602" s="17">
        <v>0.111221818050138</v>
      </c>
      <c r="AR602" s="17">
        <v>0.147763249836451</v>
      </c>
      <c r="AS602" s="17">
        <v>0.16485517065828301</v>
      </c>
      <c r="AT602" s="17">
        <v>0.18474298099216599</v>
      </c>
      <c r="AU602" s="17">
        <v>0.245542057655569</v>
      </c>
      <c r="AV602" s="17"/>
      <c r="AW602" s="17">
        <v>0.15972409198368001</v>
      </c>
      <c r="AX602" s="17">
        <v>0.13162019055959001</v>
      </c>
      <c r="AY602" s="17">
        <v>0.17262778332057799</v>
      </c>
      <c r="AZ602" s="17">
        <v>0.123813565573273</v>
      </c>
      <c r="BA602" s="17">
        <v>0.15875051375180901</v>
      </c>
      <c r="BB602" s="17">
        <v>0.16632690019396301</v>
      </c>
      <c r="BC602" s="17"/>
      <c r="BD602" s="17">
        <v>0.149992381828779</v>
      </c>
      <c r="BE602" s="17">
        <v>0.140604326391539</v>
      </c>
      <c r="BF602" s="17">
        <v>0.11941059809973099</v>
      </c>
      <c r="BG602" s="17">
        <v>0.16351955463109899</v>
      </c>
      <c r="BH602" s="17">
        <v>0.18362193519349701</v>
      </c>
      <c r="BI602" s="17"/>
      <c r="BJ602" s="17">
        <v>0.14810916592770501</v>
      </c>
      <c r="BK602" s="17">
        <v>0.144635845160729</v>
      </c>
      <c r="BL602" s="17"/>
      <c r="BM602" s="17">
        <v>0.147871522742895</v>
      </c>
      <c r="BN602" s="17">
        <v>0.140120839449175</v>
      </c>
      <c r="BO602" s="17"/>
      <c r="BP602" s="17">
        <v>0.13565092396591799</v>
      </c>
      <c r="BQ602" s="17">
        <v>0.155101689695019</v>
      </c>
      <c r="BR602" s="17">
        <v>0.19883599874455299</v>
      </c>
      <c r="BS602" s="17">
        <v>0.14448039448248201</v>
      </c>
      <c r="BT602" s="17"/>
      <c r="BU602" s="17">
        <v>0.16585101904942401</v>
      </c>
      <c r="BV602" s="17">
        <v>0.12232692604852</v>
      </c>
      <c r="BW602" s="17"/>
      <c r="BX602" s="17">
        <v>0.17583072859444299</v>
      </c>
      <c r="BY602" s="17">
        <v>0.13514844163086401</v>
      </c>
      <c r="BZ602" s="17"/>
      <c r="CA602" s="17">
        <v>0.315936865213641</v>
      </c>
      <c r="CB602" s="17">
        <v>0.157402911111375</v>
      </c>
      <c r="CC602" s="17">
        <v>0.157382563396474</v>
      </c>
      <c r="CD602" s="17">
        <v>8.0829915532629804E-2</v>
      </c>
    </row>
    <row r="603" spans="2:82">
      <c r="B603" t="s">
        <v>224</v>
      </c>
      <c r="C603" s="17">
        <v>0.40428223576038502</v>
      </c>
      <c r="D603" s="17">
        <v>0.40464194537068798</v>
      </c>
      <c r="E603" s="17">
        <v>0.40597615244069801</v>
      </c>
      <c r="F603" s="17"/>
      <c r="G603" s="17">
        <v>0.33723015627589298</v>
      </c>
      <c r="H603" s="17">
        <v>0.38440172087935498</v>
      </c>
      <c r="I603" s="17">
        <v>0.38648964211993603</v>
      </c>
      <c r="J603" s="17">
        <v>0.450444255528483</v>
      </c>
      <c r="K603" s="17">
        <v>0.39366499501386198</v>
      </c>
      <c r="L603" s="17">
        <v>0.44924428945304901</v>
      </c>
      <c r="M603" s="17"/>
      <c r="N603" s="17">
        <v>0.45275057418329301</v>
      </c>
      <c r="O603" s="17">
        <v>0.40917687685829701</v>
      </c>
      <c r="P603" s="17">
        <v>0.38129385142920103</v>
      </c>
      <c r="Q603" s="17">
        <v>0.37092607678809902</v>
      </c>
      <c r="R603" s="17"/>
      <c r="S603" s="17">
        <v>0.381135497336203</v>
      </c>
      <c r="T603" s="17">
        <v>0.42634044899102702</v>
      </c>
      <c r="U603" s="17">
        <v>0.380361301345645</v>
      </c>
      <c r="V603" s="17">
        <v>0.42508209564310301</v>
      </c>
      <c r="W603" s="17">
        <v>0.42242480410983702</v>
      </c>
      <c r="X603" s="17">
        <v>0.42828946362044101</v>
      </c>
      <c r="Y603" s="17">
        <v>0.41049792292633702</v>
      </c>
      <c r="Z603" s="17">
        <v>0.38145534502282902</v>
      </c>
      <c r="AA603" s="17">
        <v>0.42443071239213598</v>
      </c>
      <c r="AB603" s="17">
        <v>0.39552127218962901</v>
      </c>
      <c r="AC603" s="17">
        <v>0.37769919528938001</v>
      </c>
      <c r="AD603" s="17">
        <v>0.31432686824191602</v>
      </c>
      <c r="AE603" s="17"/>
      <c r="AF603" s="17">
        <v>0.23556484050103399</v>
      </c>
      <c r="AG603" s="17">
        <v>0.33574115421484801</v>
      </c>
      <c r="AH603" s="17">
        <v>0.35009929184192701</v>
      </c>
      <c r="AI603" s="17">
        <v>0.38176754110819899</v>
      </c>
      <c r="AJ603" s="17">
        <v>0.39276359471279798</v>
      </c>
      <c r="AK603" s="17">
        <v>0.37683679544156601</v>
      </c>
      <c r="AL603" s="17">
        <v>0.394290269920127</v>
      </c>
      <c r="AM603" s="17">
        <v>0.39703104751232099</v>
      </c>
      <c r="AN603" s="17">
        <v>0.439858499090024</v>
      </c>
      <c r="AO603" s="17">
        <v>0.39790041046681002</v>
      </c>
      <c r="AP603" s="17">
        <v>0.48503957751285898</v>
      </c>
      <c r="AQ603" s="17">
        <v>0.48048887091273101</v>
      </c>
      <c r="AR603" s="17">
        <v>0.46209691218853499</v>
      </c>
      <c r="AS603" s="17">
        <v>0.37741003428055597</v>
      </c>
      <c r="AT603" s="17">
        <v>0.52536912835345595</v>
      </c>
      <c r="AU603" s="17">
        <v>0.41477938234288603</v>
      </c>
      <c r="AV603" s="17"/>
      <c r="AW603" s="17">
        <v>0.40020599179744898</v>
      </c>
      <c r="AX603" s="17">
        <v>0.435611721546384</v>
      </c>
      <c r="AY603" s="17">
        <v>0.377790423836593</v>
      </c>
      <c r="AZ603" s="17">
        <v>0.39211814544719098</v>
      </c>
      <c r="BA603" s="17">
        <v>0.405872302820458</v>
      </c>
      <c r="BB603" s="17">
        <v>0.372803485712144</v>
      </c>
      <c r="BC603" s="17"/>
      <c r="BD603" s="17">
        <v>0.40676232014715302</v>
      </c>
      <c r="BE603" s="17">
        <v>0.361176583596653</v>
      </c>
      <c r="BF603" s="17">
        <v>0.41498836716193499</v>
      </c>
      <c r="BG603" s="17">
        <v>0.43497040955557698</v>
      </c>
      <c r="BH603" s="17">
        <v>0.40992116505800003</v>
      </c>
      <c r="BI603" s="17"/>
      <c r="BJ603" s="17">
        <v>0.40285815710845602</v>
      </c>
      <c r="BK603" s="17">
        <v>0.41417550942395698</v>
      </c>
      <c r="BL603" s="17"/>
      <c r="BM603" s="17">
        <v>0.40444441605595299</v>
      </c>
      <c r="BN603" s="17">
        <v>0.40212601174476598</v>
      </c>
      <c r="BO603" s="17"/>
      <c r="BP603" s="17">
        <v>0.40720149849598702</v>
      </c>
      <c r="BQ603" s="17">
        <v>0.39531514282128699</v>
      </c>
      <c r="BR603" s="17">
        <v>0.41705398122382698</v>
      </c>
      <c r="BS603" s="17">
        <v>0.40582930724080202</v>
      </c>
      <c r="BT603" s="17"/>
      <c r="BU603" s="17">
        <v>0.43093525813039002</v>
      </c>
      <c r="BV603" s="17">
        <v>0.37035402442758403</v>
      </c>
      <c r="BW603" s="17"/>
      <c r="BX603" s="17">
        <v>0.41495336998497101</v>
      </c>
      <c r="BY603" s="17">
        <v>0.400049468606406</v>
      </c>
      <c r="BZ603" s="17"/>
      <c r="CA603" s="17">
        <v>0.42724851451725798</v>
      </c>
      <c r="CB603" s="17">
        <v>0.39887374936433601</v>
      </c>
      <c r="CC603" s="17">
        <v>0.44610339970815599</v>
      </c>
      <c r="CD603" s="17">
        <v>0.35866597858372201</v>
      </c>
    </row>
    <row r="604" spans="2:82">
      <c r="B604" t="s">
        <v>225</v>
      </c>
      <c r="C604" s="17">
        <v>0.29126168378749401</v>
      </c>
      <c r="D604" s="17">
        <v>0.27019418747645402</v>
      </c>
      <c r="E604" s="17">
        <v>0.31193364601524298</v>
      </c>
      <c r="F604" s="17"/>
      <c r="G604" s="17">
        <v>0.304443921288996</v>
      </c>
      <c r="H604" s="17">
        <v>0.25352419789941</v>
      </c>
      <c r="I604" s="17">
        <v>0.267650351543673</v>
      </c>
      <c r="J604" s="17">
        <v>0.27527190210614899</v>
      </c>
      <c r="K604" s="17">
        <v>0.345380482619014</v>
      </c>
      <c r="L604" s="17">
        <v>0.309241073181587</v>
      </c>
      <c r="M604" s="17"/>
      <c r="N604" s="17">
        <v>0.269219747041538</v>
      </c>
      <c r="O604" s="17">
        <v>0.27981463306555199</v>
      </c>
      <c r="P604" s="17">
        <v>0.29252529386220899</v>
      </c>
      <c r="Q604" s="17">
        <v>0.32204175202956797</v>
      </c>
      <c r="R604" s="17"/>
      <c r="S604" s="17">
        <v>0.29692008834853201</v>
      </c>
      <c r="T604" s="17">
        <v>0.29108055204656702</v>
      </c>
      <c r="U604" s="17">
        <v>0.353590455167544</v>
      </c>
      <c r="V604" s="17">
        <v>0.275079058235776</v>
      </c>
      <c r="W604" s="17">
        <v>0.28179248549430902</v>
      </c>
      <c r="X604" s="17">
        <v>0.26631402266420601</v>
      </c>
      <c r="Y604" s="17">
        <v>0.27959613407982198</v>
      </c>
      <c r="Z604" s="17">
        <v>0.29585544723177998</v>
      </c>
      <c r="AA604" s="17">
        <v>0.26440741021469699</v>
      </c>
      <c r="AB604" s="17">
        <v>0.30042394165581998</v>
      </c>
      <c r="AC604" s="17">
        <v>0.28755716462910702</v>
      </c>
      <c r="AD604" s="17">
        <v>0.34705590273693199</v>
      </c>
      <c r="AE604" s="17"/>
      <c r="AF604" s="17">
        <v>0.30989168921621202</v>
      </c>
      <c r="AG604" s="17">
        <v>0.31982877451014902</v>
      </c>
      <c r="AH604" s="17">
        <v>0.30856228586877799</v>
      </c>
      <c r="AI604" s="17">
        <v>0.32696045795144502</v>
      </c>
      <c r="AJ604" s="17">
        <v>0.25679583533870398</v>
      </c>
      <c r="AK604" s="17">
        <v>0.29463147466204798</v>
      </c>
      <c r="AL604" s="17">
        <v>0.354825042543434</v>
      </c>
      <c r="AM604" s="17">
        <v>0.30293360677410203</v>
      </c>
      <c r="AN604" s="17">
        <v>0.31556017092497002</v>
      </c>
      <c r="AO604" s="17">
        <v>0.301554097379513</v>
      </c>
      <c r="AP604" s="17">
        <v>0.24283773069339801</v>
      </c>
      <c r="AQ604" s="17">
        <v>0.28266735358033102</v>
      </c>
      <c r="AR604" s="17">
        <v>0.235777448672773</v>
      </c>
      <c r="AS604" s="17">
        <v>0.28297910610131699</v>
      </c>
      <c r="AT604" s="17">
        <v>0.16875459812934401</v>
      </c>
      <c r="AU604" s="17">
        <v>0.20885838217501401</v>
      </c>
      <c r="AV604" s="17"/>
      <c r="AW604" s="17">
        <v>0.25316366341635199</v>
      </c>
      <c r="AX604" s="17">
        <v>0.29089500128852502</v>
      </c>
      <c r="AY604" s="17">
        <v>0.28979318456729602</v>
      </c>
      <c r="AZ604" s="17">
        <v>0.31351237221339001</v>
      </c>
      <c r="BA604" s="17">
        <v>0.31456827650321001</v>
      </c>
      <c r="BB604" s="17">
        <v>0.32652040871684501</v>
      </c>
      <c r="BC604" s="17"/>
      <c r="BD604" s="17">
        <v>0.31299220464992</v>
      </c>
      <c r="BE604" s="17">
        <v>0.30565630448085901</v>
      </c>
      <c r="BF604" s="17">
        <v>0.29398599010893001</v>
      </c>
      <c r="BG604" s="17">
        <v>0.243470745106522</v>
      </c>
      <c r="BH604" s="17">
        <v>0.255512102612315</v>
      </c>
      <c r="BI604" s="17"/>
      <c r="BJ604" s="17">
        <v>0.29574786082888799</v>
      </c>
      <c r="BK604" s="17">
        <v>0.27445240788168301</v>
      </c>
      <c r="BL604" s="17"/>
      <c r="BM604" s="17">
        <v>0.293087318758047</v>
      </c>
      <c r="BN604" s="17">
        <v>0.28686790301890502</v>
      </c>
      <c r="BO604" s="17"/>
      <c r="BP604" s="17">
        <v>0.27933822923956803</v>
      </c>
      <c r="BQ604" s="17">
        <v>0.29048877647952298</v>
      </c>
      <c r="BR604" s="17">
        <v>0.20297528405572801</v>
      </c>
      <c r="BS604" s="17">
        <v>0.29882534104431602</v>
      </c>
      <c r="BT604" s="17"/>
      <c r="BU604" s="17">
        <v>0.278939700345331</v>
      </c>
      <c r="BV604" s="17">
        <v>0.30694706657303</v>
      </c>
      <c r="BW604" s="17"/>
      <c r="BX604" s="17">
        <v>0.26073449091763701</v>
      </c>
      <c r="BY604" s="17">
        <v>0.30337047152863</v>
      </c>
      <c r="BZ604" s="17"/>
      <c r="CA604" s="17">
        <v>0.169192008389389</v>
      </c>
      <c r="CB604" s="17">
        <v>0.30713004897751001</v>
      </c>
      <c r="CC604" s="17">
        <v>0.247546081003643</v>
      </c>
      <c r="CD604" s="17">
        <v>0.35465499506324699</v>
      </c>
    </row>
    <row r="605" spans="2:82">
      <c r="B605" t="s">
        <v>226</v>
      </c>
      <c r="C605" s="17">
        <v>8.3301024003332905E-2</v>
      </c>
      <c r="D605" s="17">
        <v>9.01208680918794E-2</v>
      </c>
      <c r="E605" s="17">
        <v>7.4839969447066404E-2</v>
      </c>
      <c r="F605" s="17"/>
      <c r="G605" s="17">
        <v>0.16172610162561599</v>
      </c>
      <c r="H605" s="17">
        <v>0.108825629656359</v>
      </c>
      <c r="I605" s="17">
        <v>8.4325359047054002E-2</v>
      </c>
      <c r="J605" s="17">
        <v>6.21631814213362E-2</v>
      </c>
      <c r="K605" s="17">
        <v>5.53732934928549E-2</v>
      </c>
      <c r="L605" s="17">
        <v>4.5355187675615798E-2</v>
      </c>
      <c r="M605" s="17"/>
      <c r="N605" s="17">
        <v>7.2296901434289504E-2</v>
      </c>
      <c r="O605" s="17">
        <v>8.48623751217739E-2</v>
      </c>
      <c r="P605" s="17">
        <v>7.9772560707580098E-2</v>
      </c>
      <c r="Q605" s="17">
        <v>9.6549910042377493E-2</v>
      </c>
      <c r="R605" s="17"/>
      <c r="S605" s="17">
        <v>9.1414300527106404E-2</v>
      </c>
      <c r="T605" s="17">
        <v>7.4665958823836198E-2</v>
      </c>
      <c r="U605" s="17">
        <v>8.3773520011986596E-2</v>
      </c>
      <c r="V605" s="17">
        <v>7.8528820864028306E-2</v>
      </c>
      <c r="W605" s="17">
        <v>9.0077030702566993E-2</v>
      </c>
      <c r="X605" s="17">
        <v>6.6821147652175297E-2</v>
      </c>
      <c r="Y605" s="17">
        <v>0.10796218106111601</v>
      </c>
      <c r="Z605" s="17">
        <v>7.11095833700916E-2</v>
      </c>
      <c r="AA605" s="17">
        <v>6.8489093771030393E-2</v>
      </c>
      <c r="AB605" s="17">
        <v>8.7686122713151293E-2</v>
      </c>
      <c r="AC605" s="17">
        <v>8.9560489439679702E-2</v>
      </c>
      <c r="AD605" s="17">
        <v>0.110759809617793</v>
      </c>
      <c r="AE605" s="17"/>
      <c r="AF605" s="17">
        <v>0.143154527480709</v>
      </c>
      <c r="AG605" s="17">
        <v>0.11786631212651399</v>
      </c>
      <c r="AH605" s="17">
        <v>9.3457822088011705E-2</v>
      </c>
      <c r="AI605" s="17">
        <v>6.2538182712520096E-2</v>
      </c>
      <c r="AJ605" s="17">
        <v>0.10957642823529801</v>
      </c>
      <c r="AK605" s="17">
        <v>9.1740189255240606E-2</v>
      </c>
      <c r="AL605" s="17">
        <v>5.6619098070980298E-2</v>
      </c>
      <c r="AM605" s="17">
        <v>5.6066119657258197E-2</v>
      </c>
      <c r="AN605" s="17">
        <v>8.2212837982705497E-2</v>
      </c>
      <c r="AO605" s="17">
        <v>7.6556437996392807E-2</v>
      </c>
      <c r="AP605" s="17">
        <v>8.3202677445802897E-2</v>
      </c>
      <c r="AQ605" s="17">
        <v>6.2951525841994205E-2</v>
      </c>
      <c r="AR605" s="17">
        <v>9.4887761547240407E-2</v>
      </c>
      <c r="AS605" s="17">
        <v>0.102825610705692</v>
      </c>
      <c r="AT605" s="17">
        <v>9.7852030115593694E-2</v>
      </c>
      <c r="AU605" s="17">
        <v>8.1925048287079305E-2</v>
      </c>
      <c r="AV605" s="17"/>
      <c r="AW605" s="17">
        <v>9.2114765069210805E-2</v>
      </c>
      <c r="AX605" s="17">
        <v>7.7557410658235001E-2</v>
      </c>
      <c r="AY605" s="17">
        <v>8.9890018487852497E-2</v>
      </c>
      <c r="AZ605" s="17">
        <v>8.3975035132570305E-2</v>
      </c>
      <c r="BA605" s="17">
        <v>6.4182207364876606E-2</v>
      </c>
      <c r="BB605" s="17">
        <v>9.56194190486504E-2</v>
      </c>
      <c r="BC605" s="17"/>
      <c r="BD605" s="17">
        <v>5.4541568665555602E-2</v>
      </c>
      <c r="BE605" s="17">
        <v>0.101718634251781</v>
      </c>
      <c r="BF605" s="17">
        <v>0.100609985507532</v>
      </c>
      <c r="BG605" s="17">
        <v>8.0842442653719704E-2</v>
      </c>
      <c r="BH605" s="17">
        <v>0.12100961531573499</v>
      </c>
      <c r="BI605" s="17"/>
      <c r="BJ605" s="17">
        <v>7.8809032907358398E-2</v>
      </c>
      <c r="BK605" s="17">
        <v>0.102206925675556</v>
      </c>
      <c r="BL605" s="17"/>
      <c r="BM605" s="17">
        <v>8.1023425515289002E-2</v>
      </c>
      <c r="BN605" s="17">
        <v>9.5295102684174293E-2</v>
      </c>
      <c r="BO605" s="17"/>
      <c r="BP605" s="17">
        <v>9.3426031843864998E-2</v>
      </c>
      <c r="BQ605" s="17">
        <v>9.9905252937974906E-2</v>
      </c>
      <c r="BR605" s="17">
        <v>0.111431600750315</v>
      </c>
      <c r="BS605" s="17">
        <v>7.6984652909070694E-2</v>
      </c>
      <c r="BT605" s="17"/>
      <c r="BU605" s="17">
        <v>6.6111561348890596E-2</v>
      </c>
      <c r="BV605" s="17">
        <v>0.105182509470194</v>
      </c>
      <c r="BW605" s="17"/>
      <c r="BX605" s="17">
        <v>8.9074198497232998E-2</v>
      </c>
      <c r="BY605" s="17">
        <v>8.1011060925587797E-2</v>
      </c>
      <c r="BZ605" s="17"/>
      <c r="CA605" s="17">
        <v>6.13908587911687E-2</v>
      </c>
      <c r="CB605" s="17">
        <v>6.4921928453200897E-2</v>
      </c>
      <c r="CC605" s="17">
        <v>8.6508468827442106E-2</v>
      </c>
      <c r="CD605" s="17">
        <v>0.103288027264559</v>
      </c>
    </row>
    <row r="606" spans="2:82">
      <c r="B606" t="s">
        <v>227</v>
      </c>
      <c r="C606" s="17">
        <v>3.0399955313477101E-2</v>
      </c>
      <c r="D606" s="17">
        <v>3.9855843979330598E-2</v>
      </c>
      <c r="E606" s="17">
        <v>2.0952311075637699E-2</v>
      </c>
      <c r="F606" s="17"/>
      <c r="G606" s="17">
        <v>4.2568330667156797E-2</v>
      </c>
      <c r="H606" s="17">
        <v>4.1741792056973197E-2</v>
      </c>
      <c r="I606" s="17">
        <v>3.7074123465262301E-2</v>
      </c>
      <c r="J606" s="17">
        <v>3.00000264705809E-2</v>
      </c>
      <c r="K606" s="17">
        <v>2.3735869111046599E-2</v>
      </c>
      <c r="L606" s="17">
        <v>1.2398586714604301E-2</v>
      </c>
      <c r="M606" s="17"/>
      <c r="N606" s="17">
        <v>3.1377220169009699E-2</v>
      </c>
      <c r="O606" s="17">
        <v>3.3211786806485899E-2</v>
      </c>
      <c r="P606" s="17">
        <v>2.49185026076136E-2</v>
      </c>
      <c r="Q606" s="17">
        <v>3.2037743422944201E-2</v>
      </c>
      <c r="R606" s="17"/>
      <c r="S606" s="17">
        <v>4.53898785410227E-2</v>
      </c>
      <c r="T606" s="17">
        <v>2.91905928230629E-2</v>
      </c>
      <c r="U606" s="17">
        <v>1.9215209195828399E-2</v>
      </c>
      <c r="V606" s="17">
        <v>2.38343169857816E-2</v>
      </c>
      <c r="W606" s="17">
        <v>1.6364109123680099E-2</v>
      </c>
      <c r="X606" s="17">
        <v>2.03338204540514E-2</v>
      </c>
      <c r="Y606" s="17">
        <v>2.2018727475082399E-2</v>
      </c>
      <c r="Z606" s="17">
        <v>1.93843804409249E-2</v>
      </c>
      <c r="AA606" s="17">
        <v>2.4953322289368501E-2</v>
      </c>
      <c r="AB606" s="17">
        <v>4.0991715498064601E-2</v>
      </c>
      <c r="AC606" s="17">
        <v>3.70633431846496E-2</v>
      </c>
      <c r="AD606" s="17">
        <v>9.2288637941860999E-2</v>
      </c>
      <c r="AE606" s="17"/>
      <c r="AF606" s="17">
        <v>4.2081463235670101E-2</v>
      </c>
      <c r="AG606" s="17">
        <v>1.12417067161142E-2</v>
      </c>
      <c r="AH606" s="17">
        <v>4.4324583125647403E-2</v>
      </c>
      <c r="AI606" s="17">
        <v>3.90972458056019E-2</v>
      </c>
      <c r="AJ606" s="17">
        <v>2.63651368167147E-2</v>
      </c>
      <c r="AK606" s="17">
        <v>3.3179910189540099E-2</v>
      </c>
      <c r="AL606" s="17">
        <v>2.51904584095528E-2</v>
      </c>
      <c r="AM606" s="17">
        <v>3.92724582847334E-2</v>
      </c>
      <c r="AN606" s="17">
        <v>1.7635691430145799E-2</v>
      </c>
      <c r="AO606" s="17">
        <v>5.2729103277319E-2</v>
      </c>
      <c r="AP606" s="17">
        <v>2.7245645059429401E-2</v>
      </c>
      <c r="AQ606" s="17">
        <v>2.8636305003717399E-2</v>
      </c>
      <c r="AR606" s="17">
        <v>3.51250690943316E-2</v>
      </c>
      <c r="AS606" s="17">
        <v>2.1870093820973002E-2</v>
      </c>
      <c r="AT606" s="17">
        <v>1.02793273889144E-2</v>
      </c>
      <c r="AU606" s="17">
        <v>2.5684920793308301E-2</v>
      </c>
      <c r="AV606" s="17"/>
      <c r="AW606" s="17">
        <v>5.4528659713874203E-2</v>
      </c>
      <c r="AX606" s="17">
        <v>2.4848155220119999E-2</v>
      </c>
      <c r="AY606" s="17">
        <v>2.0815439971530202E-2</v>
      </c>
      <c r="AZ606" s="17">
        <v>2.9185484758487E-2</v>
      </c>
      <c r="BA606" s="17">
        <v>1.90997832434491E-2</v>
      </c>
      <c r="BB606" s="17">
        <v>8.1703830481632597E-3</v>
      </c>
      <c r="BC606" s="17"/>
      <c r="BD606" s="17">
        <v>1.9889527927979499E-2</v>
      </c>
      <c r="BE606" s="17">
        <v>3.6007403488228201E-2</v>
      </c>
      <c r="BF606" s="17">
        <v>3.48638304170222E-2</v>
      </c>
      <c r="BG606" s="17">
        <v>4.5868786535930302E-2</v>
      </c>
      <c r="BH606" s="17">
        <v>2.9935181820452801E-2</v>
      </c>
      <c r="BI606" s="17"/>
      <c r="BJ606" s="17">
        <v>2.8362265510908199E-2</v>
      </c>
      <c r="BK606" s="17">
        <v>3.5227969471358402E-2</v>
      </c>
      <c r="BL606" s="17"/>
      <c r="BM606" s="17">
        <v>2.9423171749177201E-2</v>
      </c>
      <c r="BN606" s="17">
        <v>3.6020281414387498E-2</v>
      </c>
      <c r="BO606" s="17"/>
      <c r="BP606" s="17">
        <v>4.1897738756893302E-2</v>
      </c>
      <c r="BQ606" s="17">
        <v>3.4783109511976898E-2</v>
      </c>
      <c r="BR606" s="17">
        <v>3.9395857124165698E-2</v>
      </c>
      <c r="BS606" s="17">
        <v>2.7291605831925601E-2</v>
      </c>
      <c r="BT606" s="17"/>
      <c r="BU606" s="17">
        <v>2.4175524217543501E-2</v>
      </c>
      <c r="BV606" s="17">
        <v>3.8323402445197101E-2</v>
      </c>
      <c r="BW606" s="17"/>
      <c r="BX606" s="17">
        <v>3.1810421057205898E-2</v>
      </c>
      <c r="BY606" s="17">
        <v>2.98404859125476E-2</v>
      </c>
      <c r="BZ606" s="17"/>
      <c r="CA606" s="17">
        <v>1.50199782863759E-2</v>
      </c>
      <c r="CB606" s="17">
        <v>2.1747279696068898E-2</v>
      </c>
      <c r="CC606" s="17">
        <v>4.0596920798405399E-2</v>
      </c>
      <c r="CD606" s="17">
        <v>3.1814761062175498E-2</v>
      </c>
    </row>
    <row r="607" spans="2:82">
      <c r="B607" t="s">
        <v>124</v>
      </c>
      <c r="C607" s="17">
        <v>4.4052728514551102E-2</v>
      </c>
      <c r="D607" s="17">
        <v>2.8953642762442101E-2</v>
      </c>
      <c r="E607" s="17">
        <v>5.8679610054601698E-2</v>
      </c>
      <c r="F607" s="17"/>
      <c r="G607" s="17">
        <v>5.5185399213870202E-2</v>
      </c>
      <c r="H607" s="17">
        <v>4.1984569290987497E-2</v>
      </c>
      <c r="I607" s="17">
        <v>5.1542671924540401E-2</v>
      </c>
      <c r="J607" s="17">
        <v>4.9203998764807202E-2</v>
      </c>
      <c r="K607" s="17">
        <v>4.0515559320659998E-2</v>
      </c>
      <c r="L607" s="17">
        <v>3.0398788912655801E-2</v>
      </c>
      <c r="M607" s="17"/>
      <c r="N607" s="17">
        <v>2.8782317850616499E-2</v>
      </c>
      <c r="O607" s="17">
        <v>4.7250876403434797E-2</v>
      </c>
      <c r="P607" s="17">
        <v>4.8371072535654203E-2</v>
      </c>
      <c r="Q607" s="17">
        <v>5.0922882171210902E-2</v>
      </c>
      <c r="R607" s="17"/>
      <c r="S607" s="17">
        <v>3.37752502356755E-2</v>
      </c>
      <c r="T607" s="17">
        <v>4.0217986880957797E-2</v>
      </c>
      <c r="U607" s="17">
        <v>4.5063869993893897E-2</v>
      </c>
      <c r="V607" s="17">
        <v>5.9738710287677403E-2</v>
      </c>
      <c r="W607" s="17">
        <v>3.54751562263977E-2</v>
      </c>
      <c r="X607" s="17">
        <v>5.9866159618288298E-2</v>
      </c>
      <c r="Y607" s="17">
        <v>4.8731504423085298E-2</v>
      </c>
      <c r="Z607" s="17">
        <v>5.1922973852418799E-2</v>
      </c>
      <c r="AA607" s="17">
        <v>3.7878879898501597E-2</v>
      </c>
      <c r="AB607" s="17">
        <v>4.162731047294E-2</v>
      </c>
      <c r="AC607" s="17">
        <v>5.3375386705081899E-2</v>
      </c>
      <c r="AD607" s="17">
        <v>2.28546278206994E-2</v>
      </c>
      <c r="AE607" s="17"/>
      <c r="AF607" s="17">
        <v>9.3986514949788796E-2</v>
      </c>
      <c r="AG607" s="17">
        <v>3.27243451849916E-2</v>
      </c>
      <c r="AH607" s="17">
        <v>6.3199456174198795E-2</v>
      </c>
      <c r="AI607" s="17">
        <v>5.8145416329668902E-2</v>
      </c>
      <c r="AJ607" s="17">
        <v>5.59061921617518E-2</v>
      </c>
      <c r="AK607" s="17">
        <v>5.9430402336427601E-2</v>
      </c>
      <c r="AL607" s="17">
        <v>2.94001334350351E-2</v>
      </c>
      <c r="AM607" s="17">
        <v>4.50968772995224E-2</v>
      </c>
      <c r="AN607" s="17">
        <v>3.3571444711433099E-2</v>
      </c>
      <c r="AO607" s="17">
        <v>1.9130436613798901E-2</v>
      </c>
      <c r="AP607" s="17">
        <v>3.3173092339962497E-2</v>
      </c>
      <c r="AQ607" s="17">
        <v>3.4034126611088102E-2</v>
      </c>
      <c r="AR607" s="17">
        <v>2.43495586606686E-2</v>
      </c>
      <c r="AS607" s="17">
        <v>5.0059984433178502E-2</v>
      </c>
      <c r="AT607" s="17">
        <v>1.3001935020526999E-2</v>
      </c>
      <c r="AU607" s="17">
        <v>2.32102087461434E-2</v>
      </c>
      <c r="AV607" s="17"/>
      <c r="AW607" s="17">
        <v>4.0262828019434399E-2</v>
      </c>
      <c r="AX607" s="17">
        <v>3.9467520727146099E-2</v>
      </c>
      <c r="AY607" s="17">
        <v>4.9083149816149398E-2</v>
      </c>
      <c r="AZ607" s="17">
        <v>5.7395396875089003E-2</v>
      </c>
      <c r="BA607" s="17">
        <v>3.7526916316197201E-2</v>
      </c>
      <c r="BB607" s="17">
        <v>3.0559403280235101E-2</v>
      </c>
      <c r="BC607" s="17"/>
      <c r="BD607" s="17">
        <v>5.5821996780611803E-2</v>
      </c>
      <c r="BE607" s="17">
        <v>5.4836747790939402E-2</v>
      </c>
      <c r="BF607" s="17">
        <v>3.6141228704850398E-2</v>
      </c>
      <c r="BG607" s="17">
        <v>3.1328061517151298E-2</v>
      </c>
      <c r="BH607" s="17">
        <v>0</v>
      </c>
      <c r="BI607" s="17"/>
      <c r="BJ607" s="17">
        <v>4.61135177166846E-2</v>
      </c>
      <c r="BK607" s="17">
        <v>2.9301342386716101E-2</v>
      </c>
      <c r="BL607" s="17"/>
      <c r="BM607" s="17">
        <v>4.4150145178638397E-2</v>
      </c>
      <c r="BN607" s="17">
        <v>3.9569861688591799E-2</v>
      </c>
      <c r="BO607" s="17"/>
      <c r="BP607" s="17">
        <v>4.2485577697769401E-2</v>
      </c>
      <c r="BQ607" s="17">
        <v>2.4406028554219601E-2</v>
      </c>
      <c r="BR607" s="17">
        <v>3.0307278101412601E-2</v>
      </c>
      <c r="BS607" s="17">
        <v>4.6588698491403999E-2</v>
      </c>
      <c r="BT607" s="17"/>
      <c r="BU607" s="17">
        <v>3.3986936908421E-2</v>
      </c>
      <c r="BV607" s="17">
        <v>5.68660710354746E-2</v>
      </c>
      <c r="BW607" s="17"/>
      <c r="BX607" s="17">
        <v>2.7596790948510901E-2</v>
      </c>
      <c r="BY607" s="17">
        <v>5.0580071395963599E-2</v>
      </c>
      <c r="BZ607" s="17"/>
      <c r="CA607" s="17">
        <v>1.1211774802167E-2</v>
      </c>
      <c r="CB607" s="17">
        <v>4.9924082397509E-2</v>
      </c>
      <c r="CC607" s="17">
        <v>2.1862566265879201E-2</v>
      </c>
      <c r="CD607" s="17">
        <v>7.0746322493666997E-2</v>
      </c>
    </row>
    <row r="608" spans="2:82">
      <c r="B608" t="s">
        <v>228</v>
      </c>
      <c r="C608" s="17">
        <v>0.55098460838114505</v>
      </c>
      <c r="D608" s="17">
        <v>0.57087545768989401</v>
      </c>
      <c r="E608" s="17">
        <v>0.53359446340745098</v>
      </c>
      <c r="F608" s="17"/>
      <c r="G608" s="17">
        <v>0.436076247204361</v>
      </c>
      <c r="H608" s="17">
        <v>0.55392381109627098</v>
      </c>
      <c r="I608" s="17">
        <v>0.55940749401947099</v>
      </c>
      <c r="J608" s="17">
        <v>0.58336089123712698</v>
      </c>
      <c r="K608" s="17">
        <v>0.53499479545642403</v>
      </c>
      <c r="L608" s="17">
        <v>0.60260636351553698</v>
      </c>
      <c r="M608" s="17"/>
      <c r="N608" s="17">
        <v>0.598323813504546</v>
      </c>
      <c r="O608" s="17">
        <v>0.55486032860275403</v>
      </c>
      <c r="P608" s="17">
        <v>0.55441257028694302</v>
      </c>
      <c r="Q608" s="17">
        <v>0.49844771233389901</v>
      </c>
      <c r="R608" s="17"/>
      <c r="S608" s="17">
        <v>0.53250048234766301</v>
      </c>
      <c r="T608" s="17">
        <v>0.56484490942557597</v>
      </c>
      <c r="U608" s="17">
        <v>0.49835694563074701</v>
      </c>
      <c r="V608" s="17">
        <v>0.56281909362673699</v>
      </c>
      <c r="W608" s="17">
        <v>0.57629121845304598</v>
      </c>
      <c r="X608" s="17">
        <v>0.58666484961127896</v>
      </c>
      <c r="Y608" s="17">
        <v>0.54169145296089405</v>
      </c>
      <c r="Z608" s="17">
        <v>0.56172761510478497</v>
      </c>
      <c r="AA608" s="17">
        <v>0.60427129382640299</v>
      </c>
      <c r="AB608" s="17">
        <v>0.52927090966002399</v>
      </c>
      <c r="AC608" s="17">
        <v>0.53244361604148205</v>
      </c>
      <c r="AD608" s="17">
        <v>0.42704102188271498</v>
      </c>
      <c r="AE608" s="17"/>
      <c r="AF608" s="17">
        <v>0.41088580511762002</v>
      </c>
      <c r="AG608" s="17">
        <v>0.51833886146223096</v>
      </c>
      <c r="AH608" s="17">
        <v>0.49045585274336401</v>
      </c>
      <c r="AI608" s="17">
        <v>0.513258697200764</v>
      </c>
      <c r="AJ608" s="17">
        <v>0.551356407447532</v>
      </c>
      <c r="AK608" s="17">
        <v>0.52101802355674298</v>
      </c>
      <c r="AL608" s="17">
        <v>0.53396526754099705</v>
      </c>
      <c r="AM608" s="17">
        <v>0.55663093798438401</v>
      </c>
      <c r="AN608" s="17">
        <v>0.55101985495074601</v>
      </c>
      <c r="AO608" s="17">
        <v>0.55002992473297596</v>
      </c>
      <c r="AP608" s="17">
        <v>0.61354085446140705</v>
      </c>
      <c r="AQ608" s="17">
        <v>0.59171068896286905</v>
      </c>
      <c r="AR608" s="17">
        <v>0.60986016202498605</v>
      </c>
      <c r="AS608" s="17">
        <v>0.54226520493883901</v>
      </c>
      <c r="AT608" s="17">
        <v>0.71011210934562097</v>
      </c>
      <c r="AU608" s="17">
        <v>0.66032143999845505</v>
      </c>
      <c r="AV608" s="17"/>
      <c r="AW608" s="17">
        <v>0.55993008378112896</v>
      </c>
      <c r="AX608" s="17">
        <v>0.56723191210597401</v>
      </c>
      <c r="AY608" s="17">
        <v>0.55041820715717105</v>
      </c>
      <c r="AZ608" s="17">
        <v>0.51593171102046398</v>
      </c>
      <c r="BA608" s="17">
        <v>0.56462281657226698</v>
      </c>
      <c r="BB608" s="17">
        <v>0.53913038590610596</v>
      </c>
      <c r="BC608" s="17"/>
      <c r="BD608" s="17">
        <v>0.55675470197593302</v>
      </c>
      <c r="BE608" s="17">
        <v>0.50178090998819203</v>
      </c>
      <c r="BF608" s="17">
        <v>0.53439896526166597</v>
      </c>
      <c r="BG608" s="17">
        <v>0.59848996418667599</v>
      </c>
      <c r="BH608" s="17">
        <v>0.59354310025149704</v>
      </c>
      <c r="BI608" s="17"/>
      <c r="BJ608" s="17">
        <v>0.55096732303616103</v>
      </c>
      <c r="BK608" s="17">
        <v>0.558811354584686</v>
      </c>
      <c r="BL608" s="17"/>
      <c r="BM608" s="17">
        <v>0.55231593879884799</v>
      </c>
      <c r="BN608" s="17">
        <v>0.542246851193941</v>
      </c>
      <c r="BO608" s="17"/>
      <c r="BP608" s="17">
        <v>0.54285242246190402</v>
      </c>
      <c r="BQ608" s="17">
        <v>0.55041683251630502</v>
      </c>
      <c r="BR608" s="17">
        <v>0.61588997996837902</v>
      </c>
      <c r="BS608" s="17">
        <v>0.55030970172328397</v>
      </c>
      <c r="BT608" s="17"/>
      <c r="BU608" s="17">
        <v>0.59678627717981403</v>
      </c>
      <c r="BV608" s="17">
        <v>0.492680950476104</v>
      </c>
      <c r="BW608" s="17"/>
      <c r="BX608" s="17">
        <v>0.59078409857941405</v>
      </c>
      <c r="BY608" s="17">
        <v>0.53519791023727104</v>
      </c>
      <c r="BZ608" s="17"/>
      <c r="CA608" s="17">
        <v>0.74318537973089904</v>
      </c>
      <c r="CB608" s="17">
        <v>0.556276660475711</v>
      </c>
      <c r="CC608" s="17">
        <v>0.60348596310462999</v>
      </c>
      <c r="CD608" s="17">
        <v>0.43949589411635198</v>
      </c>
    </row>
    <row r="609" spans="2:82">
      <c r="B609" t="s">
        <v>229</v>
      </c>
      <c r="C609" s="17">
        <v>0.11370097931681</v>
      </c>
      <c r="D609" s="17">
        <v>0.12997671207121</v>
      </c>
      <c r="E609" s="17">
        <v>9.5792280522704096E-2</v>
      </c>
      <c r="F609" s="17"/>
      <c r="G609" s="17">
        <v>0.204294432292773</v>
      </c>
      <c r="H609" s="17">
        <v>0.15056742171333201</v>
      </c>
      <c r="I609" s="17">
        <v>0.121399482512316</v>
      </c>
      <c r="J609" s="17">
        <v>9.2163207891917107E-2</v>
      </c>
      <c r="K609" s="17">
        <v>7.9109162603901495E-2</v>
      </c>
      <c r="L609" s="17">
        <v>5.7753774390220197E-2</v>
      </c>
      <c r="M609" s="17"/>
      <c r="N609" s="17">
        <v>0.103674121603299</v>
      </c>
      <c r="O609" s="17">
        <v>0.11807416192825999</v>
      </c>
      <c r="P609" s="17">
        <v>0.104691063315194</v>
      </c>
      <c r="Q609" s="17">
        <v>0.128587653465322</v>
      </c>
      <c r="R609" s="17"/>
      <c r="S609" s="17">
        <v>0.136804179068129</v>
      </c>
      <c r="T609" s="17">
        <v>0.103856551646899</v>
      </c>
      <c r="U609" s="17">
        <v>0.102988729207815</v>
      </c>
      <c r="V609" s="17">
        <v>0.10236313784980999</v>
      </c>
      <c r="W609" s="17">
        <v>0.10644113982624701</v>
      </c>
      <c r="X609" s="17">
        <v>8.7154968106226693E-2</v>
      </c>
      <c r="Y609" s="17">
        <v>0.12998090853619801</v>
      </c>
      <c r="Z609" s="17">
        <v>9.0493963811016598E-2</v>
      </c>
      <c r="AA609" s="17">
        <v>9.3442416060398895E-2</v>
      </c>
      <c r="AB609" s="17">
        <v>0.12867783821121601</v>
      </c>
      <c r="AC609" s="17">
        <v>0.126623832624329</v>
      </c>
      <c r="AD609" s="17">
        <v>0.20304844755965401</v>
      </c>
      <c r="AE609" s="17"/>
      <c r="AF609" s="17">
        <v>0.185235990716379</v>
      </c>
      <c r="AG609" s="17">
        <v>0.12910801884262901</v>
      </c>
      <c r="AH609" s="17">
        <v>0.137782405213659</v>
      </c>
      <c r="AI609" s="17">
        <v>0.101635428518122</v>
      </c>
      <c r="AJ609" s="17">
        <v>0.13594156505201299</v>
      </c>
      <c r="AK609" s="17">
        <v>0.124920099444781</v>
      </c>
      <c r="AL609" s="17">
        <v>8.1809556480533105E-2</v>
      </c>
      <c r="AM609" s="17">
        <v>9.5338577941991604E-2</v>
      </c>
      <c r="AN609" s="17">
        <v>9.98485294128513E-2</v>
      </c>
      <c r="AO609" s="17">
        <v>0.129285541273712</v>
      </c>
      <c r="AP609" s="17">
        <v>0.110448322505232</v>
      </c>
      <c r="AQ609" s="17">
        <v>9.1587830845711607E-2</v>
      </c>
      <c r="AR609" s="17">
        <v>0.13001283064157201</v>
      </c>
      <c r="AS609" s="17">
        <v>0.12469570452666499</v>
      </c>
      <c r="AT609" s="17">
        <v>0.108131357504508</v>
      </c>
      <c r="AU609" s="17">
        <v>0.107609969080388</v>
      </c>
      <c r="AV609" s="17"/>
      <c r="AW609" s="17">
        <v>0.14664342478308501</v>
      </c>
      <c r="AX609" s="17">
        <v>0.102405565878355</v>
      </c>
      <c r="AY609" s="17">
        <v>0.110705458459383</v>
      </c>
      <c r="AZ609" s="17">
        <v>0.11316051989105699</v>
      </c>
      <c r="BA609" s="17">
        <v>8.3281990608325696E-2</v>
      </c>
      <c r="BB609" s="17">
        <v>0.103789802096814</v>
      </c>
      <c r="BC609" s="17"/>
      <c r="BD609" s="17">
        <v>7.4431096593535001E-2</v>
      </c>
      <c r="BE609" s="17">
        <v>0.13772603774000999</v>
      </c>
      <c r="BF609" s="17">
        <v>0.13547381592455399</v>
      </c>
      <c r="BG609" s="17">
        <v>0.12671122918965</v>
      </c>
      <c r="BH609" s="17">
        <v>0.150944797136188</v>
      </c>
      <c r="BI609" s="17"/>
      <c r="BJ609" s="17">
        <v>0.107171298418267</v>
      </c>
      <c r="BK609" s="17">
        <v>0.13743489514691501</v>
      </c>
      <c r="BL609" s="17"/>
      <c r="BM609" s="17">
        <v>0.110446597264466</v>
      </c>
      <c r="BN609" s="17">
        <v>0.131315384098562</v>
      </c>
      <c r="BO609" s="17"/>
      <c r="BP609" s="17">
        <v>0.13532377060075801</v>
      </c>
      <c r="BQ609" s="17">
        <v>0.134688362449952</v>
      </c>
      <c r="BR609" s="17">
        <v>0.15082745787447999</v>
      </c>
      <c r="BS609" s="17">
        <v>0.104276258740996</v>
      </c>
      <c r="BT609" s="17"/>
      <c r="BU609" s="17">
        <v>9.0287085566434097E-2</v>
      </c>
      <c r="BV609" s="17">
        <v>0.143505911915392</v>
      </c>
      <c r="BW609" s="17"/>
      <c r="BX609" s="17">
        <v>0.12088461955443899</v>
      </c>
      <c r="BY609" s="17">
        <v>0.110851546838135</v>
      </c>
      <c r="BZ609" s="17"/>
      <c r="CA609" s="17">
        <v>7.6410837077544605E-2</v>
      </c>
      <c r="CB609" s="17">
        <v>8.6669208149269802E-2</v>
      </c>
      <c r="CC609" s="17">
        <v>0.127105389625848</v>
      </c>
      <c r="CD609" s="17">
        <v>0.135102788326734</v>
      </c>
    </row>
    <row r="610" spans="2:82">
      <c r="B610" t="s">
        <v>230</v>
      </c>
      <c r="C610" s="17">
        <v>0.43728362906433499</v>
      </c>
      <c r="D610" s="17">
        <v>0.44089874561868397</v>
      </c>
      <c r="E610" s="17">
        <v>0.43780218288474698</v>
      </c>
      <c r="F610" s="17"/>
      <c r="G610" s="17">
        <v>0.231781814911588</v>
      </c>
      <c r="H610" s="17">
        <v>0.403356389382939</v>
      </c>
      <c r="I610" s="17">
        <v>0.43800801150715502</v>
      </c>
      <c r="J610" s="17">
        <v>0.49119768334521002</v>
      </c>
      <c r="K610" s="17">
        <v>0.45588563285252198</v>
      </c>
      <c r="L610" s="17">
        <v>0.54485258912531698</v>
      </c>
      <c r="M610" s="17"/>
      <c r="N610" s="17">
        <v>0.49464969190124702</v>
      </c>
      <c r="O610" s="17">
        <v>0.43678616667449399</v>
      </c>
      <c r="P610" s="17">
        <v>0.44972150697174901</v>
      </c>
      <c r="Q610" s="17">
        <v>0.36986005886857698</v>
      </c>
      <c r="R610" s="17"/>
      <c r="S610" s="17">
        <v>0.39569630327953398</v>
      </c>
      <c r="T610" s="17">
        <v>0.46098835777867703</v>
      </c>
      <c r="U610" s="17">
        <v>0.39536821642293202</v>
      </c>
      <c r="V610" s="17">
        <v>0.460455955776927</v>
      </c>
      <c r="W610" s="17">
        <v>0.46985007862679901</v>
      </c>
      <c r="X610" s="17">
        <v>0.49950988150505199</v>
      </c>
      <c r="Y610" s="17">
        <v>0.41171054442469601</v>
      </c>
      <c r="Z610" s="17">
        <v>0.47123365129376799</v>
      </c>
      <c r="AA610" s="17">
        <v>0.51082887776600405</v>
      </c>
      <c r="AB610" s="17">
        <v>0.40059307144880801</v>
      </c>
      <c r="AC610" s="17">
        <v>0.40581978341715302</v>
      </c>
      <c r="AD610" s="17">
        <v>0.22399257432306099</v>
      </c>
      <c r="AE610" s="17"/>
      <c r="AF610" s="17">
        <v>0.22564981440123999</v>
      </c>
      <c r="AG610" s="17">
        <v>0.389230842619602</v>
      </c>
      <c r="AH610" s="17">
        <v>0.35267344752970498</v>
      </c>
      <c r="AI610" s="17">
        <v>0.41162326868264199</v>
      </c>
      <c r="AJ610" s="17">
        <v>0.41541484239551901</v>
      </c>
      <c r="AK610" s="17">
        <v>0.39609792411196199</v>
      </c>
      <c r="AL610" s="17">
        <v>0.45215571106046398</v>
      </c>
      <c r="AM610" s="17">
        <v>0.46129236004239299</v>
      </c>
      <c r="AN610" s="17">
        <v>0.45117132553789502</v>
      </c>
      <c r="AO610" s="17">
        <v>0.42074438345926402</v>
      </c>
      <c r="AP610" s="17">
        <v>0.50309253195617498</v>
      </c>
      <c r="AQ610" s="17">
        <v>0.50012285811715695</v>
      </c>
      <c r="AR610" s="17">
        <v>0.47984733138341401</v>
      </c>
      <c r="AS610" s="17">
        <v>0.417569500412174</v>
      </c>
      <c r="AT610" s="17">
        <v>0.60198075184111299</v>
      </c>
      <c r="AU610" s="17">
        <v>0.55271147091806705</v>
      </c>
      <c r="AV610" s="17"/>
      <c r="AW610" s="17">
        <v>0.41328665899804401</v>
      </c>
      <c r="AX610" s="17">
        <v>0.46482634622761898</v>
      </c>
      <c r="AY610" s="17">
        <v>0.43971274869778898</v>
      </c>
      <c r="AZ610" s="17">
        <v>0.40277119112940601</v>
      </c>
      <c r="BA610" s="17">
        <v>0.48134082596394101</v>
      </c>
      <c r="BB610" s="17">
        <v>0.43534058380929302</v>
      </c>
      <c r="BC610" s="17"/>
      <c r="BD610" s="17">
        <v>0.48232360538239799</v>
      </c>
      <c r="BE610" s="17">
        <v>0.364054872248183</v>
      </c>
      <c r="BF610" s="17">
        <v>0.39892514933711198</v>
      </c>
      <c r="BG610" s="17">
        <v>0.47177873499702599</v>
      </c>
      <c r="BH610" s="17">
        <v>0.44259830311531001</v>
      </c>
      <c r="BI610" s="17"/>
      <c r="BJ610" s="17">
        <v>0.44379602461789402</v>
      </c>
      <c r="BK610" s="17">
        <v>0.42137645943777102</v>
      </c>
      <c r="BL610" s="17"/>
      <c r="BM610" s="17">
        <v>0.44186934153438201</v>
      </c>
      <c r="BN610" s="17">
        <v>0.41093146709537898</v>
      </c>
      <c r="BO610" s="17"/>
      <c r="BP610" s="17">
        <v>0.40752865186114601</v>
      </c>
      <c r="BQ610" s="17">
        <v>0.415728470066353</v>
      </c>
      <c r="BR610" s="17">
        <v>0.46506252209389898</v>
      </c>
      <c r="BS610" s="17">
        <v>0.44603344298228798</v>
      </c>
      <c r="BT610" s="17"/>
      <c r="BU610" s="17">
        <v>0.50649919161337997</v>
      </c>
      <c r="BV610" s="17">
        <v>0.34917503856071302</v>
      </c>
      <c r="BW610" s="17"/>
      <c r="BX610" s="17">
        <v>0.46989947902497498</v>
      </c>
      <c r="BY610" s="17">
        <v>0.42434636339913501</v>
      </c>
      <c r="BZ610" s="17"/>
      <c r="CA610" s="17">
        <v>0.66677454265335501</v>
      </c>
      <c r="CB610" s="17">
        <v>0.46960745232644202</v>
      </c>
      <c r="CC610" s="17">
        <v>0.47638057347878199</v>
      </c>
      <c r="CD610" s="17">
        <v>0.30439310578961798</v>
      </c>
    </row>
    <row r="611" spans="2:82">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row>
    <row r="612" spans="2:82">
      <c r="B612" s="6" t="s">
        <v>255</v>
      </c>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row>
    <row r="613" spans="2:82">
      <c r="B613" s="24" t="s">
        <v>15</v>
      </c>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row>
    <row r="614" spans="2:82">
      <c r="B614" t="s">
        <v>223</v>
      </c>
      <c r="C614" s="17">
        <v>0.16838636683379599</v>
      </c>
      <c r="D614" s="17">
        <v>0.18812205154419601</v>
      </c>
      <c r="E614" s="17">
        <v>0.15036281872587401</v>
      </c>
      <c r="F614" s="17"/>
      <c r="G614" s="17">
        <v>0.127548160133478</v>
      </c>
      <c r="H614" s="17">
        <v>0.18513709485784499</v>
      </c>
      <c r="I614" s="17">
        <v>0.21284160321485601</v>
      </c>
      <c r="J614" s="17">
        <v>0.14836290629255899</v>
      </c>
      <c r="K614" s="17">
        <v>0.15423937579175201</v>
      </c>
      <c r="L614" s="17">
        <v>0.171385011302714</v>
      </c>
      <c r="M614" s="17"/>
      <c r="N614" s="17">
        <v>0.223236648679741</v>
      </c>
      <c r="O614" s="17">
        <v>0.16704878897124101</v>
      </c>
      <c r="P614" s="17">
        <v>0.143672919586675</v>
      </c>
      <c r="Q614" s="17">
        <v>0.13339995984296599</v>
      </c>
      <c r="R614" s="17"/>
      <c r="S614" s="17">
        <v>0.176694348733586</v>
      </c>
      <c r="T614" s="17">
        <v>0.1618259819932</v>
      </c>
      <c r="U614" s="17">
        <v>0.142688786476802</v>
      </c>
      <c r="V614" s="17">
        <v>0.15689421334622</v>
      </c>
      <c r="W614" s="17">
        <v>0.19082827902698199</v>
      </c>
      <c r="X614" s="17">
        <v>0.18134267235682899</v>
      </c>
      <c r="Y614" s="17">
        <v>0.160828597866988</v>
      </c>
      <c r="Z614" s="17">
        <v>0.16121274902353</v>
      </c>
      <c r="AA614" s="17">
        <v>0.20245603816299501</v>
      </c>
      <c r="AB614" s="17">
        <v>0.145300320067966</v>
      </c>
      <c r="AC614" s="17">
        <v>0.153353810366782</v>
      </c>
      <c r="AD614" s="17">
        <v>0.168912290991789</v>
      </c>
      <c r="AE614" s="17"/>
      <c r="AF614" s="17">
        <v>8.8748623696551898E-2</v>
      </c>
      <c r="AG614" s="17">
        <v>0.154086202342994</v>
      </c>
      <c r="AH614" s="17">
        <v>0.129253394355927</v>
      </c>
      <c r="AI614" s="17">
        <v>0.13448073837056099</v>
      </c>
      <c r="AJ614" s="17">
        <v>0.180780013103441</v>
      </c>
      <c r="AK614" s="17">
        <v>0.173229973059223</v>
      </c>
      <c r="AL614" s="17">
        <v>0.14129051011258401</v>
      </c>
      <c r="AM614" s="17">
        <v>0.16753742527590901</v>
      </c>
      <c r="AN614" s="17">
        <v>0.16734632563271001</v>
      </c>
      <c r="AO614" s="17">
        <v>0.23493351454699599</v>
      </c>
      <c r="AP614" s="17">
        <v>0.17480490621579201</v>
      </c>
      <c r="AQ614" s="17">
        <v>0.13593755134977301</v>
      </c>
      <c r="AR614" s="17">
        <v>0.14564136507488101</v>
      </c>
      <c r="AS614" s="17">
        <v>0.175640851865703</v>
      </c>
      <c r="AT614" s="17">
        <v>0.22231847489708501</v>
      </c>
      <c r="AU614" s="17">
        <v>0.29056208775220599</v>
      </c>
      <c r="AV614" s="17"/>
      <c r="AW614" s="17">
        <v>0.18399059267912701</v>
      </c>
      <c r="AX614" s="17">
        <v>0.17135664498998099</v>
      </c>
      <c r="AY614" s="17">
        <v>0.182724171594151</v>
      </c>
      <c r="AZ614" s="17">
        <v>0.15155442784286399</v>
      </c>
      <c r="BA614" s="17">
        <v>0.135713582096188</v>
      </c>
      <c r="BB614" s="17">
        <v>0.18446932347657399</v>
      </c>
      <c r="BC614" s="17"/>
      <c r="BD614" s="17">
        <v>0.13560365649059899</v>
      </c>
      <c r="BE614" s="17">
        <v>0.13915037696884799</v>
      </c>
      <c r="BF614" s="17">
        <v>0.186347740953623</v>
      </c>
      <c r="BG614" s="17">
        <v>0.23075704574866901</v>
      </c>
      <c r="BH614" s="17">
        <v>0.25989268097267998</v>
      </c>
      <c r="BI614" s="17"/>
      <c r="BJ614" s="17">
        <v>0.16251415818381801</v>
      </c>
      <c r="BK614" s="17">
        <v>0.194430675708546</v>
      </c>
      <c r="BL614" s="17"/>
      <c r="BM614" s="17">
        <v>0.16440978577825899</v>
      </c>
      <c r="BN614" s="17">
        <v>0.18541288009302201</v>
      </c>
      <c r="BO614" s="17"/>
      <c r="BP614" s="17">
        <v>0.18029097328989999</v>
      </c>
      <c r="BQ614" s="17">
        <v>0.21019839162242299</v>
      </c>
      <c r="BR614" s="17">
        <v>0.23783094567782001</v>
      </c>
      <c r="BS614" s="17">
        <v>0.15419689337694301</v>
      </c>
      <c r="BT614" s="17"/>
      <c r="BU614" s="17">
        <v>0.19987519524474501</v>
      </c>
      <c r="BV614" s="17">
        <v>0.128302371476058</v>
      </c>
      <c r="BW614" s="17"/>
      <c r="BX614" s="17">
        <v>0.234514578721504</v>
      </c>
      <c r="BY614" s="17">
        <v>0.142156228842963</v>
      </c>
      <c r="BZ614" s="17"/>
      <c r="CA614" s="17">
        <v>0.32866452858401801</v>
      </c>
      <c r="CB614" s="17">
        <v>9.5606512917487105E-2</v>
      </c>
      <c r="CC614" s="17">
        <v>0.249304878411928</v>
      </c>
      <c r="CD614" s="17">
        <v>0.11000156676462999</v>
      </c>
    </row>
    <row r="615" spans="2:82">
      <c r="B615" t="s">
        <v>224</v>
      </c>
      <c r="C615" s="17">
        <v>0.49222891976328897</v>
      </c>
      <c r="D615" s="17">
        <v>0.50235377243146295</v>
      </c>
      <c r="E615" s="17">
        <v>0.48314368487956599</v>
      </c>
      <c r="F615" s="17"/>
      <c r="G615" s="17">
        <v>0.47181261790714202</v>
      </c>
      <c r="H615" s="17">
        <v>0.47641863440626497</v>
      </c>
      <c r="I615" s="17">
        <v>0.41449247392370098</v>
      </c>
      <c r="J615" s="17">
        <v>0.51166158697946296</v>
      </c>
      <c r="K615" s="17">
        <v>0.52116516637659704</v>
      </c>
      <c r="L615" s="17">
        <v>0.54697039717070695</v>
      </c>
      <c r="M615" s="17"/>
      <c r="N615" s="17">
        <v>0.53125343888672805</v>
      </c>
      <c r="O615" s="17">
        <v>0.49513355944915399</v>
      </c>
      <c r="P615" s="17">
        <v>0.47695565727865802</v>
      </c>
      <c r="Q615" s="17">
        <v>0.46021366199814201</v>
      </c>
      <c r="R615" s="17"/>
      <c r="S615" s="17">
        <v>0.486826780744613</v>
      </c>
      <c r="T615" s="17">
        <v>0.50659037485442604</v>
      </c>
      <c r="U615" s="17">
        <v>0.48596156341924202</v>
      </c>
      <c r="V615" s="17">
        <v>0.49698006628090702</v>
      </c>
      <c r="W615" s="17">
        <v>0.47934559227129497</v>
      </c>
      <c r="X615" s="17">
        <v>0.43992558382818903</v>
      </c>
      <c r="Y615" s="17">
        <v>0.490891569080041</v>
      </c>
      <c r="Z615" s="17">
        <v>0.46660324367209599</v>
      </c>
      <c r="AA615" s="17">
        <v>0.49378560811805999</v>
      </c>
      <c r="AB615" s="17">
        <v>0.54734817958692195</v>
      </c>
      <c r="AC615" s="17">
        <v>0.52988911798529703</v>
      </c>
      <c r="AD615" s="17">
        <v>0.44856135295918298</v>
      </c>
      <c r="AE615" s="17"/>
      <c r="AF615" s="17">
        <v>0.29897208156256</v>
      </c>
      <c r="AG615" s="17">
        <v>0.407727166753032</v>
      </c>
      <c r="AH615" s="17">
        <v>0.45373203914871502</v>
      </c>
      <c r="AI615" s="17">
        <v>0.47643735239360901</v>
      </c>
      <c r="AJ615" s="17">
        <v>0.47073313346405499</v>
      </c>
      <c r="AK615" s="17">
        <v>0.44270630522278298</v>
      </c>
      <c r="AL615" s="17">
        <v>0.514944215754775</v>
      </c>
      <c r="AM615" s="17">
        <v>0.50916244268195998</v>
      </c>
      <c r="AN615" s="17">
        <v>0.53273796568832599</v>
      </c>
      <c r="AO615" s="17">
        <v>0.51444847405938898</v>
      </c>
      <c r="AP615" s="17">
        <v>0.53060629817435701</v>
      </c>
      <c r="AQ615" s="17">
        <v>0.57589717467822299</v>
      </c>
      <c r="AR615" s="17">
        <v>0.589849108861071</v>
      </c>
      <c r="AS615" s="17">
        <v>0.486900577002922</v>
      </c>
      <c r="AT615" s="17">
        <v>0.62686602909571898</v>
      </c>
      <c r="AU615" s="17">
        <v>0.47712241313505599</v>
      </c>
      <c r="AV615" s="17"/>
      <c r="AW615" s="17">
        <v>0.48141157714171001</v>
      </c>
      <c r="AX615" s="17">
        <v>0.51161464876042595</v>
      </c>
      <c r="AY615" s="17">
        <v>0.46252628378305399</v>
      </c>
      <c r="AZ615" s="17">
        <v>0.491960577667925</v>
      </c>
      <c r="BA615" s="17">
        <v>0.51581099742842795</v>
      </c>
      <c r="BB615" s="17">
        <v>0.466712920584539</v>
      </c>
      <c r="BC615" s="17"/>
      <c r="BD615" s="17">
        <v>0.457724316681409</v>
      </c>
      <c r="BE615" s="17">
        <v>0.49358342450149401</v>
      </c>
      <c r="BF615" s="17">
        <v>0.51385679814810004</v>
      </c>
      <c r="BG615" s="17">
        <v>0.52504380476559098</v>
      </c>
      <c r="BH615" s="17">
        <v>0.53347238672865904</v>
      </c>
      <c r="BI615" s="17"/>
      <c r="BJ615" s="17">
        <v>0.49406279048754198</v>
      </c>
      <c r="BK615" s="17">
        <v>0.48822988759705299</v>
      </c>
      <c r="BL615" s="17"/>
      <c r="BM615" s="17">
        <v>0.49392248166326203</v>
      </c>
      <c r="BN615" s="17">
        <v>0.49006527200170802</v>
      </c>
      <c r="BO615" s="17"/>
      <c r="BP615" s="17">
        <v>0.50409894519432297</v>
      </c>
      <c r="BQ615" s="17">
        <v>0.47758094845134502</v>
      </c>
      <c r="BR615" s="17">
        <v>0.43218145311955802</v>
      </c>
      <c r="BS615" s="17">
        <v>0.50285762415581403</v>
      </c>
      <c r="BT615" s="17"/>
      <c r="BU615" s="17">
        <v>0.53622370530667396</v>
      </c>
      <c r="BV615" s="17">
        <v>0.436225350609458</v>
      </c>
      <c r="BW615" s="17"/>
      <c r="BX615" s="17">
        <v>0.52305634609648699</v>
      </c>
      <c r="BY615" s="17">
        <v>0.48000104268118798</v>
      </c>
      <c r="BZ615" s="17"/>
      <c r="CA615" s="17">
        <v>0.52767494101618695</v>
      </c>
      <c r="CB615" s="17">
        <v>0.422594662062866</v>
      </c>
      <c r="CC615" s="17">
        <v>0.58928752514590299</v>
      </c>
      <c r="CD615" s="17">
        <v>0.44603885001556298</v>
      </c>
    </row>
    <row r="616" spans="2:82">
      <c r="B616" t="s">
        <v>225</v>
      </c>
      <c r="C616" s="17">
        <v>0.23028714189039201</v>
      </c>
      <c r="D616" s="17">
        <v>0.222780969283007</v>
      </c>
      <c r="E616" s="17">
        <v>0.23726963169437101</v>
      </c>
      <c r="F616" s="17"/>
      <c r="G616" s="17">
        <v>0.26052877247402301</v>
      </c>
      <c r="H616" s="17">
        <v>0.207560952580539</v>
      </c>
      <c r="I616" s="17">
        <v>0.247178432998371</v>
      </c>
      <c r="J616" s="17">
        <v>0.219785811743648</v>
      </c>
      <c r="K616" s="17">
        <v>0.22295325111094899</v>
      </c>
      <c r="L616" s="17">
        <v>0.22834670663384901</v>
      </c>
      <c r="M616" s="17"/>
      <c r="N616" s="17">
        <v>0.18234388386911901</v>
      </c>
      <c r="O616" s="17">
        <v>0.23005008876359601</v>
      </c>
      <c r="P616" s="17">
        <v>0.25453979025638501</v>
      </c>
      <c r="Q616" s="17">
        <v>0.26291287163180599</v>
      </c>
      <c r="R616" s="17"/>
      <c r="S616" s="17">
        <v>0.216317838337554</v>
      </c>
      <c r="T616" s="17">
        <v>0.24280149864714101</v>
      </c>
      <c r="U616" s="17">
        <v>0.25023676647480297</v>
      </c>
      <c r="V616" s="17">
        <v>0.238423808546882</v>
      </c>
      <c r="W616" s="17">
        <v>0.25357749860749201</v>
      </c>
      <c r="X616" s="17">
        <v>0.24085877757312801</v>
      </c>
      <c r="Y616" s="17">
        <v>0.24936652108875301</v>
      </c>
      <c r="Z616" s="17">
        <v>0.29190403964808698</v>
      </c>
      <c r="AA616" s="17">
        <v>0.18753659168381201</v>
      </c>
      <c r="AB616" s="17">
        <v>0.20906908897170801</v>
      </c>
      <c r="AC616" s="17">
        <v>0.20167569816414099</v>
      </c>
      <c r="AD616" s="17">
        <v>0.212640933713449</v>
      </c>
      <c r="AE616" s="17"/>
      <c r="AF616" s="17">
        <v>0.338326051650368</v>
      </c>
      <c r="AG616" s="17">
        <v>0.28811916558744</v>
      </c>
      <c r="AH616" s="17">
        <v>0.27563967990508997</v>
      </c>
      <c r="AI616" s="17">
        <v>0.28710941804962498</v>
      </c>
      <c r="AJ616" s="17">
        <v>0.221828570909543</v>
      </c>
      <c r="AK616" s="17">
        <v>0.25781935414838603</v>
      </c>
      <c r="AL616" s="17">
        <v>0.24113917553852399</v>
      </c>
      <c r="AM616" s="17">
        <v>0.23195750753463801</v>
      </c>
      <c r="AN616" s="17">
        <v>0.20577586086667099</v>
      </c>
      <c r="AO616" s="17">
        <v>0.204943212105927</v>
      </c>
      <c r="AP616" s="17">
        <v>0.180645958634818</v>
      </c>
      <c r="AQ616" s="17">
        <v>0.215161340598158</v>
      </c>
      <c r="AR616" s="17">
        <v>0.16662890504442901</v>
      </c>
      <c r="AS616" s="17">
        <v>0.21631297383685699</v>
      </c>
      <c r="AT616" s="17">
        <v>8.1867140641564098E-2</v>
      </c>
      <c r="AU616" s="17">
        <v>0.18029938826884201</v>
      </c>
      <c r="AV616" s="17"/>
      <c r="AW616" s="17">
        <v>0.22190668959822099</v>
      </c>
      <c r="AX616" s="17">
        <v>0.227741381251542</v>
      </c>
      <c r="AY616" s="17">
        <v>0.225190109577554</v>
      </c>
      <c r="AZ616" s="17">
        <v>0.23369992392345301</v>
      </c>
      <c r="BA616" s="17">
        <v>0.24943601562691101</v>
      </c>
      <c r="BB616" s="17">
        <v>0.239736593281098</v>
      </c>
      <c r="BC616" s="17"/>
      <c r="BD616" s="17">
        <v>0.28374553902609501</v>
      </c>
      <c r="BE616" s="17">
        <v>0.22717582478656401</v>
      </c>
      <c r="BF616" s="17">
        <v>0.20537045102365001</v>
      </c>
      <c r="BG616" s="17">
        <v>0.15839817793894501</v>
      </c>
      <c r="BH616" s="17">
        <v>0.19455157371395701</v>
      </c>
      <c r="BI616" s="17"/>
      <c r="BJ616" s="17">
        <v>0.23516060456851101</v>
      </c>
      <c r="BK616" s="17">
        <v>0.21337959850511001</v>
      </c>
      <c r="BL616" s="17"/>
      <c r="BM616" s="17">
        <v>0.23503286850899799</v>
      </c>
      <c r="BN616" s="17">
        <v>0.20554436192663</v>
      </c>
      <c r="BO616" s="17"/>
      <c r="BP616" s="17">
        <v>0.20231951854396099</v>
      </c>
      <c r="BQ616" s="17">
        <v>0.21937501963390801</v>
      </c>
      <c r="BR616" s="17">
        <v>0.20927818097416001</v>
      </c>
      <c r="BS616" s="17">
        <v>0.236925793971728</v>
      </c>
      <c r="BT616" s="17"/>
      <c r="BU616" s="17">
        <v>0.18938503907015</v>
      </c>
      <c r="BV616" s="17">
        <v>0.28235385196837798</v>
      </c>
      <c r="BW616" s="17"/>
      <c r="BX616" s="17">
        <v>0.173731022104465</v>
      </c>
      <c r="BY616" s="17">
        <v>0.25272045414643901</v>
      </c>
      <c r="BZ616" s="17"/>
      <c r="CA616" s="17">
        <v>0.100509103750219</v>
      </c>
      <c r="CB616" s="17">
        <v>0.33404822076170598</v>
      </c>
      <c r="CC616" s="17">
        <v>0.115959039627526</v>
      </c>
      <c r="CD616" s="17">
        <v>0.28668400581213399</v>
      </c>
    </row>
    <row r="617" spans="2:82">
      <c r="B617" t="s">
        <v>226</v>
      </c>
      <c r="C617" s="17">
        <v>3.7292474373150003E-2</v>
      </c>
      <c r="D617" s="17">
        <v>3.4105643119438103E-2</v>
      </c>
      <c r="E617" s="17">
        <v>3.9767708510468201E-2</v>
      </c>
      <c r="F617" s="17"/>
      <c r="G617" s="17">
        <v>4.6938237612782201E-2</v>
      </c>
      <c r="H617" s="17">
        <v>5.27026634487631E-2</v>
      </c>
      <c r="I617" s="17">
        <v>3.2451223544949899E-2</v>
      </c>
      <c r="J617" s="17">
        <v>3.93870098783346E-2</v>
      </c>
      <c r="K617" s="17">
        <v>4.6849916568459701E-2</v>
      </c>
      <c r="L617" s="17">
        <v>1.41519277979122E-2</v>
      </c>
      <c r="M617" s="17"/>
      <c r="N617" s="17">
        <v>2.6449236153332199E-2</v>
      </c>
      <c r="O617" s="17">
        <v>3.3635866154294002E-2</v>
      </c>
      <c r="P617" s="17">
        <v>4.5925573284000001E-2</v>
      </c>
      <c r="Q617" s="17">
        <v>4.6182159268081301E-2</v>
      </c>
      <c r="R617" s="17"/>
      <c r="S617" s="17">
        <v>4.6905310541099303E-2</v>
      </c>
      <c r="T617" s="17">
        <v>3.1354445989877001E-2</v>
      </c>
      <c r="U617" s="17">
        <v>4.69416258459492E-2</v>
      </c>
      <c r="V617" s="17">
        <v>1.482807976105E-2</v>
      </c>
      <c r="W617" s="17">
        <v>2.7601730078217399E-2</v>
      </c>
      <c r="X617" s="17">
        <v>5.8757240011716401E-2</v>
      </c>
      <c r="Y617" s="17">
        <v>3.1050522007074199E-2</v>
      </c>
      <c r="Z617" s="17">
        <v>2.5579982430543199E-2</v>
      </c>
      <c r="AA617" s="17">
        <v>3.7085894648562497E-2</v>
      </c>
      <c r="AB617" s="17">
        <v>3.30538642897268E-2</v>
      </c>
      <c r="AC617" s="17">
        <v>4.6703260082200597E-2</v>
      </c>
      <c r="AD617" s="17">
        <v>4.8086615792004198E-2</v>
      </c>
      <c r="AE617" s="17"/>
      <c r="AF617" s="17">
        <v>3.8586437833161097E-2</v>
      </c>
      <c r="AG617" s="17">
        <v>4.6608734488191202E-2</v>
      </c>
      <c r="AH617" s="17">
        <v>2.7740814965638599E-2</v>
      </c>
      <c r="AI617" s="17">
        <v>2.5979409879018599E-2</v>
      </c>
      <c r="AJ617" s="17">
        <v>3.39971310393219E-2</v>
      </c>
      <c r="AK617" s="17">
        <v>5.4892286651183501E-2</v>
      </c>
      <c r="AL617" s="17">
        <v>4.2868833456643302E-2</v>
      </c>
      <c r="AM617" s="17">
        <v>3.1230960697452102E-2</v>
      </c>
      <c r="AN617" s="17">
        <v>2.4957209794853E-2</v>
      </c>
      <c r="AO617" s="17">
        <v>1.235664083686E-2</v>
      </c>
      <c r="AP617" s="17">
        <v>3.9426866104258003E-2</v>
      </c>
      <c r="AQ617" s="17">
        <v>3.9509500119065503E-2</v>
      </c>
      <c r="AR617" s="17">
        <v>4.68946619992823E-2</v>
      </c>
      <c r="AS617" s="17">
        <v>5.4648313357079203E-2</v>
      </c>
      <c r="AT617" s="17">
        <v>2.3141558033233301E-2</v>
      </c>
      <c r="AU617" s="17">
        <v>3.6603203880166003E-2</v>
      </c>
      <c r="AV617" s="17"/>
      <c r="AW617" s="17">
        <v>4.5794282716017098E-2</v>
      </c>
      <c r="AX617" s="17">
        <v>3.2562540471713898E-2</v>
      </c>
      <c r="AY617" s="17">
        <v>4.0391210672828602E-2</v>
      </c>
      <c r="AZ617" s="17">
        <v>3.3667651729285097E-2</v>
      </c>
      <c r="BA617" s="17">
        <v>2.96823712416102E-2</v>
      </c>
      <c r="BB617" s="17">
        <v>4.6449860296867401E-2</v>
      </c>
      <c r="BC617" s="17"/>
      <c r="BD617" s="17">
        <v>3.62021105499944E-2</v>
      </c>
      <c r="BE617" s="17">
        <v>4.8531616174329002E-2</v>
      </c>
      <c r="BF617" s="17">
        <v>3.4556034604099402E-2</v>
      </c>
      <c r="BG617" s="17">
        <v>2.8691100612968999E-2</v>
      </c>
      <c r="BH617" s="17">
        <v>1.2083358584703101E-2</v>
      </c>
      <c r="BI617" s="17"/>
      <c r="BJ617" s="17">
        <v>3.6939659482828499E-2</v>
      </c>
      <c r="BK617" s="17">
        <v>3.7269053408592601E-2</v>
      </c>
      <c r="BL617" s="17"/>
      <c r="BM617" s="17">
        <v>3.7344688171595003E-2</v>
      </c>
      <c r="BN617" s="17">
        <v>3.7970643468836003E-2</v>
      </c>
      <c r="BO617" s="17"/>
      <c r="BP617" s="17">
        <v>4.2305461700478698E-2</v>
      </c>
      <c r="BQ617" s="17">
        <v>2.9989148611491202E-2</v>
      </c>
      <c r="BR617" s="17">
        <v>5.6027146813115998E-2</v>
      </c>
      <c r="BS617" s="17">
        <v>3.6208256603366101E-2</v>
      </c>
      <c r="BT617" s="17"/>
      <c r="BU617" s="17">
        <v>2.5742158228323601E-2</v>
      </c>
      <c r="BV617" s="17">
        <v>5.1995556135590003E-2</v>
      </c>
      <c r="BW617" s="17"/>
      <c r="BX617" s="17">
        <v>2.63431559294128E-2</v>
      </c>
      <c r="BY617" s="17">
        <v>4.1635584907765699E-2</v>
      </c>
      <c r="BZ617" s="17"/>
      <c r="CA617" s="17">
        <v>2.5057975993353101E-2</v>
      </c>
      <c r="CB617" s="17">
        <v>5.50962476526759E-2</v>
      </c>
      <c r="CC617" s="17">
        <v>1.36948983866747E-2</v>
      </c>
      <c r="CD617" s="17">
        <v>4.8622811066349497E-2</v>
      </c>
    </row>
    <row r="618" spans="2:82">
      <c r="B618" t="s">
        <v>227</v>
      </c>
      <c r="C618" s="17">
        <v>1.2729123760455501E-2</v>
      </c>
      <c r="D618" s="17">
        <v>1.6767243591091701E-2</v>
      </c>
      <c r="E618" s="17">
        <v>8.3362983386292902E-3</v>
      </c>
      <c r="F618" s="17"/>
      <c r="G618" s="17">
        <v>1.5302581286005401E-2</v>
      </c>
      <c r="H618" s="17">
        <v>1.2613625235876299E-2</v>
      </c>
      <c r="I618" s="17">
        <v>1.9337816600862999E-2</v>
      </c>
      <c r="J618" s="17">
        <v>1.5853320472032102E-2</v>
      </c>
      <c r="K618" s="17">
        <v>1.03209826240068E-2</v>
      </c>
      <c r="L618" s="17">
        <v>4.7908174428475002E-3</v>
      </c>
      <c r="M618" s="17"/>
      <c r="N618" s="17">
        <v>9.4785444223362408E-3</v>
      </c>
      <c r="O618" s="17">
        <v>1.0708123337737E-2</v>
      </c>
      <c r="P618" s="17">
        <v>1.8708948743436801E-2</v>
      </c>
      <c r="Q618" s="17">
        <v>1.3413384574456099E-2</v>
      </c>
      <c r="R618" s="17"/>
      <c r="S618" s="17">
        <v>2.4970524312202799E-2</v>
      </c>
      <c r="T618" s="17">
        <v>5.3093187957219496E-3</v>
      </c>
      <c r="U618" s="17">
        <v>9.5516716085006694E-3</v>
      </c>
      <c r="V618" s="17">
        <v>1.8252954464195399E-2</v>
      </c>
      <c r="W618" s="17">
        <v>9.6763940781933299E-3</v>
      </c>
      <c r="X618" s="17">
        <v>8.2227650522290804E-3</v>
      </c>
      <c r="Y618" s="17">
        <v>1.29267701063547E-2</v>
      </c>
      <c r="Z618" s="17">
        <v>1.3486086802498401E-2</v>
      </c>
      <c r="AA618" s="17">
        <v>1.08829456021576E-2</v>
      </c>
      <c r="AB618" s="17">
        <v>9.2325050438350105E-3</v>
      </c>
      <c r="AC618" s="17">
        <v>0</v>
      </c>
      <c r="AD618" s="17">
        <v>3.7234663996342697E-2</v>
      </c>
      <c r="AE618" s="17"/>
      <c r="AF618" s="17">
        <v>4.6935320473486301E-2</v>
      </c>
      <c r="AG618" s="17">
        <v>4.07927865027932E-2</v>
      </c>
      <c r="AH618" s="17">
        <v>1.8354301094403998E-2</v>
      </c>
      <c r="AI618" s="17">
        <v>9.7324272331375007E-3</v>
      </c>
      <c r="AJ618" s="17">
        <v>7.5478820088855404E-3</v>
      </c>
      <c r="AK618" s="17">
        <v>1.0314197702149299E-2</v>
      </c>
      <c r="AL618" s="17">
        <v>1.34501116318656E-2</v>
      </c>
      <c r="AM618" s="17">
        <v>1.53337131988057E-2</v>
      </c>
      <c r="AN618" s="17">
        <v>1.9301486703895199E-2</v>
      </c>
      <c r="AO618" s="17">
        <v>4.59380475193667E-3</v>
      </c>
      <c r="AP618" s="17">
        <v>1.3958531497816701E-2</v>
      </c>
      <c r="AQ618" s="17">
        <v>9.7629449598310401E-3</v>
      </c>
      <c r="AR618" s="17">
        <v>1.5966125418041301E-2</v>
      </c>
      <c r="AS618" s="17">
        <v>0</v>
      </c>
      <c r="AT618" s="17">
        <v>9.2671311844595098E-3</v>
      </c>
      <c r="AU618" s="17">
        <v>0</v>
      </c>
      <c r="AV618" s="17"/>
      <c r="AW618" s="17">
        <v>1.3703124939533601E-2</v>
      </c>
      <c r="AX618" s="17">
        <v>5.8424764036014501E-3</v>
      </c>
      <c r="AY618" s="17">
        <v>1.7032614372123601E-2</v>
      </c>
      <c r="AZ618" s="17">
        <v>2.34678013037861E-2</v>
      </c>
      <c r="BA618" s="17">
        <v>4.5543200175898997E-3</v>
      </c>
      <c r="BB618" s="17">
        <v>9.4309272319088797E-3</v>
      </c>
      <c r="BC618" s="17"/>
      <c r="BD618" s="17">
        <v>1.32420923347145E-2</v>
      </c>
      <c r="BE618" s="17">
        <v>1.2098694763789899E-2</v>
      </c>
      <c r="BF618" s="17">
        <v>9.6129241361930708E-3</v>
      </c>
      <c r="BG618" s="17">
        <v>2.1546975592227E-2</v>
      </c>
      <c r="BH618" s="17">
        <v>0</v>
      </c>
      <c r="BI618" s="17"/>
      <c r="BJ618" s="17">
        <v>1.14476568748782E-2</v>
      </c>
      <c r="BK618" s="17">
        <v>1.7636929156674901E-2</v>
      </c>
      <c r="BL618" s="17"/>
      <c r="BM618" s="17">
        <v>1.32210527691235E-2</v>
      </c>
      <c r="BN618" s="17">
        <v>1.0603669189356299E-2</v>
      </c>
      <c r="BO618" s="17"/>
      <c r="BP618" s="17">
        <v>9.9247250225872503E-3</v>
      </c>
      <c r="BQ618" s="17">
        <v>1.9517936665820902E-2</v>
      </c>
      <c r="BR618" s="17">
        <v>2.6195994613542099E-2</v>
      </c>
      <c r="BS618" s="17">
        <v>1.1653136766001101E-2</v>
      </c>
      <c r="BT618" s="17"/>
      <c r="BU618" s="17">
        <v>6.8688266337008702E-3</v>
      </c>
      <c r="BV618" s="17">
        <v>2.01890431883286E-2</v>
      </c>
      <c r="BW618" s="17"/>
      <c r="BX618" s="17">
        <v>8.9461166574688906E-3</v>
      </c>
      <c r="BY618" s="17">
        <v>1.42296754236419E-2</v>
      </c>
      <c r="BZ618" s="17"/>
      <c r="CA618" s="17">
        <v>2.9811462767777102E-3</v>
      </c>
      <c r="CB618" s="17">
        <v>2.8040356240976502E-2</v>
      </c>
      <c r="CC618" s="17">
        <v>4.4160135941870597E-3</v>
      </c>
      <c r="CD618" s="17">
        <v>9.4247538071862806E-3</v>
      </c>
    </row>
    <row r="619" spans="2:82">
      <c r="B619" t="s">
        <v>124</v>
      </c>
      <c r="C619" s="17">
        <v>5.90759733789167E-2</v>
      </c>
      <c r="D619" s="17">
        <v>3.5870320030803697E-2</v>
      </c>
      <c r="E619" s="17">
        <v>8.1119857851092006E-2</v>
      </c>
      <c r="F619" s="17"/>
      <c r="G619" s="17">
        <v>7.7869630586569594E-2</v>
      </c>
      <c r="H619" s="17">
        <v>6.5567029470711302E-2</v>
      </c>
      <c r="I619" s="17">
        <v>7.3698449717259806E-2</v>
      </c>
      <c r="J619" s="17">
        <v>6.4949364633964002E-2</v>
      </c>
      <c r="K619" s="17">
        <v>4.4471307528235401E-2</v>
      </c>
      <c r="L619" s="17">
        <v>3.4355139651969797E-2</v>
      </c>
      <c r="M619" s="17"/>
      <c r="N619" s="17">
        <v>2.7238247988743299E-2</v>
      </c>
      <c r="O619" s="17">
        <v>6.3423573323978397E-2</v>
      </c>
      <c r="P619" s="17">
        <v>6.0197110850846197E-2</v>
      </c>
      <c r="Q619" s="17">
        <v>8.3877962684548404E-2</v>
      </c>
      <c r="R619" s="17"/>
      <c r="S619" s="17">
        <v>4.8285197330944198E-2</v>
      </c>
      <c r="T619" s="17">
        <v>5.2118379719633602E-2</v>
      </c>
      <c r="U619" s="17">
        <v>6.4619586174703106E-2</v>
      </c>
      <c r="V619" s="17">
        <v>7.4620877600746205E-2</v>
      </c>
      <c r="W619" s="17">
        <v>3.8970505937820303E-2</v>
      </c>
      <c r="X619" s="17">
        <v>7.0892961177908595E-2</v>
      </c>
      <c r="Y619" s="17">
        <v>5.4936019850789601E-2</v>
      </c>
      <c r="Z619" s="17">
        <v>4.1213898423245902E-2</v>
      </c>
      <c r="AA619" s="17">
        <v>6.8252921784412196E-2</v>
      </c>
      <c r="AB619" s="17">
        <v>5.5996042039842597E-2</v>
      </c>
      <c r="AC619" s="17">
        <v>6.8378113401579302E-2</v>
      </c>
      <c r="AD619" s="17">
        <v>8.4564142547231796E-2</v>
      </c>
      <c r="AE619" s="17"/>
      <c r="AF619" s="17">
        <v>0.18843148478387201</v>
      </c>
      <c r="AG619" s="17">
        <v>6.26659443255497E-2</v>
      </c>
      <c r="AH619" s="17">
        <v>9.5279770530225696E-2</v>
      </c>
      <c r="AI619" s="17">
        <v>6.6260654074049297E-2</v>
      </c>
      <c r="AJ619" s="17">
        <v>8.51132694747537E-2</v>
      </c>
      <c r="AK619" s="17">
        <v>6.10378832162752E-2</v>
      </c>
      <c r="AL619" s="17">
        <v>4.6307153505608697E-2</v>
      </c>
      <c r="AM619" s="17">
        <v>4.4777950611235399E-2</v>
      </c>
      <c r="AN619" s="17">
        <v>4.9881151313545001E-2</v>
      </c>
      <c r="AO619" s="17">
        <v>2.8724353698891401E-2</v>
      </c>
      <c r="AP619" s="17">
        <v>6.0557439372958703E-2</v>
      </c>
      <c r="AQ619" s="17">
        <v>2.37314882949493E-2</v>
      </c>
      <c r="AR619" s="17">
        <v>3.5019833602294902E-2</v>
      </c>
      <c r="AS619" s="17">
        <v>6.6497283937438895E-2</v>
      </c>
      <c r="AT619" s="17">
        <v>3.6539666147939499E-2</v>
      </c>
      <c r="AU619" s="17">
        <v>1.54129069637302E-2</v>
      </c>
      <c r="AV619" s="17"/>
      <c r="AW619" s="17">
        <v>5.3193732925391403E-2</v>
      </c>
      <c r="AX619" s="17">
        <v>5.0882308122735698E-2</v>
      </c>
      <c r="AY619" s="17">
        <v>7.2135610000288397E-2</v>
      </c>
      <c r="AZ619" s="17">
        <v>6.5649617532686694E-2</v>
      </c>
      <c r="BA619" s="17">
        <v>6.4802713589273003E-2</v>
      </c>
      <c r="BB619" s="17">
        <v>5.3200375129012697E-2</v>
      </c>
      <c r="BC619" s="17"/>
      <c r="BD619" s="17">
        <v>7.3482284917188195E-2</v>
      </c>
      <c r="BE619" s="17">
        <v>7.9460062804975404E-2</v>
      </c>
      <c r="BF619" s="17">
        <v>5.0256051134333603E-2</v>
      </c>
      <c r="BG619" s="17">
        <v>3.5562895341598899E-2</v>
      </c>
      <c r="BH619" s="17">
        <v>0</v>
      </c>
      <c r="BI619" s="17"/>
      <c r="BJ619" s="17">
        <v>5.9875130402422302E-2</v>
      </c>
      <c r="BK619" s="17">
        <v>4.9053855624023902E-2</v>
      </c>
      <c r="BL619" s="17"/>
      <c r="BM619" s="17">
        <v>5.6069123108761901E-2</v>
      </c>
      <c r="BN619" s="17">
        <v>7.0403173320447002E-2</v>
      </c>
      <c r="BO619" s="17"/>
      <c r="BP619" s="17">
        <v>6.1060376248750103E-2</v>
      </c>
      <c r="BQ619" s="17">
        <v>4.3338555015012201E-2</v>
      </c>
      <c r="BR619" s="17">
        <v>3.8486278801803803E-2</v>
      </c>
      <c r="BS619" s="17">
        <v>5.8158295126147598E-2</v>
      </c>
      <c r="BT619" s="17"/>
      <c r="BU619" s="17">
        <v>4.1905075516406501E-2</v>
      </c>
      <c r="BV619" s="17">
        <v>8.0933826622187205E-2</v>
      </c>
      <c r="BW619" s="17"/>
      <c r="BX619" s="17">
        <v>3.3408780490662898E-2</v>
      </c>
      <c r="BY619" s="17">
        <v>6.9257013998002007E-2</v>
      </c>
      <c r="BZ619" s="17"/>
      <c r="CA619" s="17">
        <v>1.51123043794459E-2</v>
      </c>
      <c r="CB619" s="17">
        <v>6.4614000364288895E-2</v>
      </c>
      <c r="CC619" s="17">
        <v>2.7337644833781101E-2</v>
      </c>
      <c r="CD619" s="17">
        <v>9.9228012534136906E-2</v>
      </c>
    </row>
    <row r="620" spans="2:82">
      <c r="B620" t="s">
        <v>228</v>
      </c>
      <c r="C620" s="17">
        <v>0.66061528659708502</v>
      </c>
      <c r="D620" s="17">
        <v>0.69047582397565999</v>
      </c>
      <c r="E620" s="17">
        <v>0.63350650360544003</v>
      </c>
      <c r="F620" s="17"/>
      <c r="G620" s="17">
        <v>0.59936077804061905</v>
      </c>
      <c r="H620" s="17">
        <v>0.66155572926411099</v>
      </c>
      <c r="I620" s="17">
        <v>0.62733407713855704</v>
      </c>
      <c r="J620" s="17">
        <v>0.66002449327202195</v>
      </c>
      <c r="K620" s="17">
        <v>0.675404542168349</v>
      </c>
      <c r="L620" s="17">
        <v>0.71835540847342205</v>
      </c>
      <c r="M620" s="17"/>
      <c r="N620" s="17">
        <v>0.75449008756646896</v>
      </c>
      <c r="O620" s="17">
        <v>0.66218234842039503</v>
      </c>
      <c r="P620" s="17">
        <v>0.62062857686533202</v>
      </c>
      <c r="Q620" s="17">
        <v>0.593613621841108</v>
      </c>
      <c r="R620" s="17"/>
      <c r="S620" s="17">
        <v>0.66352112947819997</v>
      </c>
      <c r="T620" s="17">
        <v>0.66841635684762601</v>
      </c>
      <c r="U620" s="17">
        <v>0.62865034989604296</v>
      </c>
      <c r="V620" s="17">
        <v>0.65387427962712596</v>
      </c>
      <c r="W620" s="17">
        <v>0.67017387129827699</v>
      </c>
      <c r="X620" s="17">
        <v>0.62126825618501802</v>
      </c>
      <c r="Y620" s="17">
        <v>0.65172016694702894</v>
      </c>
      <c r="Z620" s="17">
        <v>0.62781599269562605</v>
      </c>
      <c r="AA620" s="17">
        <v>0.696241646281055</v>
      </c>
      <c r="AB620" s="17">
        <v>0.69264849965488795</v>
      </c>
      <c r="AC620" s="17">
        <v>0.683242928352079</v>
      </c>
      <c r="AD620" s="17">
        <v>0.61747364395097304</v>
      </c>
      <c r="AE620" s="17"/>
      <c r="AF620" s="17">
        <v>0.38772070525911201</v>
      </c>
      <c r="AG620" s="17">
        <v>0.56181336909602597</v>
      </c>
      <c r="AH620" s="17">
        <v>0.58298543350464205</v>
      </c>
      <c r="AI620" s="17">
        <v>0.61091809076417003</v>
      </c>
      <c r="AJ620" s="17">
        <v>0.65151314656749604</v>
      </c>
      <c r="AK620" s="17">
        <v>0.61593627828200603</v>
      </c>
      <c r="AL620" s="17">
        <v>0.65623472586735898</v>
      </c>
      <c r="AM620" s="17">
        <v>0.67669986795786896</v>
      </c>
      <c r="AN620" s="17">
        <v>0.700084291321036</v>
      </c>
      <c r="AO620" s="17">
        <v>0.74938198860638505</v>
      </c>
      <c r="AP620" s="17">
        <v>0.70541120439014904</v>
      </c>
      <c r="AQ620" s="17">
        <v>0.71183472602799602</v>
      </c>
      <c r="AR620" s="17">
        <v>0.73549047393595202</v>
      </c>
      <c r="AS620" s="17">
        <v>0.66254142886862499</v>
      </c>
      <c r="AT620" s="17">
        <v>0.84918450399280399</v>
      </c>
      <c r="AU620" s="17">
        <v>0.76768450088726203</v>
      </c>
      <c r="AV620" s="17"/>
      <c r="AW620" s="17">
        <v>0.665402169820837</v>
      </c>
      <c r="AX620" s="17">
        <v>0.68297129375040699</v>
      </c>
      <c r="AY620" s="17">
        <v>0.64525045537720505</v>
      </c>
      <c r="AZ620" s="17">
        <v>0.643515005510789</v>
      </c>
      <c r="BA620" s="17">
        <v>0.65152457952461595</v>
      </c>
      <c r="BB620" s="17">
        <v>0.65118224406111302</v>
      </c>
      <c r="BC620" s="17"/>
      <c r="BD620" s="17">
        <v>0.59332797317200803</v>
      </c>
      <c r="BE620" s="17">
        <v>0.63273380147034197</v>
      </c>
      <c r="BF620" s="17">
        <v>0.70020453910172398</v>
      </c>
      <c r="BG620" s="17">
        <v>0.75580085051426005</v>
      </c>
      <c r="BH620" s="17">
        <v>0.79336506770133997</v>
      </c>
      <c r="BI620" s="17"/>
      <c r="BJ620" s="17">
        <v>0.65657694867135996</v>
      </c>
      <c r="BK620" s="17">
        <v>0.68266056330559899</v>
      </c>
      <c r="BL620" s="17"/>
      <c r="BM620" s="17">
        <v>0.65833226744152196</v>
      </c>
      <c r="BN620" s="17">
        <v>0.67547815209473006</v>
      </c>
      <c r="BO620" s="17"/>
      <c r="BP620" s="17">
        <v>0.68438991848422304</v>
      </c>
      <c r="BQ620" s="17">
        <v>0.68777934007376795</v>
      </c>
      <c r="BR620" s="17">
        <v>0.67001239879737795</v>
      </c>
      <c r="BS620" s="17">
        <v>0.65705451753275701</v>
      </c>
      <c r="BT620" s="17"/>
      <c r="BU620" s="17">
        <v>0.73609890055141902</v>
      </c>
      <c r="BV620" s="17">
        <v>0.56452772208551705</v>
      </c>
      <c r="BW620" s="17"/>
      <c r="BX620" s="17">
        <v>0.75757092481799104</v>
      </c>
      <c r="BY620" s="17">
        <v>0.62215727152415101</v>
      </c>
      <c r="BZ620" s="17"/>
      <c r="CA620" s="17">
        <v>0.85633946960020502</v>
      </c>
      <c r="CB620" s="17">
        <v>0.51820117498035301</v>
      </c>
      <c r="CC620" s="17">
        <v>0.83859240355783105</v>
      </c>
      <c r="CD620" s="17">
        <v>0.556040416780193</v>
      </c>
    </row>
    <row r="621" spans="2:82">
      <c r="B621" t="s">
        <v>229</v>
      </c>
      <c r="C621" s="17">
        <v>5.0021598133605599E-2</v>
      </c>
      <c r="D621" s="17">
        <v>5.0872886710529801E-2</v>
      </c>
      <c r="E621" s="17">
        <v>4.8104006849097498E-2</v>
      </c>
      <c r="F621" s="17"/>
      <c r="G621" s="17">
        <v>6.2240818898787603E-2</v>
      </c>
      <c r="H621" s="17">
        <v>6.5316288684639401E-2</v>
      </c>
      <c r="I621" s="17">
        <v>5.1789040145812898E-2</v>
      </c>
      <c r="J621" s="17">
        <v>5.5240330350366698E-2</v>
      </c>
      <c r="K621" s="17">
        <v>5.7170899192466498E-2</v>
      </c>
      <c r="L621" s="17">
        <v>1.8942745240759701E-2</v>
      </c>
      <c r="M621" s="17"/>
      <c r="N621" s="17">
        <v>3.5927780575668498E-2</v>
      </c>
      <c r="O621" s="17">
        <v>4.4343989492031E-2</v>
      </c>
      <c r="P621" s="17">
        <v>6.4634522027436803E-2</v>
      </c>
      <c r="Q621" s="17">
        <v>5.9595543842537402E-2</v>
      </c>
      <c r="R621" s="17"/>
      <c r="S621" s="17">
        <v>7.1875834853302095E-2</v>
      </c>
      <c r="T621" s="17">
        <v>3.6663764785598997E-2</v>
      </c>
      <c r="U621" s="17">
        <v>5.6493297454449899E-2</v>
      </c>
      <c r="V621" s="17">
        <v>3.3081034225245401E-2</v>
      </c>
      <c r="W621" s="17">
        <v>3.72781241564107E-2</v>
      </c>
      <c r="X621" s="17">
        <v>6.6980005063945497E-2</v>
      </c>
      <c r="Y621" s="17">
        <v>4.3977292113428899E-2</v>
      </c>
      <c r="Z621" s="17">
        <v>3.9066069233041602E-2</v>
      </c>
      <c r="AA621" s="17">
        <v>4.7968840250720103E-2</v>
      </c>
      <c r="AB621" s="17">
        <v>4.22863693335618E-2</v>
      </c>
      <c r="AC621" s="17">
        <v>4.6703260082200597E-2</v>
      </c>
      <c r="AD621" s="17">
        <v>8.5321279788346902E-2</v>
      </c>
      <c r="AE621" s="17"/>
      <c r="AF621" s="17">
        <v>8.5521758306647405E-2</v>
      </c>
      <c r="AG621" s="17">
        <v>8.7401520990984499E-2</v>
      </c>
      <c r="AH621" s="17">
        <v>4.6095116060042601E-2</v>
      </c>
      <c r="AI621" s="17">
        <v>3.57118371121561E-2</v>
      </c>
      <c r="AJ621" s="17">
        <v>4.1545013048207499E-2</v>
      </c>
      <c r="AK621" s="17">
        <v>6.5206484353332803E-2</v>
      </c>
      <c r="AL621" s="17">
        <v>5.6318945088508897E-2</v>
      </c>
      <c r="AM621" s="17">
        <v>4.6564673896257798E-2</v>
      </c>
      <c r="AN621" s="17">
        <v>4.4258696498748203E-2</v>
      </c>
      <c r="AO621" s="17">
        <v>1.69504455887967E-2</v>
      </c>
      <c r="AP621" s="17">
        <v>5.3385397602074697E-2</v>
      </c>
      <c r="AQ621" s="17">
        <v>4.9272445078896498E-2</v>
      </c>
      <c r="AR621" s="17">
        <v>6.2860787417323594E-2</v>
      </c>
      <c r="AS621" s="17">
        <v>5.4648313357079203E-2</v>
      </c>
      <c r="AT621" s="17">
        <v>3.2408689217692799E-2</v>
      </c>
      <c r="AU621" s="17">
        <v>3.6603203880166003E-2</v>
      </c>
      <c r="AV621" s="17"/>
      <c r="AW621" s="17">
        <v>5.9497407655550699E-2</v>
      </c>
      <c r="AX621" s="17">
        <v>3.8405016875315397E-2</v>
      </c>
      <c r="AY621" s="17">
        <v>5.7423825044952199E-2</v>
      </c>
      <c r="AZ621" s="17">
        <v>5.7135453033071201E-2</v>
      </c>
      <c r="BA621" s="17">
        <v>3.4236691259200099E-2</v>
      </c>
      <c r="BB621" s="17">
        <v>5.5880787528776302E-2</v>
      </c>
      <c r="BC621" s="17"/>
      <c r="BD621" s="17">
        <v>4.9444202884708903E-2</v>
      </c>
      <c r="BE621" s="17">
        <v>6.0630310938118902E-2</v>
      </c>
      <c r="BF621" s="17">
        <v>4.4168958740292502E-2</v>
      </c>
      <c r="BG621" s="17">
        <v>5.0238076205195999E-2</v>
      </c>
      <c r="BH621" s="17">
        <v>1.2083358584703101E-2</v>
      </c>
      <c r="BI621" s="17"/>
      <c r="BJ621" s="17">
        <v>4.8387316357706697E-2</v>
      </c>
      <c r="BK621" s="17">
        <v>5.4905982565267401E-2</v>
      </c>
      <c r="BL621" s="17"/>
      <c r="BM621" s="17">
        <v>5.0565740940718397E-2</v>
      </c>
      <c r="BN621" s="17">
        <v>4.8574312658192301E-2</v>
      </c>
      <c r="BO621" s="17"/>
      <c r="BP621" s="17">
        <v>5.2230186723066001E-2</v>
      </c>
      <c r="BQ621" s="17">
        <v>4.95070852773122E-2</v>
      </c>
      <c r="BR621" s="17">
        <v>8.2223141426658E-2</v>
      </c>
      <c r="BS621" s="17">
        <v>4.7861393369367199E-2</v>
      </c>
      <c r="BT621" s="17"/>
      <c r="BU621" s="17">
        <v>3.2610984862024503E-2</v>
      </c>
      <c r="BV621" s="17">
        <v>7.2184599323918602E-2</v>
      </c>
      <c r="BW621" s="17"/>
      <c r="BX621" s="17">
        <v>3.5289272586881699E-2</v>
      </c>
      <c r="BY621" s="17">
        <v>5.5865260331407603E-2</v>
      </c>
      <c r="BZ621" s="17"/>
      <c r="CA621" s="17">
        <v>2.8039122270130799E-2</v>
      </c>
      <c r="CB621" s="17">
        <v>8.3136603893652294E-2</v>
      </c>
      <c r="CC621" s="17">
        <v>1.8110911980861798E-2</v>
      </c>
      <c r="CD621" s="17">
        <v>5.8047564873535802E-2</v>
      </c>
    </row>
    <row r="622" spans="2:82">
      <c r="B622" t="s">
        <v>230</v>
      </c>
      <c r="C622" s="17">
        <v>0.61059368846348006</v>
      </c>
      <c r="D622" s="17">
        <v>0.63960293726512996</v>
      </c>
      <c r="E622" s="17">
        <v>0.58540249675634204</v>
      </c>
      <c r="F622" s="17"/>
      <c r="G622" s="17">
        <v>0.53711995914183197</v>
      </c>
      <c r="H622" s="17">
        <v>0.59623944057947098</v>
      </c>
      <c r="I622" s="17">
        <v>0.57554503699274395</v>
      </c>
      <c r="J622" s="17">
        <v>0.60478416292165504</v>
      </c>
      <c r="K622" s="17">
        <v>0.61823364297588201</v>
      </c>
      <c r="L622" s="17">
        <v>0.69941266323266205</v>
      </c>
      <c r="M622" s="17"/>
      <c r="N622" s="17">
        <v>0.71856230699080104</v>
      </c>
      <c r="O622" s="17">
        <v>0.61783835892836403</v>
      </c>
      <c r="P622" s="17">
        <v>0.55599405483789599</v>
      </c>
      <c r="Q622" s="17">
        <v>0.53401807799857104</v>
      </c>
      <c r="R622" s="17"/>
      <c r="S622" s="17">
        <v>0.59164529462489701</v>
      </c>
      <c r="T622" s="17">
        <v>0.63175259206202705</v>
      </c>
      <c r="U622" s="17">
        <v>0.57215705244159398</v>
      </c>
      <c r="V622" s="17">
        <v>0.62079324540188097</v>
      </c>
      <c r="W622" s="17">
        <v>0.63289574714186603</v>
      </c>
      <c r="X622" s="17">
        <v>0.55428825112107205</v>
      </c>
      <c r="Y622" s="17">
        <v>0.60774287483360001</v>
      </c>
      <c r="Z622" s="17">
        <v>0.58874992346258403</v>
      </c>
      <c r="AA622" s="17">
        <v>0.64827280603033499</v>
      </c>
      <c r="AB622" s="17">
        <v>0.65036213032132595</v>
      </c>
      <c r="AC622" s="17">
        <v>0.63653966826987896</v>
      </c>
      <c r="AD622" s="17">
        <v>0.53215236416262601</v>
      </c>
      <c r="AE622" s="17"/>
      <c r="AF622" s="17">
        <v>0.30219894695246402</v>
      </c>
      <c r="AG622" s="17">
        <v>0.474411848105041</v>
      </c>
      <c r="AH622" s="17">
        <v>0.53689031744459903</v>
      </c>
      <c r="AI622" s="17">
        <v>0.57520625365201405</v>
      </c>
      <c r="AJ622" s="17">
        <v>0.60996813351928802</v>
      </c>
      <c r="AK622" s="17">
        <v>0.55072979392867305</v>
      </c>
      <c r="AL622" s="17">
        <v>0.59991578077884999</v>
      </c>
      <c r="AM622" s="17">
        <v>0.630135194061611</v>
      </c>
      <c r="AN622" s="17">
        <v>0.65582559482228797</v>
      </c>
      <c r="AO622" s="17">
        <v>0.73243154301758795</v>
      </c>
      <c r="AP622" s="17">
        <v>0.65202580678807398</v>
      </c>
      <c r="AQ622" s="17">
        <v>0.66256228094909997</v>
      </c>
      <c r="AR622" s="17">
        <v>0.67262968651862898</v>
      </c>
      <c r="AS622" s="17">
        <v>0.60789311551154601</v>
      </c>
      <c r="AT622" s="17">
        <v>0.81677581477511096</v>
      </c>
      <c r="AU622" s="17">
        <v>0.73108129700709601</v>
      </c>
      <c r="AV622" s="17"/>
      <c r="AW622" s="17">
        <v>0.60590476216528699</v>
      </c>
      <c r="AX622" s="17">
        <v>0.64456627687509205</v>
      </c>
      <c r="AY622" s="17">
        <v>0.58782663033225302</v>
      </c>
      <c r="AZ622" s="17">
        <v>0.586379552477718</v>
      </c>
      <c r="BA622" s="17">
        <v>0.61728788826541603</v>
      </c>
      <c r="BB622" s="17">
        <v>0.59530145653233602</v>
      </c>
      <c r="BC622" s="17"/>
      <c r="BD622" s="17">
        <v>0.54388377028729895</v>
      </c>
      <c r="BE622" s="17">
        <v>0.57210349053222298</v>
      </c>
      <c r="BF622" s="17">
        <v>0.65603558036143095</v>
      </c>
      <c r="BG622" s="17">
        <v>0.705562774309064</v>
      </c>
      <c r="BH622" s="17">
        <v>0.78128170911663597</v>
      </c>
      <c r="BI622" s="17"/>
      <c r="BJ622" s="17">
        <v>0.60818963231365297</v>
      </c>
      <c r="BK622" s="17">
        <v>0.62775458074033197</v>
      </c>
      <c r="BL622" s="17"/>
      <c r="BM622" s="17">
        <v>0.60776652650080298</v>
      </c>
      <c r="BN622" s="17">
        <v>0.62690383943653805</v>
      </c>
      <c r="BO622" s="17"/>
      <c r="BP622" s="17">
        <v>0.63215973176115703</v>
      </c>
      <c r="BQ622" s="17">
        <v>0.638272254796456</v>
      </c>
      <c r="BR622" s="17">
        <v>0.58778925737071996</v>
      </c>
      <c r="BS622" s="17">
        <v>0.60919312416339</v>
      </c>
      <c r="BT622" s="17"/>
      <c r="BU622" s="17">
        <v>0.70348791568939395</v>
      </c>
      <c r="BV622" s="17">
        <v>0.49234312276159797</v>
      </c>
      <c r="BW622" s="17"/>
      <c r="BX622" s="17">
        <v>0.72228165223110896</v>
      </c>
      <c r="BY622" s="17">
        <v>0.56629201119274397</v>
      </c>
      <c r="BZ622" s="17"/>
      <c r="CA622" s="17">
        <v>0.82830034733007396</v>
      </c>
      <c r="CB622" s="17">
        <v>0.43506457108670099</v>
      </c>
      <c r="CC622" s="17">
        <v>0.82048149157696904</v>
      </c>
      <c r="CD622" s="17">
        <v>0.49799285190665699</v>
      </c>
    </row>
    <row r="623" spans="2:82">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row>
    <row r="624" spans="2:82">
      <c r="B624" s="6" t="s">
        <v>256</v>
      </c>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row>
    <row r="625" spans="2:82">
      <c r="B625" s="24" t="s">
        <v>15</v>
      </c>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row>
    <row r="626" spans="2:82">
      <c r="B626" t="s">
        <v>223</v>
      </c>
      <c r="C626" s="17">
        <v>0.17453165901498399</v>
      </c>
      <c r="D626" s="17">
        <v>0.18362916811317501</v>
      </c>
      <c r="E626" s="17">
        <v>0.165432856893899</v>
      </c>
      <c r="F626" s="17"/>
      <c r="G626" s="17">
        <v>0.13507531917115201</v>
      </c>
      <c r="H626" s="17">
        <v>0.179691597288686</v>
      </c>
      <c r="I626" s="17">
        <v>0.18701167846755201</v>
      </c>
      <c r="J626" s="17">
        <v>0.16676691700228299</v>
      </c>
      <c r="K626" s="17">
        <v>0.177103915347647</v>
      </c>
      <c r="L626" s="17">
        <v>0.19098870287111899</v>
      </c>
      <c r="M626" s="17"/>
      <c r="N626" s="17">
        <v>0.207882742540895</v>
      </c>
      <c r="O626" s="17">
        <v>0.175329238702611</v>
      </c>
      <c r="P626" s="17">
        <v>0.15193777373401801</v>
      </c>
      <c r="Q626" s="17">
        <v>0.15835865699891</v>
      </c>
      <c r="R626" s="17"/>
      <c r="S626" s="17">
        <v>0.20826822767071701</v>
      </c>
      <c r="T626" s="17">
        <v>0.16486053911363099</v>
      </c>
      <c r="U626" s="17">
        <v>0.189944456325846</v>
      </c>
      <c r="V626" s="17">
        <v>0.13027473693614799</v>
      </c>
      <c r="W626" s="17">
        <v>0.16636456881533099</v>
      </c>
      <c r="X626" s="17">
        <v>0.15860245731120201</v>
      </c>
      <c r="Y626" s="17">
        <v>0.153325120802633</v>
      </c>
      <c r="Z626" s="17">
        <v>0.18852686618852699</v>
      </c>
      <c r="AA626" s="17">
        <v>0.18071271311534101</v>
      </c>
      <c r="AB626" s="17">
        <v>0.17473582342507701</v>
      </c>
      <c r="AC626" s="17">
        <v>0.19498162469732599</v>
      </c>
      <c r="AD626" s="17">
        <v>0.198041544121902</v>
      </c>
      <c r="AE626" s="17"/>
      <c r="AF626" s="17">
        <v>7.9302327035478903E-2</v>
      </c>
      <c r="AG626" s="17">
        <v>0.178213473658836</v>
      </c>
      <c r="AH626" s="17">
        <v>0.158024404492907</v>
      </c>
      <c r="AI626" s="17">
        <v>0.139045289403783</v>
      </c>
      <c r="AJ626" s="17">
        <v>0.181087415512037</v>
      </c>
      <c r="AK626" s="17">
        <v>0.16860573732189299</v>
      </c>
      <c r="AL626" s="17">
        <v>0.16926708213793601</v>
      </c>
      <c r="AM626" s="17">
        <v>0.21571962861868499</v>
      </c>
      <c r="AN626" s="17">
        <v>0.14950999289126499</v>
      </c>
      <c r="AO626" s="17">
        <v>0.17155672631225599</v>
      </c>
      <c r="AP626" s="17">
        <v>0.16234443302922399</v>
      </c>
      <c r="AQ626" s="17">
        <v>0.16484754353300801</v>
      </c>
      <c r="AR626" s="17">
        <v>0.197420039519035</v>
      </c>
      <c r="AS626" s="17">
        <v>0.12835632356565399</v>
      </c>
      <c r="AT626" s="17">
        <v>0.254809584950488</v>
      </c>
      <c r="AU626" s="17">
        <v>0.27034508185304901</v>
      </c>
      <c r="AV626" s="17"/>
      <c r="AW626" s="17">
        <v>0.19930235677139399</v>
      </c>
      <c r="AX626" s="17">
        <v>0.16415610836991901</v>
      </c>
      <c r="AY626" s="17">
        <v>0.16900719721991</v>
      </c>
      <c r="AZ626" s="17">
        <v>0.17412012885299499</v>
      </c>
      <c r="BA626" s="17">
        <v>0.16235611177523299</v>
      </c>
      <c r="BB626" s="17">
        <v>0.16327797299174701</v>
      </c>
      <c r="BC626" s="17"/>
      <c r="BD626" s="17">
        <v>0.16303643401495899</v>
      </c>
      <c r="BE626" s="17">
        <v>0.14837444358535701</v>
      </c>
      <c r="BF626" s="17">
        <v>0.196525296277927</v>
      </c>
      <c r="BG626" s="17">
        <v>0.20277546928176701</v>
      </c>
      <c r="BH626" s="17">
        <v>0.26964095586067999</v>
      </c>
      <c r="BI626" s="17"/>
      <c r="BJ626" s="17">
        <v>0.172044153220094</v>
      </c>
      <c r="BK626" s="17">
        <v>0.18612419385487999</v>
      </c>
      <c r="BL626" s="17"/>
      <c r="BM626" s="17">
        <v>0.17383984704385499</v>
      </c>
      <c r="BN626" s="17">
        <v>0.178057943843729</v>
      </c>
      <c r="BO626" s="17"/>
      <c r="BP626" s="17">
        <v>0.18017491718186401</v>
      </c>
      <c r="BQ626" s="17">
        <v>0.210890887611759</v>
      </c>
      <c r="BR626" s="17">
        <v>0.21116993394575001</v>
      </c>
      <c r="BS626" s="17">
        <v>0.16652789834643</v>
      </c>
      <c r="BT626" s="17"/>
      <c r="BU626" s="17">
        <v>0.202500909370983</v>
      </c>
      <c r="BV626" s="17">
        <v>0.13892794309395901</v>
      </c>
      <c r="BW626" s="17"/>
      <c r="BX626" s="17">
        <v>0.23701940927770601</v>
      </c>
      <c r="BY626" s="17">
        <v>0.149745531198444</v>
      </c>
      <c r="BZ626" s="17"/>
      <c r="CA626" s="17">
        <v>0.31203383567125897</v>
      </c>
      <c r="CB626" s="17">
        <v>9.9606142089213701E-2</v>
      </c>
      <c r="CC626" s="17">
        <v>0.27613057911563599</v>
      </c>
      <c r="CD626" s="17">
        <v>0.101975690343251</v>
      </c>
    </row>
    <row r="627" spans="2:82">
      <c r="B627" t="s">
        <v>224</v>
      </c>
      <c r="C627" s="17">
        <v>0.51325863007021899</v>
      </c>
      <c r="D627" s="17">
        <v>0.50945334699735501</v>
      </c>
      <c r="E627" s="17">
        <v>0.51881328532722903</v>
      </c>
      <c r="F627" s="17"/>
      <c r="G627" s="17">
        <v>0.51881258827416199</v>
      </c>
      <c r="H627" s="17">
        <v>0.49156822360881303</v>
      </c>
      <c r="I627" s="17">
        <v>0.48622051273177203</v>
      </c>
      <c r="J627" s="17">
        <v>0.51381363418787995</v>
      </c>
      <c r="K627" s="17">
        <v>0.52900757187880498</v>
      </c>
      <c r="L627" s="17">
        <v>0.53830584954939398</v>
      </c>
      <c r="M627" s="17"/>
      <c r="N627" s="17">
        <v>0.56754499013583404</v>
      </c>
      <c r="O627" s="17">
        <v>0.52360738263807804</v>
      </c>
      <c r="P627" s="17">
        <v>0.48792597278647998</v>
      </c>
      <c r="Q627" s="17">
        <v>0.46791545388426697</v>
      </c>
      <c r="R627" s="17"/>
      <c r="S627" s="17">
        <v>0.47132499031130898</v>
      </c>
      <c r="T627" s="17">
        <v>0.54708385420441796</v>
      </c>
      <c r="U627" s="17">
        <v>0.50290483701385003</v>
      </c>
      <c r="V627" s="17">
        <v>0.53799080582595105</v>
      </c>
      <c r="W627" s="17">
        <v>0.53337543346451199</v>
      </c>
      <c r="X627" s="17">
        <v>0.48894025179129302</v>
      </c>
      <c r="Y627" s="17">
        <v>0.548018915113475</v>
      </c>
      <c r="Z627" s="17">
        <v>0.47064907777072101</v>
      </c>
      <c r="AA627" s="17">
        <v>0.52880198274743995</v>
      </c>
      <c r="AB627" s="17">
        <v>0.51595486426237003</v>
      </c>
      <c r="AC627" s="17">
        <v>0.49923518352831397</v>
      </c>
      <c r="AD627" s="17">
        <v>0.46422971990455802</v>
      </c>
      <c r="AE627" s="17"/>
      <c r="AF627" s="17">
        <v>0.41162964221043102</v>
      </c>
      <c r="AG627" s="17">
        <v>0.410987148425347</v>
      </c>
      <c r="AH627" s="17">
        <v>0.46711308906332299</v>
      </c>
      <c r="AI627" s="17">
        <v>0.53296564608992203</v>
      </c>
      <c r="AJ627" s="17">
        <v>0.48611435621437199</v>
      </c>
      <c r="AK627" s="17">
        <v>0.46567610976856699</v>
      </c>
      <c r="AL627" s="17">
        <v>0.54218005621410204</v>
      </c>
      <c r="AM627" s="17">
        <v>0.47689405286325598</v>
      </c>
      <c r="AN627" s="17">
        <v>0.55592475350140302</v>
      </c>
      <c r="AO627" s="17">
        <v>0.56820975413061303</v>
      </c>
      <c r="AP627" s="17">
        <v>0.51703801003227201</v>
      </c>
      <c r="AQ627" s="17">
        <v>0.57080235244124</v>
      </c>
      <c r="AR627" s="17">
        <v>0.56284887258861604</v>
      </c>
      <c r="AS627" s="17">
        <v>0.57556120063329297</v>
      </c>
      <c r="AT627" s="17">
        <v>0.59582045802172501</v>
      </c>
      <c r="AU627" s="17">
        <v>0.516916931492168</v>
      </c>
      <c r="AV627" s="17"/>
      <c r="AW627" s="17">
        <v>0.49505917685456302</v>
      </c>
      <c r="AX627" s="17">
        <v>0.54390895480268797</v>
      </c>
      <c r="AY627" s="17">
        <v>0.50994522297186196</v>
      </c>
      <c r="AZ627" s="17">
        <v>0.48520246083403201</v>
      </c>
      <c r="BA627" s="17">
        <v>0.53313965457899903</v>
      </c>
      <c r="BB627" s="17">
        <v>0.51493643333379202</v>
      </c>
      <c r="BC627" s="17"/>
      <c r="BD627" s="17">
        <v>0.456533191830433</v>
      </c>
      <c r="BE627" s="17">
        <v>0.50660647811938597</v>
      </c>
      <c r="BF627" s="17">
        <v>0.53978207359271502</v>
      </c>
      <c r="BG627" s="17">
        <v>0.56125410285420496</v>
      </c>
      <c r="BH627" s="17">
        <v>0.48226260917012098</v>
      </c>
      <c r="BI627" s="17"/>
      <c r="BJ627" s="17">
        <v>0.51544305088083098</v>
      </c>
      <c r="BK627" s="17">
        <v>0.50529233173646004</v>
      </c>
      <c r="BL627" s="17"/>
      <c r="BM627" s="17">
        <v>0.51483126923121902</v>
      </c>
      <c r="BN627" s="17">
        <v>0.51079156681502302</v>
      </c>
      <c r="BO627" s="17"/>
      <c r="BP627" s="17">
        <v>0.51460784361686696</v>
      </c>
      <c r="BQ627" s="17">
        <v>0.50281102645974196</v>
      </c>
      <c r="BR627" s="17">
        <v>0.49055042987888797</v>
      </c>
      <c r="BS627" s="17">
        <v>0.52148126027708497</v>
      </c>
      <c r="BT627" s="17"/>
      <c r="BU627" s="17">
        <v>0.54756686304581603</v>
      </c>
      <c r="BV627" s="17">
        <v>0.46958564759596999</v>
      </c>
      <c r="BW627" s="17"/>
      <c r="BX627" s="17">
        <v>0.53054664419307296</v>
      </c>
      <c r="BY627" s="17">
        <v>0.50640123920654401</v>
      </c>
      <c r="BZ627" s="17"/>
      <c r="CA627" s="17">
        <v>0.55044192514634604</v>
      </c>
      <c r="CB627" s="17">
        <v>0.45865611807058698</v>
      </c>
      <c r="CC627" s="17">
        <v>0.57998365861658296</v>
      </c>
      <c r="CD627" s="17">
        <v>0.48465252781804702</v>
      </c>
    </row>
    <row r="628" spans="2:82">
      <c r="B628" t="s">
        <v>225</v>
      </c>
      <c r="C628" s="17">
        <v>0.206239745115671</v>
      </c>
      <c r="D628" s="17">
        <v>0.20762247189994101</v>
      </c>
      <c r="E628" s="17">
        <v>0.203467806601315</v>
      </c>
      <c r="F628" s="17"/>
      <c r="G628" s="17">
        <v>0.20719239444625201</v>
      </c>
      <c r="H628" s="17">
        <v>0.20956634433583399</v>
      </c>
      <c r="I628" s="17">
        <v>0.20969416672604199</v>
      </c>
      <c r="J628" s="17">
        <v>0.208977927376293</v>
      </c>
      <c r="K628" s="17">
        <v>0.19380529237785199</v>
      </c>
      <c r="L628" s="17">
        <v>0.206184014586591</v>
      </c>
      <c r="M628" s="17"/>
      <c r="N628" s="17">
        <v>0.15709026104809001</v>
      </c>
      <c r="O628" s="17">
        <v>0.195394191900053</v>
      </c>
      <c r="P628" s="17">
        <v>0.23041386887048099</v>
      </c>
      <c r="Q628" s="17">
        <v>0.24888094570932801</v>
      </c>
      <c r="R628" s="17"/>
      <c r="S628" s="17">
        <v>0.213764759509675</v>
      </c>
      <c r="T628" s="17">
        <v>0.21011163393169199</v>
      </c>
      <c r="U628" s="17">
        <v>0.199691903252566</v>
      </c>
      <c r="V628" s="17">
        <v>0.22714100857032299</v>
      </c>
      <c r="W628" s="17">
        <v>0.18812599466596</v>
      </c>
      <c r="X628" s="17">
        <v>0.228849621151793</v>
      </c>
      <c r="Y628" s="17">
        <v>0.18676762661895399</v>
      </c>
      <c r="Z628" s="17">
        <v>0.26011504439280703</v>
      </c>
      <c r="AA628" s="17">
        <v>0.18410030500026001</v>
      </c>
      <c r="AB628" s="17">
        <v>0.191003241713325</v>
      </c>
      <c r="AC628" s="17">
        <v>0.193319827056041</v>
      </c>
      <c r="AD628" s="17">
        <v>0.21204833953611801</v>
      </c>
      <c r="AE628" s="17"/>
      <c r="AF628" s="17">
        <v>0.377318069164991</v>
      </c>
      <c r="AG628" s="17">
        <v>0.24790175523111199</v>
      </c>
      <c r="AH628" s="17">
        <v>0.254959924916281</v>
      </c>
      <c r="AI628" s="17">
        <v>0.20518948682782401</v>
      </c>
      <c r="AJ628" s="17">
        <v>0.21010592684231499</v>
      </c>
      <c r="AK628" s="17">
        <v>0.26065229642528998</v>
      </c>
      <c r="AL628" s="17">
        <v>0.19046369916683401</v>
      </c>
      <c r="AM628" s="17">
        <v>0.21555856725292399</v>
      </c>
      <c r="AN628" s="17">
        <v>0.201702137429629</v>
      </c>
      <c r="AO628" s="17">
        <v>0.18928782082249199</v>
      </c>
      <c r="AP628" s="17">
        <v>0.199056493493768</v>
      </c>
      <c r="AQ628" s="17">
        <v>0.137961153649791</v>
      </c>
      <c r="AR628" s="17">
        <v>0.17908469877111099</v>
      </c>
      <c r="AS628" s="17">
        <v>0.202926405095542</v>
      </c>
      <c r="AT628" s="17">
        <v>7.2425752010176203E-2</v>
      </c>
      <c r="AU628" s="17">
        <v>0.17223451351823399</v>
      </c>
      <c r="AV628" s="17"/>
      <c r="AW628" s="17">
        <v>0.20125000498891399</v>
      </c>
      <c r="AX628" s="17">
        <v>0.20207254577617501</v>
      </c>
      <c r="AY628" s="17">
        <v>0.18726388092277799</v>
      </c>
      <c r="AZ628" s="17">
        <v>0.211796497221443</v>
      </c>
      <c r="BA628" s="17">
        <v>0.23294524700455499</v>
      </c>
      <c r="BB628" s="17">
        <v>0.21445197917351699</v>
      </c>
      <c r="BC628" s="17"/>
      <c r="BD628" s="17">
        <v>0.26031089227454401</v>
      </c>
      <c r="BE628" s="17">
        <v>0.215106521055838</v>
      </c>
      <c r="BF628" s="17">
        <v>0.171967023616066</v>
      </c>
      <c r="BG628" s="17">
        <v>0.15615439893216501</v>
      </c>
      <c r="BH628" s="17">
        <v>0.204819516590874</v>
      </c>
      <c r="BI628" s="17"/>
      <c r="BJ628" s="17">
        <v>0.210789870598145</v>
      </c>
      <c r="BK628" s="17">
        <v>0.18744872875757601</v>
      </c>
      <c r="BL628" s="17"/>
      <c r="BM628" s="17">
        <v>0.206815343438676</v>
      </c>
      <c r="BN628" s="17">
        <v>0.20030436838591001</v>
      </c>
      <c r="BO628" s="17"/>
      <c r="BP628" s="17">
        <v>0.193355112729474</v>
      </c>
      <c r="BQ628" s="17">
        <v>0.177313503335949</v>
      </c>
      <c r="BR628" s="17">
        <v>0.22902490987723501</v>
      </c>
      <c r="BS628" s="17">
        <v>0.20998835355634701</v>
      </c>
      <c r="BT628" s="17"/>
      <c r="BU628" s="17">
        <v>0.165314403991218</v>
      </c>
      <c r="BV628" s="17">
        <v>0.25833603660792598</v>
      </c>
      <c r="BW628" s="17"/>
      <c r="BX628" s="17">
        <v>0.15293301291115</v>
      </c>
      <c r="BY628" s="17">
        <v>0.22738416898031899</v>
      </c>
      <c r="BZ628" s="17"/>
      <c r="CA628" s="17">
        <v>0.111963752355893</v>
      </c>
      <c r="CB628" s="17">
        <v>0.292811603136996</v>
      </c>
      <c r="CC628" s="17">
        <v>9.9344069359362602E-2</v>
      </c>
      <c r="CD628" s="17">
        <v>0.26198356540419998</v>
      </c>
    </row>
    <row r="629" spans="2:82">
      <c r="B629" t="s">
        <v>226</v>
      </c>
      <c r="C629" s="17">
        <v>4.3043051366756999E-2</v>
      </c>
      <c r="D629" s="17">
        <v>4.8133448839064202E-2</v>
      </c>
      <c r="E629" s="17">
        <v>3.7847974806877002E-2</v>
      </c>
      <c r="F629" s="17"/>
      <c r="G629" s="17">
        <v>7.9087355574147603E-2</v>
      </c>
      <c r="H629" s="17">
        <v>5.0833364938775598E-2</v>
      </c>
      <c r="I629" s="17">
        <v>5.0082713415538299E-2</v>
      </c>
      <c r="J629" s="17">
        <v>2.8620310790042101E-2</v>
      </c>
      <c r="K629" s="17">
        <v>4.5615017215777598E-2</v>
      </c>
      <c r="L629" s="17">
        <v>1.69513395107476E-2</v>
      </c>
      <c r="M629" s="17"/>
      <c r="N629" s="17">
        <v>3.4786010793126002E-2</v>
      </c>
      <c r="O629" s="17">
        <v>3.8879500476003102E-2</v>
      </c>
      <c r="P629" s="17">
        <v>5.6785547460810902E-2</v>
      </c>
      <c r="Q629" s="17">
        <v>4.5325677478414601E-2</v>
      </c>
      <c r="R629" s="17"/>
      <c r="S629" s="17">
        <v>5.0231583373297799E-2</v>
      </c>
      <c r="T629" s="17">
        <v>3.3854365210823599E-2</v>
      </c>
      <c r="U629" s="17">
        <v>6.20789422270695E-2</v>
      </c>
      <c r="V629" s="17">
        <v>2.39194393900625E-2</v>
      </c>
      <c r="W629" s="17">
        <v>5.1822433966925499E-2</v>
      </c>
      <c r="X629" s="17">
        <v>4.9312273272724097E-2</v>
      </c>
      <c r="Y629" s="17">
        <v>4.9005140013463698E-2</v>
      </c>
      <c r="Z629" s="17">
        <v>4.4786615068951999E-2</v>
      </c>
      <c r="AA629" s="17">
        <v>3.3943237310078998E-2</v>
      </c>
      <c r="AB629" s="17">
        <v>4.2061691511677997E-2</v>
      </c>
      <c r="AC629" s="17">
        <v>5.0634612253780999E-2</v>
      </c>
      <c r="AD629" s="17">
        <v>2.2059945349952498E-2</v>
      </c>
      <c r="AE629" s="17"/>
      <c r="AF629" s="17">
        <v>5.0528384650119398E-2</v>
      </c>
      <c r="AG629" s="17">
        <v>6.2513403456510894E-2</v>
      </c>
      <c r="AH629" s="17">
        <v>2.29749323850281E-2</v>
      </c>
      <c r="AI629" s="17">
        <v>5.7880768810665298E-2</v>
      </c>
      <c r="AJ629" s="17">
        <v>4.91465260871752E-2</v>
      </c>
      <c r="AK629" s="17">
        <v>3.5859719283056E-2</v>
      </c>
      <c r="AL629" s="17">
        <v>4.5470639110075997E-2</v>
      </c>
      <c r="AM629" s="17">
        <v>3.8927177190929599E-2</v>
      </c>
      <c r="AN629" s="17">
        <v>3.9101309045912601E-2</v>
      </c>
      <c r="AO629" s="17">
        <v>3.3105573174197198E-2</v>
      </c>
      <c r="AP629" s="17">
        <v>6.0309957485808398E-2</v>
      </c>
      <c r="AQ629" s="17">
        <v>6.8370294039874505E-2</v>
      </c>
      <c r="AR629" s="17">
        <v>3.7577795536889197E-2</v>
      </c>
      <c r="AS629" s="17">
        <v>1.8833005035669301E-2</v>
      </c>
      <c r="AT629" s="17">
        <v>5.4675138812624702E-2</v>
      </c>
      <c r="AU629" s="17">
        <v>1.7414715312763999E-2</v>
      </c>
      <c r="AV629" s="17"/>
      <c r="AW629" s="17">
        <v>3.9811800271503002E-2</v>
      </c>
      <c r="AX629" s="17">
        <v>4.1509615462503903E-2</v>
      </c>
      <c r="AY629" s="17">
        <v>5.0177135394258901E-2</v>
      </c>
      <c r="AZ629" s="17">
        <v>5.0410381221292801E-2</v>
      </c>
      <c r="BA629" s="17">
        <v>2.11888613250646E-2</v>
      </c>
      <c r="BB629" s="17">
        <v>6.3668524231610693E-2</v>
      </c>
      <c r="BC629" s="17"/>
      <c r="BD629" s="17">
        <v>4.2017015903786099E-2</v>
      </c>
      <c r="BE629" s="17">
        <v>5.4197913420322603E-2</v>
      </c>
      <c r="BF629" s="17">
        <v>4.0463365484937702E-2</v>
      </c>
      <c r="BG629" s="17">
        <v>3.79190248283253E-2</v>
      </c>
      <c r="BH629" s="17">
        <v>3.0050927032158899E-2</v>
      </c>
      <c r="BI629" s="17"/>
      <c r="BJ629" s="17">
        <v>4.1833778582674001E-2</v>
      </c>
      <c r="BK629" s="17">
        <v>4.9990128910958401E-2</v>
      </c>
      <c r="BL629" s="17"/>
      <c r="BM629" s="17">
        <v>4.2869831153193899E-2</v>
      </c>
      <c r="BN629" s="17">
        <v>4.3692081159775097E-2</v>
      </c>
      <c r="BO629" s="17"/>
      <c r="BP629" s="17">
        <v>4.2090995252192599E-2</v>
      </c>
      <c r="BQ629" s="17">
        <v>4.9629446407249901E-2</v>
      </c>
      <c r="BR629" s="17">
        <v>4.4450762990814102E-2</v>
      </c>
      <c r="BS629" s="17">
        <v>4.0559001487788397E-2</v>
      </c>
      <c r="BT629" s="17"/>
      <c r="BU629" s="17">
        <v>3.7721959180672199E-2</v>
      </c>
      <c r="BV629" s="17">
        <v>4.98165848784375E-2</v>
      </c>
      <c r="BW629" s="17"/>
      <c r="BX629" s="17">
        <v>3.5820907294504399E-2</v>
      </c>
      <c r="BY629" s="17">
        <v>4.5907756614292701E-2</v>
      </c>
      <c r="BZ629" s="17"/>
      <c r="CA629" s="17">
        <v>1.7306092158187701E-2</v>
      </c>
      <c r="CB629" s="17">
        <v>6.6883412694145203E-2</v>
      </c>
      <c r="CC629" s="17">
        <v>1.9648349946364298E-2</v>
      </c>
      <c r="CD629" s="17">
        <v>5.1856021191391002E-2</v>
      </c>
    </row>
    <row r="630" spans="2:82">
      <c r="B630" t="s">
        <v>227</v>
      </c>
      <c r="C630" s="17">
        <v>1.5455540110289699E-2</v>
      </c>
      <c r="D630" s="17">
        <v>2.1625656638132401E-2</v>
      </c>
      <c r="E630" s="17">
        <v>9.5440213517424301E-3</v>
      </c>
      <c r="F630" s="17"/>
      <c r="G630" s="17">
        <v>1.46381816914308E-2</v>
      </c>
      <c r="H630" s="17">
        <v>9.9950915501726603E-3</v>
      </c>
      <c r="I630" s="17">
        <v>2.405120465689E-2</v>
      </c>
      <c r="J630" s="17">
        <v>1.47493286533805E-2</v>
      </c>
      <c r="K630" s="17">
        <v>1.5021604149188199E-2</v>
      </c>
      <c r="L630" s="17">
        <v>1.42994081086779E-2</v>
      </c>
      <c r="M630" s="17"/>
      <c r="N630" s="17">
        <v>9.9279912459870091E-3</v>
      </c>
      <c r="O630" s="17">
        <v>1.86305732582791E-2</v>
      </c>
      <c r="P630" s="17">
        <v>1.85027011073319E-2</v>
      </c>
      <c r="Q630" s="17">
        <v>1.47670640798552E-2</v>
      </c>
      <c r="R630" s="17"/>
      <c r="S630" s="17">
        <v>2.00422022760476E-2</v>
      </c>
      <c r="T630" s="17">
        <v>8.5314102629460709E-3</v>
      </c>
      <c r="U630" s="17">
        <v>0</v>
      </c>
      <c r="V630" s="17">
        <v>1.57147618968249E-2</v>
      </c>
      <c r="W630" s="17">
        <v>2.2472256935796499E-2</v>
      </c>
      <c r="X630" s="17">
        <v>2.25768157590697E-2</v>
      </c>
      <c r="Y630" s="17">
        <v>1.1244694658438701E-2</v>
      </c>
      <c r="Z630" s="17">
        <v>6.3575474433801701E-3</v>
      </c>
      <c r="AA630" s="17">
        <v>1.6705676754796901E-2</v>
      </c>
      <c r="AB630" s="17">
        <v>1.6496250721360801E-2</v>
      </c>
      <c r="AC630" s="17">
        <v>1.2341562911991099E-2</v>
      </c>
      <c r="AD630" s="17">
        <v>4.7597622040707603E-2</v>
      </c>
      <c r="AE630" s="17"/>
      <c r="AF630" s="17">
        <v>0</v>
      </c>
      <c r="AG630" s="17">
        <v>3.9269096274351302E-2</v>
      </c>
      <c r="AH630" s="17">
        <v>1.8833759738160299E-2</v>
      </c>
      <c r="AI630" s="17">
        <v>1.48488429094087E-2</v>
      </c>
      <c r="AJ630" s="17">
        <v>1.5637942898117999E-2</v>
      </c>
      <c r="AK630" s="17">
        <v>1.4489088258926501E-2</v>
      </c>
      <c r="AL630" s="17">
        <v>1.26802913787005E-2</v>
      </c>
      <c r="AM630" s="17">
        <v>3.7997843989152598E-3</v>
      </c>
      <c r="AN630" s="17">
        <v>1.2427246542544099E-2</v>
      </c>
      <c r="AO630" s="17">
        <v>1.11122917389036E-2</v>
      </c>
      <c r="AP630" s="17">
        <v>2.0105281979788399E-2</v>
      </c>
      <c r="AQ630" s="17">
        <v>2.19151094805221E-2</v>
      </c>
      <c r="AR630" s="17">
        <v>1.10567077708227E-2</v>
      </c>
      <c r="AS630" s="17">
        <v>2.8521089198065001E-2</v>
      </c>
      <c r="AT630" s="17">
        <v>9.2671311844595098E-3</v>
      </c>
      <c r="AU630" s="17">
        <v>1.13491747726854E-2</v>
      </c>
      <c r="AV630" s="17"/>
      <c r="AW630" s="17">
        <v>2.47012072079595E-2</v>
      </c>
      <c r="AX630" s="17">
        <v>4.3733019714154303E-3</v>
      </c>
      <c r="AY630" s="17">
        <v>2.7664323547169401E-2</v>
      </c>
      <c r="AZ630" s="17">
        <v>2.00912196088773E-2</v>
      </c>
      <c r="BA630" s="17">
        <v>6.25967243625944E-3</v>
      </c>
      <c r="BB630" s="17">
        <v>4.8237565438722296E-3</v>
      </c>
      <c r="BC630" s="17"/>
      <c r="BD630" s="17">
        <v>1.5413053140986401E-2</v>
      </c>
      <c r="BE630" s="17">
        <v>1.5577381004676301E-2</v>
      </c>
      <c r="BF630" s="17">
        <v>1.1714838938859599E-2</v>
      </c>
      <c r="BG630" s="17">
        <v>1.8288443645515701E-2</v>
      </c>
      <c r="BH630" s="17">
        <v>1.32259913461658E-2</v>
      </c>
      <c r="BI630" s="17"/>
      <c r="BJ630" s="17">
        <v>1.3780818954404001E-2</v>
      </c>
      <c r="BK630" s="17">
        <v>2.2211334709042799E-2</v>
      </c>
      <c r="BL630" s="17"/>
      <c r="BM630" s="17">
        <v>1.47173682626208E-2</v>
      </c>
      <c r="BN630" s="17">
        <v>1.9513865610938701E-2</v>
      </c>
      <c r="BO630" s="17"/>
      <c r="BP630" s="17">
        <v>2.0890133897494799E-2</v>
      </c>
      <c r="BQ630" s="17">
        <v>1.9579578725935302E-2</v>
      </c>
      <c r="BR630" s="17">
        <v>1.2708673129635299E-2</v>
      </c>
      <c r="BS630" s="17">
        <v>1.33517476006722E-2</v>
      </c>
      <c r="BT630" s="17"/>
      <c r="BU630" s="17">
        <v>1.3598815937798299E-2</v>
      </c>
      <c r="BV630" s="17">
        <v>1.7819074318023799E-2</v>
      </c>
      <c r="BW630" s="17"/>
      <c r="BX630" s="17">
        <v>1.44681136065765E-2</v>
      </c>
      <c r="BY630" s="17">
        <v>1.5847208548144798E-2</v>
      </c>
      <c r="BZ630" s="17"/>
      <c r="CA630" s="17">
        <v>2.7804994744391001E-3</v>
      </c>
      <c r="CB630" s="17">
        <v>2.8101897009035801E-2</v>
      </c>
      <c r="CC630" s="17">
        <v>5.8697603168583502E-3</v>
      </c>
      <c r="CD630" s="17">
        <v>1.68474258608012E-2</v>
      </c>
    </row>
    <row r="631" spans="2:82">
      <c r="B631" t="s">
        <v>124</v>
      </c>
      <c r="C631" s="17">
        <v>4.7471374322079797E-2</v>
      </c>
      <c r="D631" s="17">
        <v>2.9535907512332201E-2</v>
      </c>
      <c r="E631" s="17">
        <v>6.4894055018937594E-2</v>
      </c>
      <c r="F631" s="17"/>
      <c r="G631" s="17">
        <v>4.51941608428559E-2</v>
      </c>
      <c r="H631" s="17">
        <v>5.8345378277718803E-2</v>
      </c>
      <c r="I631" s="17">
        <v>4.2939724002204603E-2</v>
      </c>
      <c r="J631" s="17">
        <v>6.7071881990121304E-2</v>
      </c>
      <c r="K631" s="17">
        <v>3.9446599030730001E-2</v>
      </c>
      <c r="L631" s="17">
        <v>3.3270685373470603E-2</v>
      </c>
      <c r="M631" s="17"/>
      <c r="N631" s="17">
        <v>2.27680042360675E-2</v>
      </c>
      <c r="O631" s="17">
        <v>4.8159113024975803E-2</v>
      </c>
      <c r="P631" s="17">
        <v>5.4434136040878198E-2</v>
      </c>
      <c r="Q631" s="17">
        <v>6.4752201849224797E-2</v>
      </c>
      <c r="R631" s="17"/>
      <c r="S631" s="17">
        <v>3.6368236858953303E-2</v>
      </c>
      <c r="T631" s="17">
        <v>3.5558197276488297E-2</v>
      </c>
      <c r="U631" s="17">
        <v>4.5379861180667801E-2</v>
      </c>
      <c r="V631" s="17">
        <v>6.4959247380690296E-2</v>
      </c>
      <c r="W631" s="17">
        <v>3.7839312151474902E-2</v>
      </c>
      <c r="X631" s="17">
        <v>5.1718580713919E-2</v>
      </c>
      <c r="Y631" s="17">
        <v>5.1638502793036598E-2</v>
      </c>
      <c r="Z631" s="17">
        <v>2.9564849135612799E-2</v>
      </c>
      <c r="AA631" s="17">
        <v>5.5736085072083399E-2</v>
      </c>
      <c r="AB631" s="17">
        <v>5.9748128366189798E-2</v>
      </c>
      <c r="AC631" s="17">
        <v>4.9487189552547897E-2</v>
      </c>
      <c r="AD631" s="17">
        <v>5.6022829046762403E-2</v>
      </c>
      <c r="AE631" s="17"/>
      <c r="AF631" s="17">
        <v>8.1221576938979301E-2</v>
      </c>
      <c r="AG631" s="17">
        <v>6.1115122953843103E-2</v>
      </c>
      <c r="AH631" s="17">
        <v>7.8093889404300704E-2</v>
      </c>
      <c r="AI631" s="17">
        <v>5.00699659583968E-2</v>
      </c>
      <c r="AJ631" s="17">
        <v>5.7907832445982098E-2</v>
      </c>
      <c r="AK631" s="17">
        <v>5.47170489422674E-2</v>
      </c>
      <c r="AL631" s="17">
        <v>3.9938231992351601E-2</v>
      </c>
      <c r="AM631" s="17">
        <v>4.9100789675290198E-2</v>
      </c>
      <c r="AN631" s="17">
        <v>4.1334560589245999E-2</v>
      </c>
      <c r="AO631" s="17">
        <v>2.6727833821537601E-2</v>
      </c>
      <c r="AP631" s="17">
        <v>4.1145823979139497E-2</v>
      </c>
      <c r="AQ631" s="17">
        <v>3.6103546855564002E-2</v>
      </c>
      <c r="AR631" s="17">
        <v>1.2011885813526401E-2</v>
      </c>
      <c r="AS631" s="17">
        <v>4.5801976471776903E-2</v>
      </c>
      <c r="AT631" s="17">
        <v>1.3001935020526999E-2</v>
      </c>
      <c r="AU631" s="17">
        <v>1.17395830510993E-2</v>
      </c>
      <c r="AV631" s="17"/>
      <c r="AW631" s="17">
        <v>3.9875453905665499E-2</v>
      </c>
      <c r="AX631" s="17">
        <v>4.3979473617299501E-2</v>
      </c>
      <c r="AY631" s="17">
        <v>5.59422399440219E-2</v>
      </c>
      <c r="AZ631" s="17">
        <v>5.8379312261360401E-2</v>
      </c>
      <c r="BA631" s="17">
        <v>4.4110452879888899E-2</v>
      </c>
      <c r="BB631" s="17">
        <v>3.8841333725461301E-2</v>
      </c>
      <c r="BC631" s="17"/>
      <c r="BD631" s="17">
        <v>6.2689412835291905E-2</v>
      </c>
      <c r="BE631" s="17">
        <v>6.0137262814420403E-2</v>
      </c>
      <c r="BF631" s="17">
        <v>3.9547402089494997E-2</v>
      </c>
      <c r="BG631" s="17">
        <v>2.3608560458023099E-2</v>
      </c>
      <c r="BH631" s="17">
        <v>0</v>
      </c>
      <c r="BI631" s="17"/>
      <c r="BJ631" s="17">
        <v>4.6108327763852798E-2</v>
      </c>
      <c r="BK631" s="17">
        <v>4.8933282031083103E-2</v>
      </c>
      <c r="BL631" s="17"/>
      <c r="BM631" s="17">
        <v>4.69263408704352E-2</v>
      </c>
      <c r="BN631" s="17">
        <v>4.7640174184624302E-2</v>
      </c>
      <c r="BO631" s="17"/>
      <c r="BP631" s="17">
        <v>4.8880997322107003E-2</v>
      </c>
      <c r="BQ631" s="17">
        <v>3.9775557459365202E-2</v>
      </c>
      <c r="BR631" s="17">
        <v>1.2095290177677199E-2</v>
      </c>
      <c r="BS631" s="17">
        <v>4.8091738731677602E-2</v>
      </c>
      <c r="BT631" s="17"/>
      <c r="BU631" s="17">
        <v>3.3297048473512302E-2</v>
      </c>
      <c r="BV631" s="17">
        <v>6.55147135056834E-2</v>
      </c>
      <c r="BW631" s="17"/>
      <c r="BX631" s="17">
        <v>2.9211912716990699E-2</v>
      </c>
      <c r="BY631" s="17">
        <v>5.4714095452255099E-2</v>
      </c>
      <c r="BZ631" s="17"/>
      <c r="CA631" s="17">
        <v>5.4738951938754698E-3</v>
      </c>
      <c r="CB631" s="17">
        <v>5.3940827000022298E-2</v>
      </c>
      <c r="CC631" s="17">
        <v>1.9023582645196501E-2</v>
      </c>
      <c r="CD631" s="17">
        <v>8.2684769382309703E-2</v>
      </c>
    </row>
    <row r="632" spans="2:82">
      <c r="B632" t="s">
        <v>228</v>
      </c>
      <c r="C632" s="17">
        <v>0.68779028908520201</v>
      </c>
      <c r="D632" s="17">
        <v>0.69308251511052998</v>
      </c>
      <c r="E632" s="17">
        <v>0.68424614222112801</v>
      </c>
      <c r="F632" s="17"/>
      <c r="G632" s="17">
        <v>0.653887907445314</v>
      </c>
      <c r="H632" s="17">
        <v>0.67125982089749903</v>
      </c>
      <c r="I632" s="17">
        <v>0.67323219119932498</v>
      </c>
      <c r="J632" s="17">
        <v>0.68058055119016303</v>
      </c>
      <c r="K632" s="17">
        <v>0.70611148722645201</v>
      </c>
      <c r="L632" s="17">
        <v>0.729294552420513</v>
      </c>
      <c r="M632" s="17"/>
      <c r="N632" s="17">
        <v>0.77542773267672904</v>
      </c>
      <c r="O632" s="17">
        <v>0.69893662134068901</v>
      </c>
      <c r="P632" s="17">
        <v>0.63986374652049804</v>
      </c>
      <c r="Q632" s="17">
        <v>0.62627411088317697</v>
      </c>
      <c r="R632" s="17"/>
      <c r="S632" s="17">
        <v>0.67959321798202699</v>
      </c>
      <c r="T632" s="17">
        <v>0.71194439331804904</v>
      </c>
      <c r="U632" s="17">
        <v>0.69284929333969603</v>
      </c>
      <c r="V632" s="17">
        <v>0.66826554276209904</v>
      </c>
      <c r="W632" s="17">
        <v>0.69974000227984301</v>
      </c>
      <c r="X632" s="17">
        <v>0.64754270910249501</v>
      </c>
      <c r="Y632" s="17">
        <v>0.70134403591610694</v>
      </c>
      <c r="Z632" s="17">
        <v>0.65917594395924795</v>
      </c>
      <c r="AA632" s="17">
        <v>0.70951469586278104</v>
      </c>
      <c r="AB632" s="17">
        <v>0.69069068768744701</v>
      </c>
      <c r="AC632" s="17">
        <v>0.69421680822563903</v>
      </c>
      <c r="AD632" s="17">
        <v>0.66227126402645897</v>
      </c>
      <c r="AE632" s="17"/>
      <c r="AF632" s="17">
        <v>0.49093196924590998</v>
      </c>
      <c r="AG632" s="17">
        <v>0.589200622084183</v>
      </c>
      <c r="AH632" s="17">
        <v>0.62513749355623005</v>
      </c>
      <c r="AI632" s="17">
        <v>0.67201093549370505</v>
      </c>
      <c r="AJ632" s="17">
        <v>0.66720177172640904</v>
      </c>
      <c r="AK632" s="17">
        <v>0.63428184709045998</v>
      </c>
      <c r="AL632" s="17">
        <v>0.71144713835203799</v>
      </c>
      <c r="AM632" s="17">
        <v>0.69261368148194102</v>
      </c>
      <c r="AN632" s="17">
        <v>0.70543474639266801</v>
      </c>
      <c r="AO632" s="17">
        <v>0.73976648044286897</v>
      </c>
      <c r="AP632" s="17">
        <v>0.67938244306149598</v>
      </c>
      <c r="AQ632" s="17">
        <v>0.73564989597424901</v>
      </c>
      <c r="AR632" s="17">
        <v>0.76026891210765102</v>
      </c>
      <c r="AS632" s="17">
        <v>0.70391752419894704</v>
      </c>
      <c r="AT632" s="17">
        <v>0.85063004297221201</v>
      </c>
      <c r="AU632" s="17">
        <v>0.78726201334521695</v>
      </c>
      <c r="AV632" s="17"/>
      <c r="AW632" s="17">
        <v>0.69436153362595798</v>
      </c>
      <c r="AX632" s="17">
        <v>0.70806506317260598</v>
      </c>
      <c r="AY632" s="17">
        <v>0.67895242019177204</v>
      </c>
      <c r="AZ632" s="17">
        <v>0.65932258968702695</v>
      </c>
      <c r="BA632" s="17">
        <v>0.69549576635423205</v>
      </c>
      <c r="BB632" s="17">
        <v>0.67821440632553898</v>
      </c>
      <c r="BC632" s="17"/>
      <c r="BD632" s="17">
        <v>0.61956962584539199</v>
      </c>
      <c r="BE632" s="17">
        <v>0.65498092170474298</v>
      </c>
      <c r="BF632" s="17">
        <v>0.73630736987064205</v>
      </c>
      <c r="BG632" s="17">
        <v>0.764029572135971</v>
      </c>
      <c r="BH632" s="17">
        <v>0.75190356503080102</v>
      </c>
      <c r="BI632" s="17"/>
      <c r="BJ632" s="17">
        <v>0.68748720410092501</v>
      </c>
      <c r="BK632" s="17">
        <v>0.69141652559134004</v>
      </c>
      <c r="BL632" s="17"/>
      <c r="BM632" s="17">
        <v>0.68867111627507405</v>
      </c>
      <c r="BN632" s="17">
        <v>0.688849510658752</v>
      </c>
      <c r="BO632" s="17"/>
      <c r="BP632" s="17">
        <v>0.69478276079873102</v>
      </c>
      <c r="BQ632" s="17">
        <v>0.71370191407150096</v>
      </c>
      <c r="BR632" s="17">
        <v>0.70172036382463798</v>
      </c>
      <c r="BS632" s="17">
        <v>0.68800915862351497</v>
      </c>
      <c r="BT632" s="17"/>
      <c r="BU632" s="17">
        <v>0.75006777241679901</v>
      </c>
      <c r="BV632" s="17">
        <v>0.60851359068992905</v>
      </c>
      <c r="BW632" s="17"/>
      <c r="BX632" s="17">
        <v>0.767566053470779</v>
      </c>
      <c r="BY632" s="17">
        <v>0.65614677040498803</v>
      </c>
      <c r="BZ632" s="17"/>
      <c r="CA632" s="17">
        <v>0.86247576081760502</v>
      </c>
      <c r="CB632" s="17">
        <v>0.55826226015980096</v>
      </c>
      <c r="CC632" s="17">
        <v>0.85611423773221795</v>
      </c>
      <c r="CD632" s="17">
        <v>0.58662821816129795</v>
      </c>
    </row>
    <row r="633" spans="2:82">
      <c r="B633" t="s">
        <v>229</v>
      </c>
      <c r="C633" s="17">
        <v>5.84985914770468E-2</v>
      </c>
      <c r="D633" s="17">
        <v>6.9759105477196701E-2</v>
      </c>
      <c r="E633" s="17">
        <v>4.7391996158619401E-2</v>
      </c>
      <c r="F633" s="17"/>
      <c r="G633" s="17">
        <v>9.3725537265578404E-2</v>
      </c>
      <c r="H633" s="17">
        <v>6.0828456488948301E-2</v>
      </c>
      <c r="I633" s="17">
        <v>7.4133918072428306E-2</v>
      </c>
      <c r="J633" s="17">
        <v>4.3369639443422599E-2</v>
      </c>
      <c r="K633" s="17">
        <v>6.0636621364965899E-2</v>
      </c>
      <c r="L633" s="17">
        <v>3.1250747619425499E-2</v>
      </c>
      <c r="M633" s="17"/>
      <c r="N633" s="17">
        <v>4.4714002039113E-2</v>
      </c>
      <c r="O633" s="17">
        <v>5.7510073734282199E-2</v>
      </c>
      <c r="P633" s="17">
        <v>7.5288248568142702E-2</v>
      </c>
      <c r="Q633" s="17">
        <v>6.0092741558269797E-2</v>
      </c>
      <c r="R633" s="17"/>
      <c r="S633" s="17">
        <v>7.0273785649345402E-2</v>
      </c>
      <c r="T633" s="17">
        <v>4.2385775473769698E-2</v>
      </c>
      <c r="U633" s="17">
        <v>6.20789422270695E-2</v>
      </c>
      <c r="V633" s="17">
        <v>3.9634201286887397E-2</v>
      </c>
      <c r="W633" s="17">
        <v>7.4294690902721894E-2</v>
      </c>
      <c r="X633" s="17">
        <v>7.1889089031793807E-2</v>
      </c>
      <c r="Y633" s="17">
        <v>6.0249834671902501E-2</v>
      </c>
      <c r="Z633" s="17">
        <v>5.1144162512332197E-2</v>
      </c>
      <c r="AA633" s="17">
        <v>5.06489140648759E-2</v>
      </c>
      <c r="AB633" s="17">
        <v>5.8557942233038798E-2</v>
      </c>
      <c r="AC633" s="17">
        <v>6.29761751657721E-2</v>
      </c>
      <c r="AD633" s="17">
        <v>6.9657567390660105E-2</v>
      </c>
      <c r="AE633" s="17"/>
      <c r="AF633" s="17">
        <v>5.0528384650119398E-2</v>
      </c>
      <c r="AG633" s="17">
        <v>0.10178249973086199</v>
      </c>
      <c r="AH633" s="17">
        <v>4.1808692123188301E-2</v>
      </c>
      <c r="AI633" s="17">
        <v>7.2729611720074E-2</v>
      </c>
      <c r="AJ633" s="17">
        <v>6.4784468985293206E-2</v>
      </c>
      <c r="AK633" s="17">
        <v>5.0348807541982503E-2</v>
      </c>
      <c r="AL633" s="17">
        <v>5.8150930488776502E-2</v>
      </c>
      <c r="AM633" s="17">
        <v>4.2726961589844903E-2</v>
      </c>
      <c r="AN633" s="17">
        <v>5.1528555588456697E-2</v>
      </c>
      <c r="AO633" s="17">
        <v>4.4217864913100903E-2</v>
      </c>
      <c r="AP633" s="17">
        <v>8.0415239465596797E-2</v>
      </c>
      <c r="AQ633" s="17">
        <v>9.0285403520396601E-2</v>
      </c>
      <c r="AR633" s="17">
        <v>4.86345033077119E-2</v>
      </c>
      <c r="AS633" s="17">
        <v>4.7354094233734302E-2</v>
      </c>
      <c r="AT633" s="17">
        <v>6.3942269997084203E-2</v>
      </c>
      <c r="AU633" s="17">
        <v>2.8763890085449401E-2</v>
      </c>
      <c r="AV633" s="17"/>
      <c r="AW633" s="17">
        <v>6.4513007479462606E-2</v>
      </c>
      <c r="AX633" s="17">
        <v>4.5882917433919299E-2</v>
      </c>
      <c r="AY633" s="17">
        <v>7.7841458941428299E-2</v>
      </c>
      <c r="AZ633" s="17">
        <v>7.0501600830170097E-2</v>
      </c>
      <c r="BA633" s="17">
        <v>2.7448533761324001E-2</v>
      </c>
      <c r="BB633" s="17">
        <v>6.8492280775482903E-2</v>
      </c>
      <c r="BC633" s="17"/>
      <c r="BD633" s="17">
        <v>5.7430069044772401E-2</v>
      </c>
      <c r="BE633" s="17">
        <v>6.9775294424998802E-2</v>
      </c>
      <c r="BF633" s="17">
        <v>5.2178204423797302E-2</v>
      </c>
      <c r="BG633" s="17">
        <v>5.6207468473840998E-2</v>
      </c>
      <c r="BH633" s="17">
        <v>4.3276918378324702E-2</v>
      </c>
      <c r="BI633" s="17"/>
      <c r="BJ633" s="17">
        <v>5.5614597537078002E-2</v>
      </c>
      <c r="BK633" s="17">
        <v>7.2201463620001197E-2</v>
      </c>
      <c r="BL633" s="17"/>
      <c r="BM633" s="17">
        <v>5.7587199415814701E-2</v>
      </c>
      <c r="BN633" s="17">
        <v>6.3205946770713797E-2</v>
      </c>
      <c r="BO633" s="17"/>
      <c r="BP633" s="17">
        <v>6.2981129149687398E-2</v>
      </c>
      <c r="BQ633" s="17">
        <v>6.9209025133185206E-2</v>
      </c>
      <c r="BR633" s="17">
        <v>5.7159436120449401E-2</v>
      </c>
      <c r="BS633" s="17">
        <v>5.3910749088460601E-2</v>
      </c>
      <c r="BT633" s="17"/>
      <c r="BU633" s="17">
        <v>5.13207751184706E-2</v>
      </c>
      <c r="BV633" s="17">
        <v>6.7635659196461306E-2</v>
      </c>
      <c r="BW633" s="17"/>
      <c r="BX633" s="17">
        <v>5.0289020901080901E-2</v>
      </c>
      <c r="BY633" s="17">
        <v>6.1754965162437399E-2</v>
      </c>
      <c r="BZ633" s="17"/>
      <c r="CA633" s="17">
        <v>2.0086591632626799E-2</v>
      </c>
      <c r="CB633" s="17">
        <v>9.4985309703181003E-2</v>
      </c>
      <c r="CC633" s="17">
        <v>2.55181102632226E-2</v>
      </c>
      <c r="CD633" s="17">
        <v>6.8703447052192196E-2</v>
      </c>
    </row>
    <row r="634" spans="2:82">
      <c r="B634" t="s">
        <v>230</v>
      </c>
      <c r="C634" s="17">
        <v>0.62929169760815595</v>
      </c>
      <c r="D634" s="17">
        <v>0.62332340963333399</v>
      </c>
      <c r="E634" s="17">
        <v>0.63685414606250801</v>
      </c>
      <c r="F634" s="17"/>
      <c r="G634" s="17">
        <v>0.56016237017973503</v>
      </c>
      <c r="H634" s="17">
        <v>0.61043136440854995</v>
      </c>
      <c r="I634" s="17">
        <v>0.59909827312689601</v>
      </c>
      <c r="J634" s="17">
        <v>0.63721091174674105</v>
      </c>
      <c r="K634" s="17">
        <v>0.64547486586148695</v>
      </c>
      <c r="L634" s="17">
        <v>0.69804380480108696</v>
      </c>
      <c r="M634" s="17"/>
      <c r="N634" s="17">
        <v>0.73071373063761602</v>
      </c>
      <c r="O634" s="17">
        <v>0.64142654760640705</v>
      </c>
      <c r="P634" s="17">
        <v>0.56457549795235495</v>
      </c>
      <c r="Q634" s="17">
        <v>0.56618136932490704</v>
      </c>
      <c r="R634" s="17"/>
      <c r="S634" s="17">
        <v>0.60931943233268104</v>
      </c>
      <c r="T634" s="17">
        <v>0.66955861784427995</v>
      </c>
      <c r="U634" s="17">
        <v>0.63077035111262703</v>
      </c>
      <c r="V634" s="17">
        <v>0.62863134147521205</v>
      </c>
      <c r="W634" s="17">
        <v>0.625445311377121</v>
      </c>
      <c r="X634" s="17">
        <v>0.57565362007070098</v>
      </c>
      <c r="Y634" s="17">
        <v>0.64109420124420502</v>
      </c>
      <c r="Z634" s="17">
        <v>0.60803178144691605</v>
      </c>
      <c r="AA634" s="17">
        <v>0.658865781797905</v>
      </c>
      <c r="AB634" s="17">
        <v>0.63213274545440801</v>
      </c>
      <c r="AC634" s="17">
        <v>0.631240633059867</v>
      </c>
      <c r="AD634" s="17">
        <v>0.59261369663579899</v>
      </c>
      <c r="AE634" s="17"/>
      <c r="AF634" s="17">
        <v>0.44040358459579099</v>
      </c>
      <c r="AG634" s="17">
        <v>0.48741812235331999</v>
      </c>
      <c r="AH634" s="17">
        <v>0.583328801433042</v>
      </c>
      <c r="AI634" s="17">
        <v>0.59928132377363097</v>
      </c>
      <c r="AJ634" s="17">
        <v>0.60241730274111605</v>
      </c>
      <c r="AK634" s="17">
        <v>0.58393303954847697</v>
      </c>
      <c r="AL634" s="17">
        <v>0.65329620786326204</v>
      </c>
      <c r="AM634" s="17">
        <v>0.64988671989209601</v>
      </c>
      <c r="AN634" s="17">
        <v>0.65390619080421097</v>
      </c>
      <c r="AO634" s="17">
        <v>0.69554861552976899</v>
      </c>
      <c r="AP634" s="17">
        <v>0.59896720359589894</v>
      </c>
      <c r="AQ634" s="17">
        <v>0.64536449245385197</v>
      </c>
      <c r="AR634" s="17">
        <v>0.711634408799939</v>
      </c>
      <c r="AS634" s="17">
        <v>0.656563429965213</v>
      </c>
      <c r="AT634" s="17">
        <v>0.78668777297512804</v>
      </c>
      <c r="AU634" s="17">
        <v>0.75849812325976795</v>
      </c>
      <c r="AV634" s="17"/>
      <c r="AW634" s="17">
        <v>0.629848526146495</v>
      </c>
      <c r="AX634" s="17">
        <v>0.66218214573868694</v>
      </c>
      <c r="AY634" s="17">
        <v>0.60111096125034402</v>
      </c>
      <c r="AZ634" s="17">
        <v>0.58882098885685696</v>
      </c>
      <c r="BA634" s="17">
        <v>0.66804723259290799</v>
      </c>
      <c r="BB634" s="17">
        <v>0.609722125550056</v>
      </c>
      <c r="BC634" s="17"/>
      <c r="BD634" s="17">
        <v>0.562139556800619</v>
      </c>
      <c r="BE634" s="17">
        <v>0.58520562727974401</v>
      </c>
      <c r="BF634" s="17">
        <v>0.68412916544684499</v>
      </c>
      <c r="BG634" s="17">
        <v>0.70782210366213005</v>
      </c>
      <c r="BH634" s="17">
        <v>0.70862664665247699</v>
      </c>
      <c r="BI634" s="17"/>
      <c r="BJ634" s="17">
        <v>0.63187260656384703</v>
      </c>
      <c r="BK634" s="17">
        <v>0.61921506197133802</v>
      </c>
      <c r="BL634" s="17"/>
      <c r="BM634" s="17">
        <v>0.63108391685926002</v>
      </c>
      <c r="BN634" s="17">
        <v>0.62564356388803799</v>
      </c>
      <c r="BO634" s="17"/>
      <c r="BP634" s="17">
        <v>0.63180163164904402</v>
      </c>
      <c r="BQ634" s="17">
        <v>0.64449288893831602</v>
      </c>
      <c r="BR634" s="17">
        <v>0.64456092770418905</v>
      </c>
      <c r="BS634" s="17">
        <v>0.63409840953505403</v>
      </c>
      <c r="BT634" s="17"/>
      <c r="BU634" s="17">
        <v>0.69874699729832901</v>
      </c>
      <c r="BV634" s="17">
        <v>0.54087793149346697</v>
      </c>
      <c r="BW634" s="17"/>
      <c r="BX634" s="17">
        <v>0.71727703256969799</v>
      </c>
      <c r="BY634" s="17">
        <v>0.59439180524255097</v>
      </c>
      <c r="BZ634" s="17"/>
      <c r="CA634" s="17">
        <v>0.84238916918497797</v>
      </c>
      <c r="CB634" s="17">
        <v>0.46327695045661998</v>
      </c>
      <c r="CC634" s="17">
        <v>0.83059612746899603</v>
      </c>
      <c r="CD634" s="17">
        <v>0.51792477110910595</v>
      </c>
    </row>
    <row r="635" spans="2:82">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row>
    <row r="636" spans="2:82">
      <c r="B636" s="6" t="s">
        <v>257</v>
      </c>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row>
    <row r="637" spans="2:82">
      <c r="B637" s="24" t="s">
        <v>15</v>
      </c>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row>
    <row r="638" spans="2:82">
      <c r="B638" t="s">
        <v>223</v>
      </c>
      <c r="C638" s="17">
        <v>0.122243333821888</v>
      </c>
      <c r="D638" s="17">
        <v>0.13790185225002499</v>
      </c>
      <c r="E638" s="17">
        <v>0.107358493100472</v>
      </c>
      <c r="F638" s="17"/>
      <c r="G638" s="17">
        <v>7.4980945085228401E-2</v>
      </c>
      <c r="H638" s="17">
        <v>0.11060324834921</v>
      </c>
      <c r="I638" s="17">
        <v>0.15011339231645601</v>
      </c>
      <c r="J638" s="17">
        <v>0.134092854897713</v>
      </c>
      <c r="K638" s="17">
        <v>0.14000485231805501</v>
      </c>
      <c r="L638" s="17">
        <v>0.11890540923493501</v>
      </c>
      <c r="M638" s="17"/>
      <c r="N638" s="17">
        <v>0.100852800280466</v>
      </c>
      <c r="O638" s="17">
        <v>0.106121008239902</v>
      </c>
      <c r="P638" s="17">
        <v>0.15224406550730199</v>
      </c>
      <c r="Q638" s="17">
        <v>0.13805121839026699</v>
      </c>
      <c r="R638" s="17"/>
      <c r="S638" s="17">
        <v>0.113201852079264</v>
      </c>
      <c r="T638" s="17">
        <v>9.4114370271172296E-2</v>
      </c>
      <c r="U638" s="17">
        <v>0.11719012531605701</v>
      </c>
      <c r="V638" s="17">
        <v>0.137260470618429</v>
      </c>
      <c r="W638" s="17">
        <v>0.14291990373409499</v>
      </c>
      <c r="X638" s="17">
        <v>0.11252732662552099</v>
      </c>
      <c r="Y638" s="17">
        <v>0.139519869813722</v>
      </c>
      <c r="Z638" s="17">
        <v>0.12876263051555201</v>
      </c>
      <c r="AA638" s="17">
        <v>0.13106124621197399</v>
      </c>
      <c r="AB638" s="17">
        <v>9.8295006390307693E-2</v>
      </c>
      <c r="AC638" s="17">
        <v>0.17677577528354199</v>
      </c>
      <c r="AD638" s="17">
        <v>0.129507575112425</v>
      </c>
      <c r="AE638" s="17"/>
      <c r="AF638" s="17">
        <v>0.12623764750896499</v>
      </c>
      <c r="AG638" s="17">
        <v>0.16786481284536101</v>
      </c>
      <c r="AH638" s="17">
        <v>0.15201507204979101</v>
      </c>
      <c r="AI638" s="17">
        <v>0.14111222455007</v>
      </c>
      <c r="AJ638" s="17">
        <v>0.121234933792623</v>
      </c>
      <c r="AK638" s="17">
        <v>0.14051192759418099</v>
      </c>
      <c r="AL638" s="17">
        <v>0.12249360414393699</v>
      </c>
      <c r="AM638" s="17">
        <v>0.107387146512198</v>
      </c>
      <c r="AN638" s="17">
        <v>0.102715677323456</v>
      </c>
      <c r="AO638" s="17">
        <v>0.147386704293787</v>
      </c>
      <c r="AP638" s="17">
        <v>9.1811061366256899E-2</v>
      </c>
      <c r="AQ638" s="17">
        <v>0.103430635393366</v>
      </c>
      <c r="AR638" s="17">
        <v>0.128060832883929</v>
      </c>
      <c r="AS638" s="17">
        <v>7.0583707607170199E-2</v>
      </c>
      <c r="AT638" s="17">
        <v>0.128056102602953</v>
      </c>
      <c r="AU638" s="17">
        <v>9.6293103946494596E-2</v>
      </c>
      <c r="AV638" s="17"/>
      <c r="AW638" s="17">
        <v>0.12403600946471401</v>
      </c>
      <c r="AX638" s="17">
        <v>0.119897241175754</v>
      </c>
      <c r="AY638" s="17">
        <v>0.123627727334067</v>
      </c>
      <c r="AZ638" s="17">
        <v>0.118590875894671</v>
      </c>
      <c r="BA638" s="17">
        <v>0.115196179548519</v>
      </c>
      <c r="BB638" s="17">
        <v>0.15042962305305099</v>
      </c>
      <c r="BC638" s="17"/>
      <c r="BD638" s="17">
        <v>0.14075615076560499</v>
      </c>
      <c r="BE638" s="17">
        <v>0.116688019799097</v>
      </c>
      <c r="BF638" s="17">
        <v>0.10232037306708</v>
      </c>
      <c r="BG638" s="17">
        <v>0.10767406233428101</v>
      </c>
      <c r="BH638" s="17">
        <v>6.9722608758371302E-2</v>
      </c>
      <c r="BI638" s="17"/>
      <c r="BJ638" s="17">
        <v>0.12526112336329001</v>
      </c>
      <c r="BK638" s="17">
        <v>0.112030673522486</v>
      </c>
      <c r="BL638" s="17"/>
      <c r="BM638" s="17">
        <v>0.124167079082375</v>
      </c>
      <c r="BN638" s="17">
        <v>0.11272363406975899</v>
      </c>
      <c r="BO638" s="17"/>
      <c r="BP638" s="17">
        <v>0.108304274846227</v>
      </c>
      <c r="BQ638" s="17">
        <v>0.152229331350242</v>
      </c>
      <c r="BR638" s="17">
        <v>9.3394588031501996E-2</v>
      </c>
      <c r="BS638" s="17">
        <v>0.12239089401839701</v>
      </c>
      <c r="BT638" s="17"/>
      <c r="BU638" s="17">
        <v>0.12215301008569</v>
      </c>
      <c r="BV638" s="17">
        <v>0.122358312257263</v>
      </c>
      <c r="BW638" s="17"/>
      <c r="BX638" s="17">
        <v>0.10442022885916601</v>
      </c>
      <c r="BY638" s="17">
        <v>0.12931297156426599</v>
      </c>
      <c r="BZ638" s="17"/>
      <c r="CA638" s="17">
        <v>0.20012984461529501</v>
      </c>
      <c r="CB638" s="17">
        <v>0.222155189056084</v>
      </c>
      <c r="CC638" s="17">
        <v>6.9027297535487905E-2</v>
      </c>
      <c r="CD638" s="17">
        <v>6.26997113252451E-2</v>
      </c>
    </row>
    <row r="639" spans="2:82">
      <c r="B639" t="s">
        <v>224</v>
      </c>
      <c r="C639" s="17">
        <v>0.31756897700053899</v>
      </c>
      <c r="D639" s="17">
        <v>0.31493451652719501</v>
      </c>
      <c r="E639" s="17">
        <v>0.32148522751102199</v>
      </c>
      <c r="F639" s="17"/>
      <c r="G639" s="17">
        <v>0.24375493219900601</v>
      </c>
      <c r="H639" s="17">
        <v>0.32178887556935698</v>
      </c>
      <c r="I639" s="17">
        <v>0.31404414495991001</v>
      </c>
      <c r="J639" s="17">
        <v>0.33894249032344198</v>
      </c>
      <c r="K639" s="17">
        <v>0.31230138319214201</v>
      </c>
      <c r="L639" s="17">
        <v>0.35229992826143203</v>
      </c>
      <c r="M639" s="17"/>
      <c r="N639" s="17">
        <v>0.30467132451150097</v>
      </c>
      <c r="O639" s="17">
        <v>0.31838808659738099</v>
      </c>
      <c r="P639" s="17">
        <v>0.33281836784610702</v>
      </c>
      <c r="Q639" s="17">
        <v>0.31831930802408798</v>
      </c>
      <c r="R639" s="17"/>
      <c r="S639" s="17">
        <v>0.31877853434009001</v>
      </c>
      <c r="T639" s="17">
        <v>0.31309731601954699</v>
      </c>
      <c r="U639" s="17">
        <v>0.284574524898769</v>
      </c>
      <c r="V639" s="17">
        <v>0.31783933082092097</v>
      </c>
      <c r="W639" s="17">
        <v>0.31154889409763298</v>
      </c>
      <c r="X639" s="17">
        <v>0.37116400588246201</v>
      </c>
      <c r="Y639" s="17">
        <v>0.274619464739768</v>
      </c>
      <c r="Z639" s="17">
        <v>0.397927017146045</v>
      </c>
      <c r="AA639" s="17">
        <v>0.33162504805670201</v>
      </c>
      <c r="AB639" s="17">
        <v>0.29858671933881797</v>
      </c>
      <c r="AC639" s="17">
        <v>0.33010078250123198</v>
      </c>
      <c r="AD639" s="17">
        <v>0.263632795353899</v>
      </c>
      <c r="AE639" s="17"/>
      <c r="AF639" s="17">
        <v>0.26216784213072802</v>
      </c>
      <c r="AG639" s="17">
        <v>0.27114231775925401</v>
      </c>
      <c r="AH639" s="17">
        <v>0.31180793907606402</v>
      </c>
      <c r="AI639" s="17">
        <v>0.33486658869236102</v>
      </c>
      <c r="AJ639" s="17">
        <v>0.32100843259549899</v>
      </c>
      <c r="AK639" s="17">
        <v>0.32574893796288201</v>
      </c>
      <c r="AL639" s="17">
        <v>0.35078852467685401</v>
      </c>
      <c r="AM639" s="17">
        <v>0.25341782190801598</v>
      </c>
      <c r="AN639" s="17">
        <v>0.34407421626399398</v>
      </c>
      <c r="AO639" s="17">
        <v>0.32835982354011001</v>
      </c>
      <c r="AP639" s="17">
        <v>0.29357549892947299</v>
      </c>
      <c r="AQ639" s="17">
        <v>0.29916761450295898</v>
      </c>
      <c r="AR639" s="17">
        <v>0.35556598964590203</v>
      </c>
      <c r="AS639" s="17">
        <v>0.37277247303196698</v>
      </c>
      <c r="AT639" s="17">
        <v>0.33231445544718902</v>
      </c>
      <c r="AU639" s="17">
        <v>0.30798805669569201</v>
      </c>
      <c r="AV639" s="17"/>
      <c r="AW639" s="17">
        <v>0.29334302683977498</v>
      </c>
      <c r="AX639" s="17">
        <v>0.31090612429578601</v>
      </c>
      <c r="AY639" s="17">
        <v>0.34661125702971102</v>
      </c>
      <c r="AZ639" s="17">
        <v>0.33628267877670098</v>
      </c>
      <c r="BA639" s="17">
        <v>0.33297131724650397</v>
      </c>
      <c r="BB639" s="17">
        <v>0.28268909170383899</v>
      </c>
      <c r="BC639" s="17"/>
      <c r="BD639" s="17">
        <v>0.34502423778139701</v>
      </c>
      <c r="BE639" s="17">
        <v>0.30187273692945299</v>
      </c>
      <c r="BF639" s="17">
        <v>0.29759294151132498</v>
      </c>
      <c r="BG639" s="17">
        <v>0.29162676570434198</v>
      </c>
      <c r="BH639" s="17">
        <v>0.28143222115536598</v>
      </c>
      <c r="BI639" s="17"/>
      <c r="BJ639" s="17">
        <v>0.32380712354580998</v>
      </c>
      <c r="BK639" s="17">
        <v>0.28948581618139901</v>
      </c>
      <c r="BL639" s="17"/>
      <c r="BM639" s="17">
        <v>0.32256814192847</v>
      </c>
      <c r="BN639" s="17">
        <v>0.29286874504811999</v>
      </c>
      <c r="BO639" s="17"/>
      <c r="BP639" s="17">
        <v>0.26975122636867799</v>
      </c>
      <c r="BQ639" s="17">
        <v>0.30609610431663298</v>
      </c>
      <c r="BR639" s="17">
        <v>0.33413752367800897</v>
      </c>
      <c r="BS639" s="17">
        <v>0.32482515529669398</v>
      </c>
      <c r="BT639" s="17"/>
      <c r="BU639" s="17">
        <v>0.31950525691168902</v>
      </c>
      <c r="BV639" s="17">
        <v>0.315104171579489</v>
      </c>
      <c r="BW639" s="17"/>
      <c r="BX639" s="17">
        <v>0.29590587785468703</v>
      </c>
      <c r="BY639" s="17">
        <v>0.32616177066127899</v>
      </c>
      <c r="BZ639" s="17"/>
      <c r="CA639" s="17">
        <v>0.366851341763547</v>
      </c>
      <c r="CB639" s="17">
        <v>0.40915895911261502</v>
      </c>
      <c r="CC639" s="17">
        <v>0.22854334829513001</v>
      </c>
      <c r="CD639" s="17">
        <v>0.31189988463322699</v>
      </c>
    </row>
    <row r="640" spans="2:82">
      <c r="B640" t="s">
        <v>225</v>
      </c>
      <c r="C640" s="17">
        <v>0.29141339801055399</v>
      </c>
      <c r="D640" s="17">
        <v>0.283076153614571</v>
      </c>
      <c r="E640" s="17">
        <v>0.29866230086494699</v>
      </c>
      <c r="F640" s="17"/>
      <c r="G640" s="17">
        <v>0.29465628591715998</v>
      </c>
      <c r="H640" s="17">
        <v>0.27663406869191698</v>
      </c>
      <c r="I640" s="17">
        <v>0.26507534102166402</v>
      </c>
      <c r="J640" s="17">
        <v>0.28704605650885701</v>
      </c>
      <c r="K640" s="17">
        <v>0.30055170892571997</v>
      </c>
      <c r="L640" s="17">
        <v>0.32022577419898501</v>
      </c>
      <c r="M640" s="17"/>
      <c r="N640" s="17">
        <v>0.28574796640691602</v>
      </c>
      <c r="O640" s="17">
        <v>0.30930837742745199</v>
      </c>
      <c r="P640" s="17">
        <v>0.26473591699011301</v>
      </c>
      <c r="Q640" s="17">
        <v>0.30316313013276602</v>
      </c>
      <c r="R640" s="17"/>
      <c r="S640" s="17">
        <v>0.29256159201700499</v>
      </c>
      <c r="T640" s="17">
        <v>0.32289962806565697</v>
      </c>
      <c r="U640" s="17">
        <v>0.29307358595286898</v>
      </c>
      <c r="V640" s="17">
        <v>0.30924973487525798</v>
      </c>
      <c r="W640" s="17">
        <v>0.31140484092829102</v>
      </c>
      <c r="X640" s="17">
        <v>0.28269397286421699</v>
      </c>
      <c r="Y640" s="17">
        <v>0.26740006324018201</v>
      </c>
      <c r="Z640" s="17">
        <v>0.299814079557507</v>
      </c>
      <c r="AA640" s="17">
        <v>0.25200806481667298</v>
      </c>
      <c r="AB640" s="17">
        <v>0.30983957220511699</v>
      </c>
      <c r="AC640" s="17">
        <v>0.26702519349965897</v>
      </c>
      <c r="AD640" s="17">
        <v>0.253905169297933</v>
      </c>
      <c r="AE640" s="17"/>
      <c r="AF640" s="17">
        <v>0.35451894674560203</v>
      </c>
      <c r="AG640" s="17">
        <v>0.32984814237267701</v>
      </c>
      <c r="AH640" s="17">
        <v>0.30410302101529002</v>
      </c>
      <c r="AI640" s="17">
        <v>0.262003459888344</v>
      </c>
      <c r="AJ640" s="17">
        <v>0.32268136813410397</v>
      </c>
      <c r="AK640" s="17">
        <v>0.26727362779625602</v>
      </c>
      <c r="AL640" s="17">
        <v>0.29456189631511898</v>
      </c>
      <c r="AM640" s="17">
        <v>0.33739388959602901</v>
      </c>
      <c r="AN640" s="17">
        <v>0.30769875450166601</v>
      </c>
      <c r="AO640" s="17">
        <v>0.24622583834716699</v>
      </c>
      <c r="AP640" s="17">
        <v>0.28413555383276101</v>
      </c>
      <c r="AQ640" s="17">
        <v>0.31238351193623298</v>
      </c>
      <c r="AR640" s="17">
        <v>0.22941183496904</v>
      </c>
      <c r="AS640" s="17">
        <v>0.27818030755457201</v>
      </c>
      <c r="AT640" s="17">
        <v>0.25664385079956298</v>
      </c>
      <c r="AU640" s="17">
        <v>0.27515146413378899</v>
      </c>
      <c r="AV640" s="17"/>
      <c r="AW640" s="17">
        <v>0.26563398008844102</v>
      </c>
      <c r="AX640" s="17">
        <v>0.307312512475162</v>
      </c>
      <c r="AY640" s="17">
        <v>0.27010331625255102</v>
      </c>
      <c r="AZ640" s="17">
        <v>0.29247525238187499</v>
      </c>
      <c r="BA640" s="17">
        <v>0.30073482554839498</v>
      </c>
      <c r="BB640" s="17">
        <v>0.34382012522337002</v>
      </c>
      <c r="BC640" s="17"/>
      <c r="BD640" s="17">
        <v>0.31704682435827602</v>
      </c>
      <c r="BE640" s="17">
        <v>0.28491409858835098</v>
      </c>
      <c r="BF640" s="17">
        <v>0.27386882693703402</v>
      </c>
      <c r="BG640" s="17">
        <v>0.304696016713425</v>
      </c>
      <c r="BH640" s="17">
        <v>0.33472634829633302</v>
      </c>
      <c r="BI640" s="17"/>
      <c r="BJ640" s="17">
        <v>0.28787524335831</v>
      </c>
      <c r="BK640" s="17">
        <v>0.30922705391178401</v>
      </c>
      <c r="BL640" s="17"/>
      <c r="BM640" s="17">
        <v>0.29298071065096198</v>
      </c>
      <c r="BN640" s="17">
        <v>0.288238437946717</v>
      </c>
      <c r="BO640" s="17"/>
      <c r="BP640" s="17">
        <v>0.30809083143109101</v>
      </c>
      <c r="BQ640" s="17">
        <v>0.27665546685890702</v>
      </c>
      <c r="BR640" s="17">
        <v>0.29576816364431802</v>
      </c>
      <c r="BS640" s="17">
        <v>0.293062474005231</v>
      </c>
      <c r="BT640" s="17"/>
      <c r="BU640" s="17">
        <v>0.28832251568600598</v>
      </c>
      <c r="BV640" s="17">
        <v>0.29534796525235901</v>
      </c>
      <c r="BW640" s="17"/>
      <c r="BX640" s="17">
        <v>0.28610776675122501</v>
      </c>
      <c r="BY640" s="17">
        <v>0.29351790735819899</v>
      </c>
      <c r="BZ640" s="17"/>
      <c r="CA640" s="17">
        <v>0.226895363674808</v>
      </c>
      <c r="CB640" s="17">
        <v>0.24719450965929099</v>
      </c>
      <c r="CC640" s="17">
        <v>0.271332747268761</v>
      </c>
      <c r="CD640" s="17">
        <v>0.37238394103996098</v>
      </c>
    </row>
    <row r="641" spans="2:82">
      <c r="B641" t="s">
        <v>226</v>
      </c>
      <c r="C641" s="17">
        <v>0.190889562006791</v>
      </c>
      <c r="D641" s="17">
        <v>0.18976575135903101</v>
      </c>
      <c r="E641" s="17">
        <v>0.191007154163017</v>
      </c>
      <c r="F641" s="17"/>
      <c r="G641" s="17">
        <v>0.29143604244435001</v>
      </c>
      <c r="H641" s="17">
        <v>0.184959458766604</v>
      </c>
      <c r="I641" s="17">
        <v>0.19029802677125099</v>
      </c>
      <c r="J641" s="17">
        <v>0.17260662548875799</v>
      </c>
      <c r="K641" s="17">
        <v>0.17767877656582301</v>
      </c>
      <c r="L641" s="17">
        <v>0.15299365947756299</v>
      </c>
      <c r="M641" s="17"/>
      <c r="N641" s="17">
        <v>0.23279100923783</v>
      </c>
      <c r="O641" s="17">
        <v>0.19292131939975299</v>
      </c>
      <c r="P641" s="17">
        <v>0.17720835627354101</v>
      </c>
      <c r="Q641" s="17">
        <v>0.153660694187645</v>
      </c>
      <c r="R641" s="17"/>
      <c r="S641" s="17">
        <v>0.19833979043712799</v>
      </c>
      <c r="T641" s="17">
        <v>0.19600649431452399</v>
      </c>
      <c r="U641" s="17">
        <v>0.218952981495486</v>
      </c>
      <c r="V641" s="17">
        <v>0.16928034822094901</v>
      </c>
      <c r="W641" s="17">
        <v>0.16369772702692201</v>
      </c>
      <c r="X641" s="17">
        <v>0.155986801635985</v>
      </c>
      <c r="Y641" s="17">
        <v>0.23185685273342299</v>
      </c>
      <c r="Z641" s="17">
        <v>0.13943303255631201</v>
      </c>
      <c r="AA641" s="17">
        <v>0.18678246294619</v>
      </c>
      <c r="AB641" s="17">
        <v>0.21469952303044099</v>
      </c>
      <c r="AC641" s="17">
        <v>0.173132837008522</v>
      </c>
      <c r="AD641" s="17">
        <v>0.22468837790804899</v>
      </c>
      <c r="AE641" s="17"/>
      <c r="AF641" s="17">
        <v>0.16740706526127599</v>
      </c>
      <c r="AG641" s="17">
        <v>0.136427705100894</v>
      </c>
      <c r="AH641" s="17">
        <v>0.150656614808197</v>
      </c>
      <c r="AI641" s="17">
        <v>0.15748024201333</v>
      </c>
      <c r="AJ641" s="17">
        <v>0.16958943578250199</v>
      </c>
      <c r="AK641" s="17">
        <v>0.189179045301516</v>
      </c>
      <c r="AL641" s="17">
        <v>0.181677271832378</v>
      </c>
      <c r="AM641" s="17">
        <v>0.19525564725403199</v>
      </c>
      <c r="AN641" s="17">
        <v>0.19090752967278499</v>
      </c>
      <c r="AO641" s="17">
        <v>0.20386255392297201</v>
      </c>
      <c r="AP641" s="17">
        <v>0.234987939510759</v>
      </c>
      <c r="AQ641" s="17">
        <v>0.217943849543771</v>
      </c>
      <c r="AR641" s="17">
        <v>0.22279254778875701</v>
      </c>
      <c r="AS641" s="17">
        <v>0.24043157087727399</v>
      </c>
      <c r="AT641" s="17">
        <v>0.23860773747411099</v>
      </c>
      <c r="AU641" s="17">
        <v>0.24071966999076999</v>
      </c>
      <c r="AV641" s="17"/>
      <c r="AW641" s="17">
        <v>0.219638608995398</v>
      </c>
      <c r="AX641" s="17">
        <v>0.185876351298948</v>
      </c>
      <c r="AY641" s="17">
        <v>0.17084002400689499</v>
      </c>
      <c r="AZ641" s="17">
        <v>0.180189548045564</v>
      </c>
      <c r="BA641" s="17">
        <v>0.20009176150081301</v>
      </c>
      <c r="BB641" s="17">
        <v>0.166329498484141</v>
      </c>
      <c r="BC641" s="17"/>
      <c r="BD641" s="17">
        <v>0.13012373923655399</v>
      </c>
      <c r="BE641" s="17">
        <v>0.21121016471562101</v>
      </c>
      <c r="BF641" s="17">
        <v>0.237854710670409</v>
      </c>
      <c r="BG641" s="17">
        <v>0.22526215069918301</v>
      </c>
      <c r="BH641" s="17">
        <v>0.22145907061890799</v>
      </c>
      <c r="BI641" s="17"/>
      <c r="BJ641" s="17">
        <v>0.189907197171933</v>
      </c>
      <c r="BK641" s="17">
        <v>0.19741619691262</v>
      </c>
      <c r="BL641" s="17"/>
      <c r="BM641" s="17">
        <v>0.18704493011571299</v>
      </c>
      <c r="BN641" s="17">
        <v>0.212084792376453</v>
      </c>
      <c r="BO641" s="17"/>
      <c r="BP641" s="17">
        <v>0.20422750482964799</v>
      </c>
      <c r="BQ641" s="17">
        <v>0.182848018794078</v>
      </c>
      <c r="BR641" s="17">
        <v>0.21562549958410601</v>
      </c>
      <c r="BS641" s="17">
        <v>0.18832449299972001</v>
      </c>
      <c r="BT641" s="17"/>
      <c r="BU641" s="17">
        <v>0.201152767644206</v>
      </c>
      <c r="BV641" s="17">
        <v>0.17782491946891299</v>
      </c>
      <c r="BW641" s="17"/>
      <c r="BX641" s="17">
        <v>0.228129267536019</v>
      </c>
      <c r="BY641" s="17">
        <v>0.17611821726775101</v>
      </c>
      <c r="BZ641" s="17"/>
      <c r="CA641" s="17">
        <v>0.15966491867097399</v>
      </c>
      <c r="CB641" s="17">
        <v>7.9481454752130906E-2</v>
      </c>
      <c r="CC641" s="17">
        <v>0.32914941294752598</v>
      </c>
      <c r="CD641" s="17">
        <v>0.158162580489601</v>
      </c>
    </row>
    <row r="642" spans="2:82">
      <c r="B642" t="s">
        <v>227</v>
      </c>
      <c r="C642" s="17">
        <v>4.4265169036430199E-2</v>
      </c>
      <c r="D642" s="17">
        <v>5.0489609516268401E-2</v>
      </c>
      <c r="E642" s="17">
        <v>3.8057494139574197E-2</v>
      </c>
      <c r="F642" s="17"/>
      <c r="G642" s="17">
        <v>6.4578717958016604E-2</v>
      </c>
      <c r="H642" s="17">
        <v>6.8267875021609498E-2</v>
      </c>
      <c r="I642" s="17">
        <v>3.9479163666065499E-2</v>
      </c>
      <c r="J642" s="17">
        <v>3.3554334094686701E-2</v>
      </c>
      <c r="K642" s="17">
        <v>2.9425322975588201E-2</v>
      </c>
      <c r="L642" s="17">
        <v>3.3736467170277298E-2</v>
      </c>
      <c r="M642" s="17"/>
      <c r="N642" s="17">
        <v>5.5347851883238097E-2</v>
      </c>
      <c r="O642" s="17">
        <v>4.4624482072885198E-2</v>
      </c>
      <c r="P642" s="17">
        <v>4.3662311682522402E-2</v>
      </c>
      <c r="Q642" s="17">
        <v>3.1649981762207902E-2</v>
      </c>
      <c r="R642" s="17"/>
      <c r="S642" s="17">
        <v>6.17090733050151E-2</v>
      </c>
      <c r="T642" s="17">
        <v>3.8450797419165503E-2</v>
      </c>
      <c r="U642" s="17">
        <v>4.7147205194950401E-2</v>
      </c>
      <c r="V642" s="17">
        <v>2.62445771097281E-2</v>
      </c>
      <c r="W642" s="17">
        <v>3.1842979289870801E-2</v>
      </c>
      <c r="X642" s="17">
        <v>4.7037547882072303E-2</v>
      </c>
      <c r="Y642" s="17">
        <v>4.2462252045088897E-2</v>
      </c>
      <c r="Z642" s="17">
        <v>2.7708407618150101E-2</v>
      </c>
      <c r="AA642" s="17">
        <v>5.84149301579776E-2</v>
      </c>
      <c r="AB642" s="17">
        <v>4.4367069119093799E-2</v>
      </c>
      <c r="AC642" s="17">
        <v>2.6146958461585899E-2</v>
      </c>
      <c r="AD642" s="17">
        <v>5.9985908012231998E-2</v>
      </c>
      <c r="AE642" s="17"/>
      <c r="AF642" s="17">
        <v>0</v>
      </c>
      <c r="AG642" s="17">
        <v>5.3999484493492698E-2</v>
      </c>
      <c r="AH642" s="17">
        <v>2.70871827984514E-2</v>
      </c>
      <c r="AI642" s="17">
        <v>4.0649710954840899E-2</v>
      </c>
      <c r="AJ642" s="17">
        <v>3.0738138003403699E-2</v>
      </c>
      <c r="AK642" s="17">
        <v>4.5631085303119302E-2</v>
      </c>
      <c r="AL642" s="17">
        <v>2.9858063601665201E-2</v>
      </c>
      <c r="AM642" s="17">
        <v>5.7493628821472999E-2</v>
      </c>
      <c r="AN642" s="17">
        <v>2.47079282521948E-2</v>
      </c>
      <c r="AO642" s="17">
        <v>6.24972903843561E-2</v>
      </c>
      <c r="AP642" s="17">
        <v>6.4478299784608201E-2</v>
      </c>
      <c r="AQ642" s="17">
        <v>4.5283621506020499E-2</v>
      </c>
      <c r="AR642" s="17">
        <v>5.8351109524250003E-2</v>
      </c>
      <c r="AS642" s="17">
        <v>3.8031940929016801E-2</v>
      </c>
      <c r="AT642" s="17">
        <v>4.4377853676184097E-2</v>
      </c>
      <c r="AU642" s="17">
        <v>7.3547646976983502E-2</v>
      </c>
      <c r="AV642" s="17"/>
      <c r="AW642" s="17">
        <v>6.6668983312093505E-2</v>
      </c>
      <c r="AX642" s="17">
        <v>4.6499572655015198E-2</v>
      </c>
      <c r="AY642" s="17">
        <v>4.6955028335403999E-2</v>
      </c>
      <c r="AZ642" s="17">
        <v>3.2583572425173901E-2</v>
      </c>
      <c r="BA642" s="17">
        <v>1.9318400017682799E-2</v>
      </c>
      <c r="BB642" s="17">
        <v>2.8628394099833799E-2</v>
      </c>
      <c r="BC642" s="17"/>
      <c r="BD642" s="17">
        <v>2.5726454902725002E-2</v>
      </c>
      <c r="BE642" s="17">
        <v>4.5162841497696303E-2</v>
      </c>
      <c r="BF642" s="17">
        <v>5.76294479445126E-2</v>
      </c>
      <c r="BG642" s="17">
        <v>4.9967223864815398E-2</v>
      </c>
      <c r="BH642" s="17">
        <v>9.2659751171021404E-2</v>
      </c>
      <c r="BI642" s="17"/>
      <c r="BJ642" s="17">
        <v>3.9929527635292797E-2</v>
      </c>
      <c r="BK642" s="17">
        <v>6.1313946764479599E-2</v>
      </c>
      <c r="BL642" s="17"/>
      <c r="BM642" s="17">
        <v>4.1922342401855897E-2</v>
      </c>
      <c r="BN642" s="17">
        <v>5.5753576205433399E-2</v>
      </c>
      <c r="BO642" s="17"/>
      <c r="BP642" s="17">
        <v>6.5050702396945798E-2</v>
      </c>
      <c r="BQ642" s="17">
        <v>6.6063488802428599E-2</v>
      </c>
      <c r="BR642" s="17">
        <v>3.9204697679502701E-2</v>
      </c>
      <c r="BS642" s="17">
        <v>3.8042329058997203E-2</v>
      </c>
      <c r="BT642" s="17"/>
      <c r="BU642" s="17">
        <v>4.71773360150987E-2</v>
      </c>
      <c r="BV642" s="17">
        <v>4.0558099147055701E-2</v>
      </c>
      <c r="BW642" s="17"/>
      <c r="BX642" s="17">
        <v>6.9765016541575395E-2</v>
      </c>
      <c r="BY642" s="17">
        <v>3.41505069321386E-2</v>
      </c>
      <c r="BZ642" s="17"/>
      <c r="CA642" s="17">
        <v>4.38863356910109E-2</v>
      </c>
      <c r="CB642" s="17">
        <v>1.43683232739017E-2</v>
      </c>
      <c r="CC642" s="17">
        <v>8.3711911124870406E-2</v>
      </c>
      <c r="CD642" s="17">
        <v>3.0884118721867301E-2</v>
      </c>
    </row>
    <row r="643" spans="2:82">
      <c r="B643" t="s">
        <v>124</v>
      </c>
      <c r="C643" s="17">
        <v>3.3619560123797097E-2</v>
      </c>
      <c r="D643" s="17">
        <v>2.38321167329094E-2</v>
      </c>
      <c r="E643" s="17">
        <v>4.3429330220968503E-2</v>
      </c>
      <c r="F643" s="17"/>
      <c r="G643" s="17">
        <v>3.05930763962379E-2</v>
      </c>
      <c r="H643" s="17">
        <v>3.7746473601302503E-2</v>
      </c>
      <c r="I643" s="17">
        <v>4.0989931264652897E-2</v>
      </c>
      <c r="J643" s="17">
        <v>3.3757638686543003E-2</v>
      </c>
      <c r="K643" s="17">
        <v>4.0037956022671198E-2</v>
      </c>
      <c r="L643" s="17">
        <v>2.1838761656807301E-2</v>
      </c>
      <c r="M643" s="17"/>
      <c r="N643" s="17">
        <v>2.0589047680048499E-2</v>
      </c>
      <c r="O643" s="17">
        <v>2.8636726262628101E-2</v>
      </c>
      <c r="P643" s="17">
        <v>2.9330981700414999E-2</v>
      </c>
      <c r="Q643" s="17">
        <v>5.5155667503026501E-2</v>
      </c>
      <c r="R643" s="17"/>
      <c r="S643" s="17">
        <v>1.54091578214983E-2</v>
      </c>
      <c r="T643" s="17">
        <v>3.5431393909934203E-2</v>
      </c>
      <c r="U643" s="17">
        <v>3.9061577141868302E-2</v>
      </c>
      <c r="V643" s="17">
        <v>4.0125538354713997E-2</v>
      </c>
      <c r="W643" s="17">
        <v>3.8585654923188897E-2</v>
      </c>
      <c r="X643" s="17">
        <v>3.0590345109742199E-2</v>
      </c>
      <c r="Y643" s="17">
        <v>4.4141497427817103E-2</v>
      </c>
      <c r="Z643" s="17">
        <v>6.3548326064341099E-3</v>
      </c>
      <c r="AA643" s="17">
        <v>4.0108247810482597E-2</v>
      </c>
      <c r="AB643" s="17">
        <v>3.4212109916221402E-2</v>
      </c>
      <c r="AC643" s="17">
        <v>2.6818453245459398E-2</v>
      </c>
      <c r="AD643" s="17">
        <v>6.8280174315461101E-2</v>
      </c>
      <c r="AE643" s="17"/>
      <c r="AF643" s="17">
        <v>8.9668498353428702E-2</v>
      </c>
      <c r="AG643" s="17">
        <v>4.0717537428320801E-2</v>
      </c>
      <c r="AH643" s="17">
        <v>5.4330170252205497E-2</v>
      </c>
      <c r="AI643" s="17">
        <v>6.3887773901053893E-2</v>
      </c>
      <c r="AJ643" s="17">
        <v>3.4747691691868102E-2</v>
      </c>
      <c r="AK643" s="17">
        <v>3.16553760420459E-2</v>
      </c>
      <c r="AL643" s="17">
        <v>2.06206394300468E-2</v>
      </c>
      <c r="AM643" s="17">
        <v>4.9051865908253299E-2</v>
      </c>
      <c r="AN643" s="17">
        <v>2.9895893985903699E-2</v>
      </c>
      <c r="AO643" s="17">
        <v>1.1667789511608E-2</v>
      </c>
      <c r="AP643" s="17">
        <v>3.10116465761427E-2</v>
      </c>
      <c r="AQ643" s="17">
        <v>2.1790767117649799E-2</v>
      </c>
      <c r="AR643" s="17">
        <v>5.8176851881207199E-3</v>
      </c>
      <c r="AS643" s="17">
        <v>0</v>
      </c>
      <c r="AT643" s="17">
        <v>0</v>
      </c>
      <c r="AU643" s="17">
        <v>6.3000582562713799E-3</v>
      </c>
      <c r="AV643" s="17"/>
      <c r="AW643" s="17">
        <v>3.0679391299578501E-2</v>
      </c>
      <c r="AX643" s="17">
        <v>2.9508198099335199E-2</v>
      </c>
      <c r="AY643" s="17">
        <v>4.1862647041372797E-2</v>
      </c>
      <c r="AZ643" s="17">
        <v>3.9878072476015297E-2</v>
      </c>
      <c r="BA643" s="17">
        <v>3.1687516138086298E-2</v>
      </c>
      <c r="BB643" s="17">
        <v>2.81032674357653E-2</v>
      </c>
      <c r="BC643" s="17"/>
      <c r="BD643" s="17">
        <v>4.1322592955443098E-2</v>
      </c>
      <c r="BE643" s="17">
        <v>4.0152138469780697E-2</v>
      </c>
      <c r="BF643" s="17">
        <v>3.0733699869639301E-2</v>
      </c>
      <c r="BG643" s="17">
        <v>2.0773780683953601E-2</v>
      </c>
      <c r="BH643" s="17">
        <v>0</v>
      </c>
      <c r="BI643" s="17"/>
      <c r="BJ643" s="17">
        <v>3.3219784925364697E-2</v>
      </c>
      <c r="BK643" s="17">
        <v>3.0526312707232099E-2</v>
      </c>
      <c r="BL643" s="17"/>
      <c r="BM643" s="17">
        <v>3.13167958206233E-2</v>
      </c>
      <c r="BN643" s="17">
        <v>3.8330814353516901E-2</v>
      </c>
      <c r="BO643" s="17"/>
      <c r="BP643" s="17">
        <v>4.4575460127410198E-2</v>
      </c>
      <c r="BQ643" s="17">
        <v>1.6107589877711499E-2</v>
      </c>
      <c r="BR643" s="17">
        <v>2.1869527382562402E-2</v>
      </c>
      <c r="BS643" s="17">
        <v>3.3354654620961502E-2</v>
      </c>
      <c r="BT643" s="17"/>
      <c r="BU643" s="17">
        <v>2.1689113657310501E-2</v>
      </c>
      <c r="BV643" s="17">
        <v>4.8806532294921198E-2</v>
      </c>
      <c r="BW643" s="17"/>
      <c r="BX643" s="17">
        <v>1.56718424573274E-2</v>
      </c>
      <c r="BY643" s="17">
        <v>4.07386262163663E-2</v>
      </c>
      <c r="BZ643" s="17"/>
      <c r="CA643" s="17">
        <v>2.5721955843648302E-3</v>
      </c>
      <c r="CB643" s="17">
        <v>2.7641564145977401E-2</v>
      </c>
      <c r="CC643" s="17">
        <v>1.8235282828224599E-2</v>
      </c>
      <c r="CD643" s="17">
        <v>6.3969763790099499E-2</v>
      </c>
    </row>
    <row r="644" spans="2:82">
      <c r="B644" t="s">
        <v>228</v>
      </c>
      <c r="C644" s="17">
        <v>0.439812310822427</v>
      </c>
      <c r="D644" s="17">
        <v>0.45283636877722</v>
      </c>
      <c r="E644" s="17">
        <v>0.42884372061149401</v>
      </c>
      <c r="F644" s="17"/>
      <c r="G644" s="17">
        <v>0.31873587728423503</v>
      </c>
      <c r="H644" s="17">
        <v>0.43239212391856702</v>
      </c>
      <c r="I644" s="17">
        <v>0.46415753727636599</v>
      </c>
      <c r="J644" s="17">
        <v>0.47303534522115498</v>
      </c>
      <c r="K644" s="17">
        <v>0.452306235510197</v>
      </c>
      <c r="L644" s="17">
        <v>0.471205337496368</v>
      </c>
      <c r="M644" s="17"/>
      <c r="N644" s="17">
        <v>0.40552412479196698</v>
      </c>
      <c r="O644" s="17">
        <v>0.424509094837282</v>
      </c>
      <c r="P644" s="17">
        <v>0.48506243335340898</v>
      </c>
      <c r="Q644" s="17">
        <v>0.45637052641435499</v>
      </c>
      <c r="R644" s="17"/>
      <c r="S644" s="17">
        <v>0.43198038641935399</v>
      </c>
      <c r="T644" s="17">
        <v>0.40721168629071902</v>
      </c>
      <c r="U644" s="17">
        <v>0.40176465021482599</v>
      </c>
      <c r="V644" s="17">
        <v>0.45509980143935003</v>
      </c>
      <c r="W644" s="17">
        <v>0.454468797831727</v>
      </c>
      <c r="X644" s="17">
        <v>0.48369133250798302</v>
      </c>
      <c r="Y644" s="17">
        <v>0.414139334553489</v>
      </c>
      <c r="Z644" s="17">
        <v>0.52668964766159698</v>
      </c>
      <c r="AA644" s="17">
        <v>0.46268629426867602</v>
      </c>
      <c r="AB644" s="17">
        <v>0.396881725729126</v>
      </c>
      <c r="AC644" s="17">
        <v>0.50687655778477403</v>
      </c>
      <c r="AD644" s="17">
        <v>0.393140370466324</v>
      </c>
      <c r="AE644" s="17"/>
      <c r="AF644" s="17">
        <v>0.38840548963969301</v>
      </c>
      <c r="AG644" s="17">
        <v>0.43900713060461499</v>
      </c>
      <c r="AH644" s="17">
        <v>0.463823011125856</v>
      </c>
      <c r="AI644" s="17">
        <v>0.47597881324243102</v>
      </c>
      <c r="AJ644" s="17">
        <v>0.44224336638812201</v>
      </c>
      <c r="AK644" s="17">
        <v>0.46626086555706298</v>
      </c>
      <c r="AL644" s="17">
        <v>0.47328212882079101</v>
      </c>
      <c r="AM644" s="17">
        <v>0.36080496842021298</v>
      </c>
      <c r="AN644" s="17">
        <v>0.44678989358745003</v>
      </c>
      <c r="AO644" s="17">
        <v>0.47574652783389598</v>
      </c>
      <c r="AP644" s="17">
        <v>0.38538656029572999</v>
      </c>
      <c r="AQ644" s="17">
        <v>0.40259824989632498</v>
      </c>
      <c r="AR644" s="17">
        <v>0.48362682252983202</v>
      </c>
      <c r="AS644" s="17">
        <v>0.44335618063913801</v>
      </c>
      <c r="AT644" s="17">
        <v>0.46037055805014199</v>
      </c>
      <c r="AU644" s="17">
        <v>0.404281160642186</v>
      </c>
      <c r="AV644" s="17"/>
      <c r="AW644" s="17">
        <v>0.41737903630448903</v>
      </c>
      <c r="AX644" s="17">
        <v>0.43080336547154002</v>
      </c>
      <c r="AY644" s="17">
        <v>0.47023898436377698</v>
      </c>
      <c r="AZ644" s="17">
        <v>0.45487355467137103</v>
      </c>
      <c r="BA644" s="17">
        <v>0.44816749679502299</v>
      </c>
      <c r="BB644" s="17">
        <v>0.43311871475689001</v>
      </c>
      <c r="BC644" s="17"/>
      <c r="BD644" s="17">
        <v>0.48578038854700201</v>
      </c>
      <c r="BE644" s="17">
        <v>0.41856075672855098</v>
      </c>
      <c r="BF644" s="17">
        <v>0.39991331457840501</v>
      </c>
      <c r="BG644" s="17">
        <v>0.39930082803862299</v>
      </c>
      <c r="BH644" s="17">
        <v>0.35115482991373698</v>
      </c>
      <c r="BI644" s="17"/>
      <c r="BJ644" s="17">
        <v>0.44906824690910002</v>
      </c>
      <c r="BK644" s="17">
        <v>0.40151648970388498</v>
      </c>
      <c r="BL644" s="17"/>
      <c r="BM644" s="17">
        <v>0.44673522101084501</v>
      </c>
      <c r="BN644" s="17">
        <v>0.40559237911787899</v>
      </c>
      <c r="BO644" s="17"/>
      <c r="BP644" s="17">
        <v>0.378055501214905</v>
      </c>
      <c r="BQ644" s="17">
        <v>0.458325435666875</v>
      </c>
      <c r="BR644" s="17">
        <v>0.427532111709511</v>
      </c>
      <c r="BS644" s="17">
        <v>0.44721604931509101</v>
      </c>
      <c r="BT644" s="17"/>
      <c r="BU644" s="17">
        <v>0.44165826699737898</v>
      </c>
      <c r="BV644" s="17">
        <v>0.43746248383675101</v>
      </c>
      <c r="BW644" s="17"/>
      <c r="BX644" s="17">
        <v>0.40032610671385299</v>
      </c>
      <c r="BY644" s="17">
        <v>0.45547474222554502</v>
      </c>
      <c r="BZ644" s="17"/>
      <c r="CA644" s="17">
        <v>0.56698118637884198</v>
      </c>
      <c r="CB644" s="17">
        <v>0.63131414816869902</v>
      </c>
      <c r="CC644" s="17">
        <v>0.29757064583061799</v>
      </c>
      <c r="CD644" s="17">
        <v>0.37459959595847198</v>
      </c>
    </row>
    <row r="645" spans="2:82">
      <c r="B645" t="s">
        <v>229</v>
      </c>
      <c r="C645" s="17">
        <v>0.23515473104322099</v>
      </c>
      <c r="D645" s="17">
        <v>0.240255360875299</v>
      </c>
      <c r="E645" s="17">
        <v>0.22906464830259099</v>
      </c>
      <c r="F645" s="17"/>
      <c r="G645" s="17">
        <v>0.35601476040236701</v>
      </c>
      <c r="H645" s="17">
        <v>0.25322733378821299</v>
      </c>
      <c r="I645" s="17">
        <v>0.22977719043731701</v>
      </c>
      <c r="J645" s="17">
        <v>0.20616095958344499</v>
      </c>
      <c r="K645" s="17">
        <v>0.20710409954141101</v>
      </c>
      <c r="L645" s="17">
        <v>0.186730126647841</v>
      </c>
      <c r="M645" s="17"/>
      <c r="N645" s="17">
        <v>0.28813886112106801</v>
      </c>
      <c r="O645" s="17">
        <v>0.23754580147263801</v>
      </c>
      <c r="P645" s="17">
        <v>0.220870667956064</v>
      </c>
      <c r="Q645" s="17">
        <v>0.18531067594985301</v>
      </c>
      <c r="R645" s="17"/>
      <c r="S645" s="17">
        <v>0.26004886374214298</v>
      </c>
      <c r="T645" s="17">
        <v>0.23445729173369001</v>
      </c>
      <c r="U645" s="17">
        <v>0.266100186690436</v>
      </c>
      <c r="V645" s="17">
        <v>0.195524925330677</v>
      </c>
      <c r="W645" s="17">
        <v>0.19554070631679199</v>
      </c>
      <c r="X645" s="17">
        <v>0.20302434951805701</v>
      </c>
      <c r="Y645" s="17">
        <v>0.27431910477851101</v>
      </c>
      <c r="Z645" s="17">
        <v>0.167141440174462</v>
      </c>
      <c r="AA645" s="17">
        <v>0.24519739310416799</v>
      </c>
      <c r="AB645" s="17">
        <v>0.25906659214953498</v>
      </c>
      <c r="AC645" s="17">
        <v>0.19927979547010799</v>
      </c>
      <c r="AD645" s="17">
        <v>0.28467428592028099</v>
      </c>
      <c r="AE645" s="17"/>
      <c r="AF645" s="17">
        <v>0.16740706526127599</v>
      </c>
      <c r="AG645" s="17">
        <v>0.19042718959438701</v>
      </c>
      <c r="AH645" s="17">
        <v>0.17774379760664799</v>
      </c>
      <c r="AI645" s="17">
        <v>0.19812995296817101</v>
      </c>
      <c r="AJ645" s="17">
        <v>0.20032757378590599</v>
      </c>
      <c r="AK645" s="17">
        <v>0.23481013060463499</v>
      </c>
      <c r="AL645" s="17">
        <v>0.21153533543404299</v>
      </c>
      <c r="AM645" s="17">
        <v>0.25274927607550501</v>
      </c>
      <c r="AN645" s="17">
        <v>0.21561545792497999</v>
      </c>
      <c r="AO645" s="17">
        <v>0.26635984430732801</v>
      </c>
      <c r="AP645" s="17">
        <v>0.29946623929536698</v>
      </c>
      <c r="AQ645" s="17">
        <v>0.26322747104979199</v>
      </c>
      <c r="AR645" s="17">
        <v>0.281143657313007</v>
      </c>
      <c r="AS645" s="17">
        <v>0.27846351180628998</v>
      </c>
      <c r="AT645" s="17">
        <v>0.28298559115029498</v>
      </c>
      <c r="AU645" s="17">
        <v>0.31426731696775301</v>
      </c>
      <c r="AV645" s="17"/>
      <c r="AW645" s="17">
        <v>0.28630759230749198</v>
      </c>
      <c r="AX645" s="17">
        <v>0.232375923953963</v>
      </c>
      <c r="AY645" s="17">
        <v>0.21779505234229901</v>
      </c>
      <c r="AZ645" s="17">
        <v>0.21277312047073799</v>
      </c>
      <c r="BA645" s="17">
        <v>0.21941016151849599</v>
      </c>
      <c r="BB645" s="17">
        <v>0.194957892583975</v>
      </c>
      <c r="BC645" s="17"/>
      <c r="BD645" s="17">
        <v>0.155850194139279</v>
      </c>
      <c r="BE645" s="17">
        <v>0.25637300621331799</v>
      </c>
      <c r="BF645" s="17">
        <v>0.295484158614921</v>
      </c>
      <c r="BG645" s="17">
        <v>0.27522937456399799</v>
      </c>
      <c r="BH645" s="17">
        <v>0.314118821789929</v>
      </c>
      <c r="BI645" s="17"/>
      <c r="BJ645" s="17">
        <v>0.229836724807226</v>
      </c>
      <c r="BK645" s="17">
        <v>0.25873014367709901</v>
      </c>
      <c r="BL645" s="17"/>
      <c r="BM645" s="17">
        <v>0.22896727251756899</v>
      </c>
      <c r="BN645" s="17">
        <v>0.26783836858188698</v>
      </c>
      <c r="BO645" s="17"/>
      <c r="BP645" s="17">
        <v>0.26927820722659401</v>
      </c>
      <c r="BQ645" s="17">
        <v>0.24891150759650599</v>
      </c>
      <c r="BR645" s="17">
        <v>0.254830197263609</v>
      </c>
      <c r="BS645" s="17">
        <v>0.226366822058717</v>
      </c>
      <c r="BT645" s="17"/>
      <c r="BU645" s="17">
        <v>0.248330103659305</v>
      </c>
      <c r="BV645" s="17">
        <v>0.21838301861596801</v>
      </c>
      <c r="BW645" s="17"/>
      <c r="BX645" s="17">
        <v>0.297894284077595</v>
      </c>
      <c r="BY645" s="17">
        <v>0.21026872419988901</v>
      </c>
      <c r="BZ645" s="17"/>
      <c r="CA645" s="17">
        <v>0.20355125436198501</v>
      </c>
      <c r="CB645" s="17">
        <v>9.3849778026032601E-2</v>
      </c>
      <c r="CC645" s="17">
        <v>0.41286132407239601</v>
      </c>
      <c r="CD645" s="17">
        <v>0.18904669921146799</v>
      </c>
    </row>
    <row r="646" spans="2:82">
      <c r="B646" t="s">
        <v>230</v>
      </c>
      <c r="C646" s="17">
        <v>0.20465757977920601</v>
      </c>
      <c r="D646" s="17">
        <v>0.212581007901921</v>
      </c>
      <c r="E646" s="17">
        <v>0.19977907230890199</v>
      </c>
      <c r="F646" s="17"/>
      <c r="G646" s="17">
        <v>-3.7278883118131802E-2</v>
      </c>
      <c r="H646" s="17">
        <v>0.179164790130353</v>
      </c>
      <c r="I646" s="17">
        <v>0.23438034683905001</v>
      </c>
      <c r="J646" s="17">
        <v>0.26687438563770999</v>
      </c>
      <c r="K646" s="17">
        <v>0.24520213596878601</v>
      </c>
      <c r="L646" s="17">
        <v>0.284475210848527</v>
      </c>
      <c r="M646" s="17"/>
      <c r="N646" s="17">
        <v>0.11738526367089901</v>
      </c>
      <c r="O646" s="17">
        <v>0.18696329336464501</v>
      </c>
      <c r="P646" s="17">
        <v>0.26419176539734501</v>
      </c>
      <c r="Q646" s="17">
        <v>0.27105985046450198</v>
      </c>
      <c r="R646" s="17"/>
      <c r="S646" s="17">
        <v>0.17193152267721101</v>
      </c>
      <c r="T646" s="17">
        <v>0.17275439455702901</v>
      </c>
      <c r="U646" s="17">
        <v>0.13566446352438999</v>
      </c>
      <c r="V646" s="17">
        <v>0.25957487610867302</v>
      </c>
      <c r="W646" s="17">
        <v>0.25892809151493501</v>
      </c>
      <c r="X646" s="17">
        <v>0.28066698298992598</v>
      </c>
      <c r="Y646" s="17">
        <v>0.13982022977497799</v>
      </c>
      <c r="Z646" s="17">
        <v>0.35954820748713501</v>
      </c>
      <c r="AA646" s="17">
        <v>0.217488901164508</v>
      </c>
      <c r="AB646" s="17">
        <v>0.13781513357959099</v>
      </c>
      <c r="AC646" s="17">
        <v>0.30759676231466698</v>
      </c>
      <c r="AD646" s="17">
        <v>0.10846608454604301</v>
      </c>
      <c r="AE646" s="17"/>
      <c r="AF646" s="17">
        <v>0.22099842437841599</v>
      </c>
      <c r="AG646" s="17">
        <v>0.24857994101022901</v>
      </c>
      <c r="AH646" s="17">
        <v>0.28607921351920801</v>
      </c>
      <c r="AI646" s="17">
        <v>0.27784886027425998</v>
      </c>
      <c r="AJ646" s="17">
        <v>0.24191579260221599</v>
      </c>
      <c r="AK646" s="17">
        <v>0.23145073495242799</v>
      </c>
      <c r="AL646" s="17">
        <v>0.261746793386748</v>
      </c>
      <c r="AM646" s="17">
        <v>0.10805569234470901</v>
      </c>
      <c r="AN646" s="17">
        <v>0.23117443566247001</v>
      </c>
      <c r="AO646" s="17">
        <v>0.209386683526568</v>
      </c>
      <c r="AP646" s="17">
        <v>8.5920321000362607E-2</v>
      </c>
      <c r="AQ646" s="17">
        <v>0.13937077884653301</v>
      </c>
      <c r="AR646" s="17">
        <v>0.202483165216825</v>
      </c>
      <c r="AS646" s="17">
        <v>0.16489266883284701</v>
      </c>
      <c r="AT646" s="17">
        <v>0.17738496689984701</v>
      </c>
      <c r="AU646" s="17">
        <v>9.0013843674433394E-2</v>
      </c>
      <c r="AV646" s="17"/>
      <c r="AW646" s="17">
        <v>0.13107144399699699</v>
      </c>
      <c r="AX646" s="17">
        <v>0.19842744151757699</v>
      </c>
      <c r="AY646" s="17">
        <v>0.25244393202147902</v>
      </c>
      <c r="AZ646" s="17">
        <v>0.24210043420063301</v>
      </c>
      <c r="BA646" s="17">
        <v>0.228757335276527</v>
      </c>
      <c r="BB646" s="17">
        <v>0.23816082217291501</v>
      </c>
      <c r="BC646" s="17"/>
      <c r="BD646" s="17">
        <v>0.32993019440772298</v>
      </c>
      <c r="BE646" s="17">
        <v>0.16218775051523299</v>
      </c>
      <c r="BF646" s="17">
        <v>0.104429155963483</v>
      </c>
      <c r="BG646" s="17">
        <v>0.124071453474625</v>
      </c>
      <c r="BH646" s="17">
        <v>3.7036008123808299E-2</v>
      </c>
      <c r="BI646" s="17"/>
      <c r="BJ646" s="17">
        <v>0.21923152210187399</v>
      </c>
      <c r="BK646" s="17">
        <v>0.142786346026786</v>
      </c>
      <c r="BL646" s="17"/>
      <c r="BM646" s="17">
        <v>0.21776794849327599</v>
      </c>
      <c r="BN646" s="17">
        <v>0.13775401053599201</v>
      </c>
      <c r="BO646" s="17"/>
      <c r="BP646" s="17">
        <v>0.108777293988311</v>
      </c>
      <c r="BQ646" s="17">
        <v>0.20941392807036899</v>
      </c>
      <c r="BR646" s="17">
        <v>0.17270191444590199</v>
      </c>
      <c r="BS646" s="17">
        <v>0.22084922725637399</v>
      </c>
      <c r="BT646" s="17"/>
      <c r="BU646" s="17">
        <v>0.19332816333807401</v>
      </c>
      <c r="BV646" s="17">
        <v>0.219079465220783</v>
      </c>
      <c r="BW646" s="17"/>
      <c r="BX646" s="17">
        <v>0.102431822636258</v>
      </c>
      <c r="BY646" s="17">
        <v>0.245206018025656</v>
      </c>
      <c r="BZ646" s="17"/>
      <c r="CA646" s="17">
        <v>0.36342993201685703</v>
      </c>
      <c r="CB646" s="17">
        <v>0.53746437014266601</v>
      </c>
      <c r="CC646" s="17">
        <v>-0.11529067824177799</v>
      </c>
      <c r="CD646" s="17">
        <v>0.18555289674700301</v>
      </c>
    </row>
    <row r="647" spans="2:82">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row>
    <row r="648" spans="2:82">
      <c r="B648" s="6" t="s">
        <v>258</v>
      </c>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row>
    <row r="649" spans="2:82">
      <c r="B649" s="24" t="s">
        <v>15</v>
      </c>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row>
    <row r="650" spans="2:82">
      <c r="B650" t="s">
        <v>223</v>
      </c>
      <c r="C650" s="17">
        <v>0.16412853570173999</v>
      </c>
      <c r="D650" s="17">
        <v>0.18112544339877601</v>
      </c>
      <c r="E650" s="17">
        <v>0.14774750534181799</v>
      </c>
      <c r="F650" s="17"/>
      <c r="G650" s="17">
        <v>9.2347276547995003E-2</v>
      </c>
      <c r="H650" s="17">
        <v>0.151058919743116</v>
      </c>
      <c r="I650" s="17">
        <v>0.18023990692342901</v>
      </c>
      <c r="J650" s="17">
        <v>0.18699952700025099</v>
      </c>
      <c r="K650" s="17">
        <v>0.19344069359659999</v>
      </c>
      <c r="L650" s="17">
        <v>0.17117440019515401</v>
      </c>
      <c r="M650" s="17"/>
      <c r="N650" s="17">
        <v>0.14642278876165801</v>
      </c>
      <c r="O650" s="17">
        <v>0.15819850452503201</v>
      </c>
      <c r="P650" s="17">
        <v>0.16991215852868899</v>
      </c>
      <c r="Q650" s="17">
        <v>0.187755688124529</v>
      </c>
      <c r="R650" s="17"/>
      <c r="S650" s="17">
        <v>0.15297958919994001</v>
      </c>
      <c r="T650" s="17">
        <v>0.13669258393629199</v>
      </c>
      <c r="U650" s="17">
        <v>0.14546541620385001</v>
      </c>
      <c r="V650" s="17">
        <v>0.16679974320316601</v>
      </c>
      <c r="W650" s="17">
        <v>0.151321021331495</v>
      </c>
      <c r="X650" s="17">
        <v>0.15187544713624199</v>
      </c>
      <c r="Y650" s="17">
        <v>0.16680479376120499</v>
      </c>
      <c r="Z650" s="17">
        <v>0.22541396062053301</v>
      </c>
      <c r="AA650" s="17">
        <v>0.17719209157601401</v>
      </c>
      <c r="AB650" s="17">
        <v>0.154304737043789</v>
      </c>
      <c r="AC650" s="17">
        <v>0.23065150501755599</v>
      </c>
      <c r="AD650" s="17">
        <v>0.22527784097475101</v>
      </c>
      <c r="AE650" s="17"/>
      <c r="AF650" s="17">
        <v>0.17346068291436001</v>
      </c>
      <c r="AG650" s="17">
        <v>0.20872273323833701</v>
      </c>
      <c r="AH650" s="17">
        <v>0.21312916996668499</v>
      </c>
      <c r="AI650" s="17">
        <v>0.181568058366192</v>
      </c>
      <c r="AJ650" s="17">
        <v>0.149862858776032</v>
      </c>
      <c r="AK650" s="17">
        <v>0.185054127051127</v>
      </c>
      <c r="AL650" s="17">
        <v>0.20242100328464199</v>
      </c>
      <c r="AM650" s="17">
        <v>0.14778330272881501</v>
      </c>
      <c r="AN650" s="17">
        <v>0.140102892336816</v>
      </c>
      <c r="AO650" s="17">
        <v>0.17677662905505001</v>
      </c>
      <c r="AP650" s="17">
        <v>0.112533964245272</v>
      </c>
      <c r="AQ650" s="17">
        <v>0.13098941311443901</v>
      </c>
      <c r="AR650" s="17">
        <v>0.16690561075518801</v>
      </c>
      <c r="AS650" s="17">
        <v>0.107935354814705</v>
      </c>
      <c r="AT650" s="17">
        <v>0.117477106309157</v>
      </c>
      <c r="AU650" s="17">
        <v>0.12183269110769</v>
      </c>
      <c r="AV650" s="17"/>
      <c r="AW650" s="17">
        <v>0.16537960886102801</v>
      </c>
      <c r="AX650" s="17">
        <v>0.1605344327504</v>
      </c>
      <c r="AY650" s="17">
        <v>0.166157411590237</v>
      </c>
      <c r="AZ650" s="17">
        <v>0.167604521310494</v>
      </c>
      <c r="BA650" s="17">
        <v>0.16060237319026399</v>
      </c>
      <c r="BB650" s="17">
        <v>0.16351322451240499</v>
      </c>
      <c r="BC650" s="17"/>
      <c r="BD650" s="17">
        <v>0.202434294182879</v>
      </c>
      <c r="BE650" s="17">
        <v>0.15908599610172</v>
      </c>
      <c r="BF650" s="17">
        <v>0.123767037917238</v>
      </c>
      <c r="BG650" s="17">
        <v>0.14237210058014799</v>
      </c>
      <c r="BH650" s="17">
        <v>0.10856864819501399</v>
      </c>
      <c r="BI650" s="17"/>
      <c r="BJ650" s="17">
        <v>0.174382701393897</v>
      </c>
      <c r="BK650" s="17">
        <v>0.12203895910073</v>
      </c>
      <c r="BL650" s="17"/>
      <c r="BM650" s="17">
        <v>0.17396914604559899</v>
      </c>
      <c r="BN650" s="17">
        <v>0.11507588798934799</v>
      </c>
      <c r="BO650" s="17"/>
      <c r="BP650" s="17">
        <v>0.12005965679541</v>
      </c>
      <c r="BQ650" s="17">
        <v>0.15117369595361499</v>
      </c>
      <c r="BR650" s="17">
        <v>0.12063975134721699</v>
      </c>
      <c r="BS650" s="17">
        <v>0.177424879783905</v>
      </c>
      <c r="BT650" s="17"/>
      <c r="BU650" s="17">
        <v>0.147582242031702</v>
      </c>
      <c r="BV650" s="17">
        <v>0.18519129326140099</v>
      </c>
      <c r="BW650" s="17"/>
      <c r="BX650" s="17">
        <v>0.12011795867491</v>
      </c>
      <c r="BY650" s="17">
        <v>0.18158558580964601</v>
      </c>
      <c r="BZ650" s="17"/>
      <c r="CA650" s="17">
        <v>0.244493016117698</v>
      </c>
      <c r="CB650" s="17">
        <v>0.332890748243173</v>
      </c>
      <c r="CC650" s="17">
        <v>7.0137579851245899E-2</v>
      </c>
      <c r="CD650" s="17">
        <v>8.1294762653923297E-2</v>
      </c>
    </row>
    <row r="651" spans="2:82">
      <c r="B651" t="s">
        <v>224</v>
      </c>
      <c r="C651" s="17">
        <v>0.31298886381815999</v>
      </c>
      <c r="D651" s="17">
        <v>0.30823335571453098</v>
      </c>
      <c r="E651" s="17">
        <v>0.31749183340688902</v>
      </c>
      <c r="F651" s="17"/>
      <c r="G651" s="17">
        <v>0.291455828473421</v>
      </c>
      <c r="H651" s="17">
        <v>0.31398966981228199</v>
      </c>
      <c r="I651" s="17">
        <v>0.31186870275018502</v>
      </c>
      <c r="J651" s="17">
        <v>0.31272173799240699</v>
      </c>
      <c r="K651" s="17">
        <v>0.29965010391353902</v>
      </c>
      <c r="L651" s="17">
        <v>0.33657961678065201</v>
      </c>
      <c r="M651" s="17"/>
      <c r="N651" s="17">
        <v>0.28844635243063499</v>
      </c>
      <c r="O651" s="17">
        <v>0.32657107280393299</v>
      </c>
      <c r="P651" s="17">
        <v>0.33396043543959902</v>
      </c>
      <c r="Q651" s="17">
        <v>0.30650386467665902</v>
      </c>
      <c r="R651" s="17"/>
      <c r="S651" s="17">
        <v>0.28169156758548802</v>
      </c>
      <c r="T651" s="17">
        <v>0.34990556944993401</v>
      </c>
      <c r="U651" s="17">
        <v>0.33906369951583798</v>
      </c>
      <c r="V651" s="17">
        <v>0.31900408132848201</v>
      </c>
      <c r="W651" s="17">
        <v>0.36182879241849503</v>
      </c>
      <c r="X651" s="17">
        <v>0.31905396002682102</v>
      </c>
      <c r="Y651" s="17">
        <v>0.25760313365284199</v>
      </c>
      <c r="Z651" s="17">
        <v>0.36822816017490601</v>
      </c>
      <c r="AA651" s="17">
        <v>0.29529186476174701</v>
      </c>
      <c r="AB651" s="17">
        <v>0.30450506938609501</v>
      </c>
      <c r="AC651" s="17">
        <v>0.31159231839622398</v>
      </c>
      <c r="AD651" s="17">
        <v>0.24606429816793399</v>
      </c>
      <c r="AE651" s="17"/>
      <c r="AF651" s="17">
        <v>0.26294545537375102</v>
      </c>
      <c r="AG651" s="17">
        <v>0.312332076268516</v>
      </c>
      <c r="AH651" s="17">
        <v>0.314679102035267</v>
      </c>
      <c r="AI651" s="17">
        <v>0.34482448697033502</v>
      </c>
      <c r="AJ651" s="17">
        <v>0.309528166450386</v>
      </c>
      <c r="AK651" s="17">
        <v>0.29128582942113501</v>
      </c>
      <c r="AL651" s="17">
        <v>0.30509759621287202</v>
      </c>
      <c r="AM651" s="17">
        <v>0.29877306463178699</v>
      </c>
      <c r="AN651" s="17">
        <v>0.32919591355661298</v>
      </c>
      <c r="AO651" s="17">
        <v>0.28431020654766298</v>
      </c>
      <c r="AP651" s="17">
        <v>0.32764865137507199</v>
      </c>
      <c r="AQ651" s="17">
        <v>0.294180903339608</v>
      </c>
      <c r="AR651" s="17">
        <v>0.29955425527193003</v>
      </c>
      <c r="AS651" s="17">
        <v>0.40884507610972898</v>
      </c>
      <c r="AT651" s="17">
        <v>0.35987352106172799</v>
      </c>
      <c r="AU651" s="17">
        <v>0.27415694036177102</v>
      </c>
      <c r="AV651" s="17"/>
      <c r="AW651" s="17">
        <v>0.27139602646398198</v>
      </c>
      <c r="AX651" s="17">
        <v>0.32544610789202699</v>
      </c>
      <c r="AY651" s="17">
        <v>0.316081790576212</v>
      </c>
      <c r="AZ651" s="17">
        <v>0.333927261027957</v>
      </c>
      <c r="BA651" s="17">
        <v>0.34077323872696103</v>
      </c>
      <c r="BB651" s="17">
        <v>0.288523696638113</v>
      </c>
      <c r="BC651" s="17"/>
      <c r="BD651" s="17">
        <v>0.32453367804075101</v>
      </c>
      <c r="BE651" s="17">
        <v>0.312973500025373</v>
      </c>
      <c r="BF651" s="17">
        <v>0.310155710547251</v>
      </c>
      <c r="BG651" s="17">
        <v>0.30443494100990998</v>
      </c>
      <c r="BH651" s="17">
        <v>0.245781374775533</v>
      </c>
      <c r="BI651" s="17"/>
      <c r="BJ651" s="17">
        <v>0.32046702756676698</v>
      </c>
      <c r="BK651" s="17">
        <v>0.27851052516003599</v>
      </c>
      <c r="BL651" s="17"/>
      <c r="BM651" s="17">
        <v>0.31523991771049398</v>
      </c>
      <c r="BN651" s="17">
        <v>0.30044108078429499</v>
      </c>
      <c r="BO651" s="17"/>
      <c r="BP651" s="17">
        <v>0.288723100910726</v>
      </c>
      <c r="BQ651" s="17">
        <v>0.29512147029882901</v>
      </c>
      <c r="BR651" s="17">
        <v>0.30295148559667501</v>
      </c>
      <c r="BS651" s="17">
        <v>0.32014695856088699</v>
      </c>
      <c r="BT651" s="17"/>
      <c r="BU651" s="17">
        <v>0.307124745948268</v>
      </c>
      <c r="BV651" s="17">
        <v>0.32045364689634698</v>
      </c>
      <c r="BW651" s="17"/>
      <c r="BX651" s="17">
        <v>0.26775715192031302</v>
      </c>
      <c r="BY651" s="17">
        <v>0.33093028414050102</v>
      </c>
      <c r="BZ651" s="17"/>
      <c r="CA651" s="17">
        <v>0.40753596668499498</v>
      </c>
      <c r="CB651" s="17">
        <v>0.391327182512479</v>
      </c>
      <c r="CC651" s="17">
        <v>0.24086462102036901</v>
      </c>
      <c r="CD651" s="17">
        <v>0.29017345044958198</v>
      </c>
    </row>
    <row r="652" spans="2:82">
      <c r="B652" t="s">
        <v>225</v>
      </c>
      <c r="C652" s="17">
        <v>0.27632328224029201</v>
      </c>
      <c r="D652" s="17">
        <v>0.26339498650634002</v>
      </c>
      <c r="E652" s="17">
        <v>0.29055075538380798</v>
      </c>
      <c r="F652" s="17"/>
      <c r="G652" s="17">
        <v>0.28914333323857799</v>
      </c>
      <c r="H652" s="17">
        <v>0.27101562998817103</v>
      </c>
      <c r="I652" s="17">
        <v>0.26459220156641899</v>
      </c>
      <c r="J652" s="17">
        <v>0.25515087918708701</v>
      </c>
      <c r="K652" s="17">
        <v>0.30666528128555598</v>
      </c>
      <c r="L652" s="17">
        <v>0.27856044818655501</v>
      </c>
      <c r="M652" s="17"/>
      <c r="N652" s="17">
        <v>0.28399243280992997</v>
      </c>
      <c r="O652" s="17">
        <v>0.26893787982996897</v>
      </c>
      <c r="P652" s="17">
        <v>0.25866419269826502</v>
      </c>
      <c r="Q652" s="17">
        <v>0.28909044765440001</v>
      </c>
      <c r="R652" s="17"/>
      <c r="S652" s="17">
        <v>0.31336296197011099</v>
      </c>
      <c r="T652" s="17">
        <v>0.28592445949966999</v>
      </c>
      <c r="U652" s="17">
        <v>0.29902540155973101</v>
      </c>
      <c r="V652" s="17">
        <v>0.25710843790326299</v>
      </c>
      <c r="W652" s="17">
        <v>0.262353671443113</v>
      </c>
      <c r="X652" s="17">
        <v>0.28199462992074298</v>
      </c>
      <c r="Y652" s="17">
        <v>0.29995474407624001</v>
      </c>
      <c r="Z652" s="17">
        <v>0.234489109143905</v>
      </c>
      <c r="AA652" s="17">
        <v>0.25570034289258298</v>
      </c>
      <c r="AB652" s="17">
        <v>0.26052943811172702</v>
      </c>
      <c r="AC652" s="17">
        <v>0.24145713231385901</v>
      </c>
      <c r="AD652" s="17">
        <v>0.24842781116287599</v>
      </c>
      <c r="AE652" s="17"/>
      <c r="AF652" s="17">
        <v>0.34509423078929002</v>
      </c>
      <c r="AG652" s="17">
        <v>0.27015106358455798</v>
      </c>
      <c r="AH652" s="17">
        <v>0.25667995343911798</v>
      </c>
      <c r="AI652" s="17">
        <v>0.27150037045532799</v>
      </c>
      <c r="AJ652" s="17">
        <v>0.28870261553369903</v>
      </c>
      <c r="AK652" s="17">
        <v>0.29636784766624202</v>
      </c>
      <c r="AL652" s="17">
        <v>0.25578212046659199</v>
      </c>
      <c r="AM652" s="17">
        <v>0.278887590774968</v>
      </c>
      <c r="AN652" s="17">
        <v>0.29310159193649898</v>
      </c>
      <c r="AO652" s="17">
        <v>0.26695437295688901</v>
      </c>
      <c r="AP652" s="17">
        <v>0.27500573532734202</v>
      </c>
      <c r="AQ652" s="17">
        <v>0.30901552933736598</v>
      </c>
      <c r="AR652" s="17">
        <v>0.30980543212558798</v>
      </c>
      <c r="AS652" s="17">
        <v>0.225433392917608</v>
      </c>
      <c r="AT652" s="17">
        <v>0.24836838749561899</v>
      </c>
      <c r="AU652" s="17">
        <v>0.25983098067254001</v>
      </c>
      <c r="AV652" s="17"/>
      <c r="AW652" s="17">
        <v>0.27821348798538598</v>
      </c>
      <c r="AX652" s="17">
        <v>0.26998860754563397</v>
      </c>
      <c r="AY652" s="17">
        <v>0.25948250950727098</v>
      </c>
      <c r="AZ652" s="17">
        <v>0.26830349946828402</v>
      </c>
      <c r="BA652" s="17">
        <v>0.29160055650831201</v>
      </c>
      <c r="BB652" s="17">
        <v>0.33679543983785398</v>
      </c>
      <c r="BC652" s="17"/>
      <c r="BD652" s="17">
        <v>0.27561851623346501</v>
      </c>
      <c r="BE652" s="17">
        <v>0.27809206838306899</v>
      </c>
      <c r="BF652" s="17">
        <v>0.29112504235232101</v>
      </c>
      <c r="BG652" s="17">
        <v>0.27115463689241198</v>
      </c>
      <c r="BH652" s="17">
        <v>0.28069350749286198</v>
      </c>
      <c r="BI652" s="17"/>
      <c r="BJ652" s="17">
        <v>0.27002028132167799</v>
      </c>
      <c r="BK652" s="17">
        <v>0.308446954381908</v>
      </c>
      <c r="BL652" s="17"/>
      <c r="BM652" s="17">
        <v>0.27558036545356401</v>
      </c>
      <c r="BN652" s="17">
        <v>0.28297795973209799</v>
      </c>
      <c r="BO652" s="17"/>
      <c r="BP652" s="17">
        <v>0.281133889414515</v>
      </c>
      <c r="BQ652" s="17">
        <v>0.28727455114311501</v>
      </c>
      <c r="BR652" s="17">
        <v>0.27292437027670902</v>
      </c>
      <c r="BS652" s="17">
        <v>0.274530239417697</v>
      </c>
      <c r="BT652" s="17"/>
      <c r="BU652" s="17">
        <v>0.28261676478214098</v>
      </c>
      <c r="BV652" s="17">
        <v>0.268311935431854</v>
      </c>
      <c r="BW652" s="17"/>
      <c r="BX652" s="17">
        <v>0.29732813799350299</v>
      </c>
      <c r="BY652" s="17">
        <v>0.26799158463111</v>
      </c>
      <c r="BZ652" s="17"/>
      <c r="CA652" s="17">
        <v>0.18770347702943499</v>
      </c>
      <c r="CB652" s="17">
        <v>0.18927640673190199</v>
      </c>
      <c r="CC652" s="17">
        <v>0.29026243580331501</v>
      </c>
      <c r="CD652" s="17">
        <v>0.36837931094652698</v>
      </c>
    </row>
    <row r="653" spans="2:82">
      <c r="B653" t="s">
        <v>226</v>
      </c>
      <c r="C653" s="17">
        <v>0.17750803348795199</v>
      </c>
      <c r="D653" s="17">
        <v>0.179497145357432</v>
      </c>
      <c r="E653" s="17">
        <v>0.17387323482724801</v>
      </c>
      <c r="F653" s="17"/>
      <c r="G653" s="17">
        <v>0.235319970076103</v>
      </c>
      <c r="H653" s="17">
        <v>0.18241606560495299</v>
      </c>
      <c r="I653" s="17">
        <v>0.177028978931729</v>
      </c>
      <c r="J653" s="17">
        <v>0.176429224096911</v>
      </c>
      <c r="K653" s="17">
        <v>0.14449115757820699</v>
      </c>
      <c r="L653" s="17">
        <v>0.15842548927143699</v>
      </c>
      <c r="M653" s="17"/>
      <c r="N653" s="17">
        <v>0.208657273266103</v>
      </c>
      <c r="O653" s="17">
        <v>0.18314422131710401</v>
      </c>
      <c r="P653" s="17">
        <v>0.16784457079812801</v>
      </c>
      <c r="Q653" s="17">
        <v>0.14730968705650099</v>
      </c>
      <c r="R653" s="17"/>
      <c r="S653" s="17">
        <v>0.188633045944193</v>
      </c>
      <c r="T653" s="17">
        <v>0.169456553867573</v>
      </c>
      <c r="U653" s="17">
        <v>0.146057416656451</v>
      </c>
      <c r="V653" s="17">
        <v>0.16546079372104899</v>
      </c>
      <c r="W653" s="17">
        <v>0.16656004923064699</v>
      </c>
      <c r="X653" s="17">
        <v>0.18405250559819999</v>
      </c>
      <c r="Y653" s="17">
        <v>0.18853031256178501</v>
      </c>
      <c r="Z653" s="17">
        <v>0.109346196318474</v>
      </c>
      <c r="AA653" s="17">
        <v>0.19498963781550299</v>
      </c>
      <c r="AB653" s="17">
        <v>0.21152320645872799</v>
      </c>
      <c r="AC653" s="17">
        <v>0.180578510024514</v>
      </c>
      <c r="AD653" s="17">
        <v>0.17663215224515999</v>
      </c>
      <c r="AE653" s="17"/>
      <c r="AF653" s="17">
        <v>0.179359517219289</v>
      </c>
      <c r="AG653" s="17">
        <v>9.8525063126201004E-2</v>
      </c>
      <c r="AH653" s="17">
        <v>0.15234562866868401</v>
      </c>
      <c r="AI653" s="17">
        <v>0.13278528169491299</v>
      </c>
      <c r="AJ653" s="17">
        <v>0.18697245559046299</v>
      </c>
      <c r="AK653" s="17">
        <v>0.16085055926463801</v>
      </c>
      <c r="AL653" s="17">
        <v>0.173811659691717</v>
      </c>
      <c r="AM653" s="17">
        <v>0.20041373525869199</v>
      </c>
      <c r="AN653" s="17">
        <v>0.18597865785168399</v>
      </c>
      <c r="AO653" s="17">
        <v>0.21832696879716099</v>
      </c>
      <c r="AP653" s="17">
        <v>0.19580798416692999</v>
      </c>
      <c r="AQ653" s="17">
        <v>0.21503749078437201</v>
      </c>
      <c r="AR653" s="17">
        <v>0.16558130653748801</v>
      </c>
      <c r="AS653" s="17">
        <v>0.181562375920966</v>
      </c>
      <c r="AT653" s="17">
        <v>0.20149880763400399</v>
      </c>
      <c r="AU653" s="17">
        <v>0.28022304023689498</v>
      </c>
      <c r="AV653" s="17"/>
      <c r="AW653" s="17">
        <v>0.202707529247831</v>
      </c>
      <c r="AX653" s="17">
        <v>0.17448433375641201</v>
      </c>
      <c r="AY653" s="17">
        <v>0.18879121964089501</v>
      </c>
      <c r="AZ653" s="17">
        <v>0.16007746197219699</v>
      </c>
      <c r="BA653" s="17">
        <v>0.159062682784265</v>
      </c>
      <c r="BB653" s="17">
        <v>0.165035584999669</v>
      </c>
      <c r="BC653" s="17"/>
      <c r="BD653" s="17">
        <v>0.134390222220134</v>
      </c>
      <c r="BE653" s="17">
        <v>0.173937077770877</v>
      </c>
      <c r="BF653" s="17">
        <v>0.19931298006665299</v>
      </c>
      <c r="BG653" s="17">
        <v>0.22387313345188001</v>
      </c>
      <c r="BH653" s="17">
        <v>0.25205682168104798</v>
      </c>
      <c r="BI653" s="17"/>
      <c r="BJ653" s="17">
        <v>0.17140479541614401</v>
      </c>
      <c r="BK653" s="17">
        <v>0.20592730944686</v>
      </c>
      <c r="BL653" s="17"/>
      <c r="BM653" s="17">
        <v>0.169386054922921</v>
      </c>
      <c r="BN653" s="17">
        <v>0.22105406891474</v>
      </c>
      <c r="BO653" s="17"/>
      <c r="BP653" s="17">
        <v>0.21181461763871101</v>
      </c>
      <c r="BQ653" s="17">
        <v>0.195056004182868</v>
      </c>
      <c r="BR653" s="17">
        <v>0.22610256768127401</v>
      </c>
      <c r="BS653" s="17">
        <v>0.165955779340347</v>
      </c>
      <c r="BT653" s="17"/>
      <c r="BU653" s="17">
        <v>0.196726323139505</v>
      </c>
      <c r="BV653" s="17">
        <v>0.153043933931024</v>
      </c>
      <c r="BW653" s="17"/>
      <c r="BX653" s="17">
        <v>0.23179548725226301</v>
      </c>
      <c r="BY653" s="17">
        <v>0.15597460074026401</v>
      </c>
      <c r="BZ653" s="17"/>
      <c r="CA653" s="17">
        <v>0.11517571965830201</v>
      </c>
      <c r="CB653" s="17">
        <v>5.31933878241828E-2</v>
      </c>
      <c r="CC653" s="17">
        <v>0.30849787432848202</v>
      </c>
      <c r="CD653" s="17">
        <v>0.173124772266078</v>
      </c>
    </row>
    <row r="654" spans="2:82">
      <c r="B654" t="s">
        <v>227</v>
      </c>
      <c r="C654" s="17">
        <v>3.9259249781660698E-2</v>
      </c>
      <c r="D654" s="17">
        <v>4.4339937381689003E-2</v>
      </c>
      <c r="E654" s="17">
        <v>3.4088642331435E-2</v>
      </c>
      <c r="F654" s="17"/>
      <c r="G654" s="17">
        <v>5.0248714126854097E-2</v>
      </c>
      <c r="H654" s="17">
        <v>4.7140963259690999E-2</v>
      </c>
      <c r="I654" s="17">
        <v>3.4903071999915498E-2</v>
      </c>
      <c r="J654" s="17">
        <v>3.6346518884081802E-2</v>
      </c>
      <c r="K654" s="17">
        <v>3.3571735397122701E-2</v>
      </c>
      <c r="L654" s="17">
        <v>3.5254804589141001E-2</v>
      </c>
      <c r="M654" s="17"/>
      <c r="N654" s="17">
        <v>5.67583184224476E-2</v>
      </c>
      <c r="O654" s="17">
        <v>3.5248619219627901E-2</v>
      </c>
      <c r="P654" s="17">
        <v>3.9455019514985902E-2</v>
      </c>
      <c r="Q654" s="17">
        <v>2.5392165743846399E-2</v>
      </c>
      <c r="R654" s="17"/>
      <c r="S654" s="17">
        <v>4.1323001588084302E-2</v>
      </c>
      <c r="T654" s="17">
        <v>3.01998384917192E-2</v>
      </c>
      <c r="U654" s="17">
        <v>2.7130713201219899E-2</v>
      </c>
      <c r="V654" s="17">
        <v>6.1201243623568102E-2</v>
      </c>
      <c r="W654" s="17">
        <v>2.8362593590185899E-2</v>
      </c>
      <c r="X654" s="17">
        <v>2.7777418694782501E-2</v>
      </c>
      <c r="Y654" s="17">
        <v>3.6966943567962297E-2</v>
      </c>
      <c r="Z654" s="17">
        <v>3.5339375914211303E-2</v>
      </c>
      <c r="AA654" s="17">
        <v>5.1138558801711198E-2</v>
      </c>
      <c r="AB654" s="17">
        <v>5.1069466284136902E-2</v>
      </c>
      <c r="AC654" s="17">
        <v>2.0515520339317701E-2</v>
      </c>
      <c r="AD654" s="17">
        <v>5.8863689048343201E-2</v>
      </c>
      <c r="AE654" s="17"/>
      <c r="AF654" s="17">
        <v>0</v>
      </c>
      <c r="AG654" s="17">
        <v>6.4237506631433502E-2</v>
      </c>
      <c r="AH654" s="17">
        <v>2.82772345868973E-2</v>
      </c>
      <c r="AI654" s="17">
        <v>2.6581969277718599E-2</v>
      </c>
      <c r="AJ654" s="17">
        <v>3.0927041247829901E-2</v>
      </c>
      <c r="AK654" s="17">
        <v>2.6341870543989902E-2</v>
      </c>
      <c r="AL654" s="17">
        <v>3.3298186092469803E-2</v>
      </c>
      <c r="AM654" s="17">
        <v>4.4992538837964703E-2</v>
      </c>
      <c r="AN654" s="17">
        <v>3.7541704643130697E-2</v>
      </c>
      <c r="AO654" s="17">
        <v>3.7814348669999699E-2</v>
      </c>
      <c r="AP654" s="17">
        <v>7.1785996487850501E-2</v>
      </c>
      <c r="AQ654" s="17">
        <v>4.3092474965086003E-2</v>
      </c>
      <c r="AR654" s="17">
        <v>4.1217941157530698E-2</v>
      </c>
      <c r="AS654" s="17">
        <v>6.6952334181748105E-2</v>
      </c>
      <c r="AT654" s="17">
        <v>5.0513111294504698E-2</v>
      </c>
      <c r="AU654" s="17">
        <v>5.2455296629799301E-2</v>
      </c>
      <c r="AV654" s="17"/>
      <c r="AW654" s="17">
        <v>5.1330129616846798E-2</v>
      </c>
      <c r="AX654" s="17">
        <v>4.3237710067431601E-2</v>
      </c>
      <c r="AY654" s="17">
        <v>3.8530032626798202E-2</v>
      </c>
      <c r="AZ654" s="17">
        <v>3.2418499224159597E-2</v>
      </c>
      <c r="BA654" s="17">
        <v>2.9329472860359699E-2</v>
      </c>
      <c r="BB654" s="17">
        <v>1.8059754669173599E-2</v>
      </c>
      <c r="BC654" s="17"/>
      <c r="BD654" s="17">
        <v>2.7117022653858801E-2</v>
      </c>
      <c r="BE654" s="17">
        <v>4.1362264788488298E-2</v>
      </c>
      <c r="BF654" s="17">
        <v>4.9451146169781801E-2</v>
      </c>
      <c r="BG654" s="17">
        <v>4.4026285038450401E-2</v>
      </c>
      <c r="BH654" s="17">
        <v>9.9673656509376596E-2</v>
      </c>
      <c r="BI654" s="17"/>
      <c r="BJ654" s="17">
        <v>3.6067181537427703E-2</v>
      </c>
      <c r="BK654" s="17">
        <v>5.2293658466815301E-2</v>
      </c>
      <c r="BL654" s="17"/>
      <c r="BM654" s="17">
        <v>3.7221912627429202E-2</v>
      </c>
      <c r="BN654" s="17">
        <v>4.9103094845792498E-2</v>
      </c>
      <c r="BO654" s="17"/>
      <c r="BP654" s="17">
        <v>6.1156840173831203E-2</v>
      </c>
      <c r="BQ654" s="17">
        <v>5.6228388652880802E-2</v>
      </c>
      <c r="BR654" s="17">
        <v>3.8207919524691103E-2</v>
      </c>
      <c r="BS654" s="17">
        <v>3.3452411171644499E-2</v>
      </c>
      <c r="BT654" s="17"/>
      <c r="BU654" s="17">
        <v>4.6765077732514197E-2</v>
      </c>
      <c r="BV654" s="17">
        <v>2.9704636672162599E-2</v>
      </c>
      <c r="BW654" s="17"/>
      <c r="BX654" s="17">
        <v>6.4510653459927902E-2</v>
      </c>
      <c r="BY654" s="17">
        <v>2.92431343592763E-2</v>
      </c>
      <c r="BZ654" s="17"/>
      <c r="CA654" s="17">
        <v>3.85158296120727E-2</v>
      </c>
      <c r="CB654" s="17">
        <v>9.1929685471622696E-3</v>
      </c>
      <c r="CC654" s="17">
        <v>7.5875869039936802E-2</v>
      </c>
      <c r="CD654" s="17">
        <v>2.9171238160407401E-2</v>
      </c>
    </row>
    <row r="655" spans="2:82">
      <c r="B655" t="s">
        <v>124</v>
      </c>
      <c r="C655" s="17">
        <v>2.9792034970194999E-2</v>
      </c>
      <c r="D655" s="17">
        <v>2.3409131641231599E-2</v>
      </c>
      <c r="E655" s="17">
        <v>3.6248028708801602E-2</v>
      </c>
      <c r="F655" s="17"/>
      <c r="G655" s="17">
        <v>4.1484877537049103E-2</v>
      </c>
      <c r="H655" s="17">
        <v>3.4378751591787E-2</v>
      </c>
      <c r="I655" s="17">
        <v>3.13671378283224E-2</v>
      </c>
      <c r="J655" s="17">
        <v>3.2352112839262898E-2</v>
      </c>
      <c r="K655" s="17">
        <v>2.21810282289766E-2</v>
      </c>
      <c r="L655" s="17">
        <v>2.0005240977061502E-2</v>
      </c>
      <c r="M655" s="17"/>
      <c r="N655" s="17">
        <v>1.5722834309225699E-2</v>
      </c>
      <c r="O655" s="17">
        <v>2.7899702304333699E-2</v>
      </c>
      <c r="P655" s="17">
        <v>3.0163623020333499E-2</v>
      </c>
      <c r="Q655" s="17">
        <v>4.39481467440649E-2</v>
      </c>
      <c r="R655" s="17"/>
      <c r="S655" s="17">
        <v>2.2009833712184498E-2</v>
      </c>
      <c r="T655" s="17">
        <v>2.7820994754811E-2</v>
      </c>
      <c r="U655" s="17">
        <v>4.3257352862909403E-2</v>
      </c>
      <c r="V655" s="17">
        <v>3.04257002204723E-2</v>
      </c>
      <c r="W655" s="17">
        <v>2.9573871986064499E-2</v>
      </c>
      <c r="X655" s="17">
        <v>3.5246038623212399E-2</v>
      </c>
      <c r="Y655" s="17">
        <v>5.0140072379964498E-2</v>
      </c>
      <c r="Z655" s="17">
        <v>2.7183197827971201E-2</v>
      </c>
      <c r="AA655" s="17">
        <v>2.5687504152441601E-2</v>
      </c>
      <c r="AB655" s="17">
        <v>1.8068082715524101E-2</v>
      </c>
      <c r="AC655" s="17">
        <v>1.5205013908529399E-2</v>
      </c>
      <c r="AD655" s="17">
        <v>4.4734208400935699E-2</v>
      </c>
      <c r="AE655" s="17"/>
      <c r="AF655" s="17">
        <v>3.91401137033092E-2</v>
      </c>
      <c r="AG655" s="17">
        <v>4.6031557150954402E-2</v>
      </c>
      <c r="AH655" s="17">
        <v>3.4888911303348501E-2</v>
      </c>
      <c r="AI655" s="17">
        <v>4.2739833235513003E-2</v>
      </c>
      <c r="AJ655" s="17">
        <v>3.4006862401589497E-2</v>
      </c>
      <c r="AK655" s="17">
        <v>4.0099766052868399E-2</v>
      </c>
      <c r="AL655" s="17">
        <v>2.9589434251708201E-2</v>
      </c>
      <c r="AM655" s="17">
        <v>2.9149767767773001E-2</v>
      </c>
      <c r="AN655" s="17">
        <v>1.40792396752562E-2</v>
      </c>
      <c r="AO655" s="17">
        <v>1.5817473973237101E-2</v>
      </c>
      <c r="AP655" s="17">
        <v>1.7217668397532498E-2</v>
      </c>
      <c r="AQ655" s="17">
        <v>7.6841884591285197E-3</v>
      </c>
      <c r="AR655" s="17">
        <v>1.6935454152275702E-2</v>
      </c>
      <c r="AS655" s="17">
        <v>9.2714660552433697E-3</v>
      </c>
      <c r="AT655" s="17">
        <v>2.2269066204986501E-2</v>
      </c>
      <c r="AU655" s="17">
        <v>1.1501050991304201E-2</v>
      </c>
      <c r="AV655" s="17"/>
      <c r="AW655" s="17">
        <v>3.0973217824926302E-2</v>
      </c>
      <c r="AX655" s="17">
        <v>2.63088079880953E-2</v>
      </c>
      <c r="AY655" s="17">
        <v>3.0957036058587201E-2</v>
      </c>
      <c r="AZ655" s="17">
        <v>3.76687569969082E-2</v>
      </c>
      <c r="BA655" s="17">
        <v>1.8631675929838099E-2</v>
      </c>
      <c r="BB655" s="17">
        <v>2.8072299342785E-2</v>
      </c>
      <c r="BC655" s="17"/>
      <c r="BD655" s="17">
        <v>3.5906266668911599E-2</v>
      </c>
      <c r="BE655" s="17">
        <v>3.4549092930472897E-2</v>
      </c>
      <c r="BF655" s="17">
        <v>2.6188082946754801E-2</v>
      </c>
      <c r="BG655" s="17">
        <v>1.41389030271994E-2</v>
      </c>
      <c r="BH655" s="17">
        <v>1.32259913461658E-2</v>
      </c>
      <c r="BI655" s="17"/>
      <c r="BJ655" s="17">
        <v>2.76580127640857E-2</v>
      </c>
      <c r="BK655" s="17">
        <v>3.2782593443650199E-2</v>
      </c>
      <c r="BL655" s="17"/>
      <c r="BM655" s="17">
        <v>2.86026032399921E-2</v>
      </c>
      <c r="BN655" s="17">
        <v>3.1347907733726803E-2</v>
      </c>
      <c r="BO655" s="17"/>
      <c r="BP655" s="17">
        <v>3.71118950668064E-2</v>
      </c>
      <c r="BQ655" s="17">
        <v>1.5145889768693001E-2</v>
      </c>
      <c r="BR655" s="17">
        <v>3.9173905573434399E-2</v>
      </c>
      <c r="BS655" s="17">
        <v>2.8489731725519701E-2</v>
      </c>
      <c r="BT655" s="17"/>
      <c r="BU655" s="17">
        <v>1.91848463658701E-2</v>
      </c>
      <c r="BV655" s="17">
        <v>4.32945538072112E-2</v>
      </c>
      <c r="BW655" s="17"/>
      <c r="BX655" s="17">
        <v>1.8490610699083702E-2</v>
      </c>
      <c r="BY655" s="17">
        <v>3.4274810319203097E-2</v>
      </c>
      <c r="BZ655" s="17"/>
      <c r="CA655" s="17">
        <v>6.5759908974977899E-3</v>
      </c>
      <c r="CB655" s="17">
        <v>2.41193061411012E-2</v>
      </c>
      <c r="CC655" s="17">
        <v>1.43616199566515E-2</v>
      </c>
      <c r="CD655" s="17">
        <v>5.7856465523482198E-2</v>
      </c>
    </row>
    <row r="656" spans="2:82">
      <c r="B656" t="s">
        <v>228</v>
      </c>
      <c r="C656" s="17">
        <v>0.47711739951990001</v>
      </c>
      <c r="D656" s="17">
        <v>0.48935879911330699</v>
      </c>
      <c r="E656" s="17">
        <v>0.46523933874870699</v>
      </c>
      <c r="F656" s="17"/>
      <c r="G656" s="17">
        <v>0.38380310502141601</v>
      </c>
      <c r="H656" s="17">
        <v>0.46504858955539802</v>
      </c>
      <c r="I656" s="17">
        <v>0.49210860967361397</v>
      </c>
      <c r="J656" s="17">
        <v>0.49972126499265801</v>
      </c>
      <c r="K656" s="17">
        <v>0.49309079751013901</v>
      </c>
      <c r="L656" s="17">
        <v>0.50775401697580602</v>
      </c>
      <c r="M656" s="17"/>
      <c r="N656" s="17">
        <v>0.43486914119229297</v>
      </c>
      <c r="O656" s="17">
        <v>0.48476957732896497</v>
      </c>
      <c r="P656" s="17">
        <v>0.50387259396828799</v>
      </c>
      <c r="Q656" s="17">
        <v>0.494259552801188</v>
      </c>
      <c r="R656" s="17"/>
      <c r="S656" s="17">
        <v>0.434671156785428</v>
      </c>
      <c r="T656" s="17">
        <v>0.48659815338622597</v>
      </c>
      <c r="U656" s="17">
        <v>0.48452911571968799</v>
      </c>
      <c r="V656" s="17">
        <v>0.485803824531648</v>
      </c>
      <c r="W656" s="17">
        <v>0.51314981374999002</v>
      </c>
      <c r="X656" s="17">
        <v>0.47092940716306297</v>
      </c>
      <c r="Y656" s="17">
        <v>0.42440792741404698</v>
      </c>
      <c r="Z656" s="17">
        <v>0.59364212079543799</v>
      </c>
      <c r="AA656" s="17">
        <v>0.47248395633776102</v>
      </c>
      <c r="AB656" s="17">
        <v>0.458809806429884</v>
      </c>
      <c r="AC656" s="17">
        <v>0.54224382341377997</v>
      </c>
      <c r="AD656" s="17">
        <v>0.47134213914268502</v>
      </c>
      <c r="AE656" s="17"/>
      <c r="AF656" s="17">
        <v>0.43640613828811198</v>
      </c>
      <c r="AG656" s="17">
        <v>0.52105480950685301</v>
      </c>
      <c r="AH656" s="17">
        <v>0.52780827200195302</v>
      </c>
      <c r="AI656" s="17">
        <v>0.52639254533652702</v>
      </c>
      <c r="AJ656" s="17">
        <v>0.459391025226418</v>
      </c>
      <c r="AK656" s="17">
        <v>0.47633995647226102</v>
      </c>
      <c r="AL656" s="17">
        <v>0.50751859949751299</v>
      </c>
      <c r="AM656" s="17">
        <v>0.446556367360602</v>
      </c>
      <c r="AN656" s="17">
        <v>0.46929880589342898</v>
      </c>
      <c r="AO656" s="17">
        <v>0.46108683560271302</v>
      </c>
      <c r="AP656" s="17">
        <v>0.440182615620344</v>
      </c>
      <c r="AQ656" s="17">
        <v>0.42517031645404701</v>
      </c>
      <c r="AR656" s="17">
        <v>0.46645986602711798</v>
      </c>
      <c r="AS656" s="17">
        <v>0.51678043092443404</v>
      </c>
      <c r="AT656" s="17">
        <v>0.47735062737088502</v>
      </c>
      <c r="AU656" s="17">
        <v>0.39598963146946198</v>
      </c>
      <c r="AV656" s="17"/>
      <c r="AW656" s="17">
        <v>0.43677563532501001</v>
      </c>
      <c r="AX656" s="17">
        <v>0.48598054064242702</v>
      </c>
      <c r="AY656" s="17">
        <v>0.482239202166449</v>
      </c>
      <c r="AZ656" s="17">
        <v>0.50153178233845197</v>
      </c>
      <c r="BA656" s="17">
        <v>0.50137561191722502</v>
      </c>
      <c r="BB656" s="17">
        <v>0.45203692115051802</v>
      </c>
      <c r="BC656" s="17"/>
      <c r="BD656" s="17">
        <v>0.52696797222363001</v>
      </c>
      <c r="BE656" s="17">
        <v>0.47205949612709303</v>
      </c>
      <c r="BF656" s="17">
        <v>0.43392274846449003</v>
      </c>
      <c r="BG656" s="17">
        <v>0.44680704159005902</v>
      </c>
      <c r="BH656" s="17">
        <v>0.35435002297054702</v>
      </c>
      <c r="BI656" s="17"/>
      <c r="BJ656" s="17">
        <v>0.49484972896066398</v>
      </c>
      <c r="BK656" s="17">
        <v>0.40054948426076697</v>
      </c>
      <c r="BL656" s="17"/>
      <c r="BM656" s="17">
        <v>0.48920906375609402</v>
      </c>
      <c r="BN656" s="17">
        <v>0.41551696877364303</v>
      </c>
      <c r="BO656" s="17"/>
      <c r="BP656" s="17">
        <v>0.40878275770613598</v>
      </c>
      <c r="BQ656" s="17">
        <v>0.44629516625244298</v>
      </c>
      <c r="BR656" s="17">
        <v>0.423591236943891</v>
      </c>
      <c r="BS656" s="17">
        <v>0.49757183834479202</v>
      </c>
      <c r="BT656" s="17"/>
      <c r="BU656" s="17">
        <v>0.45470698797997</v>
      </c>
      <c r="BV656" s="17">
        <v>0.50564494015774897</v>
      </c>
      <c r="BW656" s="17"/>
      <c r="BX656" s="17">
        <v>0.387875110595223</v>
      </c>
      <c r="BY656" s="17">
        <v>0.51251586995014697</v>
      </c>
      <c r="BZ656" s="17"/>
      <c r="CA656" s="17">
        <v>0.65202898280269295</v>
      </c>
      <c r="CB656" s="17">
        <v>0.724217930755652</v>
      </c>
      <c r="CC656" s="17">
        <v>0.31100220087161501</v>
      </c>
      <c r="CD656" s="17">
        <v>0.37146821310350497</v>
      </c>
    </row>
    <row r="657" spans="2:82">
      <c r="B657" t="s">
        <v>229</v>
      </c>
      <c r="C657" s="17">
        <v>0.216767283269613</v>
      </c>
      <c r="D657" s="17">
        <v>0.22383708273912101</v>
      </c>
      <c r="E657" s="17">
        <v>0.207961877158683</v>
      </c>
      <c r="F657" s="17"/>
      <c r="G657" s="17">
        <v>0.285568684202957</v>
      </c>
      <c r="H657" s="17">
        <v>0.22955702886464399</v>
      </c>
      <c r="I657" s="17">
        <v>0.21193205093164499</v>
      </c>
      <c r="J657" s="17">
        <v>0.212775742980992</v>
      </c>
      <c r="K657" s="17">
        <v>0.17806289297532901</v>
      </c>
      <c r="L657" s="17">
        <v>0.193680293860578</v>
      </c>
      <c r="M657" s="17"/>
      <c r="N657" s="17">
        <v>0.265415591688551</v>
      </c>
      <c r="O657" s="17">
        <v>0.218392840536732</v>
      </c>
      <c r="P657" s="17">
        <v>0.20729959031311401</v>
      </c>
      <c r="Q657" s="17">
        <v>0.172701852800348</v>
      </c>
      <c r="R657" s="17"/>
      <c r="S657" s="17">
        <v>0.229956047532277</v>
      </c>
      <c r="T657" s="17">
        <v>0.199656392359293</v>
      </c>
      <c r="U657" s="17">
        <v>0.17318812985767101</v>
      </c>
      <c r="V657" s="17">
        <v>0.22666203734461701</v>
      </c>
      <c r="W657" s="17">
        <v>0.19492264282083299</v>
      </c>
      <c r="X657" s="17">
        <v>0.211829924292982</v>
      </c>
      <c r="Y657" s="17">
        <v>0.225497256129748</v>
      </c>
      <c r="Z657" s="17">
        <v>0.14468557223268499</v>
      </c>
      <c r="AA657" s="17">
        <v>0.246128196617214</v>
      </c>
      <c r="AB657" s="17">
        <v>0.26259267274286502</v>
      </c>
      <c r="AC657" s="17">
        <v>0.201094030363832</v>
      </c>
      <c r="AD657" s="17">
        <v>0.23549584129350301</v>
      </c>
      <c r="AE657" s="17"/>
      <c r="AF657" s="17">
        <v>0.179359517219289</v>
      </c>
      <c r="AG657" s="17">
        <v>0.16276256975763401</v>
      </c>
      <c r="AH657" s="17">
        <v>0.180622863255581</v>
      </c>
      <c r="AI657" s="17">
        <v>0.15936725097263199</v>
      </c>
      <c r="AJ657" s="17">
        <v>0.21789949683829299</v>
      </c>
      <c r="AK657" s="17">
        <v>0.18719242980862799</v>
      </c>
      <c r="AL657" s="17">
        <v>0.20710984578418701</v>
      </c>
      <c r="AM657" s="17">
        <v>0.245406274096657</v>
      </c>
      <c r="AN657" s="17">
        <v>0.22352036249481499</v>
      </c>
      <c r="AO657" s="17">
        <v>0.25614131746716101</v>
      </c>
      <c r="AP657" s="17">
        <v>0.26759398065478102</v>
      </c>
      <c r="AQ657" s="17">
        <v>0.25812996574945801</v>
      </c>
      <c r="AR657" s="17">
        <v>0.20679924769501901</v>
      </c>
      <c r="AS657" s="17">
        <v>0.248514710102714</v>
      </c>
      <c r="AT657" s="17">
        <v>0.25201191892850899</v>
      </c>
      <c r="AU657" s="17">
        <v>0.33267833686669401</v>
      </c>
      <c r="AV657" s="17"/>
      <c r="AW657" s="17">
        <v>0.254037658864678</v>
      </c>
      <c r="AX657" s="17">
        <v>0.217722043823843</v>
      </c>
      <c r="AY657" s="17">
        <v>0.22732125226769301</v>
      </c>
      <c r="AZ657" s="17">
        <v>0.19249596119635601</v>
      </c>
      <c r="BA657" s="17">
        <v>0.188392155644625</v>
      </c>
      <c r="BB657" s="17">
        <v>0.18309533966884201</v>
      </c>
      <c r="BC657" s="17"/>
      <c r="BD657" s="17">
        <v>0.16150724487399301</v>
      </c>
      <c r="BE657" s="17">
        <v>0.215299342559365</v>
      </c>
      <c r="BF657" s="17">
        <v>0.24876412623643501</v>
      </c>
      <c r="BG657" s="17">
        <v>0.26789941849033</v>
      </c>
      <c r="BH657" s="17">
        <v>0.35173047819042502</v>
      </c>
      <c r="BI657" s="17"/>
      <c r="BJ657" s="17">
        <v>0.207471976953572</v>
      </c>
      <c r="BK657" s="17">
        <v>0.25822096791367499</v>
      </c>
      <c r="BL657" s="17"/>
      <c r="BM657" s="17">
        <v>0.20660796755034999</v>
      </c>
      <c r="BN657" s="17">
        <v>0.270157163760532</v>
      </c>
      <c r="BO657" s="17"/>
      <c r="BP657" s="17">
        <v>0.27297145781254201</v>
      </c>
      <c r="BQ657" s="17">
        <v>0.25128439283574899</v>
      </c>
      <c r="BR657" s="17">
        <v>0.264310487205966</v>
      </c>
      <c r="BS657" s="17">
        <v>0.19940819051199099</v>
      </c>
      <c r="BT657" s="17"/>
      <c r="BU657" s="17">
        <v>0.24349140087201901</v>
      </c>
      <c r="BV657" s="17">
        <v>0.182748570603186</v>
      </c>
      <c r="BW657" s="17"/>
      <c r="BX657" s="17">
        <v>0.29630614071219102</v>
      </c>
      <c r="BY657" s="17">
        <v>0.18521773509954001</v>
      </c>
      <c r="BZ657" s="17"/>
      <c r="CA657" s="17">
        <v>0.15369154927037401</v>
      </c>
      <c r="CB657" s="17">
        <v>6.2386356371345097E-2</v>
      </c>
      <c r="CC657" s="17">
        <v>0.38437374336841901</v>
      </c>
      <c r="CD657" s="17">
        <v>0.20229601042648501</v>
      </c>
    </row>
    <row r="658" spans="2:82">
      <c r="B658" t="s">
        <v>230</v>
      </c>
      <c r="C658" s="17">
        <v>0.26035011625028698</v>
      </c>
      <c r="D658" s="17">
        <v>0.26552171637418598</v>
      </c>
      <c r="E658" s="17">
        <v>0.25727746159002401</v>
      </c>
      <c r="F658" s="17"/>
      <c r="G658" s="17">
        <v>9.8234420818459803E-2</v>
      </c>
      <c r="H658" s="17">
        <v>0.235491560690754</v>
      </c>
      <c r="I658" s="17">
        <v>0.28017655874196901</v>
      </c>
      <c r="J658" s="17">
        <v>0.28694552201166601</v>
      </c>
      <c r="K658" s="17">
        <v>0.315027904534809</v>
      </c>
      <c r="L658" s="17">
        <v>0.31407372311522802</v>
      </c>
      <c r="M658" s="17"/>
      <c r="N658" s="17">
        <v>0.169453549503743</v>
      </c>
      <c r="O658" s="17">
        <v>0.266376736792233</v>
      </c>
      <c r="P658" s="17">
        <v>0.29657300365517397</v>
      </c>
      <c r="Q658" s="17">
        <v>0.32155770000084</v>
      </c>
      <c r="R658" s="17"/>
      <c r="S658" s="17">
        <v>0.20471510925315101</v>
      </c>
      <c r="T658" s="17">
        <v>0.28694176102693397</v>
      </c>
      <c r="U658" s="17">
        <v>0.31134098586201697</v>
      </c>
      <c r="V658" s="17">
        <v>0.25914178718703101</v>
      </c>
      <c r="W658" s="17">
        <v>0.31822717092915698</v>
      </c>
      <c r="X658" s="17">
        <v>0.259099482870081</v>
      </c>
      <c r="Y658" s="17">
        <v>0.19891067128430001</v>
      </c>
      <c r="Z658" s="17">
        <v>0.44895654856275302</v>
      </c>
      <c r="AA658" s="17">
        <v>0.226355759720547</v>
      </c>
      <c r="AB658" s="17">
        <v>0.19621713368701901</v>
      </c>
      <c r="AC658" s="17">
        <v>0.34114979304994802</v>
      </c>
      <c r="AD658" s="17">
        <v>0.23584629784918101</v>
      </c>
      <c r="AE658" s="17"/>
      <c r="AF658" s="17">
        <v>0.25704662106882198</v>
      </c>
      <c r="AG658" s="17">
        <v>0.35829223974921898</v>
      </c>
      <c r="AH658" s="17">
        <v>0.34718540874637099</v>
      </c>
      <c r="AI658" s="17">
        <v>0.36702529436389503</v>
      </c>
      <c r="AJ658" s="17">
        <v>0.24149152838812499</v>
      </c>
      <c r="AK658" s="17">
        <v>0.28914752666363303</v>
      </c>
      <c r="AL658" s="17">
        <v>0.30040875371332698</v>
      </c>
      <c r="AM658" s="17">
        <v>0.20115009326394501</v>
      </c>
      <c r="AN658" s="17">
        <v>0.24577844339861399</v>
      </c>
      <c r="AO658" s="17">
        <v>0.20494551813555201</v>
      </c>
      <c r="AP658" s="17">
        <v>0.17258863496556301</v>
      </c>
      <c r="AQ658" s="17">
        <v>0.167040350704589</v>
      </c>
      <c r="AR658" s="17">
        <v>0.25966061833209902</v>
      </c>
      <c r="AS658" s="17">
        <v>0.26826572082172001</v>
      </c>
      <c r="AT658" s="17">
        <v>0.225338708442376</v>
      </c>
      <c r="AU658" s="17">
        <v>6.3311294602767895E-2</v>
      </c>
      <c r="AV658" s="17"/>
      <c r="AW658" s="17">
        <v>0.18273797646033199</v>
      </c>
      <c r="AX658" s="17">
        <v>0.26825849681858399</v>
      </c>
      <c r="AY658" s="17">
        <v>0.25491794989875599</v>
      </c>
      <c r="AZ658" s="17">
        <v>0.30903582114209499</v>
      </c>
      <c r="BA658" s="17">
        <v>0.31298345627259999</v>
      </c>
      <c r="BB658" s="17">
        <v>0.26894158148167602</v>
      </c>
      <c r="BC658" s="17"/>
      <c r="BD658" s="17">
        <v>0.36546072734963703</v>
      </c>
      <c r="BE658" s="17">
        <v>0.25676015356772802</v>
      </c>
      <c r="BF658" s="17">
        <v>0.18515862222805499</v>
      </c>
      <c r="BG658" s="17">
        <v>0.17890762309972799</v>
      </c>
      <c r="BH658" s="17">
        <v>2.6195447801221601E-3</v>
      </c>
      <c r="BI658" s="17"/>
      <c r="BJ658" s="17">
        <v>0.28737775200709198</v>
      </c>
      <c r="BK658" s="17">
        <v>0.14232851634709101</v>
      </c>
      <c r="BL658" s="17"/>
      <c r="BM658" s="17">
        <v>0.28260109620574297</v>
      </c>
      <c r="BN658" s="17">
        <v>0.14535980501311099</v>
      </c>
      <c r="BO658" s="17"/>
      <c r="BP658" s="17">
        <v>0.135811299893594</v>
      </c>
      <c r="BQ658" s="17">
        <v>0.19501077341669401</v>
      </c>
      <c r="BR658" s="17">
        <v>0.159280749737926</v>
      </c>
      <c r="BS658" s="17">
        <v>0.29816364783280103</v>
      </c>
      <c r="BT658" s="17"/>
      <c r="BU658" s="17">
        <v>0.21121558710795099</v>
      </c>
      <c r="BV658" s="17">
        <v>0.32289636955456302</v>
      </c>
      <c r="BW658" s="17"/>
      <c r="BX658" s="17">
        <v>9.1568969883032203E-2</v>
      </c>
      <c r="BY658" s="17">
        <v>0.32729813485060699</v>
      </c>
      <c r="BZ658" s="17"/>
      <c r="CA658" s="17">
        <v>0.49833743353231902</v>
      </c>
      <c r="CB658" s="17">
        <v>0.66183157438430695</v>
      </c>
      <c r="CC658" s="17">
        <v>-7.3371542496803596E-2</v>
      </c>
      <c r="CD658" s="17">
        <v>0.16917220267701999</v>
      </c>
    </row>
    <row r="659" spans="2:82">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row>
    <row r="660" spans="2:82">
      <c r="B660" s="6" t="s">
        <v>259</v>
      </c>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row>
    <row r="661" spans="2:82">
      <c r="B661" s="24" t="s">
        <v>15</v>
      </c>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row>
    <row r="662" spans="2:82">
      <c r="B662" t="s">
        <v>223</v>
      </c>
      <c r="C662" s="17">
        <v>5.47591279261768E-2</v>
      </c>
      <c r="D662" s="17">
        <v>6.6224710185230101E-2</v>
      </c>
      <c r="E662" s="17">
        <v>4.3967812630974601E-2</v>
      </c>
      <c r="F662" s="17"/>
      <c r="G662" s="17">
        <v>6.24228349572504E-2</v>
      </c>
      <c r="H662" s="17">
        <v>9.04363125483824E-2</v>
      </c>
      <c r="I662" s="17">
        <v>7.7854935577221299E-2</v>
      </c>
      <c r="J662" s="17">
        <v>3.6620711239168602E-2</v>
      </c>
      <c r="K662" s="17">
        <v>3.9870402042826901E-2</v>
      </c>
      <c r="L662" s="17">
        <v>2.6444026962211299E-2</v>
      </c>
      <c r="M662" s="17"/>
      <c r="N662" s="17">
        <v>6.3389112899171304E-2</v>
      </c>
      <c r="O662" s="17">
        <v>4.3628243255016103E-2</v>
      </c>
      <c r="P662" s="17">
        <v>6.3016098751047203E-2</v>
      </c>
      <c r="Q662" s="17">
        <v>5.1183046250552901E-2</v>
      </c>
      <c r="R662" s="17"/>
      <c r="S662" s="17">
        <v>7.5360285739655905E-2</v>
      </c>
      <c r="T662" s="17">
        <v>3.4869770021408002E-2</v>
      </c>
      <c r="U662" s="17">
        <v>4.5010933139370803E-2</v>
      </c>
      <c r="V662" s="17">
        <v>2.3452004403658602E-2</v>
      </c>
      <c r="W662" s="17">
        <v>5.1126539748893099E-2</v>
      </c>
      <c r="X662" s="17">
        <v>7.5466208639967003E-2</v>
      </c>
      <c r="Y662" s="17">
        <v>4.7305419041924597E-2</v>
      </c>
      <c r="Z662" s="17">
        <v>4.8988659250497599E-2</v>
      </c>
      <c r="AA662" s="17">
        <v>5.6668844831456497E-2</v>
      </c>
      <c r="AB662" s="17">
        <v>6.4144214908482003E-2</v>
      </c>
      <c r="AC662" s="17">
        <v>6.8986145197741905E-2</v>
      </c>
      <c r="AD662" s="17">
        <v>7.9769736531733401E-2</v>
      </c>
      <c r="AE662" s="17"/>
      <c r="AF662" s="17">
        <v>0.12466805165631401</v>
      </c>
      <c r="AG662" s="17">
        <v>7.2355960870244193E-2</v>
      </c>
      <c r="AH662" s="17">
        <v>5.3741834807971199E-2</v>
      </c>
      <c r="AI662" s="17">
        <v>4.51108798327194E-2</v>
      </c>
      <c r="AJ662" s="17">
        <v>4.2668503775102E-2</v>
      </c>
      <c r="AK662" s="17">
        <v>4.5950776413278598E-2</v>
      </c>
      <c r="AL662" s="17">
        <v>5.85471997779453E-2</v>
      </c>
      <c r="AM662" s="17">
        <v>5.6356200312847E-2</v>
      </c>
      <c r="AN662" s="17">
        <v>4.8766837517661497E-2</v>
      </c>
      <c r="AO662" s="17">
        <v>5.97879338631368E-2</v>
      </c>
      <c r="AP662" s="17">
        <v>5.3282969822415101E-2</v>
      </c>
      <c r="AQ662" s="17">
        <v>6.2003626248745398E-2</v>
      </c>
      <c r="AR662" s="17">
        <v>6.17291728419255E-2</v>
      </c>
      <c r="AS662" s="17">
        <v>6.8095663731221501E-2</v>
      </c>
      <c r="AT662" s="17">
        <v>7.8393035611787204E-2</v>
      </c>
      <c r="AU662" s="17">
        <v>8.6097106738508594E-2</v>
      </c>
      <c r="AV662" s="17"/>
      <c r="AW662" s="17">
        <v>7.74802047737254E-2</v>
      </c>
      <c r="AX662" s="17">
        <v>4.7622095318442803E-2</v>
      </c>
      <c r="AY662" s="17">
        <v>6.2306938021816603E-2</v>
      </c>
      <c r="AZ662" s="17">
        <v>4.4613795390501497E-2</v>
      </c>
      <c r="BA662" s="17">
        <v>3.3171276879266201E-2</v>
      </c>
      <c r="BB662" s="17">
        <v>5.8897588873964103E-2</v>
      </c>
      <c r="BC662" s="17"/>
      <c r="BD662" s="17">
        <v>5.2988870989710501E-2</v>
      </c>
      <c r="BE662" s="17">
        <v>4.6216388220144899E-2</v>
      </c>
      <c r="BF662" s="17">
        <v>5.2562558082849299E-2</v>
      </c>
      <c r="BG662" s="17">
        <v>7.9804757514959496E-2</v>
      </c>
      <c r="BH662" s="17">
        <v>8.2043456373647905E-2</v>
      </c>
      <c r="BI662" s="17"/>
      <c r="BJ662" s="17">
        <v>4.8678875977186099E-2</v>
      </c>
      <c r="BK662" s="17">
        <v>8.3791437383258394E-2</v>
      </c>
      <c r="BL662" s="17"/>
      <c r="BM662" s="17">
        <v>5.4080476362747799E-2</v>
      </c>
      <c r="BN662" s="17">
        <v>5.7726516716391701E-2</v>
      </c>
      <c r="BO662" s="17"/>
      <c r="BP662" s="17">
        <v>7.2113033496921594E-2</v>
      </c>
      <c r="BQ662" s="17">
        <v>6.3336092359637705E-2</v>
      </c>
      <c r="BR662" s="17">
        <v>5.3778662073999797E-2</v>
      </c>
      <c r="BS662" s="17">
        <v>5.0494037186190499E-2</v>
      </c>
      <c r="BT662" s="17"/>
      <c r="BU662" s="17">
        <v>5.9585150864803697E-2</v>
      </c>
      <c r="BV662" s="17">
        <v>4.8615797391815201E-2</v>
      </c>
      <c r="BW662" s="17"/>
      <c r="BX662" s="17">
        <v>7.0547567524021901E-2</v>
      </c>
      <c r="BY662" s="17">
        <v>4.8496551977281498E-2</v>
      </c>
      <c r="BZ662" s="17"/>
      <c r="CA662" s="17">
        <v>0.104885370578629</v>
      </c>
      <c r="CB662" s="17">
        <v>4.6824248603544401E-2</v>
      </c>
      <c r="CC662" s="17">
        <v>6.3973641572095202E-2</v>
      </c>
      <c r="CD662" s="17">
        <v>3.9463333818371901E-2</v>
      </c>
    </row>
    <row r="663" spans="2:82">
      <c r="B663" t="s">
        <v>224</v>
      </c>
      <c r="C663" s="17">
        <v>0.17361141194788701</v>
      </c>
      <c r="D663" s="17">
        <v>0.19785152412200899</v>
      </c>
      <c r="E663" s="17">
        <v>0.15069193158772601</v>
      </c>
      <c r="F663" s="17"/>
      <c r="G663" s="17">
        <v>0.26011697333487399</v>
      </c>
      <c r="H663" s="17">
        <v>0.224415302424428</v>
      </c>
      <c r="I663" s="17">
        <v>0.19108678425758799</v>
      </c>
      <c r="J663" s="17">
        <v>0.168994537198598</v>
      </c>
      <c r="K663" s="17">
        <v>0.13734667012872201</v>
      </c>
      <c r="L663" s="17">
        <v>8.8411627026884904E-2</v>
      </c>
      <c r="M663" s="17"/>
      <c r="N663" s="17">
        <v>0.156646786124371</v>
      </c>
      <c r="O663" s="17">
        <v>0.16403110424662601</v>
      </c>
      <c r="P663" s="17">
        <v>0.207461818446872</v>
      </c>
      <c r="Q663" s="17">
        <v>0.176657833270391</v>
      </c>
      <c r="R663" s="17"/>
      <c r="S663" s="17">
        <v>0.21070659659483701</v>
      </c>
      <c r="T663" s="17">
        <v>0.16461342784299701</v>
      </c>
      <c r="U663" s="17">
        <v>0.122871318657511</v>
      </c>
      <c r="V663" s="17">
        <v>0.19389976651396701</v>
      </c>
      <c r="W663" s="17">
        <v>0.176374526542074</v>
      </c>
      <c r="X663" s="17">
        <v>0.21114068929590499</v>
      </c>
      <c r="Y663" s="17">
        <v>0.14507471657620499</v>
      </c>
      <c r="Z663" s="17">
        <v>0.203418976810779</v>
      </c>
      <c r="AA663" s="17">
        <v>0.18277570836670201</v>
      </c>
      <c r="AB663" s="17">
        <v>0.13763051618479</v>
      </c>
      <c r="AC663" s="17">
        <v>0.16440844167524599</v>
      </c>
      <c r="AD663" s="17">
        <v>0.120923506749418</v>
      </c>
      <c r="AE663" s="17"/>
      <c r="AF663" s="17">
        <v>0.18305151443550399</v>
      </c>
      <c r="AG663" s="17">
        <v>0.204746204846527</v>
      </c>
      <c r="AH663" s="17">
        <v>0.15124496548996999</v>
      </c>
      <c r="AI663" s="17">
        <v>0.19728429929496899</v>
      </c>
      <c r="AJ663" s="17">
        <v>0.19737086640531001</v>
      </c>
      <c r="AK663" s="17">
        <v>0.15130980798924001</v>
      </c>
      <c r="AL663" s="17">
        <v>0.189282499008534</v>
      </c>
      <c r="AM663" s="17">
        <v>0.18879493251463</v>
      </c>
      <c r="AN663" s="17">
        <v>0.160892438525717</v>
      </c>
      <c r="AO663" s="17">
        <v>0.22437245526886401</v>
      </c>
      <c r="AP663" s="17">
        <v>0.18547690032519501</v>
      </c>
      <c r="AQ663" s="17">
        <v>0.17015538062429</v>
      </c>
      <c r="AR663" s="17">
        <v>0.108804717247431</v>
      </c>
      <c r="AS663" s="17">
        <v>0.17216150452239401</v>
      </c>
      <c r="AT663" s="17">
        <v>0.19054222075409299</v>
      </c>
      <c r="AU663" s="17">
        <v>0.16404971111052299</v>
      </c>
      <c r="AV663" s="17"/>
      <c r="AW663" s="17">
        <v>0.211592842215446</v>
      </c>
      <c r="AX663" s="17">
        <v>0.179187827508312</v>
      </c>
      <c r="AY663" s="17">
        <v>0.176681395743265</v>
      </c>
      <c r="AZ663" s="17">
        <v>0.15122712954193199</v>
      </c>
      <c r="BA663" s="17">
        <v>0.12614093245952099</v>
      </c>
      <c r="BB663" s="17">
        <v>0.158131794635159</v>
      </c>
      <c r="BC663" s="17"/>
      <c r="BD663" s="17">
        <v>0.202369734436295</v>
      </c>
      <c r="BE663" s="17">
        <v>0.16683954959265301</v>
      </c>
      <c r="BF663" s="17">
        <v>0.16382703573006499</v>
      </c>
      <c r="BG663" s="17">
        <v>0.19183015871437401</v>
      </c>
      <c r="BH663" s="17">
        <v>0.14298017306525601</v>
      </c>
      <c r="BI663" s="17"/>
      <c r="BJ663" s="17">
        <v>0.15598283243515701</v>
      </c>
      <c r="BK663" s="17">
        <v>0.25312898835127701</v>
      </c>
      <c r="BL663" s="17"/>
      <c r="BM663" s="17">
        <v>0.16772029058082499</v>
      </c>
      <c r="BN663" s="17">
        <v>0.205929530753617</v>
      </c>
      <c r="BO663" s="17"/>
      <c r="BP663" s="17">
        <v>0.223325797423823</v>
      </c>
      <c r="BQ663" s="17">
        <v>0.24993342217110301</v>
      </c>
      <c r="BR663" s="17">
        <v>0.24383895798470201</v>
      </c>
      <c r="BS663" s="17">
        <v>0.15065442189509901</v>
      </c>
      <c r="BT663" s="17"/>
      <c r="BU663" s="17">
        <v>0.16530347546616</v>
      </c>
      <c r="BV663" s="17">
        <v>0.18418707653025501</v>
      </c>
      <c r="BW663" s="17"/>
      <c r="BX663" s="17">
        <v>0.20901593674308</v>
      </c>
      <c r="BY663" s="17">
        <v>0.159568002268903</v>
      </c>
      <c r="BZ663" s="17"/>
      <c r="CA663" s="17">
        <v>0.25904831681356699</v>
      </c>
      <c r="CB663" s="17">
        <v>0.150205880978697</v>
      </c>
      <c r="CC663" s="17">
        <v>0.17012858270560299</v>
      </c>
      <c r="CD663" s="17">
        <v>0.17764072030820599</v>
      </c>
    </row>
    <row r="664" spans="2:82">
      <c r="B664" t="s">
        <v>225</v>
      </c>
      <c r="C664" s="17">
        <v>0.27421686752322899</v>
      </c>
      <c r="D664" s="17">
        <v>0.26606328357848602</v>
      </c>
      <c r="E664" s="17">
        <v>0.28270601979839599</v>
      </c>
      <c r="F664" s="17"/>
      <c r="G664" s="17">
        <v>0.26496183987739702</v>
      </c>
      <c r="H664" s="17">
        <v>0.23837198971464699</v>
      </c>
      <c r="I664" s="17">
        <v>0.25389690239399099</v>
      </c>
      <c r="J664" s="17">
        <v>0.28658832458683198</v>
      </c>
      <c r="K664" s="17">
        <v>0.25986867921317303</v>
      </c>
      <c r="L664" s="17">
        <v>0.32574836878653501</v>
      </c>
      <c r="M664" s="17"/>
      <c r="N664" s="17">
        <v>0.209567518898469</v>
      </c>
      <c r="O664" s="17">
        <v>0.27637586241026402</v>
      </c>
      <c r="P664" s="17">
        <v>0.298121033708935</v>
      </c>
      <c r="Q664" s="17">
        <v>0.32397496980087498</v>
      </c>
      <c r="R664" s="17"/>
      <c r="S664" s="17">
        <v>0.25576170720358599</v>
      </c>
      <c r="T664" s="17">
        <v>0.29658801509462801</v>
      </c>
      <c r="U664" s="17">
        <v>0.31818316708983302</v>
      </c>
      <c r="V664" s="17">
        <v>0.27500161568683601</v>
      </c>
      <c r="W664" s="17">
        <v>0.294725397716044</v>
      </c>
      <c r="X664" s="17">
        <v>0.239277722915679</v>
      </c>
      <c r="Y664" s="17">
        <v>0.29920687095353898</v>
      </c>
      <c r="Z664" s="17">
        <v>0.23748732999323099</v>
      </c>
      <c r="AA664" s="17">
        <v>0.25585811492806898</v>
      </c>
      <c r="AB664" s="17">
        <v>0.26572629605583997</v>
      </c>
      <c r="AC664" s="17">
        <v>0.273678990322334</v>
      </c>
      <c r="AD664" s="17">
        <v>0.27679675143382498</v>
      </c>
      <c r="AE664" s="17"/>
      <c r="AF664" s="17">
        <v>0.23989388028258599</v>
      </c>
      <c r="AG664" s="17">
        <v>0.29656253612757499</v>
      </c>
      <c r="AH664" s="17">
        <v>0.25936630313758702</v>
      </c>
      <c r="AI664" s="17">
        <v>0.31108007031621199</v>
      </c>
      <c r="AJ664" s="17">
        <v>0.30404123403468603</v>
      </c>
      <c r="AK664" s="17">
        <v>0.322460109751321</v>
      </c>
      <c r="AL664" s="17">
        <v>0.27046138720795199</v>
      </c>
      <c r="AM664" s="17">
        <v>0.31169072771147999</v>
      </c>
      <c r="AN664" s="17">
        <v>0.26099709955836597</v>
      </c>
      <c r="AO664" s="17">
        <v>0.256064724839761</v>
      </c>
      <c r="AP664" s="17">
        <v>0.221329918538691</v>
      </c>
      <c r="AQ664" s="17">
        <v>0.23845557585823501</v>
      </c>
      <c r="AR664" s="17">
        <v>0.29570165647049601</v>
      </c>
      <c r="AS664" s="17">
        <v>0.29181684229124599</v>
      </c>
      <c r="AT664" s="17">
        <v>0.14679488305403099</v>
      </c>
      <c r="AU664" s="17">
        <v>0.22418570022809101</v>
      </c>
      <c r="AV664" s="17"/>
      <c r="AW664" s="17">
        <v>0.27161506335997898</v>
      </c>
      <c r="AX664" s="17">
        <v>0.26827712059618197</v>
      </c>
      <c r="AY664" s="17">
        <v>0.25742365770254</v>
      </c>
      <c r="AZ664" s="17">
        <v>0.27639183153438102</v>
      </c>
      <c r="BA664" s="17">
        <v>0.29088965393494598</v>
      </c>
      <c r="BB664" s="17">
        <v>0.31198710038585398</v>
      </c>
      <c r="BC664" s="17"/>
      <c r="BD664" s="17">
        <v>0.31939664826958802</v>
      </c>
      <c r="BE664" s="17">
        <v>0.28905852237243601</v>
      </c>
      <c r="BF664" s="17">
        <v>0.224649367594635</v>
      </c>
      <c r="BG664" s="17">
        <v>0.21930541427259401</v>
      </c>
      <c r="BH664" s="17">
        <v>0.27792395015020999</v>
      </c>
      <c r="BI664" s="17"/>
      <c r="BJ664" s="17">
        <v>0.27929288341000802</v>
      </c>
      <c r="BK664" s="17">
        <v>0.249398561556258</v>
      </c>
      <c r="BL664" s="17"/>
      <c r="BM664" s="17">
        <v>0.278262780338283</v>
      </c>
      <c r="BN664" s="17">
        <v>0.25372525609994701</v>
      </c>
      <c r="BO664" s="17"/>
      <c r="BP664" s="17">
        <v>0.271514473321529</v>
      </c>
      <c r="BQ664" s="17">
        <v>0.25484264929741901</v>
      </c>
      <c r="BR664" s="17">
        <v>0.22260986512150199</v>
      </c>
      <c r="BS664" s="17">
        <v>0.28223776423028601</v>
      </c>
      <c r="BT664" s="17"/>
      <c r="BU664" s="17">
        <v>0.24523202758548701</v>
      </c>
      <c r="BV664" s="17">
        <v>0.31111338759525597</v>
      </c>
      <c r="BW664" s="17"/>
      <c r="BX664" s="17">
        <v>0.230295800279535</v>
      </c>
      <c r="BY664" s="17">
        <v>0.29163841305757698</v>
      </c>
      <c r="BZ664" s="17"/>
      <c r="CA664" s="17">
        <v>0.21958225042780199</v>
      </c>
      <c r="CB664" s="17">
        <v>0.32498083402463301</v>
      </c>
      <c r="CC664" s="17">
        <v>0.180470971834188</v>
      </c>
      <c r="CD664" s="17">
        <v>0.34004525031195598</v>
      </c>
    </row>
    <row r="665" spans="2:82">
      <c r="B665" t="s">
        <v>226</v>
      </c>
      <c r="C665" s="17">
        <v>0.31607110634875601</v>
      </c>
      <c r="D665" s="17">
        <v>0.29540814082964301</v>
      </c>
      <c r="E665" s="17">
        <v>0.33613903974824999</v>
      </c>
      <c r="F665" s="17"/>
      <c r="G665" s="17">
        <v>0.28265221661801498</v>
      </c>
      <c r="H665" s="17">
        <v>0.282161535268805</v>
      </c>
      <c r="I665" s="17">
        <v>0.29349050696636397</v>
      </c>
      <c r="J665" s="17">
        <v>0.30092414354032698</v>
      </c>
      <c r="K665" s="17">
        <v>0.35366408448250097</v>
      </c>
      <c r="L665" s="17">
        <v>0.37150173105555301</v>
      </c>
      <c r="M665" s="17"/>
      <c r="N665" s="17">
        <v>0.38085259624162898</v>
      </c>
      <c r="O665" s="17">
        <v>0.33855430738203102</v>
      </c>
      <c r="P665" s="17">
        <v>0.25532055157240602</v>
      </c>
      <c r="Q665" s="17">
        <v>0.27111892726713799</v>
      </c>
      <c r="R665" s="17"/>
      <c r="S665" s="17">
        <v>0.28057033140576998</v>
      </c>
      <c r="T665" s="17">
        <v>0.33001497495209797</v>
      </c>
      <c r="U665" s="17">
        <v>0.35937222984700901</v>
      </c>
      <c r="V665" s="17">
        <v>0.34243745556649802</v>
      </c>
      <c r="W665" s="17">
        <v>0.29589202278905802</v>
      </c>
      <c r="X665" s="17">
        <v>0.32172096543157602</v>
      </c>
      <c r="Y665" s="17">
        <v>0.322234966262406</v>
      </c>
      <c r="Z665" s="17">
        <v>0.34944814914042799</v>
      </c>
      <c r="AA665" s="17">
        <v>0.302896051633328</v>
      </c>
      <c r="AB665" s="17">
        <v>0.31140351773220598</v>
      </c>
      <c r="AC665" s="17">
        <v>0.29150702573179899</v>
      </c>
      <c r="AD665" s="17">
        <v>0.29919681759384997</v>
      </c>
      <c r="AE665" s="17"/>
      <c r="AF665" s="17">
        <v>0.22113807778493499</v>
      </c>
      <c r="AG665" s="17">
        <v>0.25114800830607298</v>
      </c>
      <c r="AH665" s="17">
        <v>0.30994531610689802</v>
      </c>
      <c r="AI665" s="17">
        <v>0.278141335864452</v>
      </c>
      <c r="AJ665" s="17">
        <v>0.27053221415390399</v>
      </c>
      <c r="AK665" s="17">
        <v>0.29296437169522899</v>
      </c>
      <c r="AL665" s="17">
        <v>0.27807343359779002</v>
      </c>
      <c r="AM665" s="17">
        <v>0.26815933800290498</v>
      </c>
      <c r="AN665" s="17">
        <v>0.35486200352003699</v>
      </c>
      <c r="AO665" s="17">
        <v>0.31022808187310402</v>
      </c>
      <c r="AP665" s="17">
        <v>0.39486683744037798</v>
      </c>
      <c r="AQ665" s="17">
        <v>0.36371213147102099</v>
      </c>
      <c r="AR665" s="17">
        <v>0.34045511307875298</v>
      </c>
      <c r="AS665" s="17">
        <v>0.364388344320768</v>
      </c>
      <c r="AT665" s="17">
        <v>0.42254479372116199</v>
      </c>
      <c r="AU665" s="17">
        <v>0.33431550271270299</v>
      </c>
      <c r="AV665" s="17"/>
      <c r="AW665" s="17">
        <v>0.26895425012282598</v>
      </c>
      <c r="AX665" s="17">
        <v>0.32883616480014699</v>
      </c>
      <c r="AY665" s="17">
        <v>0.31962949761829501</v>
      </c>
      <c r="AZ665" s="17">
        <v>0.32249034805459798</v>
      </c>
      <c r="BA665" s="17">
        <v>0.36578438801662899</v>
      </c>
      <c r="BB665" s="17">
        <v>0.31990750021501302</v>
      </c>
      <c r="BC665" s="17"/>
      <c r="BD665" s="17">
        <v>0.25611940426845498</v>
      </c>
      <c r="BE665" s="17">
        <v>0.31659601485460398</v>
      </c>
      <c r="BF665" s="17">
        <v>0.36480289753584</v>
      </c>
      <c r="BG665" s="17">
        <v>0.33947889797292502</v>
      </c>
      <c r="BH665" s="17">
        <v>0.33992202452007098</v>
      </c>
      <c r="BI665" s="17"/>
      <c r="BJ665" s="17">
        <v>0.32881075829283102</v>
      </c>
      <c r="BK665" s="17">
        <v>0.26710227668480802</v>
      </c>
      <c r="BL665" s="17"/>
      <c r="BM665" s="17">
        <v>0.318079773043416</v>
      </c>
      <c r="BN665" s="17">
        <v>0.308326291065808</v>
      </c>
      <c r="BO665" s="17"/>
      <c r="BP665" s="17">
        <v>0.281750855936369</v>
      </c>
      <c r="BQ665" s="17">
        <v>0.263992222832726</v>
      </c>
      <c r="BR665" s="17">
        <v>0.30698769646469998</v>
      </c>
      <c r="BS665" s="17">
        <v>0.33139358604907898</v>
      </c>
      <c r="BT665" s="17"/>
      <c r="BU665" s="17">
        <v>0.34714483125635498</v>
      </c>
      <c r="BV665" s="17">
        <v>0.27651552083479303</v>
      </c>
      <c r="BW665" s="17"/>
      <c r="BX665" s="17">
        <v>0.32215400555540202</v>
      </c>
      <c r="BY665" s="17">
        <v>0.313658289171035</v>
      </c>
      <c r="BZ665" s="17"/>
      <c r="CA665" s="17">
        <v>0.29376326141528702</v>
      </c>
      <c r="CB665" s="17">
        <v>0.28124539921103803</v>
      </c>
      <c r="CC665" s="17">
        <v>0.388368033938152</v>
      </c>
      <c r="CD665" s="17">
        <v>0.27793148332822598</v>
      </c>
    </row>
    <row r="666" spans="2:82">
      <c r="B666" t="s">
        <v>227</v>
      </c>
      <c r="C666" s="17">
        <v>0.131646718973668</v>
      </c>
      <c r="D666" s="17">
        <v>0.143435816453303</v>
      </c>
      <c r="E666" s="17">
        <v>0.118687453524079</v>
      </c>
      <c r="F666" s="17"/>
      <c r="G666" s="17">
        <v>8.3628812017847595E-2</v>
      </c>
      <c r="H666" s="17">
        <v>0.113016949625416</v>
      </c>
      <c r="I666" s="17">
        <v>0.12791207932572701</v>
      </c>
      <c r="J666" s="17">
        <v>0.13785647516018501</v>
      </c>
      <c r="K666" s="17">
        <v>0.15804150898434999</v>
      </c>
      <c r="L666" s="17">
        <v>0.15910433914403599</v>
      </c>
      <c r="M666" s="17"/>
      <c r="N666" s="17">
        <v>0.159570612351083</v>
      </c>
      <c r="O666" s="17">
        <v>0.13332566043196101</v>
      </c>
      <c r="P666" s="17">
        <v>0.11430462391882699</v>
      </c>
      <c r="Q666" s="17">
        <v>0.11216856609468</v>
      </c>
      <c r="R666" s="17"/>
      <c r="S666" s="17">
        <v>0.12687663668940599</v>
      </c>
      <c r="T666" s="17">
        <v>0.13635556985709399</v>
      </c>
      <c r="U666" s="17">
        <v>0.10152678314288199</v>
      </c>
      <c r="V666" s="17">
        <v>0.10431574622801799</v>
      </c>
      <c r="W666" s="17">
        <v>0.149199407489429</v>
      </c>
      <c r="X666" s="17">
        <v>0.100586289486936</v>
      </c>
      <c r="Y666" s="17">
        <v>0.118109363749876</v>
      </c>
      <c r="Z666" s="17">
        <v>0.109945842603664</v>
      </c>
      <c r="AA666" s="17">
        <v>0.16422993151809301</v>
      </c>
      <c r="AB666" s="17">
        <v>0.172911178770455</v>
      </c>
      <c r="AC666" s="17">
        <v>0.153920680877144</v>
      </c>
      <c r="AD666" s="17">
        <v>0.132693751439349</v>
      </c>
      <c r="AE666" s="17"/>
      <c r="AF666" s="17">
        <v>9.9211406177183298E-2</v>
      </c>
      <c r="AG666" s="17">
        <v>0.104784728207911</v>
      </c>
      <c r="AH666" s="17">
        <v>0.159385380599916</v>
      </c>
      <c r="AI666" s="17">
        <v>0.10584137462028199</v>
      </c>
      <c r="AJ666" s="17">
        <v>0.12299688852839299</v>
      </c>
      <c r="AK666" s="17">
        <v>0.138420945690894</v>
      </c>
      <c r="AL666" s="17">
        <v>0.15169475888350001</v>
      </c>
      <c r="AM666" s="17">
        <v>0.11776395384260401</v>
      </c>
      <c r="AN666" s="17">
        <v>0.136027486170571</v>
      </c>
      <c r="AO666" s="17">
        <v>0.1269313231833</v>
      </c>
      <c r="AP666" s="17">
        <v>0.11131274049244599</v>
      </c>
      <c r="AQ666" s="17">
        <v>0.141489746005136</v>
      </c>
      <c r="AR666" s="17">
        <v>0.16359692239936999</v>
      </c>
      <c r="AS666" s="17">
        <v>7.2661483107536201E-2</v>
      </c>
      <c r="AT666" s="17">
        <v>0.16172506685892701</v>
      </c>
      <c r="AU666" s="17">
        <v>0.16558711421304501</v>
      </c>
      <c r="AV666" s="17"/>
      <c r="AW666" s="17">
        <v>0.12598246203265201</v>
      </c>
      <c r="AX666" s="17">
        <v>0.12923859540309701</v>
      </c>
      <c r="AY666" s="17">
        <v>0.13248732242775299</v>
      </c>
      <c r="AZ666" s="17">
        <v>0.147429893608583</v>
      </c>
      <c r="BA666" s="17">
        <v>0.13418310172634401</v>
      </c>
      <c r="BB666" s="17">
        <v>0.104157860285344</v>
      </c>
      <c r="BC666" s="17"/>
      <c r="BD666" s="17">
        <v>9.9185066386005397E-2</v>
      </c>
      <c r="BE666" s="17">
        <v>0.126040051283692</v>
      </c>
      <c r="BF666" s="17">
        <v>0.15707009400345701</v>
      </c>
      <c r="BG666" s="17">
        <v>0.145360158968077</v>
      </c>
      <c r="BH666" s="17">
        <v>0.15713039589081401</v>
      </c>
      <c r="BI666" s="17"/>
      <c r="BJ666" s="17">
        <v>0.13740622136029901</v>
      </c>
      <c r="BK666" s="17">
        <v>0.107160438756598</v>
      </c>
      <c r="BL666" s="17"/>
      <c r="BM666" s="17">
        <v>0.13277018534311699</v>
      </c>
      <c r="BN666" s="17">
        <v>0.12543042501409399</v>
      </c>
      <c r="BO666" s="17"/>
      <c r="BP666" s="17">
        <v>0.11187701127892399</v>
      </c>
      <c r="BQ666" s="17">
        <v>0.13017649672242099</v>
      </c>
      <c r="BR666" s="17">
        <v>0.137794587190051</v>
      </c>
      <c r="BS666" s="17">
        <v>0.134634568270453</v>
      </c>
      <c r="BT666" s="17"/>
      <c r="BU666" s="17">
        <v>0.153265153674603</v>
      </c>
      <c r="BV666" s="17">
        <v>0.104127332577807</v>
      </c>
      <c r="BW666" s="17"/>
      <c r="BX666" s="17">
        <v>0.14701122178734499</v>
      </c>
      <c r="BY666" s="17">
        <v>0.12555230000393</v>
      </c>
      <c r="BZ666" s="17"/>
      <c r="CA666" s="17">
        <v>0.116700474471327</v>
      </c>
      <c r="CB666" s="17">
        <v>0.13093564158193199</v>
      </c>
      <c r="CC666" s="17">
        <v>0.17973142580961801</v>
      </c>
      <c r="CD666" s="17">
        <v>8.4666929292298604E-2</v>
      </c>
    </row>
    <row r="667" spans="2:82">
      <c r="B667" t="s">
        <v>124</v>
      </c>
      <c r="C667" s="17">
        <v>4.9694767280282999E-2</v>
      </c>
      <c r="D667" s="17">
        <v>3.1016524831327601E-2</v>
      </c>
      <c r="E667" s="17">
        <v>6.7807742710573798E-2</v>
      </c>
      <c r="F667" s="17"/>
      <c r="G667" s="17">
        <v>4.6217323194616203E-2</v>
      </c>
      <c r="H667" s="17">
        <v>5.1597910418321298E-2</v>
      </c>
      <c r="I667" s="17">
        <v>5.5758791479107998E-2</v>
      </c>
      <c r="J667" s="17">
        <v>6.9015808274889207E-2</v>
      </c>
      <c r="K667" s="17">
        <v>5.1208655148427297E-2</v>
      </c>
      <c r="L667" s="17">
        <v>2.87899070247792E-2</v>
      </c>
      <c r="M667" s="17"/>
      <c r="N667" s="17">
        <v>2.9973373485276501E-2</v>
      </c>
      <c r="O667" s="17">
        <v>4.4084822274102903E-2</v>
      </c>
      <c r="P667" s="17">
        <v>6.1775873601913202E-2</v>
      </c>
      <c r="Q667" s="17">
        <v>6.4896657316363002E-2</v>
      </c>
      <c r="R667" s="17"/>
      <c r="S667" s="17">
        <v>5.0724442366745198E-2</v>
      </c>
      <c r="T667" s="17">
        <v>3.75582422317743E-2</v>
      </c>
      <c r="U667" s="17">
        <v>5.3035568123393002E-2</v>
      </c>
      <c r="V667" s="17">
        <v>6.0893411601021998E-2</v>
      </c>
      <c r="W667" s="17">
        <v>3.2682105714502099E-2</v>
      </c>
      <c r="X667" s="17">
        <v>5.1808124229936602E-2</v>
      </c>
      <c r="Y667" s="17">
        <v>6.80686634160481E-2</v>
      </c>
      <c r="Z667" s="17">
        <v>5.0711042201400998E-2</v>
      </c>
      <c r="AA667" s="17">
        <v>3.7571348722351003E-2</v>
      </c>
      <c r="AB667" s="17">
        <v>4.8184276348226897E-2</v>
      </c>
      <c r="AC667" s="17">
        <v>4.7498716195735001E-2</v>
      </c>
      <c r="AD667" s="17">
        <v>9.0619436251824101E-2</v>
      </c>
      <c r="AE667" s="17"/>
      <c r="AF667" s="17">
        <v>0.132037069663478</v>
      </c>
      <c r="AG667" s="17">
        <v>7.0402561641668707E-2</v>
      </c>
      <c r="AH667" s="17">
        <v>6.6316199857656993E-2</v>
      </c>
      <c r="AI667" s="17">
        <v>6.2542040071365601E-2</v>
      </c>
      <c r="AJ667" s="17">
        <v>6.2390293102604501E-2</v>
      </c>
      <c r="AK667" s="17">
        <v>4.8893988460036897E-2</v>
      </c>
      <c r="AL667" s="17">
        <v>5.1940721524279101E-2</v>
      </c>
      <c r="AM667" s="17">
        <v>5.7234847615533803E-2</v>
      </c>
      <c r="AN667" s="17">
        <v>3.8454134707648899E-2</v>
      </c>
      <c r="AO667" s="17">
        <v>2.2615480971833999E-2</v>
      </c>
      <c r="AP667" s="17">
        <v>3.3730633380874599E-2</v>
      </c>
      <c r="AQ667" s="17">
        <v>2.41835397925723E-2</v>
      </c>
      <c r="AR667" s="17">
        <v>2.9712417962023799E-2</v>
      </c>
      <c r="AS667" s="17">
        <v>3.08761620268341E-2</v>
      </c>
      <c r="AT667" s="17">
        <v>0</v>
      </c>
      <c r="AU667" s="17">
        <v>2.5764864997129801E-2</v>
      </c>
      <c r="AV667" s="17"/>
      <c r="AW667" s="17">
        <v>4.4375177495371697E-2</v>
      </c>
      <c r="AX667" s="17">
        <v>4.6838196373818301E-2</v>
      </c>
      <c r="AY667" s="17">
        <v>5.1471188486331601E-2</v>
      </c>
      <c r="AZ667" s="17">
        <v>5.7847001870003703E-2</v>
      </c>
      <c r="BA667" s="17">
        <v>4.9830646983294202E-2</v>
      </c>
      <c r="BB667" s="17">
        <v>4.6918155604666702E-2</v>
      </c>
      <c r="BC667" s="17"/>
      <c r="BD667" s="17">
        <v>6.9940275649946801E-2</v>
      </c>
      <c r="BE667" s="17">
        <v>5.5249473676470699E-2</v>
      </c>
      <c r="BF667" s="17">
        <v>3.7088047053153599E-2</v>
      </c>
      <c r="BG667" s="17">
        <v>2.42206125570706E-2</v>
      </c>
      <c r="BH667" s="17">
        <v>0</v>
      </c>
      <c r="BI667" s="17"/>
      <c r="BJ667" s="17">
        <v>4.98284285245187E-2</v>
      </c>
      <c r="BK667" s="17">
        <v>3.9418297267800301E-2</v>
      </c>
      <c r="BL667" s="17"/>
      <c r="BM667" s="17">
        <v>4.9086494331611101E-2</v>
      </c>
      <c r="BN667" s="17">
        <v>4.8861980350143303E-2</v>
      </c>
      <c r="BO667" s="17"/>
      <c r="BP667" s="17">
        <v>3.9418828542433899E-2</v>
      </c>
      <c r="BQ667" s="17">
        <v>3.77191166166937E-2</v>
      </c>
      <c r="BR667" s="17">
        <v>3.4990231165046098E-2</v>
      </c>
      <c r="BS667" s="17">
        <v>5.05856223688931E-2</v>
      </c>
      <c r="BT667" s="17"/>
      <c r="BU667" s="17">
        <v>2.9469361152590599E-2</v>
      </c>
      <c r="BV667" s="17">
        <v>7.5440885070073294E-2</v>
      </c>
      <c r="BW667" s="17"/>
      <c r="BX667" s="17">
        <v>2.0975468110616201E-2</v>
      </c>
      <c r="BY667" s="17">
        <v>6.1086443521273397E-2</v>
      </c>
      <c r="BZ667" s="17"/>
      <c r="CA667" s="17">
        <v>6.02032629338936E-3</v>
      </c>
      <c r="CB667" s="17">
        <v>6.58079956001551E-2</v>
      </c>
      <c r="CC667" s="17">
        <v>1.7327344140344401E-2</v>
      </c>
      <c r="CD667" s="17">
        <v>8.0252282940941805E-2</v>
      </c>
    </row>
    <row r="668" spans="2:82">
      <c r="B668" t="s">
        <v>228</v>
      </c>
      <c r="C668" s="17">
        <v>0.228370539874064</v>
      </c>
      <c r="D668" s="17">
        <v>0.26407623430723998</v>
      </c>
      <c r="E668" s="17">
        <v>0.194659744218701</v>
      </c>
      <c r="F668" s="17"/>
      <c r="G668" s="17">
        <v>0.32253980829212398</v>
      </c>
      <c r="H668" s="17">
        <v>0.314851614972811</v>
      </c>
      <c r="I668" s="17">
        <v>0.26894171983480902</v>
      </c>
      <c r="J668" s="17">
        <v>0.20561524843776699</v>
      </c>
      <c r="K668" s="17">
        <v>0.177217072171549</v>
      </c>
      <c r="L668" s="17">
        <v>0.114855653989096</v>
      </c>
      <c r="M668" s="17"/>
      <c r="N668" s="17">
        <v>0.22003589902354201</v>
      </c>
      <c r="O668" s="17">
        <v>0.207659347501642</v>
      </c>
      <c r="P668" s="17">
        <v>0.27047791719791903</v>
      </c>
      <c r="Q668" s="17">
        <v>0.22784087952094401</v>
      </c>
      <c r="R668" s="17"/>
      <c r="S668" s="17">
        <v>0.28606688233449301</v>
      </c>
      <c r="T668" s="17">
        <v>0.19948319786440499</v>
      </c>
      <c r="U668" s="17">
        <v>0.16788225179688199</v>
      </c>
      <c r="V668" s="17">
        <v>0.217351770917626</v>
      </c>
      <c r="W668" s="17">
        <v>0.227501066290967</v>
      </c>
      <c r="X668" s="17">
        <v>0.28660689793587202</v>
      </c>
      <c r="Y668" s="17">
        <v>0.19238013561813</v>
      </c>
      <c r="Z668" s="17">
        <v>0.25240763606127598</v>
      </c>
      <c r="AA668" s="17">
        <v>0.23944455319815799</v>
      </c>
      <c r="AB668" s="17">
        <v>0.20177473109327199</v>
      </c>
      <c r="AC668" s="17">
        <v>0.233394586872988</v>
      </c>
      <c r="AD668" s="17">
        <v>0.20069324328115101</v>
      </c>
      <c r="AE668" s="17"/>
      <c r="AF668" s="17">
        <v>0.307719566091818</v>
      </c>
      <c r="AG668" s="17">
        <v>0.27710216571677099</v>
      </c>
      <c r="AH668" s="17">
        <v>0.204986800297942</v>
      </c>
      <c r="AI668" s="17">
        <v>0.24239517912768799</v>
      </c>
      <c r="AJ668" s="17">
        <v>0.24003937018041199</v>
      </c>
      <c r="AK668" s="17">
        <v>0.19726058440251901</v>
      </c>
      <c r="AL668" s="17">
        <v>0.24782969878647901</v>
      </c>
      <c r="AM668" s="17">
        <v>0.245151132827477</v>
      </c>
      <c r="AN668" s="17">
        <v>0.209659276043378</v>
      </c>
      <c r="AO668" s="17">
        <v>0.28416038913200098</v>
      </c>
      <c r="AP668" s="17">
        <v>0.23875987014760999</v>
      </c>
      <c r="AQ668" s="17">
        <v>0.23215900687303601</v>
      </c>
      <c r="AR668" s="17">
        <v>0.17053389008935699</v>
      </c>
      <c r="AS668" s="17">
        <v>0.24025716825361601</v>
      </c>
      <c r="AT668" s="17">
        <v>0.26893525636588</v>
      </c>
      <c r="AU668" s="17">
        <v>0.25014681784903098</v>
      </c>
      <c r="AV668" s="17"/>
      <c r="AW668" s="17">
        <v>0.28907304698917202</v>
      </c>
      <c r="AX668" s="17">
        <v>0.22680992282675499</v>
      </c>
      <c r="AY668" s="17">
        <v>0.238988333765081</v>
      </c>
      <c r="AZ668" s="17">
        <v>0.19584092493243399</v>
      </c>
      <c r="BA668" s="17">
        <v>0.15931220933878701</v>
      </c>
      <c r="BB668" s="17">
        <v>0.21702938350912299</v>
      </c>
      <c r="BC668" s="17"/>
      <c r="BD668" s="17">
        <v>0.25535860542600503</v>
      </c>
      <c r="BE668" s="17">
        <v>0.213055937812798</v>
      </c>
      <c r="BF668" s="17">
        <v>0.21638959381291401</v>
      </c>
      <c r="BG668" s="17">
        <v>0.271634916229333</v>
      </c>
      <c r="BH668" s="17">
        <v>0.225023629438904</v>
      </c>
      <c r="BI668" s="17"/>
      <c r="BJ668" s="17">
        <v>0.20466170841234299</v>
      </c>
      <c r="BK668" s="17">
        <v>0.33692042573453501</v>
      </c>
      <c r="BL668" s="17"/>
      <c r="BM668" s="17">
        <v>0.22180076694357301</v>
      </c>
      <c r="BN668" s="17">
        <v>0.26365604747000898</v>
      </c>
      <c r="BO668" s="17"/>
      <c r="BP668" s="17">
        <v>0.29543883092074402</v>
      </c>
      <c r="BQ668" s="17">
        <v>0.31326951453073998</v>
      </c>
      <c r="BR668" s="17">
        <v>0.29761762005870102</v>
      </c>
      <c r="BS668" s="17">
        <v>0.20114845908129</v>
      </c>
      <c r="BT668" s="17"/>
      <c r="BU668" s="17">
        <v>0.22488862633096399</v>
      </c>
      <c r="BV668" s="17">
        <v>0.23280287392207</v>
      </c>
      <c r="BW668" s="17"/>
      <c r="BX668" s="17">
        <v>0.27956350426710203</v>
      </c>
      <c r="BY668" s="17">
        <v>0.208064554246184</v>
      </c>
      <c r="BZ668" s="17"/>
      <c r="CA668" s="17">
        <v>0.363933687392195</v>
      </c>
      <c r="CB668" s="17">
        <v>0.197030129582242</v>
      </c>
      <c r="CC668" s="17">
        <v>0.234102224277698</v>
      </c>
      <c r="CD668" s="17">
        <v>0.21710405412657799</v>
      </c>
    </row>
    <row r="669" spans="2:82">
      <c r="B669" t="s">
        <v>229</v>
      </c>
      <c r="C669" s="17">
        <v>0.44771782532242399</v>
      </c>
      <c r="D669" s="17">
        <v>0.43884395728294701</v>
      </c>
      <c r="E669" s="17">
        <v>0.45482649327232999</v>
      </c>
      <c r="F669" s="17"/>
      <c r="G669" s="17">
        <v>0.36628102863586198</v>
      </c>
      <c r="H669" s="17">
        <v>0.39517848489422103</v>
      </c>
      <c r="I669" s="17">
        <v>0.42140258629209199</v>
      </c>
      <c r="J669" s="17">
        <v>0.43878061870051199</v>
      </c>
      <c r="K669" s="17">
        <v>0.51170559346685096</v>
      </c>
      <c r="L669" s="17">
        <v>0.53060607019958905</v>
      </c>
      <c r="M669" s="17"/>
      <c r="N669" s="17">
        <v>0.54042320859271198</v>
      </c>
      <c r="O669" s="17">
        <v>0.471879967813992</v>
      </c>
      <c r="P669" s="17">
        <v>0.36962517549123303</v>
      </c>
      <c r="Q669" s="17">
        <v>0.383287493361818</v>
      </c>
      <c r="R669" s="17"/>
      <c r="S669" s="17">
        <v>0.407446968095176</v>
      </c>
      <c r="T669" s="17">
        <v>0.46637054480919299</v>
      </c>
      <c r="U669" s="17">
        <v>0.460899012989891</v>
      </c>
      <c r="V669" s="17">
        <v>0.446753201794516</v>
      </c>
      <c r="W669" s="17">
        <v>0.44509143027848702</v>
      </c>
      <c r="X669" s="17">
        <v>0.42230725491851301</v>
      </c>
      <c r="Y669" s="17">
        <v>0.44034433001228201</v>
      </c>
      <c r="Z669" s="17">
        <v>0.45939399174409201</v>
      </c>
      <c r="AA669" s="17">
        <v>0.46712598315142101</v>
      </c>
      <c r="AB669" s="17">
        <v>0.48431469650266101</v>
      </c>
      <c r="AC669" s="17">
        <v>0.44542770660894299</v>
      </c>
      <c r="AD669" s="17">
        <v>0.4318905690332</v>
      </c>
      <c r="AE669" s="17"/>
      <c r="AF669" s="17">
        <v>0.32034948396211799</v>
      </c>
      <c r="AG669" s="17">
        <v>0.35593273651398399</v>
      </c>
      <c r="AH669" s="17">
        <v>0.46933069670681399</v>
      </c>
      <c r="AI669" s="17">
        <v>0.38398271048473498</v>
      </c>
      <c r="AJ669" s="17">
        <v>0.39352910268229702</v>
      </c>
      <c r="AK669" s="17">
        <v>0.43138531738612301</v>
      </c>
      <c r="AL669" s="17">
        <v>0.42976819248129</v>
      </c>
      <c r="AM669" s="17">
        <v>0.385923291845509</v>
      </c>
      <c r="AN669" s="17">
        <v>0.49088948969060697</v>
      </c>
      <c r="AO669" s="17">
        <v>0.43715940505640399</v>
      </c>
      <c r="AP669" s="17">
        <v>0.50617957793282398</v>
      </c>
      <c r="AQ669" s="17">
        <v>0.50520187747615697</v>
      </c>
      <c r="AR669" s="17">
        <v>0.50405203547812305</v>
      </c>
      <c r="AS669" s="17">
        <v>0.43704982742830401</v>
      </c>
      <c r="AT669" s="17">
        <v>0.58426986058008901</v>
      </c>
      <c r="AU669" s="17">
        <v>0.499902616925748</v>
      </c>
      <c r="AV669" s="17"/>
      <c r="AW669" s="17">
        <v>0.39493671215547799</v>
      </c>
      <c r="AX669" s="17">
        <v>0.458074760203244</v>
      </c>
      <c r="AY669" s="17">
        <v>0.45211682004604697</v>
      </c>
      <c r="AZ669" s="17">
        <v>0.46992024166318203</v>
      </c>
      <c r="BA669" s="17">
        <v>0.499967489742973</v>
      </c>
      <c r="BB669" s="17">
        <v>0.42406536050035598</v>
      </c>
      <c r="BC669" s="17"/>
      <c r="BD669" s="17">
        <v>0.35530447065446003</v>
      </c>
      <c r="BE669" s="17">
        <v>0.44263606613829598</v>
      </c>
      <c r="BF669" s="17">
        <v>0.521872991539297</v>
      </c>
      <c r="BG669" s="17">
        <v>0.48483905694100199</v>
      </c>
      <c r="BH669" s="17">
        <v>0.49705242041088599</v>
      </c>
      <c r="BI669" s="17"/>
      <c r="BJ669" s="17">
        <v>0.46621697965313003</v>
      </c>
      <c r="BK669" s="17">
        <v>0.37426271544140599</v>
      </c>
      <c r="BL669" s="17"/>
      <c r="BM669" s="17">
        <v>0.45084995838653302</v>
      </c>
      <c r="BN669" s="17">
        <v>0.43375671607990202</v>
      </c>
      <c r="BO669" s="17"/>
      <c r="BP669" s="17">
        <v>0.39362786721529303</v>
      </c>
      <c r="BQ669" s="17">
        <v>0.39416871955514698</v>
      </c>
      <c r="BR669" s="17">
        <v>0.44478228365475098</v>
      </c>
      <c r="BS669" s="17">
        <v>0.46602815431953198</v>
      </c>
      <c r="BT669" s="17"/>
      <c r="BU669" s="17">
        <v>0.50040998493095801</v>
      </c>
      <c r="BV669" s="17">
        <v>0.38064285341260001</v>
      </c>
      <c r="BW669" s="17"/>
      <c r="BX669" s="17">
        <v>0.46916522734274702</v>
      </c>
      <c r="BY669" s="17">
        <v>0.43921058917496503</v>
      </c>
      <c r="BZ669" s="17"/>
      <c r="CA669" s="17">
        <v>0.410463735886614</v>
      </c>
      <c r="CB669" s="17">
        <v>0.41218104079297002</v>
      </c>
      <c r="CC669" s="17">
        <v>0.56809945974776899</v>
      </c>
      <c r="CD669" s="17">
        <v>0.362598412620525</v>
      </c>
    </row>
    <row r="670" spans="2:82">
      <c r="B670" t="s">
        <v>230</v>
      </c>
      <c r="C670" s="17">
        <v>-0.21934728544835999</v>
      </c>
      <c r="D670" s="17">
        <v>-0.174767722975707</v>
      </c>
      <c r="E670" s="17">
        <v>-0.26016674905362902</v>
      </c>
      <c r="F670" s="17"/>
      <c r="G670" s="17">
        <v>-4.3741220343738299E-2</v>
      </c>
      <c r="H670" s="17">
        <v>-8.0326869921410401E-2</v>
      </c>
      <c r="I670" s="17">
        <v>-0.15246086645728199</v>
      </c>
      <c r="J670" s="17">
        <v>-0.233165370262745</v>
      </c>
      <c r="K670" s="17">
        <v>-0.33448852129530199</v>
      </c>
      <c r="L670" s="17">
        <v>-0.41575041621049302</v>
      </c>
      <c r="M670" s="17"/>
      <c r="N670" s="17">
        <v>-0.32038730956917</v>
      </c>
      <c r="O670" s="17">
        <v>-0.26422062031235</v>
      </c>
      <c r="P670" s="17">
        <v>-9.91472582933135E-2</v>
      </c>
      <c r="Q670" s="17">
        <v>-0.15544661384087399</v>
      </c>
      <c r="R670" s="17"/>
      <c r="S670" s="17">
        <v>-0.121380085760683</v>
      </c>
      <c r="T670" s="17">
        <v>-0.266887346944787</v>
      </c>
      <c r="U670" s="17">
        <v>-0.29301676119300901</v>
      </c>
      <c r="V670" s="17">
        <v>-0.22940143087688999</v>
      </c>
      <c r="W670" s="17">
        <v>-0.21759036398752099</v>
      </c>
      <c r="X670" s="17">
        <v>-0.13570035698264099</v>
      </c>
      <c r="Y670" s="17">
        <v>-0.24796419439415299</v>
      </c>
      <c r="Z670" s="17">
        <v>-0.20698635568281601</v>
      </c>
      <c r="AA670" s="17">
        <v>-0.22768142995326299</v>
      </c>
      <c r="AB670" s="17">
        <v>-0.28253996540938903</v>
      </c>
      <c r="AC670" s="17">
        <v>-0.21203311973595401</v>
      </c>
      <c r="AD670" s="17">
        <v>-0.23119732575204899</v>
      </c>
      <c r="AE670" s="17"/>
      <c r="AF670" s="17">
        <v>-1.26299178703E-2</v>
      </c>
      <c r="AG670" s="17">
        <v>-7.8830570797213104E-2</v>
      </c>
      <c r="AH670" s="17">
        <v>-0.26434389640887301</v>
      </c>
      <c r="AI670" s="17">
        <v>-0.14158753135704599</v>
      </c>
      <c r="AJ670" s="17">
        <v>-0.153489732501885</v>
      </c>
      <c r="AK670" s="17">
        <v>-0.23412473298360501</v>
      </c>
      <c r="AL670" s="17">
        <v>-0.18193849369481099</v>
      </c>
      <c r="AM670" s="17">
        <v>-0.140772159018032</v>
      </c>
      <c r="AN670" s="17">
        <v>-0.281230213647229</v>
      </c>
      <c r="AO670" s="17">
        <v>-0.15299901592440299</v>
      </c>
      <c r="AP670" s="17">
        <v>-0.26741970778521401</v>
      </c>
      <c r="AQ670" s="17">
        <v>-0.27304287060312099</v>
      </c>
      <c r="AR670" s="17">
        <v>-0.33351814538876601</v>
      </c>
      <c r="AS670" s="17">
        <v>-0.19679265917468799</v>
      </c>
      <c r="AT670" s="17">
        <v>-0.315334604214209</v>
      </c>
      <c r="AU670" s="17">
        <v>-0.24975579907671699</v>
      </c>
      <c r="AV670" s="17"/>
      <c r="AW670" s="17">
        <v>-0.10586366516630601</v>
      </c>
      <c r="AX670" s="17">
        <v>-0.23126483737649001</v>
      </c>
      <c r="AY670" s="17">
        <v>-0.21312848628096601</v>
      </c>
      <c r="AZ670" s="17">
        <v>-0.27407931673074798</v>
      </c>
      <c r="BA670" s="17">
        <v>-0.34065528040418602</v>
      </c>
      <c r="BB670" s="17">
        <v>-0.207035976991233</v>
      </c>
      <c r="BC670" s="17"/>
      <c r="BD670" s="17">
        <v>-9.9945865228455E-2</v>
      </c>
      <c r="BE670" s="17">
        <v>-0.22958012832549801</v>
      </c>
      <c r="BF670" s="17">
        <v>-0.305483397726383</v>
      </c>
      <c r="BG670" s="17">
        <v>-0.21320414071166899</v>
      </c>
      <c r="BH670" s="17">
        <v>-0.27202879097198202</v>
      </c>
      <c r="BI670" s="17"/>
      <c r="BJ670" s="17">
        <v>-0.26155527124078698</v>
      </c>
      <c r="BK670" s="17">
        <v>-3.7342289706870903E-2</v>
      </c>
      <c r="BL670" s="17"/>
      <c r="BM670" s="17">
        <v>-0.22904919144295999</v>
      </c>
      <c r="BN670" s="17">
        <v>-0.17010066860989301</v>
      </c>
      <c r="BO670" s="17"/>
      <c r="BP670" s="17">
        <v>-9.8189036294548407E-2</v>
      </c>
      <c r="BQ670" s="17">
        <v>-8.08992050244072E-2</v>
      </c>
      <c r="BR670" s="17">
        <v>-0.14716466359604999</v>
      </c>
      <c r="BS670" s="17">
        <v>-0.26487969523824201</v>
      </c>
      <c r="BT670" s="17"/>
      <c r="BU670" s="17">
        <v>-0.27552135859999399</v>
      </c>
      <c r="BV670" s="17">
        <v>-0.14783997949052999</v>
      </c>
      <c r="BW670" s="17"/>
      <c r="BX670" s="17">
        <v>-0.18960172307564499</v>
      </c>
      <c r="BY670" s="17">
        <v>-0.23114603492878</v>
      </c>
      <c r="BZ670" s="17"/>
      <c r="CA670" s="17">
        <v>-4.6530048494418198E-2</v>
      </c>
      <c r="CB670" s="17">
        <v>-0.21515091121072799</v>
      </c>
      <c r="CC670" s="17">
        <v>-0.33399723547007099</v>
      </c>
      <c r="CD670" s="17">
        <v>-0.14549435849394701</v>
      </c>
    </row>
    <row r="671" spans="2:82">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row>
    <row r="672" spans="2:82">
      <c r="B672" s="6" t="s">
        <v>248</v>
      </c>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row>
    <row r="673" spans="2:82">
      <c r="B673" s="24" t="s">
        <v>15</v>
      </c>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row>
    <row r="674" spans="2:82">
      <c r="B674" t="s">
        <v>260</v>
      </c>
      <c r="C674" s="17">
        <v>5.7817556702466598E-2</v>
      </c>
      <c r="D674" s="17">
        <v>7.3296706396754396E-2</v>
      </c>
      <c r="E674" s="17">
        <v>4.3128844054483001E-2</v>
      </c>
      <c r="F674" s="17"/>
      <c r="G674" s="17">
        <v>9.6865843771830204E-2</v>
      </c>
      <c r="H674" s="17">
        <v>9.7502240550499594E-2</v>
      </c>
      <c r="I674" s="17">
        <v>7.13688013892958E-2</v>
      </c>
      <c r="J674" s="17">
        <v>3.4832922657809899E-2</v>
      </c>
      <c r="K674" s="17">
        <v>3.0281105994254601E-2</v>
      </c>
      <c r="L674" s="17">
        <v>2.5552749639597298E-2</v>
      </c>
      <c r="M674" s="17"/>
      <c r="N674" s="17">
        <v>4.82291685586018E-2</v>
      </c>
      <c r="O674" s="17">
        <v>5.2516686564023897E-2</v>
      </c>
      <c r="P674" s="17">
        <v>6.1254369148363998E-2</v>
      </c>
      <c r="Q674" s="17">
        <v>7.1247268409447395E-2</v>
      </c>
      <c r="R674" s="17"/>
      <c r="S674" s="17">
        <v>7.7122982549556199E-2</v>
      </c>
      <c r="T674" s="17">
        <v>4.8342678853320102E-2</v>
      </c>
      <c r="U674" s="17">
        <v>3.8169931075768097E-2</v>
      </c>
      <c r="V674" s="17">
        <v>5.5145634959609502E-2</v>
      </c>
      <c r="W674" s="17">
        <v>4.2495093125974499E-2</v>
      </c>
      <c r="X674" s="17">
        <v>8.6874562721999796E-2</v>
      </c>
      <c r="Y674" s="17">
        <v>6.3262702294592396E-2</v>
      </c>
      <c r="Z674" s="17">
        <v>5.5002857011914201E-2</v>
      </c>
      <c r="AA674" s="17">
        <v>5.4603433922150398E-2</v>
      </c>
      <c r="AB674" s="17">
        <v>3.0986948807360599E-2</v>
      </c>
      <c r="AC674" s="17">
        <v>8.0070946026276693E-2</v>
      </c>
      <c r="AD674" s="17">
        <v>6.21848641980524E-2</v>
      </c>
      <c r="AE674" s="17"/>
      <c r="AF674" s="17">
        <v>0.10931591639695699</v>
      </c>
      <c r="AG674" s="17">
        <v>9.3833067649855606E-2</v>
      </c>
      <c r="AH674" s="17">
        <v>5.7600045998361202E-2</v>
      </c>
      <c r="AI674" s="17">
        <v>7.6105080254514498E-2</v>
      </c>
      <c r="AJ674" s="17">
        <v>4.0752893000447203E-2</v>
      </c>
      <c r="AK674" s="17">
        <v>4.1345288827583503E-2</v>
      </c>
      <c r="AL674" s="17">
        <v>5.0006336072736399E-2</v>
      </c>
      <c r="AM674" s="17">
        <v>7.3668574036086204E-2</v>
      </c>
      <c r="AN674" s="17">
        <v>5.68443374565437E-2</v>
      </c>
      <c r="AO674" s="17">
        <v>6.2457580136961302E-2</v>
      </c>
      <c r="AP674" s="17">
        <v>7.6632273115579602E-2</v>
      </c>
      <c r="AQ674" s="17">
        <v>2.9084612174361101E-2</v>
      </c>
      <c r="AR674" s="17">
        <v>4.6433800721021198E-2</v>
      </c>
      <c r="AS674" s="17">
        <v>0.102470136269749</v>
      </c>
      <c r="AT674" s="17">
        <v>0.101350478191384</v>
      </c>
      <c r="AU674" s="17">
        <v>5.5581462472297602E-2</v>
      </c>
      <c r="AV674" s="17"/>
      <c r="AW674" s="17">
        <v>7.38685018091602E-2</v>
      </c>
      <c r="AX674" s="17">
        <v>4.6467429242981299E-2</v>
      </c>
      <c r="AY674" s="17">
        <v>6.4572381226240705E-2</v>
      </c>
      <c r="AZ674" s="17">
        <v>5.1774833002143202E-2</v>
      </c>
      <c r="BA674" s="17">
        <v>3.9313544097632297E-2</v>
      </c>
      <c r="BB674" s="17">
        <v>8.9392477420502298E-2</v>
      </c>
      <c r="BC674" s="17"/>
      <c r="BD674" s="17">
        <v>6.17689534486522E-2</v>
      </c>
      <c r="BE674" s="17">
        <v>6.0147854374634303E-2</v>
      </c>
      <c r="BF674" s="17">
        <v>4.4626808739990802E-2</v>
      </c>
      <c r="BG674" s="17">
        <v>6.2691883827606806E-2</v>
      </c>
      <c r="BH674" s="17">
        <v>8.6814633153249193E-2</v>
      </c>
      <c r="BI674" s="17"/>
      <c r="BJ674" s="17">
        <v>5.4529602797664299E-2</v>
      </c>
      <c r="BK674" s="17">
        <v>7.4546065018999005E-2</v>
      </c>
      <c r="BL674" s="17"/>
      <c r="BM674" s="17">
        <v>5.9192428792923302E-2</v>
      </c>
      <c r="BN674" s="17">
        <v>4.9779303914234102E-2</v>
      </c>
      <c r="BO674" s="17"/>
      <c r="BP674" s="17">
        <v>6.0252623093070702E-2</v>
      </c>
      <c r="BQ674" s="17">
        <v>6.7072467897560301E-2</v>
      </c>
      <c r="BR674" s="17">
        <v>5.9110657041556797E-2</v>
      </c>
      <c r="BS674" s="17">
        <v>5.6579857199749797E-2</v>
      </c>
      <c r="BT674" s="17"/>
      <c r="BU674" s="17">
        <v>5.1372845222125298E-2</v>
      </c>
      <c r="BV674" s="17">
        <v>6.6021411786834697E-2</v>
      </c>
      <c r="BW674" s="17"/>
      <c r="BX674" s="17">
        <v>6.8602636360428196E-2</v>
      </c>
      <c r="BY674" s="17">
        <v>5.3539592432831698E-2</v>
      </c>
      <c r="BZ674" s="17"/>
      <c r="CA674" s="17">
        <v>0.10316529971784</v>
      </c>
      <c r="CB674" s="17">
        <v>7.1076583812068397E-2</v>
      </c>
      <c r="CC674" s="17">
        <v>3.9407344481162801E-2</v>
      </c>
      <c r="CD674" s="17">
        <v>5.2959337050503902E-2</v>
      </c>
    </row>
    <row r="675" spans="2:82">
      <c r="B675" t="s">
        <v>261</v>
      </c>
      <c r="C675" s="17">
        <v>0.63656795535119204</v>
      </c>
      <c r="D675" s="17">
        <v>0.62748888296129601</v>
      </c>
      <c r="E675" s="17">
        <v>0.643689487861968</v>
      </c>
      <c r="F675" s="17"/>
      <c r="G675" s="17">
        <v>0.65276487323188404</v>
      </c>
      <c r="H675" s="17">
        <v>0.63496748930561697</v>
      </c>
      <c r="I675" s="17">
        <v>0.63809086170978002</v>
      </c>
      <c r="J675" s="17">
        <v>0.64741293499617902</v>
      </c>
      <c r="K675" s="17">
        <v>0.63124115816627102</v>
      </c>
      <c r="L675" s="17">
        <v>0.62060456275961096</v>
      </c>
      <c r="M675" s="17"/>
      <c r="N675" s="17">
        <v>0.71143882618253396</v>
      </c>
      <c r="O675" s="17">
        <v>0.64832085329313305</v>
      </c>
      <c r="P675" s="17">
        <v>0.59804229841809298</v>
      </c>
      <c r="Q675" s="17">
        <v>0.57652192171554495</v>
      </c>
      <c r="R675" s="17"/>
      <c r="S675" s="17">
        <v>0.63291474784358903</v>
      </c>
      <c r="T675" s="17">
        <v>0.64529992157388305</v>
      </c>
      <c r="U675" s="17">
        <v>0.58843030143485697</v>
      </c>
      <c r="V675" s="17">
        <v>0.56251375223333999</v>
      </c>
      <c r="W675" s="17">
        <v>0.70377308543572903</v>
      </c>
      <c r="X675" s="17">
        <v>0.62351963548970102</v>
      </c>
      <c r="Y675" s="17">
        <v>0.638074976603343</v>
      </c>
      <c r="Z675" s="17">
        <v>0.63537131614134401</v>
      </c>
      <c r="AA675" s="17">
        <v>0.665105789304687</v>
      </c>
      <c r="AB675" s="17">
        <v>0.68843298628943494</v>
      </c>
      <c r="AC675" s="17">
        <v>0.61880434582325705</v>
      </c>
      <c r="AD675" s="17">
        <v>0.61559552501458403</v>
      </c>
      <c r="AE675" s="17"/>
      <c r="AF675" s="17">
        <v>0.48400998084635599</v>
      </c>
      <c r="AG675" s="17">
        <v>0.54970310545761503</v>
      </c>
      <c r="AH675" s="17">
        <v>0.60884596402650604</v>
      </c>
      <c r="AI675" s="17">
        <v>0.61799160961919297</v>
      </c>
      <c r="AJ675" s="17">
        <v>0.61315490890648405</v>
      </c>
      <c r="AK675" s="17">
        <v>0.66540454252732095</v>
      </c>
      <c r="AL675" s="17">
        <v>0.64712704654689501</v>
      </c>
      <c r="AM675" s="17">
        <v>0.62996241499259498</v>
      </c>
      <c r="AN675" s="17">
        <v>0.66786610442926497</v>
      </c>
      <c r="AO675" s="17">
        <v>0.71680028493440995</v>
      </c>
      <c r="AP675" s="17">
        <v>0.63432841983028199</v>
      </c>
      <c r="AQ675" s="17">
        <v>0.69996161287275904</v>
      </c>
      <c r="AR675" s="17">
        <v>0.64878439525105402</v>
      </c>
      <c r="AS675" s="17">
        <v>0.65173863397628395</v>
      </c>
      <c r="AT675" s="17">
        <v>0.51267293663152502</v>
      </c>
      <c r="AU675" s="17">
        <v>0.72290061366964298</v>
      </c>
      <c r="AV675" s="17"/>
      <c r="AW675" s="17">
        <v>0.68397604953314795</v>
      </c>
      <c r="AX675" s="17">
        <v>0.66290454541645805</v>
      </c>
      <c r="AY675" s="17">
        <v>0.58920084271280304</v>
      </c>
      <c r="AZ675" s="17">
        <v>0.60781951517754396</v>
      </c>
      <c r="BA675" s="17">
        <v>0.60674605569189</v>
      </c>
      <c r="BB675" s="17">
        <v>0.59524594284419297</v>
      </c>
      <c r="BC675" s="17"/>
      <c r="BD675" s="17">
        <v>0.56124050996781905</v>
      </c>
      <c r="BE675" s="17">
        <v>0.62016186634985104</v>
      </c>
      <c r="BF675" s="17">
        <v>0.67848875588911595</v>
      </c>
      <c r="BG675" s="17">
        <v>0.73323227544005198</v>
      </c>
      <c r="BH675" s="17">
        <v>0.71829504351980999</v>
      </c>
      <c r="BI675" s="17"/>
      <c r="BJ675" s="17">
        <v>0.62382700649808198</v>
      </c>
      <c r="BK675" s="17">
        <v>0.69505587903984101</v>
      </c>
      <c r="BL675" s="17"/>
      <c r="BM675" s="17">
        <v>0.62772679927222297</v>
      </c>
      <c r="BN675" s="17">
        <v>0.68127544083321301</v>
      </c>
      <c r="BO675" s="17"/>
      <c r="BP675" s="17">
        <v>0.708516464245185</v>
      </c>
      <c r="BQ675" s="17">
        <v>0.65722775828844904</v>
      </c>
      <c r="BR675" s="17">
        <v>0.71081255569212498</v>
      </c>
      <c r="BS675" s="17">
        <v>0.62033060261027095</v>
      </c>
      <c r="BT675" s="17"/>
      <c r="BU675" s="17">
        <v>0.68304069006295198</v>
      </c>
      <c r="BV675" s="17">
        <v>0.57741005788556798</v>
      </c>
      <c r="BW675" s="17"/>
      <c r="BX675" s="17">
        <v>0.72085059225094505</v>
      </c>
      <c r="BY675" s="17">
        <v>0.60313675960276003</v>
      </c>
      <c r="BZ675" s="17"/>
      <c r="CA675" s="17">
        <v>0.67386648935343596</v>
      </c>
      <c r="CB675" s="17">
        <v>0.497150951253444</v>
      </c>
      <c r="CC675" s="17">
        <v>0.745034516691085</v>
      </c>
      <c r="CD675" s="17">
        <v>0.64492792753203998</v>
      </c>
    </row>
    <row r="676" spans="2:82">
      <c r="B676" t="s">
        <v>262</v>
      </c>
      <c r="C676" s="17">
        <v>0.239581102644951</v>
      </c>
      <c r="D676" s="17">
        <v>0.249971989548401</v>
      </c>
      <c r="E676" s="17">
        <v>0.23075710045650899</v>
      </c>
      <c r="F676" s="17"/>
      <c r="G676" s="17">
        <v>0.196036139499882</v>
      </c>
      <c r="H676" s="17">
        <v>0.19986687323535501</v>
      </c>
      <c r="I676" s="17">
        <v>0.223137149664975</v>
      </c>
      <c r="J676" s="17">
        <v>0.22081974734700199</v>
      </c>
      <c r="K676" s="17">
        <v>0.274904264030218</v>
      </c>
      <c r="L676" s="17">
        <v>0.30593411756739503</v>
      </c>
      <c r="M676" s="17"/>
      <c r="N676" s="17">
        <v>0.20680636088814</v>
      </c>
      <c r="O676" s="17">
        <v>0.22787997558189099</v>
      </c>
      <c r="P676" s="17">
        <v>0.275717333069461</v>
      </c>
      <c r="Q676" s="17">
        <v>0.25650714011810999</v>
      </c>
      <c r="R676" s="17"/>
      <c r="S676" s="17">
        <v>0.23024042792579699</v>
      </c>
      <c r="T676" s="17">
        <v>0.24484680566787101</v>
      </c>
      <c r="U676" s="17">
        <v>0.294534761769634</v>
      </c>
      <c r="V676" s="17">
        <v>0.30450603823716099</v>
      </c>
      <c r="W676" s="17">
        <v>0.208091064716458</v>
      </c>
      <c r="X676" s="17">
        <v>0.21972859130195299</v>
      </c>
      <c r="Y676" s="17">
        <v>0.23052907476769599</v>
      </c>
      <c r="Z676" s="17">
        <v>0.257907686763935</v>
      </c>
      <c r="AA676" s="17">
        <v>0.216624583361085</v>
      </c>
      <c r="AB676" s="17">
        <v>0.21948819034164299</v>
      </c>
      <c r="AC676" s="17">
        <v>0.21544148268132199</v>
      </c>
      <c r="AD676" s="17">
        <v>0.236464277717542</v>
      </c>
      <c r="AE676" s="17"/>
      <c r="AF676" s="17">
        <v>0.21769939332666999</v>
      </c>
      <c r="AG676" s="17">
        <v>0.23188475449662399</v>
      </c>
      <c r="AH676" s="17">
        <v>0.255572712580589</v>
      </c>
      <c r="AI676" s="17">
        <v>0.211065621756618</v>
      </c>
      <c r="AJ676" s="17">
        <v>0.28460346510522599</v>
      </c>
      <c r="AK676" s="17">
        <v>0.23298104476899301</v>
      </c>
      <c r="AL676" s="17">
        <v>0.2317233126963</v>
      </c>
      <c r="AM676" s="17">
        <v>0.235491016704519</v>
      </c>
      <c r="AN676" s="17">
        <v>0.23590837059275299</v>
      </c>
      <c r="AO676" s="17">
        <v>0.181268217715782</v>
      </c>
      <c r="AP676" s="17">
        <v>0.22418115030010299</v>
      </c>
      <c r="AQ676" s="17">
        <v>0.24558644801920099</v>
      </c>
      <c r="AR676" s="17">
        <v>0.26496869030596298</v>
      </c>
      <c r="AS676" s="17">
        <v>0.204420259891684</v>
      </c>
      <c r="AT676" s="17">
        <v>0.33935685247728198</v>
      </c>
      <c r="AU676" s="17">
        <v>0.18398198964847801</v>
      </c>
      <c r="AV676" s="17"/>
      <c r="AW676" s="17">
        <v>0.182808391473404</v>
      </c>
      <c r="AX676" s="17">
        <v>0.227820649100169</v>
      </c>
      <c r="AY676" s="17">
        <v>0.27552016143498198</v>
      </c>
      <c r="AZ676" s="17">
        <v>0.25777616104318801</v>
      </c>
      <c r="BA676" s="17">
        <v>0.29980534171530598</v>
      </c>
      <c r="BB676" s="17">
        <v>0.25779213595087902</v>
      </c>
      <c r="BC676" s="17"/>
      <c r="BD676" s="17">
        <v>0.28550522096863701</v>
      </c>
      <c r="BE676" s="17">
        <v>0.237136867039971</v>
      </c>
      <c r="BF676" s="17">
        <v>0.23138530896436499</v>
      </c>
      <c r="BG676" s="17">
        <v>0.17362482100579801</v>
      </c>
      <c r="BH676" s="17">
        <v>0.18069731413073301</v>
      </c>
      <c r="BI676" s="17"/>
      <c r="BJ676" s="17">
        <v>0.25562747423486099</v>
      </c>
      <c r="BK676" s="17">
        <v>0.17350907558991199</v>
      </c>
      <c r="BL676" s="17"/>
      <c r="BM676" s="17">
        <v>0.24637508422114099</v>
      </c>
      <c r="BN676" s="17">
        <v>0.20832808169462499</v>
      </c>
      <c r="BO676" s="17"/>
      <c r="BP676" s="17">
        <v>0.17936269294676099</v>
      </c>
      <c r="BQ676" s="17">
        <v>0.214489103274972</v>
      </c>
      <c r="BR676" s="17">
        <v>0.18876904590725599</v>
      </c>
      <c r="BS676" s="17">
        <v>0.25546488785127602</v>
      </c>
      <c r="BT676" s="17"/>
      <c r="BU676" s="17">
        <v>0.22255563005765899</v>
      </c>
      <c r="BV676" s="17">
        <v>0.261253835439133</v>
      </c>
      <c r="BW676" s="17"/>
      <c r="BX676" s="17">
        <v>0.18651239486756499</v>
      </c>
      <c r="BY676" s="17">
        <v>0.26063111274290801</v>
      </c>
      <c r="BZ676" s="17"/>
      <c r="CA676" s="17">
        <v>0.22296821092872399</v>
      </c>
      <c r="CB676" s="17">
        <v>0.32594178817400199</v>
      </c>
      <c r="CC676" s="17">
        <v>0.204785829641807</v>
      </c>
      <c r="CD676" s="17">
        <v>0.19797584609707999</v>
      </c>
    </row>
    <row r="677" spans="2:82">
      <c r="B677" t="s">
        <v>195</v>
      </c>
      <c r="C677" s="17">
        <v>6.6033385301389594E-2</v>
      </c>
      <c r="D677" s="17">
        <v>4.9242421093549003E-2</v>
      </c>
      <c r="E677" s="17">
        <v>8.2424567627039799E-2</v>
      </c>
      <c r="F677" s="17"/>
      <c r="G677" s="17">
        <v>5.4333143496403703E-2</v>
      </c>
      <c r="H677" s="17">
        <v>6.7663396908527906E-2</v>
      </c>
      <c r="I677" s="17">
        <v>6.7403187235949097E-2</v>
      </c>
      <c r="J677" s="17">
        <v>9.6934394999009105E-2</v>
      </c>
      <c r="K677" s="17">
        <v>6.3573471809256502E-2</v>
      </c>
      <c r="L677" s="17">
        <v>4.7908570033397699E-2</v>
      </c>
      <c r="M677" s="17"/>
      <c r="N677" s="17">
        <v>3.3525644370723501E-2</v>
      </c>
      <c r="O677" s="17">
        <v>7.1282484560951501E-2</v>
      </c>
      <c r="P677" s="17">
        <v>6.4985999364081601E-2</v>
      </c>
      <c r="Q677" s="17">
        <v>9.5723669756898305E-2</v>
      </c>
      <c r="R677" s="17"/>
      <c r="S677" s="17">
        <v>5.9721841681058097E-2</v>
      </c>
      <c r="T677" s="17">
        <v>6.1510593904926802E-2</v>
      </c>
      <c r="U677" s="17">
        <v>7.8865005719740894E-2</v>
      </c>
      <c r="V677" s="17">
        <v>7.7834574569889806E-2</v>
      </c>
      <c r="W677" s="17">
        <v>4.5640756721837601E-2</v>
      </c>
      <c r="X677" s="17">
        <v>6.9877210486346403E-2</v>
      </c>
      <c r="Y677" s="17">
        <v>6.81332463343685E-2</v>
      </c>
      <c r="Z677" s="17">
        <v>5.17181400828058E-2</v>
      </c>
      <c r="AA677" s="17">
        <v>6.3666193412078104E-2</v>
      </c>
      <c r="AB677" s="17">
        <v>6.1091874561561697E-2</v>
      </c>
      <c r="AC677" s="17">
        <v>8.56832254691441E-2</v>
      </c>
      <c r="AD677" s="17">
        <v>8.5755333069821402E-2</v>
      </c>
      <c r="AE677" s="17"/>
      <c r="AF677" s="17">
        <v>0.18897470943001801</v>
      </c>
      <c r="AG677" s="17">
        <v>0.124579072395905</v>
      </c>
      <c r="AH677" s="17">
        <v>7.7981277394544093E-2</v>
      </c>
      <c r="AI677" s="17">
        <v>9.4837688369674697E-2</v>
      </c>
      <c r="AJ677" s="17">
        <v>6.14887329878425E-2</v>
      </c>
      <c r="AK677" s="17">
        <v>6.0269123876102899E-2</v>
      </c>
      <c r="AL677" s="17">
        <v>7.1143304684068598E-2</v>
      </c>
      <c r="AM677" s="17">
        <v>6.0877994266799199E-2</v>
      </c>
      <c r="AN677" s="17">
        <v>3.9381187521437801E-2</v>
      </c>
      <c r="AO677" s="17">
        <v>3.9473917212846897E-2</v>
      </c>
      <c r="AP677" s="17">
        <v>6.4858156754035098E-2</v>
      </c>
      <c r="AQ677" s="17">
        <v>2.53673269336793E-2</v>
      </c>
      <c r="AR677" s="17">
        <v>3.9813113721962397E-2</v>
      </c>
      <c r="AS677" s="17">
        <v>4.1370969862281899E-2</v>
      </c>
      <c r="AT677" s="17">
        <v>4.6619732699809499E-2</v>
      </c>
      <c r="AU677" s="17">
        <v>3.7535934209581297E-2</v>
      </c>
      <c r="AV677" s="17"/>
      <c r="AW677" s="17">
        <v>5.9347057184287497E-2</v>
      </c>
      <c r="AX677" s="17">
        <v>6.2807376240391205E-2</v>
      </c>
      <c r="AY677" s="17">
        <v>7.0706614625973996E-2</v>
      </c>
      <c r="AZ677" s="17">
        <v>8.2629490777124406E-2</v>
      </c>
      <c r="BA677" s="17">
        <v>5.4135058495172E-2</v>
      </c>
      <c r="BB677" s="17">
        <v>5.7569443784425502E-2</v>
      </c>
      <c r="BC677" s="17"/>
      <c r="BD677" s="17">
        <v>9.1485315614891802E-2</v>
      </c>
      <c r="BE677" s="17">
        <v>8.2553412235544396E-2</v>
      </c>
      <c r="BF677" s="17">
        <v>4.5499126406528097E-2</v>
      </c>
      <c r="BG677" s="17">
        <v>3.0451019726542999E-2</v>
      </c>
      <c r="BH677" s="17">
        <v>1.4193009196207401E-2</v>
      </c>
      <c r="BI677" s="17"/>
      <c r="BJ677" s="17">
        <v>6.6015916469392505E-2</v>
      </c>
      <c r="BK677" s="17">
        <v>5.6888980351248099E-2</v>
      </c>
      <c r="BL677" s="17"/>
      <c r="BM677" s="17">
        <v>6.6705687713712797E-2</v>
      </c>
      <c r="BN677" s="17">
        <v>6.0617173557928103E-2</v>
      </c>
      <c r="BO677" s="17"/>
      <c r="BP677" s="17">
        <v>5.1868219714982497E-2</v>
      </c>
      <c r="BQ677" s="17">
        <v>6.1210670539019602E-2</v>
      </c>
      <c r="BR677" s="17">
        <v>4.1307741359061803E-2</v>
      </c>
      <c r="BS677" s="17">
        <v>6.7624652338702795E-2</v>
      </c>
      <c r="BT677" s="17"/>
      <c r="BU677" s="17">
        <v>4.30308346572634E-2</v>
      </c>
      <c r="BV677" s="17">
        <v>9.5314694888464793E-2</v>
      </c>
      <c r="BW677" s="17"/>
      <c r="BX677" s="17">
        <v>2.4034376521061999E-2</v>
      </c>
      <c r="BY677" s="17">
        <v>8.2692535221500801E-2</v>
      </c>
      <c r="BZ677" s="17"/>
      <c r="CA677" s="17">
        <v>0</v>
      </c>
      <c r="CB677" s="17">
        <v>0.10583067676048501</v>
      </c>
      <c r="CC677" s="17">
        <v>1.07723091859447E-2</v>
      </c>
      <c r="CD677" s="17">
        <v>0.104136889320376</v>
      </c>
    </row>
    <row r="678" spans="2:82">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row>
    <row r="679" spans="2:82">
      <c r="B679" s="6" t="s">
        <v>263</v>
      </c>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row>
    <row r="680" spans="2:82">
      <c r="B680" s="24" t="s">
        <v>15</v>
      </c>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row>
    <row r="681" spans="2:82">
      <c r="B681" t="s">
        <v>264</v>
      </c>
      <c r="C681" s="17">
        <v>0.143861898071732</v>
      </c>
      <c r="D681" s="17">
        <v>0.16853070481691701</v>
      </c>
      <c r="E681" s="17">
        <v>0.119880032931399</v>
      </c>
      <c r="F681" s="17"/>
      <c r="G681" s="17">
        <v>0.153578342178536</v>
      </c>
      <c r="H681" s="17">
        <v>0.194170238741737</v>
      </c>
      <c r="I681" s="17">
        <v>0.18318602491899899</v>
      </c>
      <c r="J681" s="17">
        <v>0.14003903783407701</v>
      </c>
      <c r="K681" s="17">
        <v>9.3304192985200998E-2</v>
      </c>
      <c r="L681" s="17">
        <v>0.101282000965421</v>
      </c>
      <c r="M681" s="17"/>
      <c r="N681" s="17">
        <v>0.17110255311622899</v>
      </c>
      <c r="O681" s="17">
        <v>0.135818194517662</v>
      </c>
      <c r="P681" s="17">
        <v>0.15015374498447301</v>
      </c>
      <c r="Q681" s="17">
        <v>0.119838377567675</v>
      </c>
      <c r="R681" s="17"/>
      <c r="S681" s="17">
        <v>0.18104679275287799</v>
      </c>
      <c r="T681" s="17">
        <v>0.15100408195873699</v>
      </c>
      <c r="U681" s="17">
        <v>8.9999542090294204E-2</v>
      </c>
      <c r="V681" s="17">
        <v>0.14460002352866799</v>
      </c>
      <c r="W681" s="17">
        <v>0.15569389729143099</v>
      </c>
      <c r="X681" s="17">
        <v>0.14313072588412701</v>
      </c>
      <c r="Y681" s="17">
        <v>0.12669038658728601</v>
      </c>
      <c r="Z681" s="17">
        <v>0.139381820865844</v>
      </c>
      <c r="AA681" s="17">
        <v>0.173681577430466</v>
      </c>
      <c r="AB681" s="17">
        <v>0.106828837802634</v>
      </c>
      <c r="AC681" s="17">
        <v>0.137263719343377</v>
      </c>
      <c r="AD681" s="17">
        <v>0.1199072113347</v>
      </c>
      <c r="AE681" s="17"/>
      <c r="AF681" s="17">
        <v>3.9751782852106503E-2</v>
      </c>
      <c r="AG681" s="17">
        <v>0.14238839004044501</v>
      </c>
      <c r="AH681" s="17">
        <v>0.13872155444029199</v>
      </c>
      <c r="AI681" s="17">
        <v>9.6790649729538505E-2</v>
      </c>
      <c r="AJ681" s="17">
        <v>0.13902555368488401</v>
      </c>
      <c r="AK681" s="17">
        <v>0.12714690832584499</v>
      </c>
      <c r="AL681" s="17">
        <v>0.15686860422948601</v>
      </c>
      <c r="AM681" s="17">
        <v>0.14945876158007701</v>
      </c>
      <c r="AN681" s="17">
        <v>9.1206686787439595E-2</v>
      </c>
      <c r="AO681" s="17">
        <v>0.16260123149434599</v>
      </c>
      <c r="AP681" s="17">
        <v>0.15514650645940001</v>
      </c>
      <c r="AQ681" s="17">
        <v>0.14000513356387501</v>
      </c>
      <c r="AR681" s="17">
        <v>0.148262448743612</v>
      </c>
      <c r="AS681" s="17">
        <v>0.165121776443475</v>
      </c>
      <c r="AT681" s="17">
        <v>0.19728783142407699</v>
      </c>
      <c r="AU681" s="17">
        <v>0.301021949323794</v>
      </c>
      <c r="AV681" s="17"/>
      <c r="AW681" s="17">
        <v>0.20158558863235601</v>
      </c>
      <c r="AX681" s="17">
        <v>0.118563762612337</v>
      </c>
      <c r="AY681" s="17">
        <v>0.160068963904101</v>
      </c>
      <c r="AZ681" s="17">
        <v>0.122501055344299</v>
      </c>
      <c r="BA681" s="17">
        <v>0.106931258723528</v>
      </c>
      <c r="BB681" s="17">
        <v>0.144330655756017</v>
      </c>
      <c r="BC681" s="17"/>
      <c r="BD681" s="17">
        <v>0.108342268714113</v>
      </c>
      <c r="BE681" s="17">
        <v>0.13122708161935401</v>
      </c>
      <c r="BF681" s="17">
        <v>0.16829603561050099</v>
      </c>
      <c r="BG681" s="17">
        <v>0.21244814343460999</v>
      </c>
      <c r="BH681" s="17">
        <v>0.31242351652838402</v>
      </c>
      <c r="BI681" s="17"/>
      <c r="BJ681" s="17">
        <v>0.120906200361074</v>
      </c>
      <c r="BK681" s="17">
        <v>0.24700647209827201</v>
      </c>
      <c r="BL681" s="17"/>
      <c r="BM681" s="17">
        <v>0.13186307946838299</v>
      </c>
      <c r="BN681" s="17">
        <v>0.20028963239563899</v>
      </c>
      <c r="BO681" s="17"/>
      <c r="BP681" s="17">
        <v>0.23213176750041201</v>
      </c>
      <c r="BQ681" s="17">
        <v>0.22891767227365001</v>
      </c>
      <c r="BR681" s="17">
        <v>0.11645928914258399</v>
      </c>
      <c r="BS681" s="17">
        <v>0.117646779436551</v>
      </c>
      <c r="BT681" s="17"/>
      <c r="BU681" s="17">
        <v>0.17390645938289201</v>
      </c>
      <c r="BV681" s="17">
        <v>0.105616395876322</v>
      </c>
      <c r="BW681" s="17"/>
      <c r="BX681" s="17">
        <v>0.21503192080969999</v>
      </c>
      <c r="BY681" s="17">
        <v>0.11563189662548599</v>
      </c>
      <c r="BZ681" s="17"/>
      <c r="CA681" s="17">
        <v>0.21666511791030499</v>
      </c>
      <c r="CB681" s="17">
        <v>6.7274426280448094E-2</v>
      </c>
      <c r="CC681" s="17">
        <v>0.23221151576382201</v>
      </c>
      <c r="CD681" s="17">
        <v>0.103976731433735</v>
      </c>
    </row>
    <row r="682" spans="2:82">
      <c r="B682" t="s">
        <v>265</v>
      </c>
      <c r="C682" s="17">
        <v>0.34955519472952401</v>
      </c>
      <c r="D682" s="17">
        <v>0.36064743805885302</v>
      </c>
      <c r="E682" s="17">
        <v>0.33896370848820101</v>
      </c>
      <c r="F682" s="17"/>
      <c r="G682" s="17">
        <v>0.32720382591005798</v>
      </c>
      <c r="H682" s="17">
        <v>0.34903526461506001</v>
      </c>
      <c r="I682" s="17">
        <v>0.34662707479416499</v>
      </c>
      <c r="J682" s="17">
        <v>0.33208078184973799</v>
      </c>
      <c r="K682" s="17">
        <v>0.35013438054770901</v>
      </c>
      <c r="L682" s="17">
        <v>0.38106161910827002</v>
      </c>
      <c r="M682" s="17"/>
      <c r="N682" s="17">
        <v>0.40920898689403101</v>
      </c>
      <c r="O682" s="17">
        <v>0.36275804822518898</v>
      </c>
      <c r="P682" s="17">
        <v>0.33135630890098</v>
      </c>
      <c r="Q682" s="17">
        <v>0.28687045452409199</v>
      </c>
      <c r="R682" s="17"/>
      <c r="S682" s="17">
        <v>0.35225174234801698</v>
      </c>
      <c r="T682" s="17">
        <v>0.36082014417539898</v>
      </c>
      <c r="U682" s="17">
        <v>0.35504291900505702</v>
      </c>
      <c r="V682" s="17">
        <v>0.32800203842999898</v>
      </c>
      <c r="W682" s="17">
        <v>0.30969237598476801</v>
      </c>
      <c r="X682" s="17">
        <v>0.34599255215261798</v>
      </c>
      <c r="Y682" s="17">
        <v>0.36532300209474</v>
      </c>
      <c r="Z682" s="17">
        <v>0.37576955552859098</v>
      </c>
      <c r="AA682" s="17">
        <v>0.343993442469192</v>
      </c>
      <c r="AB682" s="17">
        <v>0.37712031695739401</v>
      </c>
      <c r="AC682" s="17">
        <v>0.34562521687034198</v>
      </c>
      <c r="AD682" s="17">
        <v>0.30913376234420697</v>
      </c>
      <c r="AE682" s="17"/>
      <c r="AF682" s="17">
        <v>0.20684567252581401</v>
      </c>
      <c r="AG682" s="17">
        <v>0.27199452205315799</v>
      </c>
      <c r="AH682" s="17">
        <v>0.28508545799875001</v>
      </c>
      <c r="AI682" s="17">
        <v>0.31523420748969699</v>
      </c>
      <c r="AJ682" s="17">
        <v>0.33289918769694399</v>
      </c>
      <c r="AK682" s="17">
        <v>0.34064745016759101</v>
      </c>
      <c r="AL682" s="17">
        <v>0.35840717804654998</v>
      </c>
      <c r="AM682" s="17">
        <v>0.35837691562273599</v>
      </c>
      <c r="AN682" s="17">
        <v>0.38032558049110199</v>
      </c>
      <c r="AO682" s="17">
        <v>0.40576987505644602</v>
      </c>
      <c r="AP682" s="17">
        <v>0.36234909003219501</v>
      </c>
      <c r="AQ682" s="17">
        <v>0.41059874440347899</v>
      </c>
      <c r="AR682" s="17">
        <v>0.364121173397566</v>
      </c>
      <c r="AS682" s="17">
        <v>0.39340293076620902</v>
      </c>
      <c r="AT682" s="17">
        <v>0.46611368411652199</v>
      </c>
      <c r="AU682" s="17">
        <v>0.36922381639518398</v>
      </c>
      <c r="AV682" s="17"/>
      <c r="AW682" s="17">
        <v>0.34724039674358198</v>
      </c>
      <c r="AX682" s="17">
        <v>0.39689266037768101</v>
      </c>
      <c r="AY682" s="17">
        <v>0.35789111055092099</v>
      </c>
      <c r="AZ682" s="17">
        <v>0.30857435807413203</v>
      </c>
      <c r="BA682" s="17">
        <v>0.33944568732142699</v>
      </c>
      <c r="BB682" s="17">
        <v>0.28664646938589</v>
      </c>
      <c r="BC682" s="17"/>
      <c r="BD682" s="17">
        <v>0.30885669194450299</v>
      </c>
      <c r="BE682" s="17">
        <v>0.33689714107867702</v>
      </c>
      <c r="BF682" s="17">
        <v>0.37934114285576698</v>
      </c>
      <c r="BG682" s="17">
        <v>0.42751262583935101</v>
      </c>
      <c r="BH682" s="17">
        <v>0.46474400357461698</v>
      </c>
      <c r="BI682" s="17"/>
      <c r="BJ682" s="17">
        <v>0.35225252631964699</v>
      </c>
      <c r="BK682" s="17">
        <v>0.33821331651129299</v>
      </c>
      <c r="BL682" s="17"/>
      <c r="BM682" s="17">
        <v>0.34656755024938601</v>
      </c>
      <c r="BN682" s="17">
        <v>0.364510503108949</v>
      </c>
      <c r="BO682" s="17"/>
      <c r="BP682" s="17">
        <v>0.34896707048516501</v>
      </c>
      <c r="BQ682" s="17">
        <v>0.33991849495545301</v>
      </c>
      <c r="BR682" s="17">
        <v>0.45870110493552901</v>
      </c>
      <c r="BS682" s="17">
        <v>0.34536957300828702</v>
      </c>
      <c r="BT682" s="17"/>
      <c r="BU682" s="17">
        <v>0.37461257801690101</v>
      </c>
      <c r="BV682" s="17">
        <v>0.31765816692460602</v>
      </c>
      <c r="BW682" s="17"/>
      <c r="BX682" s="17">
        <v>0.42027151617683101</v>
      </c>
      <c r="BY682" s="17">
        <v>0.32150515652621098</v>
      </c>
      <c r="BZ682" s="17"/>
      <c r="CA682" s="17">
        <v>0.417444191204701</v>
      </c>
      <c r="CB682" s="17">
        <v>0.22499754681359499</v>
      </c>
      <c r="CC682" s="17">
        <v>0.48235922125402397</v>
      </c>
      <c r="CD682" s="17">
        <v>0.30952269924381798</v>
      </c>
    </row>
    <row r="683" spans="2:82">
      <c r="B683" t="s">
        <v>266</v>
      </c>
      <c r="C683" s="17">
        <v>0.246579665635701</v>
      </c>
      <c r="D683" s="17">
        <v>0.24266928253124201</v>
      </c>
      <c r="E683" s="17">
        <v>0.25119810175852098</v>
      </c>
      <c r="F683" s="17"/>
      <c r="G683" s="17">
        <v>0.250978924945916</v>
      </c>
      <c r="H683" s="17">
        <v>0.19951274749690501</v>
      </c>
      <c r="I683" s="17">
        <v>0.21296962476891301</v>
      </c>
      <c r="J683" s="17">
        <v>0.24786243711981301</v>
      </c>
      <c r="K683" s="17">
        <v>0.30131506528983698</v>
      </c>
      <c r="L683" s="17">
        <v>0.27172071893142802</v>
      </c>
      <c r="M683" s="17"/>
      <c r="N683" s="17">
        <v>0.22219176817097799</v>
      </c>
      <c r="O683" s="17">
        <v>0.23132803755439901</v>
      </c>
      <c r="P683" s="17">
        <v>0.246882485905841</v>
      </c>
      <c r="Q683" s="17">
        <v>0.28822068400912998</v>
      </c>
      <c r="R683" s="17"/>
      <c r="S683" s="17">
        <v>0.242383416827988</v>
      </c>
      <c r="T683" s="17">
        <v>0.264722731158054</v>
      </c>
      <c r="U683" s="17">
        <v>0.279466361389268</v>
      </c>
      <c r="V683" s="17">
        <v>0.26343061720028099</v>
      </c>
      <c r="W683" s="17">
        <v>0.268635127112826</v>
      </c>
      <c r="X683" s="17">
        <v>0.22343478651524101</v>
      </c>
      <c r="Y683" s="17">
        <v>0.300530172421347</v>
      </c>
      <c r="Z683" s="17">
        <v>0.24015371105325301</v>
      </c>
      <c r="AA683" s="17">
        <v>0.20207333633993099</v>
      </c>
      <c r="AB683" s="17">
        <v>0.22777151845568</v>
      </c>
      <c r="AC683" s="17">
        <v>0.19717087421224799</v>
      </c>
      <c r="AD683" s="17">
        <v>0.233938614185733</v>
      </c>
      <c r="AE683" s="17"/>
      <c r="AF683" s="17">
        <v>0.26412623580226502</v>
      </c>
      <c r="AG683" s="17">
        <v>0.29387457687153601</v>
      </c>
      <c r="AH683" s="17">
        <v>0.25609828256509598</v>
      </c>
      <c r="AI683" s="17">
        <v>0.32377377096232302</v>
      </c>
      <c r="AJ683" s="17">
        <v>0.223444405844092</v>
      </c>
      <c r="AK683" s="17">
        <v>0.27255121238747398</v>
      </c>
      <c r="AL683" s="17">
        <v>0.21242188923324201</v>
      </c>
      <c r="AM683" s="17">
        <v>0.27353482592512002</v>
      </c>
      <c r="AN683" s="17">
        <v>0.25290811813349601</v>
      </c>
      <c r="AO683" s="17">
        <v>0.26100836684085099</v>
      </c>
      <c r="AP683" s="17">
        <v>0.220426310021967</v>
      </c>
      <c r="AQ683" s="17">
        <v>0.21080079064851001</v>
      </c>
      <c r="AR683" s="17">
        <v>0.22967157586018899</v>
      </c>
      <c r="AS683" s="17">
        <v>0.209073684715609</v>
      </c>
      <c r="AT683" s="17">
        <v>0.182772558099563</v>
      </c>
      <c r="AU683" s="17">
        <v>0.17955750668533599</v>
      </c>
      <c r="AV683" s="17"/>
      <c r="AW683" s="17">
        <v>0.218550087900617</v>
      </c>
      <c r="AX683" s="17">
        <v>0.226978711711317</v>
      </c>
      <c r="AY683" s="17">
        <v>0.24705127309077199</v>
      </c>
      <c r="AZ683" s="17">
        <v>0.27031495562872199</v>
      </c>
      <c r="BA683" s="17">
        <v>0.29079527926856602</v>
      </c>
      <c r="BB683" s="17">
        <v>0.28126352115740699</v>
      </c>
      <c r="BC683" s="17"/>
      <c r="BD683" s="17">
        <v>0.30691155540008402</v>
      </c>
      <c r="BE683" s="17">
        <v>0.22996514323761</v>
      </c>
      <c r="BF683" s="17">
        <v>0.22491884934786099</v>
      </c>
      <c r="BG683" s="17">
        <v>0.17327989786224501</v>
      </c>
      <c r="BH683" s="17">
        <v>0.13366552972370099</v>
      </c>
      <c r="BI683" s="17"/>
      <c r="BJ683" s="17">
        <v>0.25418898317907601</v>
      </c>
      <c r="BK683" s="17">
        <v>0.21691850886233499</v>
      </c>
      <c r="BL683" s="17"/>
      <c r="BM683" s="17">
        <v>0.25623104541533498</v>
      </c>
      <c r="BN683" s="17">
        <v>0.20342809279795401</v>
      </c>
      <c r="BO683" s="17"/>
      <c r="BP683" s="17">
        <v>0.20753498665737499</v>
      </c>
      <c r="BQ683" s="17">
        <v>0.21788243952963601</v>
      </c>
      <c r="BR683" s="17">
        <v>0.21097847245211801</v>
      </c>
      <c r="BS683" s="17">
        <v>0.262338845278135</v>
      </c>
      <c r="BT683" s="17"/>
      <c r="BU683" s="17">
        <v>0.223332205659594</v>
      </c>
      <c r="BV683" s="17">
        <v>0.27617273482202398</v>
      </c>
      <c r="BW683" s="17"/>
      <c r="BX683" s="17">
        <v>0.19891976915463</v>
      </c>
      <c r="BY683" s="17">
        <v>0.265484239427143</v>
      </c>
      <c r="BZ683" s="17"/>
      <c r="CA683" s="17">
        <v>0.143587625690587</v>
      </c>
      <c r="CB683" s="17">
        <v>0.30423362279371202</v>
      </c>
      <c r="CC683" s="17">
        <v>0.171056876387849</v>
      </c>
      <c r="CD683" s="17">
        <v>0.29882911234080201</v>
      </c>
    </row>
    <row r="684" spans="2:82">
      <c r="B684" t="s">
        <v>267</v>
      </c>
      <c r="C684" s="17">
        <v>0.147223103555045</v>
      </c>
      <c r="D684" s="17">
        <v>0.13371338549495501</v>
      </c>
      <c r="E684" s="17">
        <v>0.16002945245063599</v>
      </c>
      <c r="F684" s="17"/>
      <c r="G684" s="17">
        <v>0.16637372813613499</v>
      </c>
      <c r="H684" s="17">
        <v>0.145148547805341</v>
      </c>
      <c r="I684" s="17">
        <v>0.15784463662694101</v>
      </c>
      <c r="J684" s="17">
        <v>0.13688039644880201</v>
      </c>
      <c r="K684" s="17">
        <v>0.15023871076255699</v>
      </c>
      <c r="L684" s="17">
        <v>0.13388121156020499</v>
      </c>
      <c r="M684" s="17"/>
      <c r="N684" s="17">
        <v>0.11988752597972401</v>
      </c>
      <c r="O684" s="17">
        <v>0.158616141323278</v>
      </c>
      <c r="P684" s="17">
        <v>0.156190602735331</v>
      </c>
      <c r="Q684" s="17">
        <v>0.15874067946328299</v>
      </c>
      <c r="R684" s="17"/>
      <c r="S684" s="17">
        <v>0.142182454922024</v>
      </c>
      <c r="T684" s="17">
        <v>0.128555432983294</v>
      </c>
      <c r="U684" s="17">
        <v>0.161714012004953</v>
      </c>
      <c r="V684" s="17">
        <v>0.14308905168803199</v>
      </c>
      <c r="W684" s="17">
        <v>0.14902608651653701</v>
      </c>
      <c r="X684" s="17">
        <v>0.17835330247806599</v>
      </c>
      <c r="Y684" s="17">
        <v>9.5084368367660599E-2</v>
      </c>
      <c r="Z684" s="17">
        <v>0.142004228837218</v>
      </c>
      <c r="AA684" s="17">
        <v>0.15267944715350701</v>
      </c>
      <c r="AB684" s="17">
        <v>0.17201241058522701</v>
      </c>
      <c r="AC684" s="17">
        <v>0.16242104469749599</v>
      </c>
      <c r="AD684" s="17">
        <v>0.15408613119282899</v>
      </c>
      <c r="AE684" s="17"/>
      <c r="AF684" s="17">
        <v>0.26498621846624698</v>
      </c>
      <c r="AG684" s="17">
        <v>0.13312172525383001</v>
      </c>
      <c r="AH684" s="17">
        <v>0.13410903930231199</v>
      </c>
      <c r="AI684" s="17">
        <v>0.136467133162258</v>
      </c>
      <c r="AJ684" s="17">
        <v>0.17498615392980199</v>
      </c>
      <c r="AK684" s="17">
        <v>0.1487899389356</v>
      </c>
      <c r="AL684" s="17">
        <v>0.167439444130631</v>
      </c>
      <c r="AM684" s="17">
        <v>0.122981030952888</v>
      </c>
      <c r="AN684" s="17">
        <v>0.17144861715588799</v>
      </c>
      <c r="AO684" s="17">
        <v>9.1007811118632501E-2</v>
      </c>
      <c r="AP684" s="17">
        <v>0.14883926406159401</v>
      </c>
      <c r="AQ684" s="17">
        <v>0.160630080548471</v>
      </c>
      <c r="AR684" s="17">
        <v>0.17972122486540601</v>
      </c>
      <c r="AS684" s="17">
        <v>0.14370747796017</v>
      </c>
      <c r="AT684" s="17">
        <v>0.12119225435265001</v>
      </c>
      <c r="AU684" s="17">
        <v>0.102548509255624</v>
      </c>
      <c r="AV684" s="17"/>
      <c r="AW684" s="17">
        <v>0.13490360100551901</v>
      </c>
      <c r="AX684" s="17">
        <v>0.14629787014284301</v>
      </c>
      <c r="AY684" s="17">
        <v>0.123684847131112</v>
      </c>
      <c r="AZ684" s="17">
        <v>0.16436378433790899</v>
      </c>
      <c r="BA684" s="17">
        <v>0.15057661499950101</v>
      </c>
      <c r="BB684" s="17">
        <v>0.18320847886159999</v>
      </c>
      <c r="BC684" s="17"/>
      <c r="BD684" s="17">
        <v>0.14116167067595101</v>
      </c>
      <c r="BE684" s="17">
        <v>0.16810624217483999</v>
      </c>
      <c r="BF684" s="17">
        <v>0.14190566642894201</v>
      </c>
      <c r="BG684" s="17">
        <v>0.112779244150627</v>
      </c>
      <c r="BH684" s="17">
        <v>3.2422988330947797E-2</v>
      </c>
      <c r="BI684" s="17"/>
      <c r="BJ684" s="17">
        <v>0.153461007803846</v>
      </c>
      <c r="BK684" s="17">
        <v>0.118452855630251</v>
      </c>
      <c r="BL684" s="17"/>
      <c r="BM684" s="17">
        <v>0.14927130447169901</v>
      </c>
      <c r="BN684" s="17">
        <v>0.13931961399472501</v>
      </c>
      <c r="BO684" s="17"/>
      <c r="BP684" s="17">
        <v>0.124313648559621</v>
      </c>
      <c r="BQ684" s="17">
        <v>0.13069521432867001</v>
      </c>
      <c r="BR684" s="17">
        <v>0.15037972796931501</v>
      </c>
      <c r="BS684" s="17">
        <v>0.15423592494385099</v>
      </c>
      <c r="BT684" s="17"/>
      <c r="BU684" s="17">
        <v>0.14541321648716399</v>
      </c>
      <c r="BV684" s="17">
        <v>0.14952701603728</v>
      </c>
      <c r="BW684" s="17"/>
      <c r="BX684" s="17">
        <v>0.10797911654645501</v>
      </c>
      <c r="BY684" s="17">
        <v>0.162789458143518</v>
      </c>
      <c r="BZ684" s="17"/>
      <c r="CA684" s="17">
        <v>0.161148121104355</v>
      </c>
      <c r="CB684" s="17">
        <v>0.22097568981587901</v>
      </c>
      <c r="CC684" s="17">
        <v>7.7348294386872796E-2</v>
      </c>
      <c r="CD684" s="17">
        <v>0.14742761167423701</v>
      </c>
    </row>
    <row r="685" spans="2:82">
      <c r="B685" t="s">
        <v>268</v>
      </c>
      <c r="C685" s="17">
        <v>4.6995872993496099E-2</v>
      </c>
      <c r="D685" s="17">
        <v>4.54390105882762E-2</v>
      </c>
      <c r="E685" s="17">
        <v>4.7710093255431602E-2</v>
      </c>
      <c r="F685" s="17"/>
      <c r="G685" s="17">
        <v>4.31305011505074E-2</v>
      </c>
      <c r="H685" s="17">
        <v>5.5805887636562898E-2</v>
      </c>
      <c r="I685" s="17">
        <v>4.4779019843183498E-2</v>
      </c>
      <c r="J685" s="17">
        <v>5.6702187338645398E-2</v>
      </c>
      <c r="K685" s="17">
        <v>4.4776179364345699E-2</v>
      </c>
      <c r="L685" s="17">
        <v>3.7795539907906101E-2</v>
      </c>
      <c r="M685" s="17"/>
      <c r="N685" s="17">
        <v>3.6180738134579303E-2</v>
      </c>
      <c r="O685" s="17">
        <v>4.0346015604270702E-2</v>
      </c>
      <c r="P685" s="17">
        <v>5.5206097727444198E-2</v>
      </c>
      <c r="Q685" s="17">
        <v>5.8735353803919498E-2</v>
      </c>
      <c r="R685" s="17"/>
      <c r="S685" s="17">
        <v>4.0818710399116602E-2</v>
      </c>
      <c r="T685" s="17">
        <v>3.51170809881712E-2</v>
      </c>
      <c r="U685" s="17">
        <v>3.36052899540389E-2</v>
      </c>
      <c r="V685" s="17">
        <v>3.9146413064303602E-2</v>
      </c>
      <c r="W685" s="17">
        <v>6.3373687242859605E-2</v>
      </c>
      <c r="X685" s="17">
        <v>5.0725931243508902E-2</v>
      </c>
      <c r="Y685" s="17">
        <v>2.98528126220865E-2</v>
      </c>
      <c r="Z685" s="17">
        <v>5.1759465900812998E-2</v>
      </c>
      <c r="AA685" s="17">
        <v>5.5761296263806603E-2</v>
      </c>
      <c r="AB685" s="17">
        <v>5.5572234045773501E-2</v>
      </c>
      <c r="AC685" s="17">
        <v>8.3092054569700993E-2</v>
      </c>
      <c r="AD685" s="17">
        <v>5.84799368749239E-2</v>
      </c>
      <c r="AE685" s="17"/>
      <c r="AF685" s="17">
        <v>4.6935320473486301E-2</v>
      </c>
      <c r="AG685" s="17">
        <v>0.102662148164839</v>
      </c>
      <c r="AH685" s="17">
        <v>6.9302344641305302E-2</v>
      </c>
      <c r="AI685" s="17">
        <v>3.6122964772965199E-2</v>
      </c>
      <c r="AJ685" s="17">
        <v>4.0963815991823402E-2</v>
      </c>
      <c r="AK685" s="17">
        <v>4.8393003514680497E-2</v>
      </c>
      <c r="AL685" s="17">
        <v>4.5949761938520899E-2</v>
      </c>
      <c r="AM685" s="17">
        <v>3.9038134358899697E-2</v>
      </c>
      <c r="AN685" s="17">
        <v>4.0391156912131597E-2</v>
      </c>
      <c r="AO685" s="17">
        <v>3.32487910884465E-2</v>
      </c>
      <c r="AP685" s="17">
        <v>6.0400294759313598E-2</v>
      </c>
      <c r="AQ685" s="17">
        <v>4.2318789020488197E-2</v>
      </c>
      <c r="AR685" s="17">
        <v>3.8612156946268197E-2</v>
      </c>
      <c r="AS685" s="17">
        <v>4.9902624962255199E-2</v>
      </c>
      <c r="AT685" s="17">
        <v>3.26336720071881E-2</v>
      </c>
      <c r="AU685" s="17">
        <v>2.7563926041008002E-2</v>
      </c>
      <c r="AV685" s="17"/>
      <c r="AW685" s="17">
        <v>5.11423514971188E-2</v>
      </c>
      <c r="AX685" s="17">
        <v>3.7854460680828803E-2</v>
      </c>
      <c r="AY685" s="17">
        <v>4.6259901563035701E-2</v>
      </c>
      <c r="AZ685" s="17">
        <v>5.6785001522547798E-2</v>
      </c>
      <c r="BA685" s="17">
        <v>4.0810319402999902E-2</v>
      </c>
      <c r="BB685" s="17">
        <v>5.2594441975893802E-2</v>
      </c>
      <c r="BC685" s="17"/>
      <c r="BD685" s="17">
        <v>5.25439307997995E-2</v>
      </c>
      <c r="BE685" s="17">
        <v>5.7431950179276103E-2</v>
      </c>
      <c r="BF685" s="17">
        <v>3.6406295740610703E-2</v>
      </c>
      <c r="BG685" s="17">
        <v>3.6204360629535103E-2</v>
      </c>
      <c r="BH685" s="17">
        <v>2.7956441787749298E-2</v>
      </c>
      <c r="BI685" s="17"/>
      <c r="BJ685" s="17">
        <v>5.03641768190577E-2</v>
      </c>
      <c r="BK685" s="17">
        <v>3.1112006541413301E-2</v>
      </c>
      <c r="BL685" s="17"/>
      <c r="BM685" s="17">
        <v>4.9231278227052602E-2</v>
      </c>
      <c r="BN685" s="17">
        <v>3.55690322027001E-2</v>
      </c>
      <c r="BO685" s="17"/>
      <c r="BP685" s="17">
        <v>3.3532028754365499E-2</v>
      </c>
      <c r="BQ685" s="17">
        <v>3.5526993720118E-2</v>
      </c>
      <c r="BR685" s="17">
        <v>2.0926990751599699E-2</v>
      </c>
      <c r="BS685" s="17">
        <v>5.1590905927752097E-2</v>
      </c>
      <c r="BT685" s="17"/>
      <c r="BU685" s="17">
        <v>3.2480838865004399E-2</v>
      </c>
      <c r="BV685" s="17">
        <v>6.5472919933151796E-2</v>
      </c>
      <c r="BW685" s="17"/>
      <c r="BX685" s="17">
        <v>2.0578522184033901E-2</v>
      </c>
      <c r="BY685" s="17">
        <v>5.7474468093891402E-2</v>
      </c>
      <c r="BZ685" s="17"/>
      <c r="CA685" s="17">
        <v>2.77979711524276E-2</v>
      </c>
      <c r="CB685" s="17">
        <v>0.110943067424379</v>
      </c>
      <c r="CC685" s="17">
        <v>6.9310092311330703E-3</v>
      </c>
      <c r="CD685" s="17">
        <v>3.33197715446968E-2</v>
      </c>
    </row>
    <row r="686" spans="2:82">
      <c r="B686" t="s">
        <v>195</v>
      </c>
      <c r="C686" s="17">
        <v>6.5784265014503296E-2</v>
      </c>
      <c r="D686" s="17">
        <v>4.9000178509756798E-2</v>
      </c>
      <c r="E686" s="17">
        <v>8.2218611115810802E-2</v>
      </c>
      <c r="F686" s="17"/>
      <c r="G686" s="17">
        <v>5.8734677678848102E-2</v>
      </c>
      <c r="H686" s="17">
        <v>5.6327313704393998E-2</v>
      </c>
      <c r="I686" s="17">
        <v>5.4593619047798303E-2</v>
      </c>
      <c r="J686" s="17">
        <v>8.6435159408924198E-2</v>
      </c>
      <c r="K686" s="17">
        <v>6.02314710503506E-2</v>
      </c>
      <c r="L686" s="17">
        <v>7.4258909526771194E-2</v>
      </c>
      <c r="M686" s="17"/>
      <c r="N686" s="17">
        <v>4.1428427704459099E-2</v>
      </c>
      <c r="O686" s="17">
        <v>7.11335627752019E-2</v>
      </c>
      <c r="P686" s="17">
        <v>6.0210759745930299E-2</v>
      </c>
      <c r="Q686" s="17">
        <v>8.7594450631900397E-2</v>
      </c>
      <c r="R686" s="17"/>
      <c r="S686" s="17">
        <v>4.1316882749976601E-2</v>
      </c>
      <c r="T686" s="17">
        <v>5.9780528736343999E-2</v>
      </c>
      <c r="U686" s="17">
        <v>8.0171875556388494E-2</v>
      </c>
      <c r="V686" s="17">
        <v>8.1731856088716498E-2</v>
      </c>
      <c r="W686" s="17">
        <v>5.3578825851577798E-2</v>
      </c>
      <c r="X686" s="17">
        <v>5.8362701726438801E-2</v>
      </c>
      <c r="Y686" s="17">
        <v>8.2519257906880403E-2</v>
      </c>
      <c r="Z686" s="17">
        <v>5.0931217814279797E-2</v>
      </c>
      <c r="AA686" s="17">
        <v>7.18109003430982E-2</v>
      </c>
      <c r="AB686" s="17">
        <v>6.0694682153291497E-2</v>
      </c>
      <c r="AC686" s="17">
        <v>7.4427090306835794E-2</v>
      </c>
      <c r="AD686" s="17">
        <v>0.124454344067607</v>
      </c>
      <c r="AE686" s="17"/>
      <c r="AF686" s="17">
        <v>0.177354769880081</v>
      </c>
      <c r="AG686" s="17">
        <v>5.5958637616191902E-2</v>
      </c>
      <c r="AH686" s="17">
        <v>0.11668332105224501</v>
      </c>
      <c r="AI686" s="17">
        <v>9.1611273883217895E-2</v>
      </c>
      <c r="AJ686" s="17">
        <v>8.86808828524554E-2</v>
      </c>
      <c r="AK686" s="17">
        <v>6.247148666881E-2</v>
      </c>
      <c r="AL686" s="17">
        <v>5.8913122421569902E-2</v>
      </c>
      <c r="AM686" s="17">
        <v>5.6610331560278698E-2</v>
      </c>
      <c r="AN686" s="17">
        <v>6.3719840519943796E-2</v>
      </c>
      <c r="AO686" s="17">
        <v>4.6363924401277998E-2</v>
      </c>
      <c r="AP686" s="17">
        <v>5.2838534665531102E-2</v>
      </c>
      <c r="AQ686" s="17">
        <v>3.5646461815176701E-2</v>
      </c>
      <c r="AR686" s="17">
        <v>3.9611420186959602E-2</v>
      </c>
      <c r="AS686" s="17">
        <v>3.8791505152282302E-2</v>
      </c>
      <c r="AT686" s="17">
        <v>0</v>
      </c>
      <c r="AU686" s="17">
        <v>2.0084292299053799E-2</v>
      </c>
      <c r="AV686" s="17"/>
      <c r="AW686" s="17">
        <v>4.6577974220807901E-2</v>
      </c>
      <c r="AX686" s="17">
        <v>7.3412534474993005E-2</v>
      </c>
      <c r="AY686" s="17">
        <v>6.5043903760057295E-2</v>
      </c>
      <c r="AZ686" s="17">
        <v>7.7460845092390804E-2</v>
      </c>
      <c r="BA686" s="17">
        <v>7.1440840283978999E-2</v>
      </c>
      <c r="BB686" s="17">
        <v>5.1956432863192702E-2</v>
      </c>
      <c r="BC686" s="17"/>
      <c r="BD686" s="17">
        <v>8.2183882465549196E-2</v>
      </c>
      <c r="BE686" s="17">
        <v>7.6372441710242794E-2</v>
      </c>
      <c r="BF686" s="17">
        <v>4.9132010016317999E-2</v>
      </c>
      <c r="BG686" s="17">
        <v>3.7775728083631901E-2</v>
      </c>
      <c r="BH686" s="17">
        <v>2.87875200546002E-2</v>
      </c>
      <c r="BI686" s="17"/>
      <c r="BJ686" s="17">
        <v>6.8827105517299897E-2</v>
      </c>
      <c r="BK686" s="17">
        <v>4.8296840356435597E-2</v>
      </c>
      <c r="BL686" s="17"/>
      <c r="BM686" s="17">
        <v>6.6835742168145196E-2</v>
      </c>
      <c r="BN686" s="17">
        <v>5.68831255000323E-2</v>
      </c>
      <c r="BO686" s="17"/>
      <c r="BP686" s="17">
        <v>5.3520498043060298E-2</v>
      </c>
      <c r="BQ686" s="17">
        <v>4.70591851924737E-2</v>
      </c>
      <c r="BR686" s="17">
        <v>4.2554414748855199E-2</v>
      </c>
      <c r="BS686" s="17">
        <v>6.8817971405424394E-2</v>
      </c>
      <c r="BT686" s="17"/>
      <c r="BU686" s="17">
        <v>5.0254701588444597E-2</v>
      </c>
      <c r="BV686" s="17">
        <v>8.5552766406615702E-2</v>
      </c>
      <c r="BW686" s="17"/>
      <c r="BX686" s="17">
        <v>3.7219155128350903E-2</v>
      </c>
      <c r="BY686" s="17">
        <v>7.7114781183750702E-2</v>
      </c>
      <c r="BZ686" s="17"/>
      <c r="CA686" s="17">
        <v>3.3356972937623297E-2</v>
      </c>
      <c r="CB686" s="17">
        <v>7.1575646871986504E-2</v>
      </c>
      <c r="CC686" s="17">
        <v>3.0093082976298799E-2</v>
      </c>
      <c r="CD686" s="17">
        <v>0.106924073762711</v>
      </c>
    </row>
    <row r="687" spans="2:82">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row>
    <row r="688" spans="2:82">
      <c r="B688" s="6" t="s">
        <v>269</v>
      </c>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row>
    <row r="689" spans="2:82">
      <c r="B689" s="24" t="s">
        <v>15</v>
      </c>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row>
    <row r="690" spans="2:82">
      <c r="B690" t="s">
        <v>264</v>
      </c>
      <c r="C690" s="17">
        <v>0.231136049317444</v>
      </c>
      <c r="D690" s="17">
        <v>0.246827821400009</v>
      </c>
      <c r="E690" s="17">
        <v>0.213572900495444</v>
      </c>
      <c r="F690" s="17"/>
      <c r="G690" s="17">
        <v>0.25692568077105399</v>
      </c>
      <c r="H690" s="17">
        <v>0.27123359975020001</v>
      </c>
      <c r="I690" s="17">
        <v>0.260090721149626</v>
      </c>
      <c r="J690" s="17">
        <v>0.215922251846275</v>
      </c>
      <c r="K690" s="17">
        <v>0.191388985389847</v>
      </c>
      <c r="L690" s="17">
        <v>0.19665641783899199</v>
      </c>
      <c r="M690" s="17"/>
      <c r="N690" s="17">
        <v>0.27295195638354403</v>
      </c>
      <c r="O690" s="17">
        <v>0.224225130916722</v>
      </c>
      <c r="P690" s="17">
        <v>0.20758725492254099</v>
      </c>
      <c r="Q690" s="17">
        <v>0.21565307612892801</v>
      </c>
      <c r="R690" s="17"/>
      <c r="S690" s="17">
        <v>0.28072094308066797</v>
      </c>
      <c r="T690" s="17">
        <v>0.22979607057299201</v>
      </c>
      <c r="U690" s="17">
        <v>0.18147468133730599</v>
      </c>
      <c r="V690" s="17">
        <v>0.22691061036138099</v>
      </c>
      <c r="W690" s="17">
        <v>0.23233859593792699</v>
      </c>
      <c r="X690" s="17">
        <v>0.199908648090492</v>
      </c>
      <c r="Y690" s="17">
        <v>0.22685646051404201</v>
      </c>
      <c r="Z690" s="17">
        <v>0.200853593312733</v>
      </c>
      <c r="AA690" s="17">
        <v>0.25933108057359</v>
      </c>
      <c r="AB690" s="17">
        <v>0.20238871246519199</v>
      </c>
      <c r="AC690" s="17">
        <v>0.25215366305008802</v>
      </c>
      <c r="AD690" s="17">
        <v>0.241150598975334</v>
      </c>
      <c r="AE690" s="17"/>
      <c r="AF690" s="17">
        <v>0.17383639899703099</v>
      </c>
      <c r="AG690" s="17">
        <v>0.24805414825056399</v>
      </c>
      <c r="AH690" s="17">
        <v>0.18986637915471999</v>
      </c>
      <c r="AI690" s="17">
        <v>0.15840255697891001</v>
      </c>
      <c r="AJ690" s="17">
        <v>0.24419310329107499</v>
      </c>
      <c r="AK690" s="17">
        <v>0.238235639128347</v>
      </c>
      <c r="AL690" s="17">
        <v>0.23703315917206699</v>
      </c>
      <c r="AM690" s="17">
        <v>0.216488069357124</v>
      </c>
      <c r="AN690" s="17">
        <v>0.19795403221824101</v>
      </c>
      <c r="AO690" s="17">
        <v>0.230823881293305</v>
      </c>
      <c r="AP690" s="17">
        <v>0.24018686178602999</v>
      </c>
      <c r="AQ690" s="17">
        <v>0.22182128401750201</v>
      </c>
      <c r="AR690" s="17">
        <v>0.26406249466977399</v>
      </c>
      <c r="AS690" s="17">
        <v>0.234880727343659</v>
      </c>
      <c r="AT690" s="17">
        <v>0.28808214610988903</v>
      </c>
      <c r="AU690" s="17">
        <v>0.40231167810055002</v>
      </c>
      <c r="AV690" s="17"/>
      <c r="AW690" s="17">
        <v>0.30582869733571799</v>
      </c>
      <c r="AX690" s="17">
        <v>0.213797690249688</v>
      </c>
      <c r="AY690" s="17">
        <v>0.22853737048884701</v>
      </c>
      <c r="AZ690" s="17">
        <v>0.19939396346323099</v>
      </c>
      <c r="BA690" s="17">
        <v>0.19379649520467601</v>
      </c>
      <c r="BB690" s="17">
        <v>0.207110249053677</v>
      </c>
      <c r="BC690" s="17"/>
      <c r="BD690" s="17">
        <v>0.17608403835640199</v>
      </c>
      <c r="BE690" s="17">
        <v>0.22778115060486101</v>
      </c>
      <c r="BF690" s="17">
        <v>0.27587812584021798</v>
      </c>
      <c r="BG690" s="17">
        <v>0.31568433595303202</v>
      </c>
      <c r="BH690" s="17">
        <v>0.34860313371115598</v>
      </c>
      <c r="BI690" s="17"/>
      <c r="BJ690" s="17">
        <v>0.21512161025187601</v>
      </c>
      <c r="BK690" s="17">
        <v>0.30148349657957402</v>
      </c>
      <c r="BL690" s="17"/>
      <c r="BM690" s="17">
        <v>0.215271565391185</v>
      </c>
      <c r="BN690" s="17">
        <v>0.30748074784830198</v>
      </c>
      <c r="BO690" s="17"/>
      <c r="BP690" s="17">
        <v>0.33580199507546998</v>
      </c>
      <c r="BQ690" s="17">
        <v>0.26786106057301401</v>
      </c>
      <c r="BR690" s="17">
        <v>0.313354889377992</v>
      </c>
      <c r="BS690" s="17">
        <v>0.20174652718143599</v>
      </c>
      <c r="BT690" s="17"/>
      <c r="BU690" s="17">
        <v>0.271168142806538</v>
      </c>
      <c r="BV690" s="17">
        <v>0.18017682566403601</v>
      </c>
      <c r="BW690" s="17"/>
      <c r="BX690" s="17">
        <v>0.32260498084192901</v>
      </c>
      <c r="BY690" s="17">
        <v>0.19485436821232999</v>
      </c>
      <c r="BZ690" s="17"/>
      <c r="CA690" s="17">
        <v>0.27655802342316899</v>
      </c>
      <c r="CB690" s="17">
        <v>9.9705465964761902E-2</v>
      </c>
      <c r="CC690" s="17">
        <v>0.40170372569899299</v>
      </c>
      <c r="CD690" s="17">
        <v>0.16309050867394301</v>
      </c>
    </row>
    <row r="691" spans="2:82">
      <c r="B691" t="s">
        <v>265</v>
      </c>
      <c r="C691" s="17">
        <v>0.44583058757746602</v>
      </c>
      <c r="D691" s="17">
        <v>0.44380568455784403</v>
      </c>
      <c r="E691" s="17">
        <v>0.45068731357184899</v>
      </c>
      <c r="F691" s="17"/>
      <c r="G691" s="17">
        <v>0.37794545014932501</v>
      </c>
      <c r="H691" s="17">
        <v>0.430777417143136</v>
      </c>
      <c r="I691" s="17">
        <v>0.42518045139220001</v>
      </c>
      <c r="J691" s="17">
        <v>0.44466975832629402</v>
      </c>
      <c r="K691" s="17">
        <v>0.49686908450653</v>
      </c>
      <c r="L691" s="17">
        <v>0.486875361725079</v>
      </c>
      <c r="M691" s="17"/>
      <c r="N691" s="17">
        <v>0.49287350626229798</v>
      </c>
      <c r="O691" s="17">
        <v>0.46698314330426599</v>
      </c>
      <c r="P691" s="17">
        <v>0.42776007278962802</v>
      </c>
      <c r="Q691" s="17">
        <v>0.38901080703617402</v>
      </c>
      <c r="R691" s="17"/>
      <c r="S691" s="17">
        <v>0.39848020662408901</v>
      </c>
      <c r="T691" s="17">
        <v>0.48717949176221997</v>
      </c>
      <c r="U691" s="17">
        <v>0.47783087010007103</v>
      </c>
      <c r="V691" s="17">
        <v>0.43575526945909099</v>
      </c>
      <c r="W691" s="17">
        <v>0.409432758495333</v>
      </c>
      <c r="X691" s="17">
        <v>0.46521946439974599</v>
      </c>
      <c r="Y691" s="17">
        <v>0.46418717857615899</v>
      </c>
      <c r="Z691" s="17">
        <v>0.42416023739553999</v>
      </c>
      <c r="AA691" s="17">
        <v>0.45802308916861201</v>
      </c>
      <c r="AB691" s="17">
        <v>0.47170097163663299</v>
      </c>
      <c r="AC691" s="17">
        <v>0.40953775616048399</v>
      </c>
      <c r="AD691" s="17">
        <v>0.37739534053255902</v>
      </c>
      <c r="AE691" s="17"/>
      <c r="AF691" s="17">
        <v>0.26242820871981498</v>
      </c>
      <c r="AG691" s="17">
        <v>0.342729657122748</v>
      </c>
      <c r="AH691" s="17">
        <v>0.41224724317200701</v>
      </c>
      <c r="AI691" s="17">
        <v>0.43992257832892701</v>
      </c>
      <c r="AJ691" s="17">
        <v>0.39980659736442198</v>
      </c>
      <c r="AK691" s="17">
        <v>0.44027347214485801</v>
      </c>
      <c r="AL691" s="17">
        <v>0.45209546785236499</v>
      </c>
      <c r="AM691" s="17">
        <v>0.48471661473204503</v>
      </c>
      <c r="AN691" s="17">
        <v>0.49036562412791002</v>
      </c>
      <c r="AO691" s="17">
        <v>0.47247812856369698</v>
      </c>
      <c r="AP691" s="17">
        <v>0.49995857557137802</v>
      </c>
      <c r="AQ691" s="17">
        <v>0.51074998207293998</v>
      </c>
      <c r="AR691" s="17">
        <v>0.39611063172305599</v>
      </c>
      <c r="AS691" s="17">
        <v>0.53649258930475396</v>
      </c>
      <c r="AT691" s="17">
        <v>0.50731588198377597</v>
      </c>
      <c r="AU691" s="17">
        <v>0.43057371487901502</v>
      </c>
      <c r="AV691" s="17"/>
      <c r="AW691" s="17">
        <v>0.39372497058174799</v>
      </c>
      <c r="AX691" s="17">
        <v>0.47009066646369801</v>
      </c>
      <c r="AY691" s="17">
        <v>0.45029541404690998</v>
      </c>
      <c r="AZ691" s="17">
        <v>0.450663887049495</v>
      </c>
      <c r="BA691" s="17">
        <v>0.48819378648282702</v>
      </c>
      <c r="BB691" s="17">
        <v>0.43478892647468398</v>
      </c>
      <c r="BC691" s="17"/>
      <c r="BD691" s="17">
        <v>0.41465730876139101</v>
      </c>
      <c r="BE691" s="17">
        <v>0.43261895924073301</v>
      </c>
      <c r="BF691" s="17">
        <v>0.462098011024558</v>
      </c>
      <c r="BG691" s="17">
        <v>0.45737296528041699</v>
      </c>
      <c r="BH691" s="17">
        <v>0.46144320781590598</v>
      </c>
      <c r="BI691" s="17"/>
      <c r="BJ691" s="17">
        <v>0.45961526010179199</v>
      </c>
      <c r="BK691" s="17">
        <v>0.38504788503173698</v>
      </c>
      <c r="BL691" s="17"/>
      <c r="BM691" s="17">
        <v>0.45449354219336202</v>
      </c>
      <c r="BN691" s="17">
        <v>0.40496384399069602</v>
      </c>
      <c r="BO691" s="17"/>
      <c r="BP691" s="17">
        <v>0.40409806607003501</v>
      </c>
      <c r="BQ691" s="17">
        <v>0.43048408669798</v>
      </c>
      <c r="BR691" s="17">
        <v>0.41939954201178298</v>
      </c>
      <c r="BS691" s="17">
        <v>0.46188149949917801</v>
      </c>
      <c r="BT691" s="17"/>
      <c r="BU691" s="17">
        <v>0.46702399476757001</v>
      </c>
      <c r="BV691" s="17">
        <v>0.41885224388248798</v>
      </c>
      <c r="BW691" s="17"/>
      <c r="BX691" s="17">
        <v>0.44365345607725498</v>
      </c>
      <c r="BY691" s="17">
        <v>0.44669415938811402</v>
      </c>
      <c r="BZ691" s="17"/>
      <c r="CA691" s="17">
        <v>0.505469571650774</v>
      </c>
      <c r="CB691" s="17">
        <v>0.41814903830071998</v>
      </c>
      <c r="CC691" s="17">
        <v>0.48347315880064501</v>
      </c>
      <c r="CD691" s="17">
        <v>0.41660695628822503</v>
      </c>
    </row>
    <row r="692" spans="2:82">
      <c r="B692" t="s">
        <v>266</v>
      </c>
      <c r="C692" s="17">
        <v>0.20452198865042101</v>
      </c>
      <c r="D692" s="17">
        <v>0.20409769346040799</v>
      </c>
      <c r="E692" s="17">
        <v>0.20504459140620401</v>
      </c>
      <c r="F692" s="17"/>
      <c r="G692" s="17">
        <v>0.21655418785067701</v>
      </c>
      <c r="H692" s="17">
        <v>0.185305155445111</v>
      </c>
      <c r="I692" s="17">
        <v>0.18456585698642899</v>
      </c>
      <c r="J692" s="17">
        <v>0.21557012105006501</v>
      </c>
      <c r="K692" s="17">
        <v>0.193950853451267</v>
      </c>
      <c r="L692" s="17">
        <v>0.226575053139416</v>
      </c>
      <c r="M692" s="17"/>
      <c r="N692" s="17">
        <v>0.161747311467071</v>
      </c>
      <c r="O692" s="17">
        <v>0.189656306743574</v>
      </c>
      <c r="P692" s="17">
        <v>0.22688280940613001</v>
      </c>
      <c r="Q692" s="17">
        <v>0.24695513587463699</v>
      </c>
      <c r="R692" s="17"/>
      <c r="S692" s="17">
        <v>0.20085600392660799</v>
      </c>
      <c r="T692" s="17">
        <v>0.18080284510247199</v>
      </c>
      <c r="U692" s="17">
        <v>0.20406851026505299</v>
      </c>
      <c r="V692" s="17">
        <v>0.22610989022818601</v>
      </c>
      <c r="W692" s="17">
        <v>0.24020479419229099</v>
      </c>
      <c r="X692" s="17">
        <v>0.20476629585480599</v>
      </c>
      <c r="Y692" s="17">
        <v>0.186430679791557</v>
      </c>
      <c r="Z692" s="17">
        <v>0.27766942289971902</v>
      </c>
      <c r="AA692" s="17">
        <v>0.16150319762203699</v>
      </c>
      <c r="AB692" s="17">
        <v>0.196440874741378</v>
      </c>
      <c r="AC692" s="17">
        <v>0.24434324936549201</v>
      </c>
      <c r="AD692" s="17">
        <v>0.243188068871552</v>
      </c>
      <c r="AE692" s="17"/>
      <c r="AF692" s="17">
        <v>0.33818191813651599</v>
      </c>
      <c r="AG692" s="17">
        <v>0.275135070067968</v>
      </c>
      <c r="AH692" s="17">
        <v>0.23783924209877999</v>
      </c>
      <c r="AI692" s="17">
        <v>0.25581410423044798</v>
      </c>
      <c r="AJ692" s="17">
        <v>0.22816865339910999</v>
      </c>
      <c r="AK692" s="17">
        <v>0.22932115168662501</v>
      </c>
      <c r="AL692" s="17">
        <v>0.18889590317600999</v>
      </c>
      <c r="AM692" s="17">
        <v>0.20459386042467101</v>
      </c>
      <c r="AN692" s="17">
        <v>0.18191065012448601</v>
      </c>
      <c r="AO692" s="17">
        <v>0.202494160254374</v>
      </c>
      <c r="AP692" s="17">
        <v>0.119790115977383</v>
      </c>
      <c r="AQ692" s="17">
        <v>0.17665147147615201</v>
      </c>
      <c r="AR692" s="17">
        <v>0.20565727983884199</v>
      </c>
      <c r="AS692" s="17">
        <v>0.17061224490534699</v>
      </c>
      <c r="AT692" s="17">
        <v>0.151288904351222</v>
      </c>
      <c r="AU692" s="17">
        <v>0.104275607278959</v>
      </c>
      <c r="AV692" s="17"/>
      <c r="AW692" s="17">
        <v>0.18761674965702199</v>
      </c>
      <c r="AX692" s="17">
        <v>0.20848745301028601</v>
      </c>
      <c r="AY692" s="17">
        <v>0.19297772327677701</v>
      </c>
      <c r="AZ692" s="17">
        <v>0.21561194715067999</v>
      </c>
      <c r="BA692" s="17">
        <v>0.208381781599353</v>
      </c>
      <c r="BB692" s="17">
        <v>0.23012419795175901</v>
      </c>
      <c r="BC692" s="17"/>
      <c r="BD692" s="17">
        <v>0.25335461390310898</v>
      </c>
      <c r="BE692" s="17">
        <v>0.212875505368495</v>
      </c>
      <c r="BF692" s="17">
        <v>0.16035176743773999</v>
      </c>
      <c r="BG692" s="17">
        <v>0.14385662289857501</v>
      </c>
      <c r="BH692" s="17">
        <v>0.16021650744650701</v>
      </c>
      <c r="BI692" s="17"/>
      <c r="BJ692" s="17">
        <v>0.207838403145614</v>
      </c>
      <c r="BK692" s="17">
        <v>0.194782057889751</v>
      </c>
      <c r="BL692" s="17"/>
      <c r="BM692" s="17">
        <v>0.209093437898281</v>
      </c>
      <c r="BN692" s="17">
        <v>0.182873392203904</v>
      </c>
      <c r="BO692" s="17"/>
      <c r="BP692" s="17">
        <v>0.171478426124936</v>
      </c>
      <c r="BQ692" s="17">
        <v>0.174969813286243</v>
      </c>
      <c r="BR692" s="17">
        <v>0.191844666690758</v>
      </c>
      <c r="BS692" s="17">
        <v>0.214328340804079</v>
      </c>
      <c r="BT692" s="17"/>
      <c r="BU692" s="17">
        <v>0.17179965637976999</v>
      </c>
      <c r="BV692" s="17">
        <v>0.246176184154723</v>
      </c>
      <c r="BW692" s="17"/>
      <c r="BX692" s="17">
        <v>0.15532681746211299</v>
      </c>
      <c r="BY692" s="17">
        <v>0.22403553804055401</v>
      </c>
      <c r="BZ692" s="17"/>
      <c r="CA692" s="17">
        <v>0.13820510509983999</v>
      </c>
      <c r="CB692" s="17">
        <v>0.31921324064610102</v>
      </c>
      <c r="CC692" s="17">
        <v>6.4083214995211593E-2</v>
      </c>
      <c r="CD692" s="17">
        <v>0.26184186100457801</v>
      </c>
    </row>
    <row r="693" spans="2:82">
      <c r="B693" t="s">
        <v>267</v>
      </c>
      <c r="C693" s="17">
        <v>4.6472857193584197E-2</v>
      </c>
      <c r="D693" s="17">
        <v>4.5768162254923597E-2</v>
      </c>
      <c r="E693" s="17">
        <v>4.69358346465822E-2</v>
      </c>
      <c r="F693" s="17"/>
      <c r="G693" s="17">
        <v>9.1259934098579798E-2</v>
      </c>
      <c r="H693" s="17">
        <v>4.47666935492061E-2</v>
      </c>
      <c r="I693" s="17">
        <v>5.9902987038378999E-2</v>
      </c>
      <c r="J693" s="17">
        <v>3.10538356544325E-2</v>
      </c>
      <c r="K693" s="17">
        <v>4.1947821698826798E-2</v>
      </c>
      <c r="L693" s="17">
        <v>2.2653943244463199E-2</v>
      </c>
      <c r="M693" s="17"/>
      <c r="N693" s="17">
        <v>3.33836110945714E-2</v>
      </c>
      <c r="O693" s="17">
        <v>5.42528211100647E-2</v>
      </c>
      <c r="P693" s="17">
        <v>5.9845198655793401E-2</v>
      </c>
      <c r="Q693" s="17">
        <v>4.1089304448363298E-2</v>
      </c>
      <c r="R693" s="17"/>
      <c r="S693" s="17">
        <v>5.9171403414457202E-2</v>
      </c>
      <c r="T693" s="17">
        <v>4.89012190945066E-2</v>
      </c>
      <c r="U693" s="17">
        <v>3.5422121438674001E-2</v>
      </c>
      <c r="V693" s="17">
        <v>3.0826053210819201E-2</v>
      </c>
      <c r="W693" s="17">
        <v>5.4593525124165897E-2</v>
      </c>
      <c r="X693" s="17">
        <v>5.4337312394187903E-2</v>
      </c>
      <c r="Y693" s="17">
        <v>4.43657250482513E-2</v>
      </c>
      <c r="Z693" s="17">
        <v>5.1281718510651497E-2</v>
      </c>
      <c r="AA693" s="17">
        <v>5.1405405743758202E-2</v>
      </c>
      <c r="AB693" s="17">
        <v>5.17742413939343E-2</v>
      </c>
      <c r="AC693" s="17">
        <v>1.89017993081778E-2</v>
      </c>
      <c r="AD693" s="17">
        <v>2.1725753871735101E-2</v>
      </c>
      <c r="AE693" s="17"/>
      <c r="AF693" s="17">
        <v>0</v>
      </c>
      <c r="AG693" s="17">
        <v>4.0319106717067003E-2</v>
      </c>
      <c r="AH693" s="17">
        <v>3.6607364330570297E-2</v>
      </c>
      <c r="AI693" s="17">
        <v>5.4257982906403199E-2</v>
      </c>
      <c r="AJ693" s="17">
        <v>5.1027618729470099E-2</v>
      </c>
      <c r="AK693" s="17">
        <v>3.6999400782403997E-2</v>
      </c>
      <c r="AL693" s="17">
        <v>4.55829744741389E-2</v>
      </c>
      <c r="AM693" s="17">
        <v>3.1343411534101501E-2</v>
      </c>
      <c r="AN693" s="17">
        <v>6.0280659139419102E-2</v>
      </c>
      <c r="AO693" s="17">
        <v>4.76546462512588E-2</v>
      </c>
      <c r="AP693" s="17">
        <v>6.6938067786994099E-2</v>
      </c>
      <c r="AQ693" s="17">
        <v>5.8179387693383502E-2</v>
      </c>
      <c r="AR693" s="17">
        <v>9.6864044498790894E-2</v>
      </c>
      <c r="AS693" s="17">
        <v>2.1053513392319201E-2</v>
      </c>
      <c r="AT693" s="17">
        <v>4.0311132534585202E-2</v>
      </c>
      <c r="AU693" s="17">
        <v>1.7721199539634899E-2</v>
      </c>
      <c r="AV693" s="17"/>
      <c r="AW693" s="17">
        <v>4.8865671776656003E-2</v>
      </c>
      <c r="AX693" s="17">
        <v>4.60848987536574E-2</v>
      </c>
      <c r="AY693" s="17">
        <v>5.2674321654323099E-2</v>
      </c>
      <c r="AZ693" s="17">
        <v>3.9704424605472501E-2</v>
      </c>
      <c r="BA693" s="17">
        <v>3.6664381419968001E-2</v>
      </c>
      <c r="BB693" s="17">
        <v>6.81196993051114E-2</v>
      </c>
      <c r="BC693" s="17"/>
      <c r="BD693" s="17">
        <v>4.9079980970787099E-2</v>
      </c>
      <c r="BE693" s="17">
        <v>5.24776387526628E-2</v>
      </c>
      <c r="BF693" s="17">
        <v>4.7258603060669098E-2</v>
      </c>
      <c r="BG693" s="17">
        <v>4.0737323512923203E-2</v>
      </c>
      <c r="BH693" s="17">
        <v>2.97371510264311E-2</v>
      </c>
      <c r="BI693" s="17"/>
      <c r="BJ693" s="17">
        <v>4.2587190047230598E-2</v>
      </c>
      <c r="BK693" s="17">
        <v>6.5445097537351393E-2</v>
      </c>
      <c r="BL693" s="17"/>
      <c r="BM693" s="17">
        <v>4.6188404547323897E-2</v>
      </c>
      <c r="BN693" s="17">
        <v>4.9055548267925297E-2</v>
      </c>
      <c r="BO693" s="17"/>
      <c r="BP693" s="17">
        <v>4.0523038883606297E-2</v>
      </c>
      <c r="BQ693" s="17">
        <v>6.6369523782988799E-2</v>
      </c>
      <c r="BR693" s="17">
        <v>3.59398076585574E-2</v>
      </c>
      <c r="BS693" s="17">
        <v>4.4983125915398499E-2</v>
      </c>
      <c r="BT693" s="17"/>
      <c r="BU693" s="17">
        <v>3.91198540959923E-2</v>
      </c>
      <c r="BV693" s="17">
        <v>5.5832930492685402E-2</v>
      </c>
      <c r="BW693" s="17"/>
      <c r="BX693" s="17">
        <v>4.3844266967246102E-2</v>
      </c>
      <c r="BY693" s="17">
        <v>4.7515502720961902E-2</v>
      </c>
      <c r="BZ693" s="17"/>
      <c r="CA693" s="17">
        <v>4.0005763422967897E-2</v>
      </c>
      <c r="CB693" s="17">
        <v>5.8943870371904399E-2</v>
      </c>
      <c r="CC693" s="17">
        <v>2.8708102645012602E-2</v>
      </c>
      <c r="CD693" s="17">
        <v>5.5186041215256103E-2</v>
      </c>
    </row>
    <row r="694" spans="2:82">
      <c r="B694" t="s">
        <v>268</v>
      </c>
      <c r="C694" s="17">
        <v>1.8280900130398601E-2</v>
      </c>
      <c r="D694" s="17">
        <v>2.1550281909783201E-2</v>
      </c>
      <c r="E694" s="17">
        <v>1.46109648444231E-2</v>
      </c>
      <c r="F694" s="17"/>
      <c r="G694" s="17">
        <v>1.9341149051987701E-2</v>
      </c>
      <c r="H694" s="17">
        <v>2.7974680460092501E-2</v>
      </c>
      <c r="I694" s="17">
        <v>1.4025243585402801E-2</v>
      </c>
      <c r="J694" s="17">
        <v>2.1041924520569601E-2</v>
      </c>
      <c r="K694" s="17">
        <v>1.9972539815661002E-2</v>
      </c>
      <c r="L694" s="17">
        <v>9.7684973982449502E-3</v>
      </c>
      <c r="M694" s="17"/>
      <c r="N694" s="17">
        <v>1.1983885332124499E-2</v>
      </c>
      <c r="O694" s="17">
        <v>1.8896883380360101E-2</v>
      </c>
      <c r="P694" s="17">
        <v>2.0619306570584299E-2</v>
      </c>
      <c r="Q694" s="17">
        <v>2.1996320686352201E-2</v>
      </c>
      <c r="R694" s="17"/>
      <c r="S694" s="17">
        <v>2.6187403651414101E-2</v>
      </c>
      <c r="T694" s="17">
        <v>1.1831129152978299E-2</v>
      </c>
      <c r="U694" s="17">
        <v>2.1542191293002701E-2</v>
      </c>
      <c r="V694" s="17">
        <v>1.51691282852097E-2</v>
      </c>
      <c r="W694" s="17">
        <v>2.1054893783817301E-2</v>
      </c>
      <c r="X694" s="17">
        <v>1.7310222981019301E-2</v>
      </c>
      <c r="Y694" s="17">
        <v>1.3938109168356101E-2</v>
      </c>
      <c r="Z694" s="17">
        <v>1.0506312603308299E-2</v>
      </c>
      <c r="AA694" s="17">
        <v>1.4390864457810199E-2</v>
      </c>
      <c r="AB694" s="17">
        <v>2.3886399805997199E-2</v>
      </c>
      <c r="AC694" s="17">
        <v>1.09629659962597E-2</v>
      </c>
      <c r="AD694" s="17">
        <v>3.80005896237086E-2</v>
      </c>
      <c r="AE694" s="17"/>
      <c r="AF694" s="17">
        <v>0</v>
      </c>
      <c r="AG694" s="17">
        <v>4.3308865970225902E-2</v>
      </c>
      <c r="AH694" s="17">
        <v>2.41721304893989E-2</v>
      </c>
      <c r="AI694" s="17">
        <v>1.9408889765485899E-2</v>
      </c>
      <c r="AJ694" s="17">
        <v>1.41385219052795E-2</v>
      </c>
      <c r="AK694" s="17">
        <v>1.2470059746957401E-2</v>
      </c>
      <c r="AL694" s="17">
        <v>2.3099590939122599E-2</v>
      </c>
      <c r="AM694" s="17">
        <v>1.62792032435446E-2</v>
      </c>
      <c r="AN694" s="17">
        <v>2.4459878157932598E-2</v>
      </c>
      <c r="AO694" s="17">
        <v>1.1424962731885001E-2</v>
      </c>
      <c r="AP694" s="17">
        <v>2.74343528871148E-2</v>
      </c>
      <c r="AQ694" s="17">
        <v>8.7713400806569593E-3</v>
      </c>
      <c r="AR694" s="17">
        <v>1.66954325237035E-2</v>
      </c>
      <c r="AS694" s="17">
        <v>1.8687498657320001E-2</v>
      </c>
      <c r="AT694" s="17">
        <v>0</v>
      </c>
      <c r="AU694" s="17">
        <v>1.01489246779474E-2</v>
      </c>
      <c r="AV694" s="17"/>
      <c r="AW694" s="17">
        <v>3.0713073340930701E-2</v>
      </c>
      <c r="AX694" s="17">
        <v>9.2845709061601406E-3</v>
      </c>
      <c r="AY694" s="17">
        <v>1.55015423203539E-2</v>
      </c>
      <c r="AZ694" s="17">
        <v>2.0127926618155802E-2</v>
      </c>
      <c r="BA694" s="17">
        <v>1.06534611597518E-2</v>
      </c>
      <c r="BB694" s="17">
        <v>2.5373858481535599E-2</v>
      </c>
      <c r="BC694" s="17"/>
      <c r="BD694" s="17">
        <v>1.7547349148313799E-2</v>
      </c>
      <c r="BE694" s="17">
        <v>2.23055662943503E-2</v>
      </c>
      <c r="BF694" s="17">
        <v>1.5336024357882901E-2</v>
      </c>
      <c r="BG694" s="17">
        <v>2.03477994318947E-2</v>
      </c>
      <c r="BH694" s="17">
        <v>0</v>
      </c>
      <c r="BI694" s="17"/>
      <c r="BJ694" s="17">
        <v>1.5780847050904399E-2</v>
      </c>
      <c r="BK694" s="17">
        <v>2.5734299888042801E-2</v>
      </c>
      <c r="BL694" s="17"/>
      <c r="BM694" s="17">
        <v>1.8732633247896001E-2</v>
      </c>
      <c r="BN694" s="17">
        <v>1.49992066577218E-2</v>
      </c>
      <c r="BO694" s="17"/>
      <c r="BP694" s="17">
        <v>1.7234241930792E-2</v>
      </c>
      <c r="BQ694" s="17">
        <v>2.7632649351309699E-2</v>
      </c>
      <c r="BR694" s="17">
        <v>1.7217268114089801E-2</v>
      </c>
      <c r="BS694" s="17">
        <v>1.6659745707546601E-2</v>
      </c>
      <c r="BT694" s="17"/>
      <c r="BU694" s="17">
        <v>1.52492855568656E-2</v>
      </c>
      <c r="BV694" s="17">
        <v>2.2140021940395601E-2</v>
      </c>
      <c r="BW694" s="17"/>
      <c r="BX694" s="17">
        <v>1.0463032514266699E-2</v>
      </c>
      <c r="BY694" s="17">
        <v>2.1381902569621102E-2</v>
      </c>
      <c r="BZ694" s="17"/>
      <c r="CA694" s="17">
        <v>2.3620469375860299E-2</v>
      </c>
      <c r="CB694" s="17">
        <v>3.2790474870538003E-2</v>
      </c>
      <c r="CC694" s="17">
        <v>4.2798047818886596E-3</v>
      </c>
      <c r="CD694" s="17">
        <v>1.7916306763365499E-2</v>
      </c>
    </row>
    <row r="695" spans="2:82">
      <c r="B695" t="s">
        <v>195</v>
      </c>
      <c r="C695" s="17">
        <v>5.3757617130685602E-2</v>
      </c>
      <c r="D695" s="17">
        <v>3.7950356417031497E-2</v>
      </c>
      <c r="E695" s="17">
        <v>6.9148395035497204E-2</v>
      </c>
      <c r="F695" s="17"/>
      <c r="G695" s="17">
        <v>3.7973598078375803E-2</v>
      </c>
      <c r="H695" s="17">
        <v>3.9942453652254198E-2</v>
      </c>
      <c r="I695" s="17">
        <v>5.6234739847962199E-2</v>
      </c>
      <c r="J695" s="17">
        <v>7.1742108602364393E-2</v>
      </c>
      <c r="K695" s="17">
        <v>5.5870715137868197E-2</v>
      </c>
      <c r="L695" s="17">
        <v>5.7470726653805503E-2</v>
      </c>
      <c r="M695" s="17"/>
      <c r="N695" s="17">
        <v>2.7059729460391001E-2</v>
      </c>
      <c r="O695" s="17">
        <v>4.5985714545013302E-2</v>
      </c>
      <c r="P695" s="17">
        <v>5.7305357655322603E-2</v>
      </c>
      <c r="Q695" s="17">
        <v>8.5295355825545996E-2</v>
      </c>
      <c r="R695" s="17"/>
      <c r="S695" s="17">
        <v>3.4584039302764602E-2</v>
      </c>
      <c r="T695" s="17">
        <v>4.1489244314831898E-2</v>
      </c>
      <c r="U695" s="17">
        <v>7.9661625565892805E-2</v>
      </c>
      <c r="V695" s="17">
        <v>6.5229048455314104E-2</v>
      </c>
      <c r="W695" s="17">
        <v>4.2375432466465697E-2</v>
      </c>
      <c r="X695" s="17">
        <v>5.8458056279749399E-2</v>
      </c>
      <c r="Y695" s="17">
        <v>6.4221846901634405E-2</v>
      </c>
      <c r="Z695" s="17">
        <v>3.55287152780486E-2</v>
      </c>
      <c r="AA695" s="17">
        <v>5.5346362434193198E-2</v>
      </c>
      <c r="AB695" s="17">
        <v>5.3808799956865501E-2</v>
      </c>
      <c r="AC695" s="17">
        <v>6.4100566119497895E-2</v>
      </c>
      <c r="AD695" s="17">
        <v>7.8539648125110897E-2</v>
      </c>
      <c r="AE695" s="17"/>
      <c r="AF695" s="17">
        <v>0.22555347414663701</v>
      </c>
      <c r="AG695" s="17">
        <v>5.04531518714261E-2</v>
      </c>
      <c r="AH695" s="17">
        <v>9.9267640754523295E-2</v>
      </c>
      <c r="AI695" s="17">
        <v>7.2193887789826203E-2</v>
      </c>
      <c r="AJ695" s="17">
        <v>6.2665505310643396E-2</v>
      </c>
      <c r="AK695" s="17">
        <v>4.27002765108093E-2</v>
      </c>
      <c r="AL695" s="17">
        <v>5.3292904386297697E-2</v>
      </c>
      <c r="AM695" s="17">
        <v>4.6578840708514598E-2</v>
      </c>
      <c r="AN695" s="17">
        <v>4.50291562320108E-2</v>
      </c>
      <c r="AO695" s="17">
        <v>3.5124220905479599E-2</v>
      </c>
      <c r="AP695" s="17">
        <v>4.5692025991099401E-2</v>
      </c>
      <c r="AQ695" s="17">
        <v>2.3826534659364702E-2</v>
      </c>
      <c r="AR695" s="17">
        <v>2.0610116745834E-2</v>
      </c>
      <c r="AS695" s="17">
        <v>1.8273426396600199E-2</v>
      </c>
      <c r="AT695" s="17">
        <v>1.3001935020526999E-2</v>
      </c>
      <c r="AU695" s="17">
        <v>3.4968875523894001E-2</v>
      </c>
      <c r="AV695" s="17"/>
      <c r="AW695" s="17">
        <v>3.32508373079251E-2</v>
      </c>
      <c r="AX695" s="17">
        <v>5.22547206165105E-2</v>
      </c>
      <c r="AY695" s="17">
        <v>6.00136282127888E-2</v>
      </c>
      <c r="AZ695" s="17">
        <v>7.4497851112964794E-2</v>
      </c>
      <c r="BA695" s="17">
        <v>6.2310094133424497E-2</v>
      </c>
      <c r="BB695" s="17">
        <v>3.4483068733234E-2</v>
      </c>
      <c r="BC695" s="17"/>
      <c r="BD695" s="17">
        <v>8.9276708859996695E-2</v>
      </c>
      <c r="BE695" s="17">
        <v>5.1941179738898301E-2</v>
      </c>
      <c r="BF695" s="17">
        <v>3.9077468278931098E-2</v>
      </c>
      <c r="BG695" s="17">
        <v>2.2000952923158099E-2</v>
      </c>
      <c r="BH695" s="17">
        <v>0</v>
      </c>
      <c r="BI695" s="17"/>
      <c r="BJ695" s="17">
        <v>5.9056689402583101E-2</v>
      </c>
      <c r="BK695" s="17">
        <v>2.75071630735443E-2</v>
      </c>
      <c r="BL695" s="17"/>
      <c r="BM695" s="17">
        <v>5.6220416721952299E-2</v>
      </c>
      <c r="BN695" s="17">
        <v>4.0627261031449598E-2</v>
      </c>
      <c r="BO695" s="17"/>
      <c r="BP695" s="17">
        <v>3.08642319151608E-2</v>
      </c>
      <c r="BQ695" s="17">
        <v>3.2682866308464002E-2</v>
      </c>
      <c r="BR695" s="17">
        <v>2.22438261468202E-2</v>
      </c>
      <c r="BS695" s="17">
        <v>6.0400760892362397E-2</v>
      </c>
      <c r="BT695" s="17"/>
      <c r="BU695" s="17">
        <v>3.5639066393263003E-2</v>
      </c>
      <c r="BV695" s="17">
        <v>7.6821793865671797E-2</v>
      </c>
      <c r="BW695" s="17"/>
      <c r="BX695" s="17">
        <v>2.41074461371906E-2</v>
      </c>
      <c r="BY695" s="17">
        <v>6.5518529068419901E-2</v>
      </c>
      <c r="BZ695" s="17"/>
      <c r="CA695" s="17">
        <v>1.6141067027388899E-2</v>
      </c>
      <c r="CB695" s="17">
        <v>7.1197909845974697E-2</v>
      </c>
      <c r="CC695" s="17">
        <v>1.7751993078248599E-2</v>
      </c>
      <c r="CD695" s="17">
        <v>8.5358326054633005E-2</v>
      </c>
    </row>
    <row r="696" spans="2:82">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row>
    <row r="697" spans="2:82">
      <c r="B697" s="6" t="s">
        <v>270</v>
      </c>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row>
    <row r="698" spans="2:82">
      <c r="B698" s="24" t="s">
        <v>15</v>
      </c>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row>
    <row r="699" spans="2:82">
      <c r="B699" t="s">
        <v>264</v>
      </c>
      <c r="C699" s="17">
        <v>0.14024750656808899</v>
      </c>
      <c r="D699" s="17">
        <v>0.160798277172438</v>
      </c>
      <c r="E699" s="17">
        <v>0.119184920205248</v>
      </c>
      <c r="F699" s="17"/>
      <c r="G699" s="17">
        <v>0.15829497105200799</v>
      </c>
      <c r="H699" s="17">
        <v>0.185234983398049</v>
      </c>
      <c r="I699" s="17">
        <v>0.18463000474017599</v>
      </c>
      <c r="J699" s="17">
        <v>0.12358779582396</v>
      </c>
      <c r="K699" s="17">
        <v>0.100135634906229</v>
      </c>
      <c r="L699" s="17">
        <v>9.5761499202449502E-2</v>
      </c>
      <c r="M699" s="17"/>
      <c r="N699" s="17">
        <v>0.15347861377230301</v>
      </c>
      <c r="O699" s="17">
        <v>0.13474267530564299</v>
      </c>
      <c r="P699" s="17">
        <v>0.15287326559890099</v>
      </c>
      <c r="Q699" s="17">
        <v>0.123044686652652</v>
      </c>
      <c r="R699" s="17"/>
      <c r="S699" s="17">
        <v>0.21207026149713201</v>
      </c>
      <c r="T699" s="17">
        <v>0.11089873334361899</v>
      </c>
      <c r="U699" s="17">
        <v>8.83428518468478E-2</v>
      </c>
      <c r="V699" s="17">
        <v>0.13241239357418999</v>
      </c>
      <c r="W699" s="17">
        <v>0.14800841552458699</v>
      </c>
      <c r="X699" s="17">
        <v>0.115885896012486</v>
      </c>
      <c r="Y699" s="17">
        <v>0.107394833047747</v>
      </c>
      <c r="Z699" s="17">
        <v>0.16038039069945201</v>
      </c>
      <c r="AA699" s="17">
        <v>0.17021322003842401</v>
      </c>
      <c r="AB699" s="17">
        <v>0.124919329868138</v>
      </c>
      <c r="AC699" s="17">
        <v>0.16091369570852199</v>
      </c>
      <c r="AD699" s="17">
        <v>0.111569802230882</v>
      </c>
      <c r="AE699" s="17"/>
      <c r="AF699" s="17">
        <v>3.9751782852106503E-2</v>
      </c>
      <c r="AG699" s="17">
        <v>0.16797861937309</v>
      </c>
      <c r="AH699" s="17">
        <v>0.12500298139115401</v>
      </c>
      <c r="AI699" s="17">
        <v>0.123376274537477</v>
      </c>
      <c r="AJ699" s="17">
        <v>0.11994654885489101</v>
      </c>
      <c r="AK699" s="17">
        <v>0.15407329405501799</v>
      </c>
      <c r="AL699" s="17">
        <v>0.13087855557842701</v>
      </c>
      <c r="AM699" s="17">
        <v>0.125584321997254</v>
      </c>
      <c r="AN699" s="17">
        <v>0.14058280048767599</v>
      </c>
      <c r="AO699" s="17">
        <v>0.15449460962001399</v>
      </c>
      <c r="AP699" s="17">
        <v>0.11506942582070701</v>
      </c>
      <c r="AQ699" s="17">
        <v>0.13014384303937299</v>
      </c>
      <c r="AR699" s="17">
        <v>0.11375752882404799</v>
      </c>
      <c r="AS699" s="17">
        <v>0.13055871788110199</v>
      </c>
      <c r="AT699" s="17">
        <v>0.257522732354109</v>
      </c>
      <c r="AU699" s="17">
        <v>0.25981660543348301</v>
      </c>
      <c r="AV699" s="17"/>
      <c r="AW699" s="17">
        <v>0.20448561408433799</v>
      </c>
      <c r="AX699" s="17">
        <v>0.12610444180745101</v>
      </c>
      <c r="AY699" s="17">
        <v>0.153673298601716</v>
      </c>
      <c r="AZ699" s="17">
        <v>0.102483499990337</v>
      </c>
      <c r="BA699" s="17">
        <v>0.108980577183014</v>
      </c>
      <c r="BB699" s="17">
        <v>0.11595635479762199</v>
      </c>
      <c r="BC699" s="17"/>
      <c r="BD699" s="17">
        <v>0.120246329630759</v>
      </c>
      <c r="BE699" s="17">
        <v>0.118756549503403</v>
      </c>
      <c r="BF699" s="17">
        <v>0.15581901705248399</v>
      </c>
      <c r="BG699" s="17">
        <v>0.20824708414324999</v>
      </c>
      <c r="BH699" s="17">
        <v>0.27861772783307398</v>
      </c>
      <c r="BI699" s="17"/>
      <c r="BJ699" s="17">
        <v>0.12099037874459601</v>
      </c>
      <c r="BK699" s="17">
        <v>0.228656858676938</v>
      </c>
      <c r="BL699" s="17"/>
      <c r="BM699" s="17">
        <v>0.129489237137555</v>
      </c>
      <c r="BN699" s="17">
        <v>0.19419773861300799</v>
      </c>
      <c r="BO699" s="17"/>
      <c r="BP699" s="17">
        <v>0.20086494404100899</v>
      </c>
      <c r="BQ699" s="17">
        <v>0.21810082604431699</v>
      </c>
      <c r="BR699" s="17">
        <v>0.176864819748934</v>
      </c>
      <c r="BS699" s="17">
        <v>0.115487975359365</v>
      </c>
      <c r="BT699" s="17"/>
      <c r="BU699" s="17">
        <v>0.170022914406466</v>
      </c>
      <c r="BV699" s="17">
        <v>0.102344625775189</v>
      </c>
      <c r="BW699" s="17"/>
      <c r="BX699" s="17">
        <v>0.21508243917686101</v>
      </c>
      <c r="BY699" s="17">
        <v>0.110563797409341</v>
      </c>
      <c r="BZ699" s="17"/>
      <c r="CA699" s="17">
        <v>0.20110679889475799</v>
      </c>
      <c r="CB699" s="17">
        <v>7.0360200115099802E-2</v>
      </c>
      <c r="CC699" s="17">
        <v>0.22313620012393401</v>
      </c>
      <c r="CD699" s="17">
        <v>0.10287235431179299</v>
      </c>
    </row>
    <row r="700" spans="2:82">
      <c r="B700" t="s">
        <v>265</v>
      </c>
      <c r="C700" s="17">
        <v>0.36835416479685001</v>
      </c>
      <c r="D700" s="17">
        <v>0.38043674574479103</v>
      </c>
      <c r="E700" s="17">
        <v>0.35693265822825898</v>
      </c>
      <c r="F700" s="17"/>
      <c r="G700" s="17">
        <v>0.38815807894536802</v>
      </c>
      <c r="H700" s="17">
        <v>0.38223470552824701</v>
      </c>
      <c r="I700" s="17">
        <v>0.34538396190730802</v>
      </c>
      <c r="J700" s="17">
        <v>0.36356622051751403</v>
      </c>
      <c r="K700" s="17">
        <v>0.344525513042994</v>
      </c>
      <c r="L700" s="17">
        <v>0.38247146706387802</v>
      </c>
      <c r="M700" s="17"/>
      <c r="N700" s="17">
        <v>0.41531885193882501</v>
      </c>
      <c r="O700" s="17">
        <v>0.37169333125390402</v>
      </c>
      <c r="P700" s="17">
        <v>0.34490114102088698</v>
      </c>
      <c r="Q700" s="17">
        <v>0.33178882050228098</v>
      </c>
      <c r="R700" s="17"/>
      <c r="S700" s="17">
        <v>0.38444075000897399</v>
      </c>
      <c r="T700" s="17">
        <v>0.40757151102718098</v>
      </c>
      <c r="U700" s="17">
        <v>0.38032500828089999</v>
      </c>
      <c r="V700" s="17">
        <v>0.30309339269602398</v>
      </c>
      <c r="W700" s="17">
        <v>0.33772511761617602</v>
      </c>
      <c r="X700" s="17">
        <v>0.364227690190079</v>
      </c>
      <c r="Y700" s="17">
        <v>0.38546673255574299</v>
      </c>
      <c r="Z700" s="17">
        <v>0.35443165989993702</v>
      </c>
      <c r="AA700" s="17">
        <v>0.36219269103477503</v>
      </c>
      <c r="AB700" s="17">
        <v>0.408659811129711</v>
      </c>
      <c r="AC700" s="17">
        <v>0.34112195023902803</v>
      </c>
      <c r="AD700" s="17">
        <v>0.29105484522749703</v>
      </c>
      <c r="AE700" s="17"/>
      <c r="AF700" s="17">
        <v>0.41975902534381399</v>
      </c>
      <c r="AG700" s="17">
        <v>0.33278337537344799</v>
      </c>
      <c r="AH700" s="17">
        <v>0.31639580390461403</v>
      </c>
      <c r="AI700" s="17">
        <v>0.35128587321820298</v>
      </c>
      <c r="AJ700" s="17">
        <v>0.36321632643060497</v>
      </c>
      <c r="AK700" s="17">
        <v>0.32166009615347502</v>
      </c>
      <c r="AL700" s="17">
        <v>0.344553122944117</v>
      </c>
      <c r="AM700" s="17">
        <v>0.43219175492905698</v>
      </c>
      <c r="AN700" s="17">
        <v>0.38923268030945402</v>
      </c>
      <c r="AO700" s="17">
        <v>0.428061011027634</v>
      </c>
      <c r="AP700" s="17">
        <v>0.39803254390659698</v>
      </c>
      <c r="AQ700" s="17">
        <v>0.38340346085772598</v>
      </c>
      <c r="AR700" s="17">
        <v>0.34094467362672398</v>
      </c>
      <c r="AS700" s="17">
        <v>0.45464447279847803</v>
      </c>
      <c r="AT700" s="17">
        <v>0.45786557183635201</v>
      </c>
      <c r="AU700" s="17">
        <v>0.39629461591999798</v>
      </c>
      <c r="AV700" s="17"/>
      <c r="AW700" s="17">
        <v>0.361979483407737</v>
      </c>
      <c r="AX700" s="17">
        <v>0.40255851457495201</v>
      </c>
      <c r="AY700" s="17">
        <v>0.36775144655813102</v>
      </c>
      <c r="AZ700" s="17">
        <v>0.32548218568099802</v>
      </c>
      <c r="BA700" s="17">
        <v>0.37554151692905802</v>
      </c>
      <c r="BB700" s="17">
        <v>0.375946459744949</v>
      </c>
      <c r="BC700" s="17"/>
      <c r="BD700" s="17">
        <v>0.30590366854374701</v>
      </c>
      <c r="BE700" s="17">
        <v>0.36086178582026601</v>
      </c>
      <c r="BF700" s="17">
        <v>0.41350456434646798</v>
      </c>
      <c r="BG700" s="17">
        <v>0.439690161946026</v>
      </c>
      <c r="BH700" s="17">
        <v>0.49604013764301502</v>
      </c>
      <c r="BI700" s="17"/>
      <c r="BJ700" s="17">
        <v>0.365792542732019</v>
      </c>
      <c r="BK700" s="17">
        <v>0.38096792362033699</v>
      </c>
      <c r="BL700" s="17"/>
      <c r="BM700" s="17">
        <v>0.36730738728518902</v>
      </c>
      <c r="BN700" s="17">
        <v>0.36831598959593398</v>
      </c>
      <c r="BO700" s="17"/>
      <c r="BP700" s="17">
        <v>0.39126522504481598</v>
      </c>
      <c r="BQ700" s="17">
        <v>0.35772548219519101</v>
      </c>
      <c r="BR700" s="17">
        <v>0.41182073107621903</v>
      </c>
      <c r="BS700" s="17">
        <v>0.36558253929230899</v>
      </c>
      <c r="BT700" s="17"/>
      <c r="BU700" s="17">
        <v>0.391180262743342</v>
      </c>
      <c r="BV700" s="17">
        <v>0.33929747230319501</v>
      </c>
      <c r="BW700" s="17"/>
      <c r="BX700" s="17">
        <v>0.44877092133325802</v>
      </c>
      <c r="BY700" s="17">
        <v>0.33645639286999002</v>
      </c>
      <c r="BZ700" s="17"/>
      <c r="CA700" s="17">
        <v>0.41225826038586</v>
      </c>
      <c r="CB700" s="17">
        <v>0.21724488907276199</v>
      </c>
      <c r="CC700" s="17">
        <v>0.51198532890687298</v>
      </c>
      <c r="CD700" s="17">
        <v>0.348556626791094</v>
      </c>
    </row>
    <row r="701" spans="2:82">
      <c r="B701" t="s">
        <v>266</v>
      </c>
      <c r="C701" s="17">
        <v>0.29073675608676097</v>
      </c>
      <c r="D701" s="17">
        <v>0.288573198606771</v>
      </c>
      <c r="E701" s="17">
        <v>0.29359957555865401</v>
      </c>
      <c r="F701" s="17"/>
      <c r="G701" s="17">
        <v>0.27642590016204499</v>
      </c>
      <c r="H701" s="17">
        <v>0.240089734352395</v>
      </c>
      <c r="I701" s="17">
        <v>0.269907772326685</v>
      </c>
      <c r="J701" s="17">
        <v>0.29390217316822398</v>
      </c>
      <c r="K701" s="17">
        <v>0.349255595020592</v>
      </c>
      <c r="L701" s="17">
        <v>0.316751390249642</v>
      </c>
      <c r="M701" s="17"/>
      <c r="N701" s="17">
        <v>0.27663075498545697</v>
      </c>
      <c r="O701" s="17">
        <v>0.28983561824716503</v>
      </c>
      <c r="P701" s="17">
        <v>0.29425050959854798</v>
      </c>
      <c r="Q701" s="17">
        <v>0.30632724879739898</v>
      </c>
      <c r="R701" s="17"/>
      <c r="S701" s="17">
        <v>0.25462237926138598</v>
      </c>
      <c r="T701" s="17">
        <v>0.29870027169616697</v>
      </c>
      <c r="U701" s="17">
        <v>0.28934718433565298</v>
      </c>
      <c r="V701" s="17">
        <v>0.34626997510308299</v>
      </c>
      <c r="W701" s="17">
        <v>0.269058174878263</v>
      </c>
      <c r="X701" s="17">
        <v>0.295671986803349</v>
      </c>
      <c r="Y701" s="17">
        <v>0.30058625224334301</v>
      </c>
      <c r="Z701" s="17">
        <v>0.35418686111709002</v>
      </c>
      <c r="AA701" s="17">
        <v>0.26501518407174801</v>
      </c>
      <c r="AB701" s="17">
        <v>0.28870402734385697</v>
      </c>
      <c r="AC701" s="17">
        <v>0.24825186771861499</v>
      </c>
      <c r="AD701" s="17">
        <v>0.35799892121481303</v>
      </c>
      <c r="AE701" s="17"/>
      <c r="AF701" s="17">
        <v>0.21308098690275401</v>
      </c>
      <c r="AG701" s="17">
        <v>0.274559593797985</v>
      </c>
      <c r="AH701" s="17">
        <v>0.29026761078574298</v>
      </c>
      <c r="AI701" s="17">
        <v>0.32988563161418699</v>
      </c>
      <c r="AJ701" s="17">
        <v>0.29764177887117199</v>
      </c>
      <c r="AK701" s="17">
        <v>0.31044791829426199</v>
      </c>
      <c r="AL701" s="17">
        <v>0.29874563188683201</v>
      </c>
      <c r="AM701" s="17">
        <v>0.29807557765256998</v>
      </c>
      <c r="AN701" s="17">
        <v>0.24210289347062899</v>
      </c>
      <c r="AO701" s="17">
        <v>0.26076094477135398</v>
      </c>
      <c r="AP701" s="17">
        <v>0.26806094620399101</v>
      </c>
      <c r="AQ701" s="17">
        <v>0.33115009695845199</v>
      </c>
      <c r="AR701" s="17">
        <v>0.357095123036136</v>
      </c>
      <c r="AS701" s="17">
        <v>0.24374006685522501</v>
      </c>
      <c r="AT701" s="17">
        <v>0.17341059577616599</v>
      </c>
      <c r="AU701" s="17">
        <v>0.242986663322623</v>
      </c>
      <c r="AV701" s="17"/>
      <c r="AW701" s="17">
        <v>0.26896155506205999</v>
      </c>
      <c r="AX701" s="17">
        <v>0.28256325974403301</v>
      </c>
      <c r="AY701" s="17">
        <v>0.28188490867328603</v>
      </c>
      <c r="AZ701" s="17">
        <v>0.33315040615526298</v>
      </c>
      <c r="BA701" s="17">
        <v>0.29564851509001699</v>
      </c>
      <c r="BB701" s="17">
        <v>0.27850670042103098</v>
      </c>
      <c r="BC701" s="17"/>
      <c r="BD701" s="17">
        <v>0.334488951668092</v>
      </c>
      <c r="BE701" s="17">
        <v>0.28621605064799199</v>
      </c>
      <c r="BF701" s="17">
        <v>0.26666887783708099</v>
      </c>
      <c r="BG701" s="17">
        <v>0.23032657971491599</v>
      </c>
      <c r="BH701" s="17">
        <v>0.21086362681624299</v>
      </c>
      <c r="BI701" s="17"/>
      <c r="BJ701" s="17">
        <v>0.30360184687463698</v>
      </c>
      <c r="BK701" s="17">
        <v>0.236348833436404</v>
      </c>
      <c r="BL701" s="17"/>
      <c r="BM701" s="17">
        <v>0.29662937329189798</v>
      </c>
      <c r="BN701" s="17">
        <v>0.26341028087787399</v>
      </c>
      <c r="BO701" s="17"/>
      <c r="BP701" s="17">
        <v>0.27134205338261302</v>
      </c>
      <c r="BQ701" s="17">
        <v>0.23071229195106099</v>
      </c>
      <c r="BR701" s="17">
        <v>0.239943311888977</v>
      </c>
      <c r="BS701" s="17">
        <v>0.30850075445770803</v>
      </c>
      <c r="BT701" s="17"/>
      <c r="BU701" s="17">
        <v>0.26688628651227803</v>
      </c>
      <c r="BV701" s="17">
        <v>0.321097431918415</v>
      </c>
      <c r="BW701" s="17"/>
      <c r="BX701" s="17">
        <v>0.227738996015488</v>
      </c>
      <c r="BY701" s="17">
        <v>0.31572518224576401</v>
      </c>
      <c r="BZ701" s="17"/>
      <c r="CA701" s="17">
        <v>0.22033466260741599</v>
      </c>
      <c r="CB701" s="17">
        <v>0.35401376621643499</v>
      </c>
      <c r="CC701" s="17">
        <v>0.19762164716800601</v>
      </c>
      <c r="CD701" s="17">
        <v>0.34793640920185098</v>
      </c>
    </row>
    <row r="702" spans="2:82">
      <c r="B702" t="s">
        <v>267</v>
      </c>
      <c r="C702" s="17">
        <v>0.110977590101768</v>
      </c>
      <c r="D702" s="17">
        <v>9.6454291198328407E-2</v>
      </c>
      <c r="E702" s="17">
        <v>0.124804800654209</v>
      </c>
      <c r="F702" s="17"/>
      <c r="G702" s="17">
        <v>0.112271636929082</v>
      </c>
      <c r="H702" s="17">
        <v>0.11089983684473</v>
      </c>
      <c r="I702" s="17">
        <v>0.11171668139714599</v>
      </c>
      <c r="J702" s="17">
        <v>9.9798728812583698E-2</v>
      </c>
      <c r="K702" s="17">
        <v>0.106272452591339</v>
      </c>
      <c r="L702" s="17">
        <v>0.12181615438320099</v>
      </c>
      <c r="M702" s="17"/>
      <c r="N702" s="17">
        <v>9.5587841085533101E-2</v>
      </c>
      <c r="O702" s="17">
        <v>0.112825874833607</v>
      </c>
      <c r="P702" s="17">
        <v>0.115727257942082</v>
      </c>
      <c r="Q702" s="17">
        <v>0.121691802119992</v>
      </c>
      <c r="R702" s="17"/>
      <c r="S702" s="17">
        <v>7.9760907021561897E-2</v>
      </c>
      <c r="T702" s="17">
        <v>0.119586948544694</v>
      </c>
      <c r="U702" s="17">
        <v>0.116836622595445</v>
      </c>
      <c r="V702" s="17">
        <v>0.115316272676713</v>
      </c>
      <c r="W702" s="17">
        <v>0.15394633632451901</v>
      </c>
      <c r="X702" s="17">
        <v>0.13348951454570601</v>
      </c>
      <c r="Y702" s="17">
        <v>0.12845189862332701</v>
      </c>
      <c r="Z702" s="17">
        <v>7.9754587471240104E-2</v>
      </c>
      <c r="AA702" s="17">
        <v>0.109849884212199</v>
      </c>
      <c r="AB702" s="17">
        <v>8.5071880475045505E-2</v>
      </c>
      <c r="AC702" s="17">
        <v>0.115446422731372</v>
      </c>
      <c r="AD702" s="17">
        <v>9.2348397086222098E-2</v>
      </c>
      <c r="AE702" s="17"/>
      <c r="AF702" s="17">
        <v>5.2589729897637598E-2</v>
      </c>
      <c r="AG702" s="17">
        <v>7.4635781222903305E-2</v>
      </c>
      <c r="AH702" s="17">
        <v>0.11638045080524601</v>
      </c>
      <c r="AI702" s="17">
        <v>9.6214237839206698E-2</v>
      </c>
      <c r="AJ702" s="17">
        <v>0.11724847698536001</v>
      </c>
      <c r="AK702" s="17">
        <v>0.14586016891405401</v>
      </c>
      <c r="AL702" s="17">
        <v>0.131969967336621</v>
      </c>
      <c r="AM702" s="17">
        <v>8.4566177895355199E-2</v>
      </c>
      <c r="AN702" s="17">
        <v>0.14977942751854301</v>
      </c>
      <c r="AO702" s="17">
        <v>7.4689131596132802E-2</v>
      </c>
      <c r="AP702" s="17">
        <v>0.136993688057195</v>
      </c>
      <c r="AQ702" s="17">
        <v>9.9709843190354502E-2</v>
      </c>
      <c r="AR702" s="17">
        <v>0.13138829797996701</v>
      </c>
      <c r="AS702" s="17">
        <v>8.25348682418795E-2</v>
      </c>
      <c r="AT702" s="17">
        <v>0.111201100033372</v>
      </c>
      <c r="AU702" s="17">
        <v>4.1228878750595603E-2</v>
      </c>
      <c r="AV702" s="17"/>
      <c r="AW702" s="17">
        <v>9.1082906612969E-2</v>
      </c>
      <c r="AX702" s="17">
        <v>0.100772123648838</v>
      </c>
      <c r="AY702" s="17">
        <v>0.10863729857790699</v>
      </c>
      <c r="AZ702" s="17">
        <v>0.128705277130235</v>
      </c>
      <c r="BA702" s="17">
        <v>0.13481676628212899</v>
      </c>
      <c r="BB702" s="17">
        <v>0.13132630658343999</v>
      </c>
      <c r="BC702" s="17"/>
      <c r="BD702" s="17">
        <v>0.115755603690574</v>
      </c>
      <c r="BE702" s="17">
        <v>0.140953181482284</v>
      </c>
      <c r="BF702" s="17">
        <v>9.7579441173385198E-2</v>
      </c>
      <c r="BG702" s="17">
        <v>6.4942100235022601E-2</v>
      </c>
      <c r="BH702" s="17">
        <v>1.44785077076677E-2</v>
      </c>
      <c r="BI702" s="17"/>
      <c r="BJ702" s="17">
        <v>0.115318956244502</v>
      </c>
      <c r="BK702" s="17">
        <v>9.2016355527464302E-2</v>
      </c>
      <c r="BL702" s="17"/>
      <c r="BM702" s="17">
        <v>0.11009248186633</v>
      </c>
      <c r="BN702" s="17">
        <v>0.118168339479</v>
      </c>
      <c r="BO702" s="17"/>
      <c r="BP702" s="17">
        <v>9.0895510441410504E-2</v>
      </c>
      <c r="BQ702" s="17">
        <v>0.11970504643507</v>
      </c>
      <c r="BR702" s="17">
        <v>0.11422113577637399</v>
      </c>
      <c r="BS702" s="17">
        <v>0.111268426094233</v>
      </c>
      <c r="BT702" s="17"/>
      <c r="BU702" s="17">
        <v>0.105852467900714</v>
      </c>
      <c r="BV702" s="17">
        <v>0.117501661808527</v>
      </c>
      <c r="BW702" s="17"/>
      <c r="BX702" s="17">
        <v>7.24969338899627E-2</v>
      </c>
      <c r="BY702" s="17">
        <v>0.12624116511159</v>
      </c>
      <c r="BZ702" s="17"/>
      <c r="CA702" s="17">
        <v>0.118811116147833</v>
      </c>
      <c r="CB702" s="17">
        <v>0.19868627105422401</v>
      </c>
      <c r="CC702" s="17">
        <v>4.2690613905595198E-2</v>
      </c>
      <c r="CD702" s="17">
        <v>9.7614402446050005E-2</v>
      </c>
    </row>
    <row r="703" spans="2:82">
      <c r="B703" t="s">
        <v>268</v>
      </c>
      <c r="C703" s="17">
        <v>3.4242710233126E-2</v>
      </c>
      <c r="D703" s="17">
        <v>3.4730124150315601E-2</v>
      </c>
      <c r="E703" s="17">
        <v>3.4021405702668997E-2</v>
      </c>
      <c r="F703" s="17"/>
      <c r="G703" s="17">
        <v>2.7513457763368301E-2</v>
      </c>
      <c r="H703" s="17">
        <v>3.0715175321869698E-2</v>
      </c>
      <c r="I703" s="17">
        <v>3.6150748071581897E-2</v>
      </c>
      <c r="J703" s="17">
        <v>4.7811946854732501E-2</v>
      </c>
      <c r="K703" s="17">
        <v>4.1546307507348897E-2</v>
      </c>
      <c r="L703" s="17">
        <v>2.41156307774173E-2</v>
      </c>
      <c r="M703" s="17"/>
      <c r="N703" s="17">
        <v>2.9871493851190301E-2</v>
      </c>
      <c r="O703" s="17">
        <v>3.2161754756797098E-2</v>
      </c>
      <c r="P703" s="17">
        <v>3.5350491676787797E-2</v>
      </c>
      <c r="Q703" s="17">
        <v>4.01893872227422E-2</v>
      </c>
      <c r="R703" s="17"/>
      <c r="S703" s="17">
        <v>3.11134832230738E-2</v>
      </c>
      <c r="T703" s="17">
        <v>1.8971923700130899E-2</v>
      </c>
      <c r="U703" s="17">
        <v>3.21528394651985E-2</v>
      </c>
      <c r="V703" s="17">
        <v>3.2472719282052302E-2</v>
      </c>
      <c r="W703" s="17">
        <v>4.70593703641062E-2</v>
      </c>
      <c r="X703" s="17">
        <v>3.9337394711463601E-2</v>
      </c>
      <c r="Y703" s="17">
        <v>1.6775474398534398E-2</v>
      </c>
      <c r="Z703" s="17">
        <v>2.26109608670273E-2</v>
      </c>
      <c r="AA703" s="17">
        <v>3.7776758927274098E-2</v>
      </c>
      <c r="AB703" s="17">
        <v>4.65642180144051E-2</v>
      </c>
      <c r="AC703" s="17">
        <v>5.38329834204304E-2</v>
      </c>
      <c r="AD703" s="17">
        <v>6.0224855744817E-2</v>
      </c>
      <c r="AE703" s="17"/>
      <c r="AF703" s="17">
        <v>9.7463705123605707E-2</v>
      </c>
      <c r="AG703" s="17">
        <v>7.5322085911140493E-2</v>
      </c>
      <c r="AH703" s="17">
        <v>6.7500227371236995E-2</v>
      </c>
      <c r="AI703" s="17">
        <v>2.81609119460767E-2</v>
      </c>
      <c r="AJ703" s="17">
        <v>2.9981332205616901E-2</v>
      </c>
      <c r="AK703" s="17">
        <v>2.8365717253166299E-2</v>
      </c>
      <c r="AL703" s="17">
        <v>3.9659330118730199E-2</v>
      </c>
      <c r="AM703" s="17">
        <v>1.38365797317801E-2</v>
      </c>
      <c r="AN703" s="17">
        <v>2.40429082865149E-2</v>
      </c>
      <c r="AO703" s="17">
        <v>2.60765964504923E-2</v>
      </c>
      <c r="AP703" s="17">
        <v>3.5809586359095501E-2</v>
      </c>
      <c r="AQ703" s="17">
        <v>2.8462945861141901E-2</v>
      </c>
      <c r="AR703" s="17">
        <v>2.51551309050452E-2</v>
      </c>
      <c r="AS703" s="17">
        <v>6.0976981771471997E-2</v>
      </c>
      <c r="AT703" s="17">
        <v>0</v>
      </c>
      <c r="AU703" s="17">
        <v>3.42277572954914E-2</v>
      </c>
      <c r="AV703" s="17"/>
      <c r="AW703" s="17">
        <v>3.1654030265416702E-2</v>
      </c>
      <c r="AX703" s="17">
        <v>3.0700280524590302E-2</v>
      </c>
      <c r="AY703" s="17">
        <v>3.8169931596794597E-2</v>
      </c>
      <c r="AZ703" s="17">
        <v>3.7845834030047501E-2</v>
      </c>
      <c r="BA703" s="17">
        <v>3.35577740075748E-2</v>
      </c>
      <c r="BB703" s="17">
        <v>4.1201507452049299E-2</v>
      </c>
      <c r="BC703" s="17"/>
      <c r="BD703" s="17">
        <v>3.56620411313067E-2</v>
      </c>
      <c r="BE703" s="17">
        <v>3.2543544456031602E-2</v>
      </c>
      <c r="BF703" s="17">
        <v>3.0979431201150098E-2</v>
      </c>
      <c r="BG703" s="17">
        <v>3.0238370390192199E-2</v>
      </c>
      <c r="BH703" s="17">
        <v>0</v>
      </c>
      <c r="BI703" s="17"/>
      <c r="BJ703" s="17">
        <v>3.6186255292850897E-2</v>
      </c>
      <c r="BK703" s="17">
        <v>2.5596021539322899E-2</v>
      </c>
      <c r="BL703" s="17"/>
      <c r="BM703" s="17">
        <v>3.7880994849149002E-2</v>
      </c>
      <c r="BN703" s="17">
        <v>1.7016692135701301E-2</v>
      </c>
      <c r="BO703" s="17"/>
      <c r="BP703" s="17">
        <v>1.3356721258369999E-2</v>
      </c>
      <c r="BQ703" s="17">
        <v>2.62926431964518E-2</v>
      </c>
      <c r="BR703" s="17">
        <v>2.94165298354142E-2</v>
      </c>
      <c r="BS703" s="17">
        <v>3.9383831347930602E-2</v>
      </c>
      <c r="BT703" s="17"/>
      <c r="BU703" s="17">
        <v>2.6945753777770799E-2</v>
      </c>
      <c r="BV703" s="17">
        <v>4.3531438440631197E-2</v>
      </c>
      <c r="BW703" s="17"/>
      <c r="BX703" s="17">
        <v>1.37542114692686E-2</v>
      </c>
      <c r="BY703" s="17">
        <v>4.2369591853841503E-2</v>
      </c>
      <c r="BZ703" s="17"/>
      <c r="CA703" s="17">
        <v>2.23446688333418E-2</v>
      </c>
      <c r="CB703" s="17">
        <v>8.9049603836919899E-2</v>
      </c>
      <c r="CC703" s="17">
        <v>4.96123775322415E-3</v>
      </c>
      <c r="CD703" s="17">
        <v>1.5911837426969E-2</v>
      </c>
    </row>
    <row r="704" spans="2:82">
      <c r="B704" t="s">
        <v>195</v>
      </c>
      <c r="C704" s="17">
        <v>5.5441272213406202E-2</v>
      </c>
      <c r="D704" s="17">
        <v>3.90073631273559E-2</v>
      </c>
      <c r="E704" s="17">
        <v>7.1456639650960996E-2</v>
      </c>
      <c r="F704" s="17"/>
      <c r="G704" s="17">
        <v>3.7335955148128999E-2</v>
      </c>
      <c r="H704" s="17">
        <v>5.08255645547094E-2</v>
      </c>
      <c r="I704" s="17">
        <v>5.2210831557103897E-2</v>
      </c>
      <c r="J704" s="17">
        <v>7.1333134822985797E-2</v>
      </c>
      <c r="K704" s="17">
        <v>5.8264496931497697E-2</v>
      </c>
      <c r="L704" s="17">
        <v>5.9083858323412702E-2</v>
      </c>
      <c r="M704" s="17"/>
      <c r="N704" s="17">
        <v>2.9112444366691501E-2</v>
      </c>
      <c r="O704" s="17">
        <v>5.8740745602884101E-2</v>
      </c>
      <c r="P704" s="17">
        <v>5.6897334162794598E-2</v>
      </c>
      <c r="Q704" s="17">
        <v>7.6958054704933304E-2</v>
      </c>
      <c r="R704" s="17"/>
      <c r="S704" s="17">
        <v>3.7992218987871897E-2</v>
      </c>
      <c r="T704" s="17">
        <v>4.4270611688207603E-2</v>
      </c>
      <c r="U704" s="17">
        <v>9.2995493475955704E-2</v>
      </c>
      <c r="V704" s="17">
        <v>7.0435246667937906E-2</v>
      </c>
      <c r="W704" s="17">
        <v>4.4202585292348599E-2</v>
      </c>
      <c r="X704" s="17">
        <v>5.1387517736916098E-2</v>
      </c>
      <c r="Y704" s="17">
        <v>6.1324809131305003E-2</v>
      </c>
      <c r="Z704" s="17">
        <v>2.86355399452526E-2</v>
      </c>
      <c r="AA704" s="17">
        <v>5.4952261715579501E-2</v>
      </c>
      <c r="AB704" s="17">
        <v>4.6080733168843299E-2</v>
      </c>
      <c r="AC704" s="17">
        <v>8.0433080182032005E-2</v>
      </c>
      <c r="AD704" s="17">
        <v>8.6803178495769295E-2</v>
      </c>
      <c r="AE704" s="17"/>
      <c r="AF704" s="17">
        <v>0.177354769880081</v>
      </c>
      <c r="AG704" s="17">
        <v>7.4720544321434504E-2</v>
      </c>
      <c r="AH704" s="17">
        <v>8.4452925742005899E-2</v>
      </c>
      <c r="AI704" s="17">
        <v>7.1077070844849197E-2</v>
      </c>
      <c r="AJ704" s="17">
        <v>7.1965536652355902E-2</v>
      </c>
      <c r="AK704" s="17">
        <v>3.95928053300236E-2</v>
      </c>
      <c r="AL704" s="17">
        <v>5.41933921352728E-2</v>
      </c>
      <c r="AM704" s="17">
        <v>4.57455877939838E-2</v>
      </c>
      <c r="AN704" s="17">
        <v>5.4259289927182403E-2</v>
      </c>
      <c r="AO704" s="17">
        <v>5.5917706534372197E-2</v>
      </c>
      <c r="AP704" s="17">
        <v>4.6033809652414097E-2</v>
      </c>
      <c r="AQ704" s="17">
        <v>2.71298100929519E-2</v>
      </c>
      <c r="AR704" s="17">
        <v>3.1659245628080902E-2</v>
      </c>
      <c r="AS704" s="17">
        <v>2.7544892451843599E-2</v>
      </c>
      <c r="AT704" s="17">
        <v>0</v>
      </c>
      <c r="AU704" s="17">
        <v>2.5445479277809099E-2</v>
      </c>
      <c r="AV704" s="17"/>
      <c r="AW704" s="17">
        <v>4.1836410567478499E-2</v>
      </c>
      <c r="AX704" s="17">
        <v>5.7301379700135102E-2</v>
      </c>
      <c r="AY704" s="17">
        <v>4.9883115992166598E-2</v>
      </c>
      <c r="AZ704" s="17">
        <v>7.2332797013119995E-2</v>
      </c>
      <c r="BA704" s="17">
        <v>5.1454850508206203E-2</v>
      </c>
      <c r="BB704" s="17">
        <v>5.7062671000908699E-2</v>
      </c>
      <c r="BC704" s="17"/>
      <c r="BD704" s="17">
        <v>8.7943405335521904E-2</v>
      </c>
      <c r="BE704" s="17">
        <v>6.0668888090023902E-2</v>
      </c>
      <c r="BF704" s="17">
        <v>3.5448668389432197E-2</v>
      </c>
      <c r="BG704" s="17">
        <v>2.6555703570593801E-2</v>
      </c>
      <c r="BH704" s="17">
        <v>0</v>
      </c>
      <c r="BI704" s="17"/>
      <c r="BJ704" s="17">
        <v>5.81100201113951E-2</v>
      </c>
      <c r="BK704" s="17">
        <v>3.64140071995337E-2</v>
      </c>
      <c r="BL704" s="17"/>
      <c r="BM704" s="17">
        <v>5.8600525569879498E-2</v>
      </c>
      <c r="BN704" s="17">
        <v>3.8890959298483303E-2</v>
      </c>
      <c r="BO704" s="17"/>
      <c r="BP704" s="17">
        <v>3.2275545831782E-2</v>
      </c>
      <c r="BQ704" s="17">
        <v>4.7463710177909603E-2</v>
      </c>
      <c r="BR704" s="17">
        <v>2.7733471674081099E-2</v>
      </c>
      <c r="BS704" s="17">
        <v>5.9776473448454402E-2</v>
      </c>
      <c r="BT704" s="17"/>
      <c r="BU704" s="17">
        <v>3.91123146594285E-2</v>
      </c>
      <c r="BV704" s="17">
        <v>7.6227369754042401E-2</v>
      </c>
      <c r="BW704" s="17"/>
      <c r="BX704" s="17">
        <v>2.2156498115162501E-2</v>
      </c>
      <c r="BY704" s="17">
        <v>6.8643870509473695E-2</v>
      </c>
      <c r="BZ704" s="17"/>
      <c r="CA704" s="17">
        <v>2.5144493130791298E-2</v>
      </c>
      <c r="CB704" s="17">
        <v>7.06452697045582E-2</v>
      </c>
      <c r="CC704" s="17">
        <v>1.9604972142367699E-2</v>
      </c>
      <c r="CD704" s="17">
        <v>8.7108369822243598E-2</v>
      </c>
    </row>
    <row r="705" spans="2:82">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row>
    <row r="706" spans="2:82">
      <c r="B706" s="6" t="s">
        <v>271</v>
      </c>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row>
    <row r="707" spans="2:82">
      <c r="B707" s="24" t="s">
        <v>15</v>
      </c>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row>
    <row r="708" spans="2:82">
      <c r="B708" t="s">
        <v>264</v>
      </c>
      <c r="C708" s="17">
        <v>0.15898777921714499</v>
      </c>
      <c r="D708" s="17">
        <v>0.17715845677366801</v>
      </c>
      <c r="E708" s="17">
        <v>0.14055614763435501</v>
      </c>
      <c r="F708" s="17"/>
      <c r="G708" s="17">
        <v>0.1766349349886</v>
      </c>
      <c r="H708" s="17">
        <v>0.19802014074584701</v>
      </c>
      <c r="I708" s="17">
        <v>0.18786443043957299</v>
      </c>
      <c r="J708" s="17">
        <v>0.14728678027668701</v>
      </c>
      <c r="K708" s="17">
        <v>0.113834701165677</v>
      </c>
      <c r="L708" s="17">
        <v>0.13162908834034101</v>
      </c>
      <c r="M708" s="17"/>
      <c r="N708" s="17">
        <v>0.190996970565457</v>
      </c>
      <c r="O708" s="17">
        <v>0.14861873666413</v>
      </c>
      <c r="P708" s="17">
        <v>0.15501489642066299</v>
      </c>
      <c r="Q708" s="17">
        <v>0.13956110715721301</v>
      </c>
      <c r="R708" s="17"/>
      <c r="S708" s="17">
        <v>0.216642817487989</v>
      </c>
      <c r="T708" s="17">
        <v>0.15354833676209101</v>
      </c>
      <c r="U708" s="17">
        <v>0.13621614397632001</v>
      </c>
      <c r="V708" s="17">
        <v>0.14573239569318999</v>
      </c>
      <c r="W708" s="17">
        <v>0.15694310783016899</v>
      </c>
      <c r="X708" s="17">
        <v>0.14538051356057699</v>
      </c>
      <c r="Y708" s="17">
        <v>0.14018220335115</v>
      </c>
      <c r="Z708" s="17">
        <v>0.15893097293300901</v>
      </c>
      <c r="AA708" s="17">
        <v>0.179938757856689</v>
      </c>
      <c r="AB708" s="17">
        <v>0.119755859715579</v>
      </c>
      <c r="AC708" s="17">
        <v>0.15376849268371101</v>
      </c>
      <c r="AD708" s="17">
        <v>0.15937738621629599</v>
      </c>
      <c r="AE708" s="17"/>
      <c r="AF708" s="17">
        <v>0.21949745392370901</v>
      </c>
      <c r="AG708" s="17">
        <v>0.22123107305744699</v>
      </c>
      <c r="AH708" s="17">
        <v>0.141335756579126</v>
      </c>
      <c r="AI708" s="17">
        <v>0.101118626034259</v>
      </c>
      <c r="AJ708" s="17">
        <v>0.18610609750238799</v>
      </c>
      <c r="AK708" s="17">
        <v>0.135921692260876</v>
      </c>
      <c r="AL708" s="17">
        <v>0.142814833099948</v>
      </c>
      <c r="AM708" s="17">
        <v>0.15562595254560299</v>
      </c>
      <c r="AN708" s="17">
        <v>0.121766252321618</v>
      </c>
      <c r="AO708" s="17">
        <v>0.16213522679470899</v>
      </c>
      <c r="AP708" s="17">
        <v>0.14398612205543601</v>
      </c>
      <c r="AQ708" s="17">
        <v>0.17434065408260899</v>
      </c>
      <c r="AR708" s="17">
        <v>0.14129315632943401</v>
      </c>
      <c r="AS708" s="17">
        <v>0.19714999328270699</v>
      </c>
      <c r="AT708" s="17">
        <v>0.21910870071835301</v>
      </c>
      <c r="AU708" s="17">
        <v>0.27877018612381299</v>
      </c>
      <c r="AV708" s="17"/>
      <c r="AW708" s="17">
        <v>0.217902473885842</v>
      </c>
      <c r="AX708" s="17">
        <v>0.138265991224748</v>
      </c>
      <c r="AY708" s="17">
        <v>0.182441607855856</v>
      </c>
      <c r="AZ708" s="17">
        <v>0.12179285645428201</v>
      </c>
      <c r="BA708" s="17">
        <v>0.124994435078152</v>
      </c>
      <c r="BB708" s="17">
        <v>0.167545181070588</v>
      </c>
      <c r="BC708" s="17"/>
      <c r="BD708" s="17">
        <v>0.12273433444092099</v>
      </c>
      <c r="BE708" s="17">
        <v>0.14329425633194701</v>
      </c>
      <c r="BF708" s="17">
        <v>0.18086607461640999</v>
      </c>
      <c r="BG708" s="17">
        <v>0.24043364695814901</v>
      </c>
      <c r="BH708" s="17">
        <v>0.22225187015317599</v>
      </c>
      <c r="BI708" s="17"/>
      <c r="BJ708" s="17">
        <v>0.13887699808766299</v>
      </c>
      <c r="BK708" s="17">
        <v>0.248733521087844</v>
      </c>
      <c r="BL708" s="17"/>
      <c r="BM708" s="17">
        <v>0.14743421911308599</v>
      </c>
      <c r="BN708" s="17">
        <v>0.21463469524769699</v>
      </c>
      <c r="BO708" s="17"/>
      <c r="BP708" s="17">
        <v>0.227448537433902</v>
      </c>
      <c r="BQ708" s="17">
        <v>0.225789606688508</v>
      </c>
      <c r="BR708" s="17">
        <v>0.22436863698538301</v>
      </c>
      <c r="BS708" s="17">
        <v>0.13251008965658201</v>
      </c>
      <c r="BT708" s="17"/>
      <c r="BU708" s="17">
        <v>0.188067035930953</v>
      </c>
      <c r="BV708" s="17">
        <v>0.121971070436787</v>
      </c>
      <c r="BW708" s="17"/>
      <c r="BX708" s="17">
        <v>0.240068508116735</v>
      </c>
      <c r="BY708" s="17">
        <v>0.12682663880940101</v>
      </c>
      <c r="BZ708" s="17"/>
      <c r="CA708" s="17">
        <v>0.21686756575701099</v>
      </c>
      <c r="CB708" s="17">
        <v>8.7637530941285499E-2</v>
      </c>
      <c r="CC708" s="17">
        <v>0.25867857564125502</v>
      </c>
      <c r="CD708" s="17">
        <v>0.105782674423231</v>
      </c>
    </row>
    <row r="709" spans="2:82">
      <c r="B709" t="s">
        <v>265</v>
      </c>
      <c r="C709" s="17">
        <v>0.39600975024170498</v>
      </c>
      <c r="D709" s="17">
        <v>0.425538459070954</v>
      </c>
      <c r="E709" s="17">
        <v>0.36866571476558502</v>
      </c>
      <c r="F709" s="17"/>
      <c r="G709" s="17">
        <v>0.41311537707275198</v>
      </c>
      <c r="H709" s="17">
        <v>0.39734589718089303</v>
      </c>
      <c r="I709" s="17">
        <v>0.374721498450857</v>
      </c>
      <c r="J709" s="17">
        <v>0.39397489480540299</v>
      </c>
      <c r="K709" s="17">
        <v>0.37426653059733</v>
      </c>
      <c r="L709" s="17">
        <v>0.41714085727618</v>
      </c>
      <c r="M709" s="17"/>
      <c r="N709" s="17">
        <v>0.44693530903440098</v>
      </c>
      <c r="O709" s="17">
        <v>0.41591057770688999</v>
      </c>
      <c r="P709" s="17">
        <v>0.36461797524578798</v>
      </c>
      <c r="Q709" s="17">
        <v>0.34776993113691101</v>
      </c>
      <c r="R709" s="17"/>
      <c r="S709" s="17">
        <v>0.37113974373604902</v>
      </c>
      <c r="T709" s="17">
        <v>0.41923801470217298</v>
      </c>
      <c r="U709" s="17">
        <v>0.40479676565663902</v>
      </c>
      <c r="V709" s="17">
        <v>0.361221008626538</v>
      </c>
      <c r="W709" s="17">
        <v>0.41067836950662301</v>
      </c>
      <c r="X709" s="17">
        <v>0.36523765600591102</v>
      </c>
      <c r="Y709" s="17">
        <v>0.42888974692248999</v>
      </c>
      <c r="Z709" s="17">
        <v>0.38191595490054298</v>
      </c>
      <c r="AA709" s="17">
        <v>0.40797194124245401</v>
      </c>
      <c r="AB709" s="17">
        <v>0.43466585209046399</v>
      </c>
      <c r="AC709" s="17">
        <v>0.371807083144091</v>
      </c>
      <c r="AD709" s="17">
        <v>0.362068790702892</v>
      </c>
      <c r="AE709" s="17"/>
      <c r="AF709" s="17">
        <v>0.31984426993599502</v>
      </c>
      <c r="AG709" s="17">
        <v>0.30444726386243598</v>
      </c>
      <c r="AH709" s="17">
        <v>0.37609125342671901</v>
      </c>
      <c r="AI709" s="17">
        <v>0.43279720513931003</v>
      </c>
      <c r="AJ709" s="17">
        <v>0.3308677288754</v>
      </c>
      <c r="AK709" s="17">
        <v>0.38332326513258602</v>
      </c>
      <c r="AL709" s="17">
        <v>0.39099398173664501</v>
      </c>
      <c r="AM709" s="17">
        <v>0.41606699151181198</v>
      </c>
      <c r="AN709" s="17">
        <v>0.42633706819115502</v>
      </c>
      <c r="AO709" s="17">
        <v>0.41085003474036003</v>
      </c>
      <c r="AP709" s="17">
        <v>0.45729681363834201</v>
      </c>
      <c r="AQ709" s="17">
        <v>0.41146355103875998</v>
      </c>
      <c r="AR709" s="17">
        <v>0.39576803678932498</v>
      </c>
      <c r="AS709" s="17">
        <v>0.42787215423355801</v>
      </c>
      <c r="AT709" s="17">
        <v>0.49433435264772801</v>
      </c>
      <c r="AU709" s="17">
        <v>0.44802547750779798</v>
      </c>
      <c r="AV709" s="17"/>
      <c r="AW709" s="17">
        <v>0.39382265818440898</v>
      </c>
      <c r="AX709" s="17">
        <v>0.42960156188036203</v>
      </c>
      <c r="AY709" s="17">
        <v>0.36816360438757401</v>
      </c>
      <c r="AZ709" s="17">
        <v>0.37924686461042201</v>
      </c>
      <c r="BA709" s="17">
        <v>0.39026669317828599</v>
      </c>
      <c r="BB709" s="17">
        <v>0.38357883341801502</v>
      </c>
      <c r="BC709" s="17"/>
      <c r="BD709" s="17">
        <v>0.35981919662242601</v>
      </c>
      <c r="BE709" s="17">
        <v>0.380656067875209</v>
      </c>
      <c r="BF709" s="17">
        <v>0.43934870603280701</v>
      </c>
      <c r="BG709" s="17">
        <v>0.44728283727054002</v>
      </c>
      <c r="BH709" s="17">
        <v>0.52208771696682799</v>
      </c>
      <c r="BI709" s="17"/>
      <c r="BJ709" s="17">
        <v>0.40038570337717799</v>
      </c>
      <c r="BK709" s="17">
        <v>0.377626933520402</v>
      </c>
      <c r="BL709" s="17"/>
      <c r="BM709" s="17">
        <v>0.399233446276821</v>
      </c>
      <c r="BN709" s="17">
        <v>0.38137374640579103</v>
      </c>
      <c r="BO709" s="17"/>
      <c r="BP709" s="17">
        <v>0.394530616294477</v>
      </c>
      <c r="BQ709" s="17">
        <v>0.41129099101007999</v>
      </c>
      <c r="BR709" s="17">
        <v>0.39394964601490801</v>
      </c>
      <c r="BS709" s="17">
        <v>0.40006473678725701</v>
      </c>
      <c r="BT709" s="17"/>
      <c r="BU709" s="17">
        <v>0.421746469116347</v>
      </c>
      <c r="BV709" s="17">
        <v>0.36324795591797998</v>
      </c>
      <c r="BW709" s="17"/>
      <c r="BX709" s="17">
        <v>0.43563233406632001</v>
      </c>
      <c r="BY709" s="17">
        <v>0.38029322303486202</v>
      </c>
      <c r="BZ709" s="17"/>
      <c r="CA709" s="17">
        <v>0.49047328177828697</v>
      </c>
      <c r="CB709" s="17">
        <v>0.26934069502340602</v>
      </c>
      <c r="CC709" s="17">
        <v>0.51596428215464896</v>
      </c>
      <c r="CD709" s="17">
        <v>0.36486498223087499</v>
      </c>
    </row>
    <row r="710" spans="2:82">
      <c r="B710" t="s">
        <v>266</v>
      </c>
      <c r="C710" s="17">
        <v>0.28312948551716599</v>
      </c>
      <c r="D710" s="17">
        <v>0.26788960933404099</v>
      </c>
      <c r="E710" s="17">
        <v>0.29705798693165097</v>
      </c>
      <c r="F710" s="17"/>
      <c r="G710" s="17">
        <v>0.25038918914147301</v>
      </c>
      <c r="H710" s="17">
        <v>0.24482632599197701</v>
      </c>
      <c r="I710" s="17">
        <v>0.27065108007806199</v>
      </c>
      <c r="J710" s="17">
        <v>0.29391031397279599</v>
      </c>
      <c r="K710" s="17">
        <v>0.34210748539743802</v>
      </c>
      <c r="L710" s="17">
        <v>0.29803519395224398</v>
      </c>
      <c r="M710" s="17"/>
      <c r="N710" s="17">
        <v>0.24626586505978301</v>
      </c>
      <c r="O710" s="17">
        <v>0.27341817165508497</v>
      </c>
      <c r="P710" s="17">
        <v>0.28769768738693202</v>
      </c>
      <c r="Q710" s="17">
        <v>0.33279449316222798</v>
      </c>
      <c r="R710" s="17"/>
      <c r="S710" s="17">
        <v>0.266635915185294</v>
      </c>
      <c r="T710" s="17">
        <v>0.27846154130204698</v>
      </c>
      <c r="U710" s="17">
        <v>0.29868868912783098</v>
      </c>
      <c r="V710" s="17">
        <v>0.33774755608238499</v>
      </c>
      <c r="W710" s="17">
        <v>0.281605198391916</v>
      </c>
      <c r="X710" s="17">
        <v>0.30222050403440898</v>
      </c>
      <c r="Y710" s="17">
        <v>0.25751653957746901</v>
      </c>
      <c r="Z710" s="17">
        <v>0.309954127788098</v>
      </c>
      <c r="AA710" s="17">
        <v>0.24879429101694001</v>
      </c>
      <c r="AB710" s="17">
        <v>0.28714704795424401</v>
      </c>
      <c r="AC710" s="17">
        <v>0.28529983103919099</v>
      </c>
      <c r="AD710" s="17">
        <v>0.264032631482916</v>
      </c>
      <c r="AE710" s="17"/>
      <c r="AF710" s="17">
        <v>0.27844964902239799</v>
      </c>
      <c r="AG710" s="17">
        <v>0.27605879255813498</v>
      </c>
      <c r="AH710" s="17">
        <v>0.26366509070000799</v>
      </c>
      <c r="AI710" s="17">
        <v>0.33049757401618701</v>
      </c>
      <c r="AJ710" s="17">
        <v>0.309131084399072</v>
      </c>
      <c r="AK710" s="17">
        <v>0.31800279901074102</v>
      </c>
      <c r="AL710" s="17">
        <v>0.29428158338681198</v>
      </c>
      <c r="AM710" s="17">
        <v>0.29508381873581802</v>
      </c>
      <c r="AN710" s="17">
        <v>0.26974697165526701</v>
      </c>
      <c r="AO710" s="17">
        <v>0.29723749316110498</v>
      </c>
      <c r="AP710" s="17">
        <v>0.239297898542396</v>
      </c>
      <c r="AQ710" s="17">
        <v>0.276755139689567</v>
      </c>
      <c r="AR710" s="17">
        <v>0.306809992027124</v>
      </c>
      <c r="AS710" s="17">
        <v>0.21170499670109699</v>
      </c>
      <c r="AT710" s="17">
        <v>0.21172139528959499</v>
      </c>
      <c r="AU710" s="17">
        <v>0.20043560159520901</v>
      </c>
      <c r="AV710" s="17"/>
      <c r="AW710" s="17">
        <v>0.25493531478869103</v>
      </c>
      <c r="AX710" s="17">
        <v>0.26738514484748299</v>
      </c>
      <c r="AY710" s="17">
        <v>0.27502563695437898</v>
      </c>
      <c r="AZ710" s="17">
        <v>0.31433541633364698</v>
      </c>
      <c r="BA710" s="17">
        <v>0.33412271907591401</v>
      </c>
      <c r="BB710" s="17">
        <v>0.28054476501793302</v>
      </c>
      <c r="BC710" s="17"/>
      <c r="BD710" s="17">
        <v>0.33048541772302797</v>
      </c>
      <c r="BE710" s="17">
        <v>0.28335980544881101</v>
      </c>
      <c r="BF710" s="17">
        <v>0.25655751996488302</v>
      </c>
      <c r="BG710" s="17">
        <v>0.20126330090150199</v>
      </c>
      <c r="BH710" s="17">
        <v>0.22662095009148001</v>
      </c>
      <c r="BI710" s="17"/>
      <c r="BJ710" s="17">
        <v>0.28979982980449398</v>
      </c>
      <c r="BK710" s="17">
        <v>0.25885273666318098</v>
      </c>
      <c r="BL710" s="17"/>
      <c r="BM710" s="17">
        <v>0.28601096332320602</v>
      </c>
      <c r="BN710" s="17">
        <v>0.27195918166034999</v>
      </c>
      <c r="BO710" s="17"/>
      <c r="BP710" s="17">
        <v>0.265220939918002</v>
      </c>
      <c r="BQ710" s="17">
        <v>0.24330560432457099</v>
      </c>
      <c r="BR710" s="17">
        <v>0.27166175918247598</v>
      </c>
      <c r="BS710" s="17">
        <v>0.29154727134253899</v>
      </c>
      <c r="BT710" s="17"/>
      <c r="BU710" s="17">
        <v>0.26083420520761602</v>
      </c>
      <c r="BV710" s="17">
        <v>0.311510468790482</v>
      </c>
      <c r="BW710" s="17"/>
      <c r="BX710" s="17">
        <v>0.22875043354652499</v>
      </c>
      <c r="BY710" s="17">
        <v>0.30469925122355901</v>
      </c>
      <c r="BZ710" s="17"/>
      <c r="CA710" s="17">
        <v>0.17008143614070001</v>
      </c>
      <c r="CB710" s="17">
        <v>0.38125878125013102</v>
      </c>
      <c r="CC710" s="17">
        <v>0.16010143652457101</v>
      </c>
      <c r="CD710" s="17">
        <v>0.34992363885823302</v>
      </c>
    </row>
    <row r="711" spans="2:82">
      <c r="B711" t="s">
        <v>267</v>
      </c>
      <c r="C711" s="17">
        <v>6.9574380810171602E-2</v>
      </c>
      <c r="D711" s="17">
        <v>5.7116334609293697E-2</v>
      </c>
      <c r="E711" s="17">
        <v>8.1647441063617598E-2</v>
      </c>
      <c r="F711" s="17"/>
      <c r="G711" s="17">
        <v>7.9952744712253304E-2</v>
      </c>
      <c r="H711" s="17">
        <v>8.2043980202072E-2</v>
      </c>
      <c r="I711" s="17">
        <v>7.2898086744883905E-2</v>
      </c>
      <c r="J711" s="17">
        <v>4.9231790288182802E-2</v>
      </c>
      <c r="K711" s="17">
        <v>7.42773803607224E-2</v>
      </c>
      <c r="L711" s="17">
        <v>6.3168718448559896E-2</v>
      </c>
      <c r="M711" s="17"/>
      <c r="N711" s="17">
        <v>5.7336117477036597E-2</v>
      </c>
      <c r="O711" s="17">
        <v>6.4447613205992002E-2</v>
      </c>
      <c r="P711" s="17">
        <v>9.4095464471813106E-2</v>
      </c>
      <c r="Q711" s="17">
        <v>6.41738266434463E-2</v>
      </c>
      <c r="R711" s="17"/>
      <c r="S711" s="17">
        <v>6.5940545013087506E-2</v>
      </c>
      <c r="T711" s="17">
        <v>7.9828824147348904E-2</v>
      </c>
      <c r="U711" s="17">
        <v>4.3957252056384802E-2</v>
      </c>
      <c r="V711" s="17">
        <v>5.7384601249628402E-2</v>
      </c>
      <c r="W711" s="17">
        <v>7.4461229217597999E-2</v>
      </c>
      <c r="X711" s="17">
        <v>8.7342540209706401E-2</v>
      </c>
      <c r="Y711" s="17">
        <v>7.1225630747598495E-2</v>
      </c>
      <c r="Z711" s="17">
        <v>5.9466157973660901E-2</v>
      </c>
      <c r="AA711" s="17">
        <v>7.0729472753854397E-2</v>
      </c>
      <c r="AB711" s="17">
        <v>8.1839222911643694E-2</v>
      </c>
      <c r="AC711" s="17">
        <v>6.2442688551575899E-2</v>
      </c>
      <c r="AD711" s="17">
        <v>6.2204341588851603E-2</v>
      </c>
      <c r="AE711" s="17"/>
      <c r="AF711" s="17">
        <v>4.6935320473486301E-2</v>
      </c>
      <c r="AG711" s="17">
        <v>7.6726423392484699E-2</v>
      </c>
      <c r="AH711" s="17">
        <v>5.8088623768160701E-2</v>
      </c>
      <c r="AI711" s="17">
        <v>3.6119972317153699E-2</v>
      </c>
      <c r="AJ711" s="17">
        <v>8.0983291387279596E-2</v>
      </c>
      <c r="AK711" s="17">
        <v>9.1340437920655895E-2</v>
      </c>
      <c r="AL711" s="17">
        <v>8.3441042274261398E-2</v>
      </c>
      <c r="AM711" s="17">
        <v>4.4434906023945599E-2</v>
      </c>
      <c r="AN711" s="17">
        <v>9.9923100633440995E-2</v>
      </c>
      <c r="AO711" s="17">
        <v>4.4891732647182297E-2</v>
      </c>
      <c r="AP711" s="17">
        <v>6.6269238296178007E-2</v>
      </c>
      <c r="AQ711" s="17">
        <v>7.4198103802216406E-2</v>
      </c>
      <c r="AR711" s="17">
        <v>9.7628752148236506E-2</v>
      </c>
      <c r="AS711" s="17">
        <v>0.115017576064269</v>
      </c>
      <c r="AT711" s="17">
        <v>5.0526611538693103E-2</v>
      </c>
      <c r="AU711" s="17">
        <v>2.4482146643284301E-2</v>
      </c>
      <c r="AV711" s="17"/>
      <c r="AW711" s="17">
        <v>5.6189650338826398E-2</v>
      </c>
      <c r="AX711" s="17">
        <v>6.6433333185656904E-2</v>
      </c>
      <c r="AY711" s="17">
        <v>7.4324014460126597E-2</v>
      </c>
      <c r="AZ711" s="17">
        <v>7.9281510780029901E-2</v>
      </c>
      <c r="BA711" s="17">
        <v>7.38141573228355E-2</v>
      </c>
      <c r="BB711" s="17">
        <v>8.1130533039851405E-2</v>
      </c>
      <c r="BC711" s="17"/>
      <c r="BD711" s="17">
        <v>7.4005300887552403E-2</v>
      </c>
      <c r="BE711" s="17">
        <v>8.0639793625123496E-2</v>
      </c>
      <c r="BF711" s="17">
        <v>4.7254781623601298E-2</v>
      </c>
      <c r="BG711" s="17">
        <v>5.9271387153773898E-2</v>
      </c>
      <c r="BH711" s="17">
        <v>2.9039462788516001E-2</v>
      </c>
      <c r="BI711" s="17"/>
      <c r="BJ711" s="17">
        <v>7.3296047052385793E-2</v>
      </c>
      <c r="BK711" s="17">
        <v>5.3110963422092497E-2</v>
      </c>
      <c r="BL711" s="17"/>
      <c r="BM711" s="17">
        <v>7.0367701640102906E-2</v>
      </c>
      <c r="BN711" s="17">
        <v>6.73800179475504E-2</v>
      </c>
      <c r="BO711" s="17"/>
      <c r="BP711" s="17">
        <v>5.64378760444222E-2</v>
      </c>
      <c r="BQ711" s="17">
        <v>6.4596427654324301E-2</v>
      </c>
      <c r="BR711" s="17">
        <v>5.81998491842401E-2</v>
      </c>
      <c r="BS711" s="17">
        <v>7.2641207991215997E-2</v>
      </c>
      <c r="BT711" s="17"/>
      <c r="BU711" s="17">
        <v>6.3419831945792607E-2</v>
      </c>
      <c r="BV711" s="17">
        <v>7.7408870708911698E-2</v>
      </c>
      <c r="BW711" s="17"/>
      <c r="BX711" s="17">
        <v>4.8962558078197597E-2</v>
      </c>
      <c r="BY711" s="17">
        <v>7.7750179596631303E-2</v>
      </c>
      <c r="BZ711" s="17"/>
      <c r="CA711" s="17">
        <v>7.2392870979700097E-2</v>
      </c>
      <c r="CB711" s="17">
        <v>0.116015984092629</v>
      </c>
      <c r="CC711" s="17">
        <v>3.0071943715752801E-2</v>
      </c>
      <c r="CD711" s="17">
        <v>6.6431405872613702E-2</v>
      </c>
    </row>
    <row r="712" spans="2:82">
      <c r="B712" t="s">
        <v>268</v>
      </c>
      <c r="C712" s="17">
        <v>2.3826835993093501E-2</v>
      </c>
      <c r="D712" s="17">
        <v>2.8566006264375599E-2</v>
      </c>
      <c r="E712" s="17">
        <v>1.9375240556764501E-2</v>
      </c>
      <c r="F712" s="17"/>
      <c r="G712" s="17">
        <v>2.58045921788909E-2</v>
      </c>
      <c r="H712" s="17">
        <v>2.13636059826606E-2</v>
      </c>
      <c r="I712" s="17">
        <v>2.4556118493879401E-2</v>
      </c>
      <c r="J712" s="17">
        <v>2.44901297784746E-2</v>
      </c>
      <c r="K712" s="17">
        <v>3.0559023025303399E-2</v>
      </c>
      <c r="L712" s="17">
        <v>1.8871020424326802E-2</v>
      </c>
      <c r="M712" s="17"/>
      <c r="N712" s="17">
        <v>1.6397957152328099E-2</v>
      </c>
      <c r="O712" s="17">
        <v>2.8110611822354501E-2</v>
      </c>
      <c r="P712" s="17">
        <v>2.6818463598724699E-2</v>
      </c>
      <c r="Q712" s="17">
        <v>2.4530867211933E-2</v>
      </c>
      <c r="R712" s="17"/>
      <c r="S712" s="17">
        <v>2.2825951005261899E-2</v>
      </c>
      <c r="T712" s="17">
        <v>1.34120061970392E-2</v>
      </c>
      <c r="U712" s="17">
        <v>2.8418946880465E-2</v>
      </c>
      <c r="V712" s="17">
        <v>2.0184222365477501E-2</v>
      </c>
      <c r="W712" s="17">
        <v>2.8695016358342099E-2</v>
      </c>
      <c r="X712" s="17">
        <v>3.2734793771620599E-2</v>
      </c>
      <c r="Y712" s="17">
        <v>1.9289097242044102E-2</v>
      </c>
      <c r="Z712" s="17">
        <v>6.0898523091691796E-3</v>
      </c>
      <c r="AA712" s="17">
        <v>2.07642307890657E-2</v>
      </c>
      <c r="AB712" s="17">
        <v>3.2775936871202102E-2</v>
      </c>
      <c r="AC712" s="17">
        <v>2.6357899715389599E-2</v>
      </c>
      <c r="AD712" s="17">
        <v>5.0138829576521403E-2</v>
      </c>
      <c r="AE712" s="17"/>
      <c r="AF712" s="17">
        <v>0</v>
      </c>
      <c r="AG712" s="17">
        <v>6.0779271997421801E-2</v>
      </c>
      <c r="AH712" s="17">
        <v>5.06567385422994E-2</v>
      </c>
      <c r="AI712" s="17">
        <v>1.8232794794028801E-2</v>
      </c>
      <c r="AJ712" s="17">
        <v>1.20133890832142E-2</v>
      </c>
      <c r="AK712" s="17">
        <v>2.2899464271373599E-2</v>
      </c>
      <c r="AL712" s="17">
        <v>2.33051548757571E-2</v>
      </c>
      <c r="AM712" s="17">
        <v>1.8912579792879001E-2</v>
      </c>
      <c r="AN712" s="17">
        <v>2.2637109411132499E-2</v>
      </c>
      <c r="AO712" s="17">
        <v>1.7891113498915302E-2</v>
      </c>
      <c r="AP712" s="17">
        <v>3.3547812832806202E-2</v>
      </c>
      <c r="AQ712" s="17">
        <v>1.79174371444232E-2</v>
      </c>
      <c r="AR712" s="17">
        <v>7.1964782972865297E-3</v>
      </c>
      <c r="AS712" s="17">
        <v>9.4160326020766294E-3</v>
      </c>
      <c r="AT712" s="17">
        <v>0</v>
      </c>
      <c r="AU712" s="17">
        <v>1.3346454899183201E-2</v>
      </c>
      <c r="AV712" s="17"/>
      <c r="AW712" s="17">
        <v>2.6428144525030599E-2</v>
      </c>
      <c r="AX712" s="17">
        <v>2.1076338141394001E-2</v>
      </c>
      <c r="AY712" s="17">
        <v>2.5666813022977599E-2</v>
      </c>
      <c r="AZ712" s="17">
        <v>2.7491075116345302E-2</v>
      </c>
      <c r="BA712" s="17">
        <v>1.01962590141885E-2</v>
      </c>
      <c r="BB712" s="17">
        <v>3.57812712600203E-2</v>
      </c>
      <c r="BC712" s="17"/>
      <c r="BD712" s="17">
        <v>2.11231771014379E-2</v>
      </c>
      <c r="BE712" s="17">
        <v>3.1815548803049799E-2</v>
      </c>
      <c r="BF712" s="17">
        <v>2.1747571360767898E-2</v>
      </c>
      <c r="BG712" s="17">
        <v>1.24351803792791E-2</v>
      </c>
      <c r="BH712" s="17">
        <v>0</v>
      </c>
      <c r="BI712" s="17"/>
      <c r="BJ712" s="17">
        <v>2.39042140248623E-2</v>
      </c>
      <c r="BK712" s="17">
        <v>2.1730141910491298E-2</v>
      </c>
      <c r="BL712" s="17"/>
      <c r="BM712" s="17">
        <v>2.43281428721869E-2</v>
      </c>
      <c r="BN712" s="17">
        <v>2.0438151292057199E-2</v>
      </c>
      <c r="BO712" s="17"/>
      <c r="BP712" s="17">
        <v>2.1873039456518101E-2</v>
      </c>
      <c r="BQ712" s="17">
        <v>2.0691311360797202E-2</v>
      </c>
      <c r="BR712" s="17">
        <v>1.48848285094154E-2</v>
      </c>
      <c r="BS712" s="17">
        <v>2.4819941803566899E-2</v>
      </c>
      <c r="BT712" s="17"/>
      <c r="BU712" s="17">
        <v>2.0677009532866299E-2</v>
      </c>
      <c r="BV712" s="17">
        <v>2.7836436717569E-2</v>
      </c>
      <c r="BW712" s="17"/>
      <c r="BX712" s="17">
        <v>1.5794909872967201E-2</v>
      </c>
      <c r="BY712" s="17">
        <v>2.7012745976881299E-2</v>
      </c>
      <c r="BZ712" s="17"/>
      <c r="CA712" s="17">
        <v>3.0921921528706198E-2</v>
      </c>
      <c r="CB712" s="17">
        <v>4.8577817615446703E-2</v>
      </c>
      <c r="CC712" s="17">
        <v>5.6812133611708797E-3</v>
      </c>
      <c r="CD712" s="17">
        <v>1.7576874134945301E-2</v>
      </c>
    </row>
    <row r="713" spans="2:82">
      <c r="B713" t="s">
        <v>195</v>
      </c>
      <c r="C713" s="17">
        <v>6.8471768220719598E-2</v>
      </c>
      <c r="D713" s="17">
        <v>4.3731133947666499E-2</v>
      </c>
      <c r="E713" s="17">
        <v>9.2697469048027004E-2</v>
      </c>
      <c r="F713" s="17"/>
      <c r="G713" s="17">
        <v>5.4103161906029699E-2</v>
      </c>
      <c r="H713" s="17">
        <v>5.64000498965503E-2</v>
      </c>
      <c r="I713" s="17">
        <v>6.9308785792744895E-2</v>
      </c>
      <c r="J713" s="17">
        <v>9.1106090878456794E-2</v>
      </c>
      <c r="K713" s="17">
        <v>6.4954879453529402E-2</v>
      </c>
      <c r="L713" s="17">
        <v>7.1155121558349202E-2</v>
      </c>
      <c r="M713" s="17"/>
      <c r="N713" s="17">
        <v>4.2067780710993402E-2</v>
      </c>
      <c r="O713" s="17">
        <v>6.94942889455476E-2</v>
      </c>
      <c r="P713" s="17">
        <v>7.1755512876078897E-2</v>
      </c>
      <c r="Q713" s="17">
        <v>9.1169774688269201E-2</v>
      </c>
      <c r="R713" s="17"/>
      <c r="S713" s="17">
        <v>5.6815027572319002E-2</v>
      </c>
      <c r="T713" s="17">
        <v>5.5511276889300999E-2</v>
      </c>
      <c r="U713" s="17">
        <v>8.7922202302359906E-2</v>
      </c>
      <c r="V713" s="17">
        <v>7.7730215982781597E-2</v>
      </c>
      <c r="W713" s="17">
        <v>4.7617078695353199E-2</v>
      </c>
      <c r="X713" s="17">
        <v>6.7083992417776905E-2</v>
      </c>
      <c r="Y713" s="17">
        <v>8.2896782159247701E-2</v>
      </c>
      <c r="Z713" s="17">
        <v>8.3642934095520302E-2</v>
      </c>
      <c r="AA713" s="17">
        <v>7.1801306340996504E-2</v>
      </c>
      <c r="AB713" s="17">
        <v>4.3816080456866899E-2</v>
      </c>
      <c r="AC713" s="17">
        <v>0.100324004866041</v>
      </c>
      <c r="AD713" s="17">
        <v>0.102178020432522</v>
      </c>
      <c r="AE713" s="17"/>
      <c r="AF713" s="17">
        <v>0.13527330664441101</v>
      </c>
      <c r="AG713" s="17">
        <v>6.0757175132076097E-2</v>
      </c>
      <c r="AH713" s="17">
        <v>0.110162536983686</v>
      </c>
      <c r="AI713" s="17">
        <v>8.1233827699061401E-2</v>
      </c>
      <c r="AJ713" s="17">
        <v>8.0898408752645506E-2</v>
      </c>
      <c r="AK713" s="17">
        <v>4.85123414037682E-2</v>
      </c>
      <c r="AL713" s="17">
        <v>6.5163404626575896E-2</v>
      </c>
      <c r="AM713" s="17">
        <v>6.98757513899428E-2</v>
      </c>
      <c r="AN713" s="17">
        <v>5.9589497787385197E-2</v>
      </c>
      <c r="AO713" s="17">
        <v>6.6994399157727993E-2</v>
      </c>
      <c r="AP713" s="17">
        <v>5.96021146348421E-2</v>
      </c>
      <c r="AQ713" s="17">
        <v>4.5325114242423997E-2</v>
      </c>
      <c r="AR713" s="17">
        <v>5.1303584408594401E-2</v>
      </c>
      <c r="AS713" s="17">
        <v>3.8839247116291102E-2</v>
      </c>
      <c r="AT713" s="17">
        <v>2.4308939805631698E-2</v>
      </c>
      <c r="AU713" s="17">
        <v>3.4940133230712503E-2</v>
      </c>
      <c r="AV713" s="17"/>
      <c r="AW713" s="17">
        <v>5.0721758277201497E-2</v>
      </c>
      <c r="AX713" s="17">
        <v>7.7237630720356401E-2</v>
      </c>
      <c r="AY713" s="17">
        <v>7.4378323319086906E-2</v>
      </c>
      <c r="AZ713" s="17">
        <v>7.7852276705273907E-2</v>
      </c>
      <c r="BA713" s="17">
        <v>6.6605736330623999E-2</v>
      </c>
      <c r="BB713" s="17">
        <v>5.1419416193591999E-2</v>
      </c>
      <c r="BC713" s="17"/>
      <c r="BD713" s="17">
        <v>9.1832573224634798E-2</v>
      </c>
      <c r="BE713" s="17">
        <v>8.0234527915859097E-2</v>
      </c>
      <c r="BF713" s="17">
        <v>5.42253464015316E-2</v>
      </c>
      <c r="BG713" s="17">
        <v>3.9313647336755603E-2</v>
      </c>
      <c r="BH713" s="17">
        <v>0</v>
      </c>
      <c r="BI713" s="17"/>
      <c r="BJ713" s="17">
        <v>7.3737207653416695E-2</v>
      </c>
      <c r="BK713" s="17">
        <v>3.9945703395989497E-2</v>
      </c>
      <c r="BL713" s="17"/>
      <c r="BM713" s="17">
        <v>7.2625526774596799E-2</v>
      </c>
      <c r="BN713" s="17">
        <v>4.4214207446554799E-2</v>
      </c>
      <c r="BO713" s="17"/>
      <c r="BP713" s="17">
        <v>3.4488990852679001E-2</v>
      </c>
      <c r="BQ713" s="17">
        <v>3.4326058961719398E-2</v>
      </c>
      <c r="BR713" s="17">
        <v>3.6935280123577698E-2</v>
      </c>
      <c r="BS713" s="17">
        <v>7.84167524188389E-2</v>
      </c>
      <c r="BT713" s="17"/>
      <c r="BU713" s="17">
        <v>4.5255448266425503E-2</v>
      </c>
      <c r="BV713" s="17">
        <v>9.8025197428269997E-2</v>
      </c>
      <c r="BW713" s="17"/>
      <c r="BX713" s="17">
        <v>3.0791256319255899E-2</v>
      </c>
      <c r="BY713" s="17">
        <v>8.34179613586645E-2</v>
      </c>
      <c r="BZ713" s="17"/>
      <c r="CA713" s="17">
        <v>1.9262923815595599E-2</v>
      </c>
      <c r="CB713" s="17">
        <v>9.7169191077102202E-2</v>
      </c>
      <c r="CC713" s="17">
        <v>2.9502548602601101E-2</v>
      </c>
      <c r="CD713" s="17">
        <v>9.5420424480101698E-2</v>
      </c>
    </row>
    <row r="714" spans="2:82">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row>
    <row r="715" spans="2:82">
      <c r="B715" s="6" t="s">
        <v>248</v>
      </c>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row>
    <row r="716" spans="2:82">
      <c r="B716" s="24" t="s">
        <v>15</v>
      </c>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row>
    <row r="717" spans="2:82">
      <c r="B717" t="s">
        <v>272</v>
      </c>
      <c r="C717" s="17">
        <v>0.49779920849863202</v>
      </c>
      <c r="D717" s="17">
        <v>0.53391946880851704</v>
      </c>
      <c r="E717" s="17">
        <v>0.461929914422882</v>
      </c>
      <c r="F717" s="17"/>
      <c r="G717" s="17">
        <v>0.442782119896242</v>
      </c>
      <c r="H717" s="17">
        <v>0.44589400348818797</v>
      </c>
      <c r="I717" s="17">
        <v>0.477914103545305</v>
      </c>
      <c r="J717" s="17">
        <v>0.477940662025509</v>
      </c>
      <c r="K717" s="17">
        <v>0.52641289431600002</v>
      </c>
      <c r="L717" s="17">
        <v>0.58992516068780199</v>
      </c>
      <c r="M717" s="17"/>
      <c r="N717" s="17">
        <v>0.58306957066724396</v>
      </c>
      <c r="O717" s="17">
        <v>0.51988955647273005</v>
      </c>
      <c r="P717" s="17">
        <v>0.44979816745428097</v>
      </c>
      <c r="Q717" s="17">
        <v>0.42587933916751503</v>
      </c>
      <c r="R717" s="17"/>
      <c r="S717" s="17">
        <v>0.47120581481632201</v>
      </c>
      <c r="T717" s="17">
        <v>0.54457220278107998</v>
      </c>
      <c r="U717" s="17">
        <v>0.50699215562227795</v>
      </c>
      <c r="V717" s="17">
        <v>0.44865826626615801</v>
      </c>
      <c r="W717" s="17">
        <v>0.504170552931406</v>
      </c>
      <c r="X717" s="17">
        <v>0.45456198426188299</v>
      </c>
      <c r="Y717" s="17">
        <v>0.51904992527266502</v>
      </c>
      <c r="Z717" s="17">
        <v>0.52233773042730602</v>
      </c>
      <c r="AA717" s="17">
        <v>0.50304032699580103</v>
      </c>
      <c r="AB717" s="17">
        <v>0.54170784947312201</v>
      </c>
      <c r="AC717" s="17">
        <v>0.47939818682621799</v>
      </c>
      <c r="AD717" s="17">
        <v>0.447330243068087</v>
      </c>
      <c r="AE717" s="17"/>
      <c r="AF717" s="17">
        <v>0.162364025984852</v>
      </c>
      <c r="AG717" s="17">
        <v>0.37722318247702902</v>
      </c>
      <c r="AH717" s="17">
        <v>0.45824368704715202</v>
      </c>
      <c r="AI717" s="17">
        <v>0.47050469443798798</v>
      </c>
      <c r="AJ717" s="17">
        <v>0.45025599307060699</v>
      </c>
      <c r="AK717" s="17">
        <v>0.51674525059300902</v>
      </c>
      <c r="AL717" s="17">
        <v>0.493849852643028</v>
      </c>
      <c r="AM717" s="17">
        <v>0.48667094639664299</v>
      </c>
      <c r="AN717" s="17">
        <v>0.49196560242162402</v>
      </c>
      <c r="AO717" s="17">
        <v>0.52012167520475305</v>
      </c>
      <c r="AP717" s="17">
        <v>0.52981909473944899</v>
      </c>
      <c r="AQ717" s="17">
        <v>0.54140893711218296</v>
      </c>
      <c r="AR717" s="17">
        <v>0.55978861575248295</v>
      </c>
      <c r="AS717" s="17">
        <v>0.55388615702995903</v>
      </c>
      <c r="AT717" s="17">
        <v>0.58988243140908503</v>
      </c>
      <c r="AU717" s="17">
        <v>0.58881452547606805</v>
      </c>
      <c r="AV717" s="17"/>
      <c r="AW717" s="17">
        <v>0.50082830872362205</v>
      </c>
      <c r="AX717" s="17">
        <v>0.50855602991158699</v>
      </c>
      <c r="AY717" s="17">
        <v>0.49108017969005602</v>
      </c>
      <c r="AZ717" s="17">
        <v>0.46528834510859202</v>
      </c>
      <c r="BA717" s="17">
        <v>0.55281676245009204</v>
      </c>
      <c r="BB717" s="17">
        <v>0.46337174866235298</v>
      </c>
      <c r="BC717" s="17"/>
      <c r="BD717" s="17">
        <v>0.43357384808642102</v>
      </c>
      <c r="BE717" s="17">
        <v>0.47445879646658601</v>
      </c>
      <c r="BF717" s="17">
        <v>0.55006445448662</v>
      </c>
      <c r="BG717" s="17">
        <v>0.54169085118503502</v>
      </c>
      <c r="BH717" s="17">
        <v>0.56298372783314998</v>
      </c>
      <c r="BI717" s="17"/>
      <c r="BJ717" s="17">
        <v>0.507508526513756</v>
      </c>
      <c r="BK717" s="17">
        <v>0.45976757064901302</v>
      </c>
      <c r="BL717" s="17"/>
      <c r="BM717" s="17">
        <v>0.500050479813964</v>
      </c>
      <c r="BN717" s="17">
        <v>0.491177799047125</v>
      </c>
      <c r="BO717" s="17"/>
      <c r="BP717" s="17">
        <v>0.48209174239789099</v>
      </c>
      <c r="BQ717" s="17">
        <v>0.439521176309082</v>
      </c>
      <c r="BR717" s="17">
        <v>0.53293286230494896</v>
      </c>
      <c r="BS717" s="17">
        <v>0.50994156473833596</v>
      </c>
      <c r="BT717" s="17"/>
      <c r="BU717" s="17">
        <v>0.54613118772221303</v>
      </c>
      <c r="BV717" s="17">
        <v>0.43627456853601299</v>
      </c>
      <c r="BW717" s="17"/>
      <c r="BX717" s="17">
        <v>0.53421250044025004</v>
      </c>
      <c r="BY717" s="17">
        <v>0.48335566549234199</v>
      </c>
      <c r="BZ717" s="17"/>
      <c r="CA717" s="17">
        <v>0.63340345524564901</v>
      </c>
      <c r="CB717" s="17">
        <v>0.39852116207452898</v>
      </c>
      <c r="CC717" s="17">
        <v>0.66569856048128695</v>
      </c>
      <c r="CD717" s="17">
        <v>0.37811898498229302</v>
      </c>
    </row>
    <row r="718" spans="2:82">
      <c r="B718" t="s">
        <v>273</v>
      </c>
      <c r="C718" s="17">
        <v>0.247968382920803</v>
      </c>
      <c r="D718" s="17">
        <v>0.242346358734746</v>
      </c>
      <c r="E718" s="17">
        <v>0.25424704870130899</v>
      </c>
      <c r="F718" s="17"/>
      <c r="G718" s="17">
        <v>0.37178672882968</v>
      </c>
      <c r="H718" s="17">
        <v>0.30619051599184499</v>
      </c>
      <c r="I718" s="17">
        <v>0.259884855683435</v>
      </c>
      <c r="J718" s="17">
        <v>0.22063093811311599</v>
      </c>
      <c r="K718" s="17">
        <v>0.207753399002228</v>
      </c>
      <c r="L718" s="17">
        <v>0.157536116823948</v>
      </c>
      <c r="M718" s="17"/>
      <c r="N718" s="17">
        <v>0.220955448639026</v>
      </c>
      <c r="O718" s="17">
        <v>0.23915716268291001</v>
      </c>
      <c r="P718" s="17">
        <v>0.28324574188459101</v>
      </c>
      <c r="Q718" s="17">
        <v>0.25697438594709898</v>
      </c>
      <c r="R718" s="17"/>
      <c r="S718" s="17">
        <v>0.28980167232588999</v>
      </c>
      <c r="T718" s="17">
        <v>0.21991683789733199</v>
      </c>
      <c r="U718" s="17">
        <v>0.230546067081109</v>
      </c>
      <c r="V718" s="17">
        <v>0.246401981082467</v>
      </c>
      <c r="W718" s="17">
        <v>0.25001041355786602</v>
      </c>
      <c r="X718" s="17">
        <v>0.30703720403485002</v>
      </c>
      <c r="Y718" s="17">
        <v>0.22720551289337099</v>
      </c>
      <c r="Z718" s="17">
        <v>0.25308477936109602</v>
      </c>
      <c r="AA718" s="17">
        <v>0.23925752849596299</v>
      </c>
      <c r="AB718" s="17">
        <v>0.21653979860711001</v>
      </c>
      <c r="AC718" s="17">
        <v>0.230536652193915</v>
      </c>
      <c r="AD718" s="17">
        <v>0.247296856794744</v>
      </c>
      <c r="AE718" s="17"/>
      <c r="AF718" s="17">
        <v>0.29860769392808201</v>
      </c>
      <c r="AG718" s="17">
        <v>0.268732221730489</v>
      </c>
      <c r="AH718" s="17">
        <v>0.232634988982755</v>
      </c>
      <c r="AI718" s="17">
        <v>0.22160939787175499</v>
      </c>
      <c r="AJ718" s="17">
        <v>0.28076256127176502</v>
      </c>
      <c r="AK718" s="17">
        <v>0.25456147418506903</v>
      </c>
      <c r="AL718" s="17">
        <v>0.26220484596737298</v>
      </c>
      <c r="AM718" s="17">
        <v>0.26439476051454402</v>
      </c>
      <c r="AN718" s="17">
        <v>0.24111627875655001</v>
      </c>
      <c r="AO718" s="17">
        <v>0.26975263871823801</v>
      </c>
      <c r="AP718" s="17">
        <v>0.239246707234926</v>
      </c>
      <c r="AQ718" s="17">
        <v>0.28418983052899299</v>
      </c>
      <c r="AR718" s="17">
        <v>0.24195935798331999</v>
      </c>
      <c r="AS718" s="17">
        <v>0.25081483698201001</v>
      </c>
      <c r="AT718" s="17">
        <v>0.21631210366065001</v>
      </c>
      <c r="AU718" s="17">
        <v>0.21516480281696801</v>
      </c>
      <c r="AV718" s="17"/>
      <c r="AW718" s="17">
        <v>0.27354019496330101</v>
      </c>
      <c r="AX718" s="17">
        <v>0.25334677693366298</v>
      </c>
      <c r="AY718" s="17">
        <v>0.25184709375884801</v>
      </c>
      <c r="AZ718" s="17">
        <v>0.24819792871883001</v>
      </c>
      <c r="BA718" s="17">
        <v>0.18857474484064099</v>
      </c>
      <c r="BB718" s="17">
        <v>0.22482829657171699</v>
      </c>
      <c r="BC718" s="17"/>
      <c r="BD718" s="17">
        <v>0.246720755674875</v>
      </c>
      <c r="BE718" s="17">
        <v>0.250888531336735</v>
      </c>
      <c r="BF718" s="17">
        <v>0.25427818821899301</v>
      </c>
      <c r="BG718" s="17">
        <v>0.29206544906412402</v>
      </c>
      <c r="BH718" s="17">
        <v>0.19071218462895201</v>
      </c>
      <c r="BI718" s="17"/>
      <c r="BJ718" s="17">
        <v>0.23094480957849201</v>
      </c>
      <c r="BK718" s="17">
        <v>0.329087342124188</v>
      </c>
      <c r="BL718" s="17"/>
      <c r="BM718" s="17">
        <v>0.23983784736116801</v>
      </c>
      <c r="BN718" s="17">
        <v>0.29087177572165501</v>
      </c>
      <c r="BO718" s="17"/>
      <c r="BP718" s="17">
        <v>0.32671960779027698</v>
      </c>
      <c r="BQ718" s="17">
        <v>0.34050372142479102</v>
      </c>
      <c r="BR718" s="17">
        <v>0.26817469209843697</v>
      </c>
      <c r="BS718" s="17">
        <v>0.22054232398716</v>
      </c>
      <c r="BT718" s="17"/>
      <c r="BU718" s="17">
        <v>0.24025296442897001</v>
      </c>
      <c r="BV718" s="17">
        <v>0.257789796247889</v>
      </c>
      <c r="BW718" s="17"/>
      <c r="BX718" s="17">
        <v>0.27607382297518501</v>
      </c>
      <c r="BY718" s="17">
        <v>0.23682019745086499</v>
      </c>
      <c r="BZ718" s="17"/>
      <c r="CA718" s="17">
        <v>0.23234008623774599</v>
      </c>
      <c r="CB718" s="17">
        <v>0.22253243983953699</v>
      </c>
      <c r="CC718" s="17">
        <v>0.20930844768357301</v>
      </c>
      <c r="CD718" s="17">
        <v>0.31801423937135098</v>
      </c>
    </row>
    <row r="719" spans="2:82">
      <c r="B719" t="s">
        <v>274</v>
      </c>
      <c r="C719" s="17">
        <v>8.1462949308038393E-2</v>
      </c>
      <c r="D719" s="17">
        <v>8.7623776119088906E-2</v>
      </c>
      <c r="E719" s="17">
        <v>7.5594157988634697E-2</v>
      </c>
      <c r="F719" s="17"/>
      <c r="G719" s="17">
        <v>8.9034898215108405E-2</v>
      </c>
      <c r="H719" s="17">
        <v>0.102138423150411</v>
      </c>
      <c r="I719" s="17">
        <v>8.2678781271082802E-2</v>
      </c>
      <c r="J719" s="17">
        <v>7.6223676011286198E-2</v>
      </c>
      <c r="K719" s="17">
        <v>6.8512625428036295E-2</v>
      </c>
      <c r="L719" s="17">
        <v>7.1515146364646301E-2</v>
      </c>
      <c r="M719" s="17"/>
      <c r="N719" s="17">
        <v>8.0814570228822005E-2</v>
      </c>
      <c r="O719" s="17">
        <v>6.39150738257587E-2</v>
      </c>
      <c r="P719" s="17">
        <v>9.4404995512247597E-2</v>
      </c>
      <c r="Q719" s="17">
        <v>8.9184232621084505E-2</v>
      </c>
      <c r="R719" s="17"/>
      <c r="S719" s="17">
        <v>0.104674372152432</v>
      </c>
      <c r="T719" s="17">
        <v>6.0329516264679403E-2</v>
      </c>
      <c r="U719" s="17">
        <v>5.0750505688222397E-2</v>
      </c>
      <c r="V719" s="17">
        <v>6.8204027283698204E-2</v>
      </c>
      <c r="W719" s="17">
        <v>0.119225892371961</v>
      </c>
      <c r="X719" s="17">
        <v>6.9048239397555097E-2</v>
      </c>
      <c r="Y719" s="17">
        <v>8.9030095425867803E-2</v>
      </c>
      <c r="Z719" s="17">
        <v>7.1460916609585007E-2</v>
      </c>
      <c r="AA719" s="17">
        <v>0.10151552587644901</v>
      </c>
      <c r="AB719" s="17">
        <v>8.0427247074393998E-2</v>
      </c>
      <c r="AC719" s="17">
        <v>7.9281068957065895E-2</v>
      </c>
      <c r="AD719" s="17">
        <v>6.1898384622218201E-2</v>
      </c>
      <c r="AE719" s="17"/>
      <c r="AF719" s="17">
        <v>0.14152397390896901</v>
      </c>
      <c r="AG719" s="17">
        <v>0.14356126320029</v>
      </c>
      <c r="AH719" s="17">
        <v>7.6932631457423503E-2</v>
      </c>
      <c r="AI719" s="17">
        <v>8.6695551890475994E-2</v>
      </c>
      <c r="AJ719" s="17">
        <v>6.91728112000905E-2</v>
      </c>
      <c r="AK719" s="17">
        <v>7.7957333726735203E-2</v>
      </c>
      <c r="AL719" s="17">
        <v>6.8635025529701299E-2</v>
      </c>
      <c r="AM719" s="17">
        <v>7.5168140905602296E-2</v>
      </c>
      <c r="AN719" s="17">
        <v>0.105807241568774</v>
      </c>
      <c r="AO719" s="17">
        <v>7.1401241013907907E-2</v>
      </c>
      <c r="AP719" s="17">
        <v>9.1982893413328395E-2</v>
      </c>
      <c r="AQ719" s="17">
        <v>7.4966377999655498E-2</v>
      </c>
      <c r="AR719" s="17">
        <v>5.6056275111851198E-2</v>
      </c>
      <c r="AS719" s="17">
        <v>7.3850530506604506E-2</v>
      </c>
      <c r="AT719" s="17">
        <v>0.120669678199245</v>
      </c>
      <c r="AU719" s="17">
        <v>9.0175575699618996E-2</v>
      </c>
      <c r="AV719" s="17"/>
      <c r="AW719" s="17">
        <v>0.102004911496224</v>
      </c>
      <c r="AX719" s="17">
        <v>6.6030275081497197E-2</v>
      </c>
      <c r="AY719" s="17">
        <v>9.3708414348414606E-2</v>
      </c>
      <c r="AZ719" s="17">
        <v>6.7141406449319402E-2</v>
      </c>
      <c r="BA719" s="17">
        <v>6.94533307152361E-2</v>
      </c>
      <c r="BB719" s="17">
        <v>0.11887552438921099</v>
      </c>
      <c r="BC719" s="17"/>
      <c r="BD719" s="17">
        <v>9.4310003725716796E-2</v>
      </c>
      <c r="BE719" s="17">
        <v>7.9861786761268996E-2</v>
      </c>
      <c r="BF719" s="17">
        <v>6.5758003979778601E-2</v>
      </c>
      <c r="BG719" s="17">
        <v>7.9575172520228901E-2</v>
      </c>
      <c r="BH719" s="17">
        <v>9.6929947301189104E-2</v>
      </c>
      <c r="BI719" s="17"/>
      <c r="BJ719" s="17">
        <v>7.6536222209420302E-2</v>
      </c>
      <c r="BK719" s="17">
        <v>0.10308657803068499</v>
      </c>
      <c r="BL719" s="17"/>
      <c r="BM719" s="17">
        <v>7.8620395608550803E-2</v>
      </c>
      <c r="BN719" s="17">
        <v>9.1020846752774998E-2</v>
      </c>
      <c r="BO719" s="17"/>
      <c r="BP719" s="17">
        <v>9.5463607834817402E-2</v>
      </c>
      <c r="BQ719" s="17">
        <v>9.84324501776946E-2</v>
      </c>
      <c r="BR719" s="17">
        <v>7.5459948255808706E-2</v>
      </c>
      <c r="BS719" s="17">
        <v>7.6130376253724902E-2</v>
      </c>
      <c r="BT719" s="17"/>
      <c r="BU719" s="17">
        <v>7.8834377822393997E-2</v>
      </c>
      <c r="BV719" s="17">
        <v>8.4809013691666504E-2</v>
      </c>
      <c r="BW719" s="17"/>
      <c r="BX719" s="17">
        <v>9.3110355476424794E-2</v>
      </c>
      <c r="BY719" s="17">
        <v>7.6842938236956607E-2</v>
      </c>
      <c r="BZ719" s="17"/>
      <c r="CA719" s="17">
        <v>9.1743745272264005E-2</v>
      </c>
      <c r="CB719" s="17">
        <v>0.106459288467977</v>
      </c>
      <c r="CC719" s="17">
        <v>5.7794407262621098E-2</v>
      </c>
      <c r="CD719" s="17">
        <v>8.0068365719271298E-2</v>
      </c>
    </row>
    <row r="720" spans="2:82">
      <c r="B720" t="s">
        <v>124</v>
      </c>
      <c r="C720" s="17">
        <v>0.17276945927252699</v>
      </c>
      <c r="D720" s="17">
        <v>0.13611039633764799</v>
      </c>
      <c r="E720" s="17">
        <v>0.20822887888717401</v>
      </c>
      <c r="F720" s="17"/>
      <c r="G720" s="17">
        <v>9.6396253058968803E-2</v>
      </c>
      <c r="H720" s="17">
        <v>0.14577705736955601</v>
      </c>
      <c r="I720" s="17">
        <v>0.179522259500177</v>
      </c>
      <c r="J720" s="17">
        <v>0.22520472385008899</v>
      </c>
      <c r="K720" s="17">
        <v>0.19732108125373499</v>
      </c>
      <c r="L720" s="17">
        <v>0.18102357612360401</v>
      </c>
      <c r="M720" s="17"/>
      <c r="N720" s="17">
        <v>0.11516041046490801</v>
      </c>
      <c r="O720" s="17">
        <v>0.17703820701860101</v>
      </c>
      <c r="P720" s="17">
        <v>0.17255109514888101</v>
      </c>
      <c r="Q720" s="17">
        <v>0.227962042264302</v>
      </c>
      <c r="R720" s="17"/>
      <c r="S720" s="17">
        <v>0.134318140705356</v>
      </c>
      <c r="T720" s="17">
        <v>0.175181443056909</v>
      </c>
      <c r="U720" s="17">
        <v>0.21171127160839001</v>
      </c>
      <c r="V720" s="17">
        <v>0.23673572536767701</v>
      </c>
      <c r="W720" s="17">
        <v>0.12659314113876699</v>
      </c>
      <c r="X720" s="17">
        <v>0.16935257230571099</v>
      </c>
      <c r="Y720" s="17">
        <v>0.16471446640809601</v>
      </c>
      <c r="Z720" s="17">
        <v>0.153116573602013</v>
      </c>
      <c r="AA720" s="17">
        <v>0.15618661863178701</v>
      </c>
      <c r="AB720" s="17">
        <v>0.16132510484537399</v>
      </c>
      <c r="AC720" s="17">
        <v>0.21078409202280099</v>
      </c>
      <c r="AD720" s="17">
        <v>0.243474515514952</v>
      </c>
      <c r="AE720" s="17"/>
      <c r="AF720" s="17">
        <v>0.39750430617809701</v>
      </c>
      <c r="AG720" s="17">
        <v>0.21048333259219201</v>
      </c>
      <c r="AH720" s="17">
        <v>0.23218869251266899</v>
      </c>
      <c r="AI720" s="17">
        <v>0.221190355799781</v>
      </c>
      <c r="AJ720" s="17">
        <v>0.19980863445753799</v>
      </c>
      <c r="AK720" s="17">
        <v>0.15073594149518699</v>
      </c>
      <c r="AL720" s="17">
        <v>0.175310275859898</v>
      </c>
      <c r="AM720" s="17">
        <v>0.17376615218321101</v>
      </c>
      <c r="AN720" s="17">
        <v>0.16111087725305201</v>
      </c>
      <c r="AO720" s="17">
        <v>0.138724445063101</v>
      </c>
      <c r="AP720" s="17">
        <v>0.13895130461229599</v>
      </c>
      <c r="AQ720" s="17">
        <v>9.9434854359168406E-2</v>
      </c>
      <c r="AR720" s="17">
        <v>0.14219575115234701</v>
      </c>
      <c r="AS720" s="17">
        <v>0.121448475481427</v>
      </c>
      <c r="AT720" s="17">
        <v>7.3135786731020697E-2</v>
      </c>
      <c r="AU720" s="17">
        <v>0.105845096007344</v>
      </c>
      <c r="AV720" s="17"/>
      <c r="AW720" s="17">
        <v>0.123626584816853</v>
      </c>
      <c r="AX720" s="17">
        <v>0.172066918073252</v>
      </c>
      <c r="AY720" s="17">
        <v>0.16336431220268099</v>
      </c>
      <c r="AZ720" s="17">
        <v>0.21937231972325899</v>
      </c>
      <c r="BA720" s="17">
        <v>0.18915516199403101</v>
      </c>
      <c r="BB720" s="17">
        <v>0.192924430376719</v>
      </c>
      <c r="BC720" s="17"/>
      <c r="BD720" s="17">
        <v>0.22539539251298699</v>
      </c>
      <c r="BE720" s="17">
        <v>0.19479088543541101</v>
      </c>
      <c r="BF720" s="17">
        <v>0.129899353314608</v>
      </c>
      <c r="BG720" s="17">
        <v>8.6668527230612205E-2</v>
      </c>
      <c r="BH720" s="17">
        <v>0.149374140236709</v>
      </c>
      <c r="BI720" s="17"/>
      <c r="BJ720" s="17">
        <v>0.185010441698332</v>
      </c>
      <c r="BK720" s="17">
        <v>0.108058509196114</v>
      </c>
      <c r="BL720" s="17"/>
      <c r="BM720" s="17">
        <v>0.181491277216317</v>
      </c>
      <c r="BN720" s="17">
        <v>0.12692957847844499</v>
      </c>
      <c r="BO720" s="17"/>
      <c r="BP720" s="17">
        <v>9.5725041977014702E-2</v>
      </c>
      <c r="BQ720" s="17">
        <v>0.121542652088433</v>
      </c>
      <c r="BR720" s="17">
        <v>0.123432497340805</v>
      </c>
      <c r="BS720" s="17">
        <v>0.19338573502077999</v>
      </c>
      <c r="BT720" s="17"/>
      <c r="BU720" s="17">
        <v>0.13478147002642299</v>
      </c>
      <c r="BV720" s="17">
        <v>0.22112662152443099</v>
      </c>
      <c r="BW720" s="17"/>
      <c r="BX720" s="17">
        <v>9.66033211081396E-2</v>
      </c>
      <c r="BY720" s="17">
        <v>0.20298119881983701</v>
      </c>
      <c r="BZ720" s="17"/>
      <c r="CA720" s="17">
        <v>4.2512713244340999E-2</v>
      </c>
      <c r="CB720" s="17">
        <v>0.27248710961795802</v>
      </c>
      <c r="CC720" s="17">
        <v>6.7198584572519302E-2</v>
      </c>
      <c r="CD720" s="17">
        <v>0.223798409927085</v>
      </c>
    </row>
    <row r="721" spans="2:82">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row>
    <row r="722" spans="2:82">
      <c r="B722" s="6" t="s">
        <v>248</v>
      </c>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row>
    <row r="723" spans="2:82">
      <c r="B723" s="24" t="s">
        <v>15</v>
      </c>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row>
    <row r="724" spans="2:82">
      <c r="B724" t="s">
        <v>275</v>
      </c>
      <c r="C724" s="17">
        <v>0.23280759926584599</v>
      </c>
      <c r="D724" s="17">
        <v>0.27069366536833001</v>
      </c>
      <c r="E724" s="17">
        <v>0.19506492727630201</v>
      </c>
      <c r="F724" s="17"/>
      <c r="G724" s="17">
        <v>0.27040556640152602</v>
      </c>
      <c r="H724" s="17">
        <v>0.31578000804509698</v>
      </c>
      <c r="I724" s="17">
        <v>0.273954820038395</v>
      </c>
      <c r="J724" s="17">
        <v>0.20645676825895901</v>
      </c>
      <c r="K724" s="17">
        <v>0.183844975938706</v>
      </c>
      <c r="L724" s="17">
        <v>0.16079303379978799</v>
      </c>
      <c r="M724" s="17"/>
      <c r="N724" s="17">
        <v>0.25075368137926901</v>
      </c>
      <c r="O724" s="17">
        <v>0.21837817681378399</v>
      </c>
      <c r="P724" s="17">
        <v>0.239435318010144</v>
      </c>
      <c r="Q724" s="17">
        <v>0.22417477461900501</v>
      </c>
      <c r="R724" s="17"/>
      <c r="S724" s="17">
        <v>0.285617245906367</v>
      </c>
      <c r="T724" s="17">
        <v>0.200161751659549</v>
      </c>
      <c r="U724" s="17">
        <v>0.21509857034920801</v>
      </c>
      <c r="V724" s="17">
        <v>0.216274109901546</v>
      </c>
      <c r="W724" s="17">
        <v>0.25774116965079302</v>
      </c>
      <c r="X724" s="17">
        <v>0.22017103389731801</v>
      </c>
      <c r="Y724" s="17">
        <v>0.24706135450640301</v>
      </c>
      <c r="Z724" s="17">
        <v>0.222828294985979</v>
      </c>
      <c r="AA724" s="17">
        <v>0.229285857889686</v>
      </c>
      <c r="AB724" s="17">
        <v>0.21556793555908599</v>
      </c>
      <c r="AC724" s="17">
        <v>0.24659508759103299</v>
      </c>
      <c r="AD724" s="17">
        <v>0.221325528248177</v>
      </c>
      <c r="AE724" s="17"/>
      <c r="AF724" s="17">
        <v>0.120282562749182</v>
      </c>
      <c r="AG724" s="17">
        <v>0.23743133792531401</v>
      </c>
      <c r="AH724" s="17">
        <v>0.205616497552043</v>
      </c>
      <c r="AI724" s="17">
        <v>0.23634048238375999</v>
      </c>
      <c r="AJ724" s="17">
        <v>0.22540729274215601</v>
      </c>
      <c r="AK724" s="17">
        <v>0.219101324590629</v>
      </c>
      <c r="AL724" s="17">
        <v>0.20467534373912399</v>
      </c>
      <c r="AM724" s="17">
        <v>0.19941684651791899</v>
      </c>
      <c r="AN724" s="17">
        <v>0.23702020812328201</v>
      </c>
      <c r="AO724" s="17">
        <v>0.25164617339770101</v>
      </c>
      <c r="AP724" s="17">
        <v>0.27668586290990199</v>
      </c>
      <c r="AQ724" s="17">
        <v>0.26450618317695201</v>
      </c>
      <c r="AR724" s="17">
        <v>0.17865455075919401</v>
      </c>
      <c r="AS724" s="17">
        <v>0.24825720563519901</v>
      </c>
      <c r="AT724" s="17">
        <v>0.26344200063816198</v>
      </c>
      <c r="AU724" s="17">
        <v>0.38262414455191102</v>
      </c>
      <c r="AV724" s="17"/>
      <c r="AW724" s="17">
        <v>0.298735476572907</v>
      </c>
      <c r="AX724" s="17">
        <v>0.22362700766239699</v>
      </c>
      <c r="AY724" s="17">
        <v>0.19819635452140599</v>
      </c>
      <c r="AZ724" s="17">
        <v>0.22624465784943801</v>
      </c>
      <c r="BA724" s="17">
        <v>0.17608911460761401</v>
      </c>
      <c r="BB724" s="17">
        <v>0.22147547433297601</v>
      </c>
      <c r="BC724" s="17"/>
      <c r="BD724" s="17">
        <v>0.18720384238649199</v>
      </c>
      <c r="BE724" s="17">
        <v>0.21393743948487401</v>
      </c>
      <c r="BF724" s="17">
        <v>0.25194107414834899</v>
      </c>
      <c r="BG724" s="17">
        <v>0.33019965230555598</v>
      </c>
      <c r="BH724" s="17">
        <v>0.29639781409611898</v>
      </c>
      <c r="BI724" s="17"/>
      <c r="BJ724" s="17">
        <v>0.21317324621365599</v>
      </c>
      <c r="BK724" s="17">
        <v>0.32256529326821198</v>
      </c>
      <c r="BL724" s="17"/>
      <c r="BM724" s="17">
        <v>0.21923557446061001</v>
      </c>
      <c r="BN724" s="17">
        <v>0.29897946008165099</v>
      </c>
      <c r="BO724" s="17"/>
      <c r="BP724" s="17">
        <v>0.31136304122283298</v>
      </c>
      <c r="BQ724" s="17">
        <v>0.29051486379309199</v>
      </c>
      <c r="BR724" s="17">
        <v>0.29918742304541002</v>
      </c>
      <c r="BS724" s="17">
        <v>0.20685925175130901</v>
      </c>
      <c r="BT724" s="17"/>
      <c r="BU724" s="17">
        <v>0.24499528853142299</v>
      </c>
      <c r="BV724" s="17">
        <v>0.21729316749444799</v>
      </c>
      <c r="BW724" s="17"/>
      <c r="BX724" s="17">
        <v>0.30380415765338398</v>
      </c>
      <c r="BY724" s="17">
        <v>0.20464640345819801</v>
      </c>
      <c r="BZ724" s="17"/>
      <c r="CA724" s="17">
        <v>0.33603343948985098</v>
      </c>
      <c r="CB724" s="17">
        <v>0.141787992078621</v>
      </c>
      <c r="CC724" s="17">
        <v>0.30574386947920501</v>
      </c>
      <c r="CD724" s="17">
        <v>0.215432728544525</v>
      </c>
    </row>
    <row r="725" spans="2:82">
      <c r="B725" t="s">
        <v>276</v>
      </c>
      <c r="C725" s="17">
        <v>0.56892098662992596</v>
      </c>
      <c r="D725" s="17">
        <v>0.54142949448925304</v>
      </c>
      <c r="E725" s="17">
        <v>0.595993583066182</v>
      </c>
      <c r="F725" s="17"/>
      <c r="G725" s="17">
        <v>0.58239679295039404</v>
      </c>
      <c r="H725" s="17">
        <v>0.50113765270268695</v>
      </c>
      <c r="I725" s="17">
        <v>0.52340077092021298</v>
      </c>
      <c r="J725" s="17">
        <v>0.54233164770326303</v>
      </c>
      <c r="K725" s="17">
        <v>0.60124129408177396</v>
      </c>
      <c r="L725" s="17">
        <v>0.65230979487721996</v>
      </c>
      <c r="M725" s="17"/>
      <c r="N725" s="17">
        <v>0.61938900859775903</v>
      </c>
      <c r="O725" s="17">
        <v>0.61439856392056802</v>
      </c>
      <c r="P725" s="17">
        <v>0.509200606635553</v>
      </c>
      <c r="Q725" s="17">
        <v>0.52031634923578296</v>
      </c>
      <c r="R725" s="17"/>
      <c r="S725" s="17">
        <v>0.55772080457073903</v>
      </c>
      <c r="T725" s="17">
        <v>0.62264338127673802</v>
      </c>
      <c r="U725" s="17">
        <v>0.54191392987224696</v>
      </c>
      <c r="V725" s="17">
        <v>0.52956573894535397</v>
      </c>
      <c r="W725" s="17">
        <v>0.57895908737073498</v>
      </c>
      <c r="X725" s="17">
        <v>0.54311405883869601</v>
      </c>
      <c r="Y725" s="17">
        <v>0.58795180034616001</v>
      </c>
      <c r="Z725" s="17">
        <v>0.57034559177865396</v>
      </c>
      <c r="AA725" s="17">
        <v>0.57078258253765002</v>
      </c>
      <c r="AB725" s="17">
        <v>0.61180025766127999</v>
      </c>
      <c r="AC725" s="17">
        <v>0.505373976999547</v>
      </c>
      <c r="AD725" s="17">
        <v>0.550296522908021</v>
      </c>
      <c r="AE725" s="17"/>
      <c r="AF725" s="17">
        <v>0.56175700104721205</v>
      </c>
      <c r="AG725" s="17">
        <v>0.51480262128449295</v>
      </c>
      <c r="AH725" s="17">
        <v>0.50874792986056205</v>
      </c>
      <c r="AI725" s="17">
        <v>0.54035917743284201</v>
      </c>
      <c r="AJ725" s="17">
        <v>0.57118988295553597</v>
      </c>
      <c r="AK725" s="17">
        <v>0.60098550607165802</v>
      </c>
      <c r="AL725" s="17">
        <v>0.57911226419334005</v>
      </c>
      <c r="AM725" s="17">
        <v>0.59156899725596301</v>
      </c>
      <c r="AN725" s="17">
        <v>0.59509014788554804</v>
      </c>
      <c r="AO725" s="17">
        <v>0.60134644763199796</v>
      </c>
      <c r="AP725" s="17">
        <v>0.55368235259774101</v>
      </c>
      <c r="AQ725" s="17">
        <v>0.58580611442957997</v>
      </c>
      <c r="AR725" s="17">
        <v>0.64828433731620705</v>
      </c>
      <c r="AS725" s="17">
        <v>0.57803252103052805</v>
      </c>
      <c r="AT725" s="17">
        <v>0.65954143679380195</v>
      </c>
      <c r="AU725" s="17">
        <v>0.49334918690099699</v>
      </c>
      <c r="AV725" s="17"/>
      <c r="AW725" s="17">
        <v>0.54406568559528701</v>
      </c>
      <c r="AX725" s="17">
        <v>0.601964661920391</v>
      </c>
      <c r="AY725" s="17">
        <v>0.58249999544873698</v>
      </c>
      <c r="AZ725" s="17">
        <v>0.53571997120350601</v>
      </c>
      <c r="BA725" s="17">
        <v>0.61214823773345395</v>
      </c>
      <c r="BB725" s="17">
        <v>0.52201623266550401</v>
      </c>
      <c r="BC725" s="17"/>
      <c r="BD725" s="17">
        <v>0.52948929283227197</v>
      </c>
      <c r="BE725" s="17">
        <v>0.57192264214717403</v>
      </c>
      <c r="BF725" s="17">
        <v>0.61204352502386605</v>
      </c>
      <c r="BG725" s="17">
        <v>0.57165773555483401</v>
      </c>
      <c r="BH725" s="17">
        <v>0.566569205600717</v>
      </c>
      <c r="BI725" s="17"/>
      <c r="BJ725" s="17">
        <v>0.58052451023280405</v>
      </c>
      <c r="BK725" s="17">
        <v>0.52127636551568701</v>
      </c>
      <c r="BL725" s="17"/>
      <c r="BM725" s="17">
        <v>0.57780106684396604</v>
      </c>
      <c r="BN725" s="17">
        <v>0.52756524318223996</v>
      </c>
      <c r="BO725" s="17"/>
      <c r="BP725" s="17">
        <v>0.544268570385259</v>
      </c>
      <c r="BQ725" s="17">
        <v>0.55344620103522701</v>
      </c>
      <c r="BR725" s="17">
        <v>0.55544765803408602</v>
      </c>
      <c r="BS725" s="17">
        <v>0.58163485222943601</v>
      </c>
      <c r="BT725" s="17"/>
      <c r="BU725" s="17">
        <v>0.60554559254724105</v>
      </c>
      <c r="BV725" s="17">
        <v>0.52229935579598297</v>
      </c>
      <c r="BW725" s="17"/>
      <c r="BX725" s="17">
        <v>0.575393862372788</v>
      </c>
      <c r="BY725" s="17">
        <v>0.56635348300195698</v>
      </c>
      <c r="BZ725" s="17"/>
      <c r="CA725" s="17">
        <v>0.56858098643427002</v>
      </c>
      <c r="CB725" s="17">
        <v>0.495802913717314</v>
      </c>
      <c r="CC725" s="17">
        <v>0.62964716509144003</v>
      </c>
      <c r="CD725" s="17">
        <v>0.574374276785652</v>
      </c>
    </row>
    <row r="726" spans="2:82">
      <c r="B726" t="s">
        <v>277</v>
      </c>
      <c r="C726" s="17">
        <v>0.104046167307265</v>
      </c>
      <c r="D726" s="17">
        <v>0.115793559958331</v>
      </c>
      <c r="E726" s="17">
        <v>9.2888855559740496E-2</v>
      </c>
      <c r="F726" s="17"/>
      <c r="G726" s="17">
        <v>8.6082667986988798E-2</v>
      </c>
      <c r="H726" s="17">
        <v>0.104399789759477</v>
      </c>
      <c r="I726" s="17">
        <v>9.5911400368328098E-2</v>
      </c>
      <c r="J726" s="17">
        <v>0.12988859341706399</v>
      </c>
      <c r="K726" s="17">
        <v>0.109562003104502</v>
      </c>
      <c r="L726" s="17">
        <v>9.7654193230957795E-2</v>
      </c>
      <c r="M726" s="17"/>
      <c r="N726" s="17">
        <v>7.5158520648632501E-2</v>
      </c>
      <c r="O726" s="17">
        <v>8.6242126237321901E-2</v>
      </c>
      <c r="P726" s="17">
        <v>0.14789175039183999</v>
      </c>
      <c r="Q726" s="17">
        <v>0.116159796750143</v>
      </c>
      <c r="R726" s="17"/>
      <c r="S726" s="17">
        <v>8.5449142764416397E-2</v>
      </c>
      <c r="T726" s="17">
        <v>0.10488507932589999</v>
      </c>
      <c r="U726" s="17">
        <v>0.110917599732307</v>
      </c>
      <c r="V726" s="17">
        <v>0.110449639919851</v>
      </c>
      <c r="W726" s="17">
        <v>9.4577767907139995E-2</v>
      </c>
      <c r="X726" s="17">
        <v>0.123971407937099</v>
      </c>
      <c r="Y726" s="17">
        <v>8.6079396678315198E-2</v>
      </c>
      <c r="Z726" s="17">
        <v>0.115180460879393</v>
      </c>
      <c r="AA726" s="17">
        <v>0.11870596622844</v>
      </c>
      <c r="AB726" s="17">
        <v>7.9172090100026404E-2</v>
      </c>
      <c r="AC726" s="17">
        <v>0.14347246596026</v>
      </c>
      <c r="AD726" s="17">
        <v>0.100196598661425</v>
      </c>
      <c r="AE726" s="17"/>
      <c r="AF726" s="17">
        <v>9.6437870578949605E-2</v>
      </c>
      <c r="AG726" s="17">
        <v>9.0113294406411498E-2</v>
      </c>
      <c r="AH726" s="17">
        <v>0.13312068802949201</v>
      </c>
      <c r="AI726" s="17">
        <v>0.10380554484296101</v>
      </c>
      <c r="AJ726" s="17">
        <v>0.103144826386218</v>
      </c>
      <c r="AK726" s="17">
        <v>9.9666804473110202E-2</v>
      </c>
      <c r="AL726" s="17">
        <v>0.12630878688631</v>
      </c>
      <c r="AM726" s="17">
        <v>0.10383518736608099</v>
      </c>
      <c r="AN726" s="17">
        <v>7.7770161276618704E-2</v>
      </c>
      <c r="AO726" s="17">
        <v>8.4954201549963096E-2</v>
      </c>
      <c r="AP726" s="17">
        <v>0.11645323552157</v>
      </c>
      <c r="AQ726" s="17">
        <v>0.102498838810577</v>
      </c>
      <c r="AR726" s="17">
        <v>9.9282518277702098E-2</v>
      </c>
      <c r="AS726" s="17">
        <v>0.111995954451467</v>
      </c>
      <c r="AT726" s="17">
        <v>5.3947592493873001E-2</v>
      </c>
      <c r="AU726" s="17">
        <v>8.2220102490512703E-2</v>
      </c>
      <c r="AV726" s="17"/>
      <c r="AW726" s="17">
        <v>7.6603757489449906E-2</v>
      </c>
      <c r="AX726" s="17">
        <v>8.9212786835442107E-2</v>
      </c>
      <c r="AY726" s="17">
        <v>0.13494504033097399</v>
      </c>
      <c r="AZ726" s="17">
        <v>0.120401666303073</v>
      </c>
      <c r="BA726" s="17">
        <v>0.115491686601691</v>
      </c>
      <c r="BB726" s="17">
        <v>0.13456031036334501</v>
      </c>
      <c r="BC726" s="17"/>
      <c r="BD726" s="17">
        <v>0.15062066281898501</v>
      </c>
      <c r="BE726" s="17">
        <v>9.6429131792283698E-2</v>
      </c>
      <c r="BF726" s="17">
        <v>6.7573829150511106E-2</v>
      </c>
      <c r="BG726" s="17">
        <v>7.0981069311479197E-2</v>
      </c>
      <c r="BH726" s="17">
        <v>5.6452347708777703E-2</v>
      </c>
      <c r="BI726" s="17"/>
      <c r="BJ726" s="17">
        <v>0.108809724617201</v>
      </c>
      <c r="BK726" s="17">
        <v>8.2954719153563394E-2</v>
      </c>
      <c r="BL726" s="17"/>
      <c r="BM726" s="17">
        <v>0.107171584965289</v>
      </c>
      <c r="BN726" s="17">
        <v>9.1125021728666294E-2</v>
      </c>
      <c r="BO726" s="17"/>
      <c r="BP726" s="17">
        <v>7.9903255671003107E-2</v>
      </c>
      <c r="BQ726" s="17">
        <v>8.9854067651663302E-2</v>
      </c>
      <c r="BR726" s="17">
        <v>4.7280394663555401E-2</v>
      </c>
      <c r="BS726" s="17">
        <v>0.112346929861807</v>
      </c>
      <c r="BT726" s="17"/>
      <c r="BU726" s="17">
        <v>7.9436922918913605E-2</v>
      </c>
      <c r="BV726" s="17">
        <v>0.13537273255594701</v>
      </c>
      <c r="BW726" s="17"/>
      <c r="BX726" s="17">
        <v>7.0303440408360604E-2</v>
      </c>
      <c r="BY726" s="17">
        <v>0.117430415232315</v>
      </c>
      <c r="BZ726" s="17"/>
      <c r="CA726" s="17">
        <v>8.1761771394074201E-2</v>
      </c>
      <c r="CB726" s="17">
        <v>0.22315080857575201</v>
      </c>
      <c r="CC726" s="17">
        <v>3.5276029346681698E-2</v>
      </c>
      <c r="CD726" s="17">
        <v>6.8786980441612897E-2</v>
      </c>
    </row>
    <row r="727" spans="2:82">
      <c r="B727" t="s">
        <v>124</v>
      </c>
      <c r="C727" s="17">
        <v>9.4225246796962203E-2</v>
      </c>
      <c r="D727" s="17">
        <v>7.2083280184086995E-2</v>
      </c>
      <c r="E727" s="17">
        <v>0.116052634097775</v>
      </c>
      <c r="F727" s="17"/>
      <c r="G727" s="17">
        <v>6.1114972661090998E-2</v>
      </c>
      <c r="H727" s="17">
        <v>7.8682549492739201E-2</v>
      </c>
      <c r="I727" s="17">
        <v>0.106733008673064</v>
      </c>
      <c r="J727" s="17">
        <v>0.121322990620715</v>
      </c>
      <c r="K727" s="17">
        <v>0.105351726875018</v>
      </c>
      <c r="L727" s="17">
        <v>8.9242978092035102E-2</v>
      </c>
      <c r="M727" s="17"/>
      <c r="N727" s="17">
        <v>5.46987893743393E-2</v>
      </c>
      <c r="O727" s="17">
        <v>8.0981133028325797E-2</v>
      </c>
      <c r="P727" s="17">
        <v>0.103472324962464</v>
      </c>
      <c r="Q727" s="17">
        <v>0.13934907939506899</v>
      </c>
      <c r="R727" s="17"/>
      <c r="S727" s="17">
        <v>7.1212806758478103E-2</v>
      </c>
      <c r="T727" s="17">
        <v>7.2309787737812298E-2</v>
      </c>
      <c r="U727" s="17">
        <v>0.132069900046237</v>
      </c>
      <c r="V727" s="17">
        <v>0.14371051123324899</v>
      </c>
      <c r="W727" s="17">
        <v>6.8721975071331501E-2</v>
      </c>
      <c r="X727" s="17">
        <v>0.112743499326887</v>
      </c>
      <c r="Y727" s="17">
        <v>7.8907448469121996E-2</v>
      </c>
      <c r="Z727" s="17">
        <v>9.16456523559743E-2</v>
      </c>
      <c r="AA727" s="17">
        <v>8.1225593344224495E-2</v>
      </c>
      <c r="AB727" s="17">
        <v>9.3459716679607202E-2</v>
      </c>
      <c r="AC727" s="17">
        <v>0.104558469449159</v>
      </c>
      <c r="AD727" s="17">
        <v>0.128181350182377</v>
      </c>
      <c r="AE727" s="17"/>
      <c r="AF727" s="17">
        <v>0.221522565624656</v>
      </c>
      <c r="AG727" s="17">
        <v>0.15765274638378199</v>
      </c>
      <c r="AH727" s="17">
        <v>0.15251488455790399</v>
      </c>
      <c r="AI727" s="17">
        <v>0.119494795340437</v>
      </c>
      <c r="AJ727" s="17">
        <v>0.10025799791609</v>
      </c>
      <c r="AK727" s="17">
        <v>8.0246364864602099E-2</v>
      </c>
      <c r="AL727" s="17">
        <v>8.9903605181226504E-2</v>
      </c>
      <c r="AM727" s="17">
        <v>0.105178968860038</v>
      </c>
      <c r="AN727" s="17">
        <v>9.0119482714551002E-2</v>
      </c>
      <c r="AO727" s="17">
        <v>6.2053177420337599E-2</v>
      </c>
      <c r="AP727" s="17">
        <v>5.3178548970787498E-2</v>
      </c>
      <c r="AQ727" s="17">
        <v>4.7188863582890199E-2</v>
      </c>
      <c r="AR727" s="17">
        <v>7.3778593646897594E-2</v>
      </c>
      <c r="AS727" s="17">
        <v>6.1714318882806901E-2</v>
      </c>
      <c r="AT727" s="17">
        <v>2.3068970074162701E-2</v>
      </c>
      <c r="AU727" s="17">
        <v>4.1806566056579002E-2</v>
      </c>
      <c r="AV727" s="17"/>
      <c r="AW727" s="17">
        <v>8.0595080342355699E-2</v>
      </c>
      <c r="AX727" s="17">
        <v>8.5195543581769506E-2</v>
      </c>
      <c r="AY727" s="17">
        <v>8.43586096988823E-2</v>
      </c>
      <c r="AZ727" s="17">
        <v>0.117633704643983</v>
      </c>
      <c r="BA727" s="17">
        <v>9.6270961057241103E-2</v>
      </c>
      <c r="BB727" s="17">
        <v>0.121947982638174</v>
      </c>
      <c r="BC727" s="17"/>
      <c r="BD727" s="17">
        <v>0.132686201962252</v>
      </c>
      <c r="BE727" s="17">
        <v>0.117710786575668</v>
      </c>
      <c r="BF727" s="17">
        <v>6.8441571677273993E-2</v>
      </c>
      <c r="BG727" s="17">
        <v>2.7161542828130301E-2</v>
      </c>
      <c r="BH727" s="17">
        <v>8.0580632594385596E-2</v>
      </c>
      <c r="BI727" s="17"/>
      <c r="BJ727" s="17">
        <v>9.7492518936339506E-2</v>
      </c>
      <c r="BK727" s="17">
        <v>7.3203622062537402E-2</v>
      </c>
      <c r="BL727" s="17"/>
      <c r="BM727" s="17">
        <v>9.5791773730135796E-2</v>
      </c>
      <c r="BN727" s="17">
        <v>8.2330275007443096E-2</v>
      </c>
      <c r="BO727" s="17"/>
      <c r="BP727" s="17">
        <v>6.4465132720905302E-2</v>
      </c>
      <c r="BQ727" s="17">
        <v>6.6184867520017204E-2</v>
      </c>
      <c r="BR727" s="17">
        <v>9.8084524256948302E-2</v>
      </c>
      <c r="BS727" s="17">
        <v>9.9158966157448E-2</v>
      </c>
      <c r="BT727" s="17"/>
      <c r="BU727" s="17">
        <v>7.0022196002422502E-2</v>
      </c>
      <c r="BV727" s="17">
        <v>0.12503474415362101</v>
      </c>
      <c r="BW727" s="17"/>
      <c r="BX727" s="17">
        <v>5.0498539565467397E-2</v>
      </c>
      <c r="BY727" s="17">
        <v>0.11156969830753</v>
      </c>
      <c r="BZ727" s="17"/>
      <c r="CA727" s="17">
        <v>1.3623802681804201E-2</v>
      </c>
      <c r="CB727" s="17">
        <v>0.139258285628312</v>
      </c>
      <c r="CC727" s="17">
        <v>2.9332936082673001E-2</v>
      </c>
      <c r="CD727" s="17">
        <v>0.141406014228209</v>
      </c>
    </row>
    <row r="728" spans="2:82">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row>
    <row r="729" spans="2:82">
      <c r="B729" s="6" t="s">
        <v>248</v>
      </c>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row>
    <row r="730" spans="2:82">
      <c r="B730" s="24" t="s">
        <v>15</v>
      </c>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row>
    <row r="731" spans="2:82">
      <c r="B731" t="s">
        <v>278</v>
      </c>
      <c r="C731" s="17">
        <v>0.48904872201095501</v>
      </c>
      <c r="D731" s="17">
        <v>0.506859785937958</v>
      </c>
      <c r="E731" s="17">
        <v>0.47098409703624999</v>
      </c>
      <c r="F731" s="17"/>
      <c r="G731" s="17">
        <v>0.608230805264805</v>
      </c>
      <c r="H731" s="17">
        <v>0.53396619306454995</v>
      </c>
      <c r="I731" s="17">
        <v>0.50085566229981804</v>
      </c>
      <c r="J731" s="17">
        <v>0.45142326827635199</v>
      </c>
      <c r="K731" s="17">
        <v>0.42691264266399298</v>
      </c>
      <c r="L731" s="17">
        <v>0.435694605244491</v>
      </c>
      <c r="M731" s="17"/>
      <c r="N731" s="17">
        <v>0.57286030611327399</v>
      </c>
      <c r="O731" s="17">
        <v>0.499729406796251</v>
      </c>
      <c r="P731" s="17">
        <v>0.437741329325957</v>
      </c>
      <c r="Q731" s="17">
        <v>0.43058927240478601</v>
      </c>
      <c r="R731" s="17"/>
      <c r="S731" s="17">
        <v>0.51998765486726195</v>
      </c>
      <c r="T731" s="17">
        <v>0.50909756943382101</v>
      </c>
      <c r="U731" s="17">
        <v>0.49307358883860503</v>
      </c>
      <c r="V731" s="17">
        <v>0.49275007587389003</v>
      </c>
      <c r="W731" s="17">
        <v>0.525743692529822</v>
      </c>
      <c r="X731" s="17">
        <v>0.43685977991046998</v>
      </c>
      <c r="Y731" s="17">
        <v>0.49523093498542697</v>
      </c>
      <c r="Z731" s="17">
        <v>0.44255885054803901</v>
      </c>
      <c r="AA731" s="17">
        <v>0.46049189897878201</v>
      </c>
      <c r="AB731" s="17">
        <v>0.51225221893843198</v>
      </c>
      <c r="AC731" s="17">
        <v>0.42740597670629299</v>
      </c>
      <c r="AD731" s="17">
        <v>0.49026073085029098</v>
      </c>
      <c r="AE731" s="17"/>
      <c r="AF731" s="17">
        <v>0.54753599219309301</v>
      </c>
      <c r="AG731" s="17">
        <v>0.38958610130083599</v>
      </c>
      <c r="AH731" s="17">
        <v>0.42345074686641399</v>
      </c>
      <c r="AI731" s="17">
        <v>0.47934970439033697</v>
      </c>
      <c r="AJ731" s="17">
        <v>0.44992863381826897</v>
      </c>
      <c r="AK731" s="17">
        <v>0.465809267724481</v>
      </c>
      <c r="AL731" s="17">
        <v>0.47970096056615602</v>
      </c>
      <c r="AM731" s="17">
        <v>0.47397850237347799</v>
      </c>
      <c r="AN731" s="17">
        <v>0.54126255209979102</v>
      </c>
      <c r="AO731" s="17">
        <v>0.52010662520610096</v>
      </c>
      <c r="AP731" s="17">
        <v>0.52701698691461096</v>
      </c>
      <c r="AQ731" s="17">
        <v>0.553328000286327</v>
      </c>
      <c r="AR731" s="17">
        <v>0.49105570105403701</v>
      </c>
      <c r="AS731" s="17">
        <v>0.57906339987035704</v>
      </c>
      <c r="AT731" s="17">
        <v>0.64140146277774601</v>
      </c>
      <c r="AU731" s="17">
        <v>0.54153267028404295</v>
      </c>
      <c r="AV731" s="17"/>
      <c r="AW731" s="17">
        <v>0.54207320429189598</v>
      </c>
      <c r="AX731" s="17">
        <v>0.48471305121740899</v>
      </c>
      <c r="AY731" s="17">
        <v>0.47549818328127602</v>
      </c>
      <c r="AZ731" s="17">
        <v>0.46425212018211098</v>
      </c>
      <c r="BA731" s="17">
        <v>0.47170298414112199</v>
      </c>
      <c r="BB731" s="17">
        <v>0.453969414268314</v>
      </c>
      <c r="BC731" s="17"/>
      <c r="BD731" s="17">
        <v>0.37823813918006299</v>
      </c>
      <c r="BE731" s="17">
        <v>0.48295324088665098</v>
      </c>
      <c r="BF731" s="17">
        <v>0.57565779688586005</v>
      </c>
      <c r="BG731" s="17">
        <v>0.58816784941168199</v>
      </c>
      <c r="BH731" s="17">
        <v>0.66592287437525599</v>
      </c>
      <c r="BI731" s="17"/>
      <c r="BJ731" s="17">
        <v>0.473171586591911</v>
      </c>
      <c r="BK731" s="17">
        <v>0.56144887294941304</v>
      </c>
      <c r="BL731" s="17"/>
      <c r="BM731" s="17">
        <v>0.48294601312144397</v>
      </c>
      <c r="BN731" s="17">
        <v>0.51725718388935804</v>
      </c>
      <c r="BO731" s="17"/>
      <c r="BP731" s="17">
        <v>0.53345025066173102</v>
      </c>
      <c r="BQ731" s="17">
        <v>0.54216673952675298</v>
      </c>
      <c r="BR731" s="17">
        <v>0.619387974645495</v>
      </c>
      <c r="BS731" s="17">
        <v>0.468514863919333</v>
      </c>
      <c r="BT731" s="17"/>
      <c r="BU731" s="17">
        <v>0.52977601884575298</v>
      </c>
      <c r="BV731" s="17">
        <v>0.437204532828876</v>
      </c>
      <c r="BW731" s="17"/>
      <c r="BX731" s="17">
        <v>0.60138330954323105</v>
      </c>
      <c r="BY731" s="17">
        <v>0.44449055768135698</v>
      </c>
      <c r="BZ731" s="17"/>
      <c r="CA731" s="17">
        <v>0.48041263493602698</v>
      </c>
      <c r="CB731" s="17">
        <v>0.21868401431922399</v>
      </c>
      <c r="CC731" s="17">
        <v>0.76537053615202899</v>
      </c>
      <c r="CD731" s="17">
        <v>0.45561544724516101</v>
      </c>
    </row>
    <row r="732" spans="2:82">
      <c r="B732" t="s">
        <v>279</v>
      </c>
      <c r="C732" s="17">
        <v>0.397100006500133</v>
      </c>
      <c r="D732" s="17">
        <v>0.412389020468233</v>
      </c>
      <c r="E732" s="17">
        <v>0.38255897730424698</v>
      </c>
      <c r="F732" s="17"/>
      <c r="G732" s="17">
        <v>0.31823785676281702</v>
      </c>
      <c r="H732" s="17">
        <v>0.35559839937745902</v>
      </c>
      <c r="I732" s="17">
        <v>0.37031077659823303</v>
      </c>
      <c r="J732" s="17">
        <v>0.408145310392033</v>
      </c>
      <c r="K732" s="17">
        <v>0.443454202397151</v>
      </c>
      <c r="L732" s="17">
        <v>0.46524311574918198</v>
      </c>
      <c r="M732" s="17"/>
      <c r="N732" s="17">
        <v>0.36602831427781002</v>
      </c>
      <c r="O732" s="17">
        <v>0.39498437897514199</v>
      </c>
      <c r="P732" s="17">
        <v>0.42973633595395599</v>
      </c>
      <c r="Q732" s="17">
        <v>0.40876024172776598</v>
      </c>
      <c r="R732" s="17"/>
      <c r="S732" s="17">
        <v>0.386881374352253</v>
      </c>
      <c r="T732" s="17">
        <v>0.38510190750506701</v>
      </c>
      <c r="U732" s="17">
        <v>0.36858170306266602</v>
      </c>
      <c r="V732" s="17">
        <v>0.36779226578213498</v>
      </c>
      <c r="W732" s="17">
        <v>0.38876708727627601</v>
      </c>
      <c r="X732" s="17">
        <v>0.44122545623947002</v>
      </c>
      <c r="Y732" s="17">
        <v>0.39716792599714801</v>
      </c>
      <c r="Z732" s="17">
        <v>0.465462386324067</v>
      </c>
      <c r="AA732" s="17">
        <v>0.41732082615968502</v>
      </c>
      <c r="AB732" s="17">
        <v>0.38353113431166502</v>
      </c>
      <c r="AC732" s="17">
        <v>0.43679058869223403</v>
      </c>
      <c r="AD732" s="17">
        <v>0.35687897576829197</v>
      </c>
      <c r="AE732" s="17"/>
      <c r="AF732" s="17">
        <v>0.23014677064120301</v>
      </c>
      <c r="AG732" s="17">
        <v>0.44358199655769298</v>
      </c>
      <c r="AH732" s="17">
        <v>0.41781218328519698</v>
      </c>
      <c r="AI732" s="17">
        <v>0.36989540611607402</v>
      </c>
      <c r="AJ732" s="17">
        <v>0.41543616216680801</v>
      </c>
      <c r="AK732" s="17">
        <v>0.44390126058120499</v>
      </c>
      <c r="AL732" s="17">
        <v>0.41330661444349898</v>
      </c>
      <c r="AM732" s="17">
        <v>0.40217953448834498</v>
      </c>
      <c r="AN732" s="17">
        <v>0.36954422614153398</v>
      </c>
      <c r="AO732" s="17">
        <v>0.39541529206320097</v>
      </c>
      <c r="AP732" s="17">
        <v>0.37657475996842699</v>
      </c>
      <c r="AQ732" s="17">
        <v>0.37222188306158799</v>
      </c>
      <c r="AR732" s="17">
        <v>0.42573188099081299</v>
      </c>
      <c r="AS732" s="17">
        <v>0.35608423151310198</v>
      </c>
      <c r="AT732" s="17">
        <v>0.32536099043657302</v>
      </c>
      <c r="AU732" s="17">
        <v>0.40013177208176298</v>
      </c>
      <c r="AV732" s="17"/>
      <c r="AW732" s="17">
        <v>0.367554694261987</v>
      </c>
      <c r="AX732" s="17">
        <v>0.40948660174977503</v>
      </c>
      <c r="AY732" s="17">
        <v>0.39230753943634</v>
      </c>
      <c r="AZ732" s="17">
        <v>0.40713124888348801</v>
      </c>
      <c r="BA732" s="17">
        <v>0.40605345607723098</v>
      </c>
      <c r="BB732" s="17">
        <v>0.41420018774756001</v>
      </c>
      <c r="BC732" s="17"/>
      <c r="BD732" s="17">
        <v>0.46474700793780699</v>
      </c>
      <c r="BE732" s="17">
        <v>0.386383032889768</v>
      </c>
      <c r="BF732" s="17">
        <v>0.32888643070646001</v>
      </c>
      <c r="BG732" s="17">
        <v>0.36599089632839199</v>
      </c>
      <c r="BH732" s="17">
        <v>0.29850138743104798</v>
      </c>
      <c r="BI732" s="17"/>
      <c r="BJ732" s="17">
        <v>0.410139545450457</v>
      </c>
      <c r="BK732" s="17">
        <v>0.34750929127929697</v>
      </c>
      <c r="BL732" s="17"/>
      <c r="BM732" s="17">
        <v>0.40469186260593398</v>
      </c>
      <c r="BN732" s="17">
        <v>0.36236009450318202</v>
      </c>
      <c r="BO732" s="17"/>
      <c r="BP732" s="17">
        <v>0.364572706056771</v>
      </c>
      <c r="BQ732" s="17">
        <v>0.39038799165808802</v>
      </c>
      <c r="BR732" s="17">
        <v>0.31315426111147998</v>
      </c>
      <c r="BS732" s="17">
        <v>0.41106189060564502</v>
      </c>
      <c r="BT732" s="17"/>
      <c r="BU732" s="17">
        <v>0.38250475485715801</v>
      </c>
      <c r="BV732" s="17">
        <v>0.415679167066761</v>
      </c>
      <c r="BW732" s="17"/>
      <c r="BX732" s="17">
        <v>0.333952094386049</v>
      </c>
      <c r="BY732" s="17">
        <v>0.42214799133598702</v>
      </c>
      <c r="BZ732" s="17"/>
      <c r="CA732" s="17">
        <v>0.479440667843955</v>
      </c>
      <c r="CB732" s="17">
        <v>0.62397859931406596</v>
      </c>
      <c r="CC732" s="17">
        <v>0.19202061529188</v>
      </c>
      <c r="CD732" s="17">
        <v>0.37684972100646102</v>
      </c>
    </row>
    <row r="733" spans="2:82">
      <c r="B733" t="s">
        <v>195</v>
      </c>
      <c r="C733" s="17">
        <v>0.113851271488913</v>
      </c>
      <c r="D733" s="17">
        <v>8.0751193593809695E-2</v>
      </c>
      <c r="E733" s="17">
        <v>0.146456925659503</v>
      </c>
      <c r="F733" s="17"/>
      <c r="G733" s="17">
        <v>7.3531337972378305E-2</v>
      </c>
      <c r="H733" s="17">
        <v>0.110435407557991</v>
      </c>
      <c r="I733" s="17">
        <v>0.12883356110194999</v>
      </c>
      <c r="J733" s="17">
        <v>0.14043142133161399</v>
      </c>
      <c r="K733" s="17">
        <v>0.12963315493885599</v>
      </c>
      <c r="L733" s="17">
        <v>9.9062279006326803E-2</v>
      </c>
      <c r="M733" s="17"/>
      <c r="N733" s="17">
        <v>6.1111379608915599E-2</v>
      </c>
      <c r="O733" s="17">
        <v>0.105286214228607</v>
      </c>
      <c r="P733" s="17">
        <v>0.13252233472008701</v>
      </c>
      <c r="Q733" s="17">
        <v>0.16065048586744801</v>
      </c>
      <c r="R733" s="17"/>
      <c r="S733" s="17">
        <v>9.3130970780485295E-2</v>
      </c>
      <c r="T733" s="17">
        <v>0.105800523061112</v>
      </c>
      <c r="U733" s="17">
        <v>0.13834470809872901</v>
      </c>
      <c r="V733" s="17">
        <v>0.139457658343975</v>
      </c>
      <c r="W733" s="17">
        <v>8.5489220193902496E-2</v>
      </c>
      <c r="X733" s="17">
        <v>0.12191476385006</v>
      </c>
      <c r="Y733" s="17">
        <v>0.107601139017425</v>
      </c>
      <c r="Z733" s="17">
        <v>9.1978763127894506E-2</v>
      </c>
      <c r="AA733" s="17">
        <v>0.122187274861533</v>
      </c>
      <c r="AB733" s="17">
        <v>0.104216646749903</v>
      </c>
      <c r="AC733" s="17">
        <v>0.13580343460147401</v>
      </c>
      <c r="AD733" s="17">
        <v>0.15286029338141699</v>
      </c>
      <c r="AE733" s="17"/>
      <c r="AF733" s="17">
        <v>0.22231723716570301</v>
      </c>
      <c r="AG733" s="17">
        <v>0.16683190214147101</v>
      </c>
      <c r="AH733" s="17">
        <v>0.15873706984839001</v>
      </c>
      <c r="AI733" s="17">
        <v>0.15075488949358801</v>
      </c>
      <c r="AJ733" s="17">
        <v>0.13463520401492199</v>
      </c>
      <c r="AK733" s="17">
        <v>9.0289471694314005E-2</v>
      </c>
      <c r="AL733" s="17">
        <v>0.106992424990345</v>
      </c>
      <c r="AM733" s="17">
        <v>0.123841963138177</v>
      </c>
      <c r="AN733" s="17">
        <v>8.9193221758674404E-2</v>
      </c>
      <c r="AO733" s="17">
        <v>8.4478082730697901E-2</v>
      </c>
      <c r="AP733" s="17">
        <v>9.6408253116961495E-2</v>
      </c>
      <c r="AQ733" s="17">
        <v>7.44501166520848E-2</v>
      </c>
      <c r="AR733" s="17">
        <v>8.3212417955150206E-2</v>
      </c>
      <c r="AS733" s="17">
        <v>6.4852368616541506E-2</v>
      </c>
      <c r="AT733" s="17">
        <v>3.32375467856812E-2</v>
      </c>
      <c r="AU733" s="17">
        <v>5.8335557634193597E-2</v>
      </c>
      <c r="AV733" s="17"/>
      <c r="AW733" s="17">
        <v>9.0372101446117195E-2</v>
      </c>
      <c r="AX733" s="17">
        <v>0.105800347032815</v>
      </c>
      <c r="AY733" s="17">
        <v>0.132194277282385</v>
      </c>
      <c r="AZ733" s="17">
        <v>0.12861663093440101</v>
      </c>
      <c r="BA733" s="17">
        <v>0.122243559781647</v>
      </c>
      <c r="BB733" s="17">
        <v>0.13183039798412699</v>
      </c>
      <c r="BC733" s="17"/>
      <c r="BD733" s="17">
        <v>0.15701485288212999</v>
      </c>
      <c r="BE733" s="17">
        <v>0.13066372622358</v>
      </c>
      <c r="BF733" s="17">
        <v>9.5455772407679093E-2</v>
      </c>
      <c r="BG733" s="17">
        <v>4.5841254259925503E-2</v>
      </c>
      <c r="BH733" s="17">
        <v>3.5575738193695701E-2</v>
      </c>
      <c r="BI733" s="17"/>
      <c r="BJ733" s="17">
        <v>0.116688867957632</v>
      </c>
      <c r="BK733" s="17">
        <v>9.1041835771289395E-2</v>
      </c>
      <c r="BL733" s="17"/>
      <c r="BM733" s="17">
        <v>0.112362124272623</v>
      </c>
      <c r="BN733" s="17">
        <v>0.120382721607459</v>
      </c>
      <c r="BO733" s="17"/>
      <c r="BP733" s="17">
        <v>0.10197704328149799</v>
      </c>
      <c r="BQ733" s="17">
        <v>6.7445268815159401E-2</v>
      </c>
      <c r="BR733" s="17">
        <v>6.7457764243024201E-2</v>
      </c>
      <c r="BS733" s="17">
        <v>0.12042324547502201</v>
      </c>
      <c r="BT733" s="17"/>
      <c r="BU733" s="17">
        <v>8.7719226297089697E-2</v>
      </c>
      <c r="BV733" s="17">
        <v>0.147116300104363</v>
      </c>
      <c r="BW733" s="17"/>
      <c r="BX733" s="17">
        <v>6.4664596070720504E-2</v>
      </c>
      <c r="BY733" s="17">
        <v>0.133361450982656</v>
      </c>
      <c r="BZ733" s="17"/>
      <c r="CA733" s="17">
        <v>4.0146697220017902E-2</v>
      </c>
      <c r="CB733" s="17">
        <v>0.15733738636671099</v>
      </c>
      <c r="CC733" s="17">
        <v>4.2608848556091601E-2</v>
      </c>
      <c r="CD733" s="17">
        <v>0.16753483174837799</v>
      </c>
    </row>
    <row r="734" spans="2:82">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row>
    <row r="735" spans="2:82">
      <c r="B735" s="6" t="s">
        <v>280</v>
      </c>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row>
    <row r="736" spans="2:82">
      <c r="B736" s="24" t="s">
        <v>15</v>
      </c>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row>
    <row r="737" spans="2:82">
      <c r="B737" t="s">
        <v>281</v>
      </c>
      <c r="C737" s="17">
        <v>4.3839318015891998E-2</v>
      </c>
      <c r="D737" s="17">
        <v>4.9181757270302801E-2</v>
      </c>
      <c r="E737" s="17">
        <v>3.7457212786727097E-2</v>
      </c>
      <c r="F737" s="17"/>
      <c r="G737" s="17">
        <v>8.1811047509541795E-2</v>
      </c>
      <c r="H737" s="17">
        <v>6.1836476143641003E-2</v>
      </c>
      <c r="I737" s="17">
        <v>4.1874849488706199E-2</v>
      </c>
      <c r="J737" s="17">
        <v>2.73137591919205E-2</v>
      </c>
      <c r="K737" s="17">
        <v>2.82605388646615E-2</v>
      </c>
      <c r="L737" s="17">
        <v>2.9370390631882199E-2</v>
      </c>
      <c r="M737" s="17"/>
      <c r="N737" s="17">
        <v>3.5174946797361002E-2</v>
      </c>
      <c r="O737" s="17">
        <v>2.5588272189037E-2</v>
      </c>
      <c r="P737" s="17">
        <v>7.1679233060749706E-2</v>
      </c>
      <c r="Q737" s="17">
        <v>4.66218027239493E-2</v>
      </c>
      <c r="R737" s="17"/>
      <c r="S737" s="17">
        <v>6.26759513091633E-2</v>
      </c>
      <c r="T737" s="17">
        <v>2.75091863309278E-2</v>
      </c>
      <c r="U737" s="17">
        <v>2.3582543201149699E-2</v>
      </c>
      <c r="V737" s="17">
        <v>2.5499134454227499E-2</v>
      </c>
      <c r="W737" s="17">
        <v>2.3259595174859201E-2</v>
      </c>
      <c r="X737" s="17">
        <v>6.0167337281617501E-2</v>
      </c>
      <c r="Y737" s="17">
        <v>2.7236098689281299E-2</v>
      </c>
      <c r="Z737" s="17">
        <v>4.4473964896736502E-2</v>
      </c>
      <c r="AA737" s="17">
        <v>4.5282767187347597E-2</v>
      </c>
      <c r="AB737" s="17">
        <v>8.1166135922275395E-2</v>
      </c>
      <c r="AC737" s="17">
        <v>6.8511924472935706E-2</v>
      </c>
      <c r="AD737" s="17">
        <v>1.9805529388409501E-2</v>
      </c>
      <c r="AE737" s="17"/>
      <c r="AF737" s="17">
        <v>4.2081463235670101E-2</v>
      </c>
      <c r="AG737" s="17">
        <v>0.11124165160329801</v>
      </c>
      <c r="AH737" s="17">
        <v>6.0985054419477602E-2</v>
      </c>
      <c r="AI737" s="17">
        <v>2.86923458148588E-2</v>
      </c>
      <c r="AJ737" s="17">
        <v>3.2019246683722198E-2</v>
      </c>
      <c r="AK737" s="17">
        <v>4.4804929348039403E-2</v>
      </c>
      <c r="AL737" s="17">
        <v>4.1194582747423901E-2</v>
      </c>
      <c r="AM737" s="17">
        <v>6.4626973115755298E-2</v>
      </c>
      <c r="AN737" s="17">
        <v>4.4917481983000503E-2</v>
      </c>
      <c r="AO737" s="17">
        <v>5.5643410068051603E-2</v>
      </c>
      <c r="AP737" s="17">
        <v>2.7326318786884098E-2</v>
      </c>
      <c r="AQ737" s="17">
        <v>3.5947854417935701E-2</v>
      </c>
      <c r="AR737" s="17">
        <v>8.0095842617774696E-3</v>
      </c>
      <c r="AS737" s="17">
        <v>3.3322318983271398E-2</v>
      </c>
      <c r="AT737" s="17">
        <v>0.104804140074754</v>
      </c>
      <c r="AU737" s="17">
        <v>3.1439627983537298E-2</v>
      </c>
      <c r="AV737" s="17"/>
      <c r="AW737" s="17">
        <v>6.4666880077697705E-2</v>
      </c>
      <c r="AX737" s="17">
        <v>2.8936861863958802E-2</v>
      </c>
      <c r="AY737" s="17">
        <v>4.3478248655456499E-2</v>
      </c>
      <c r="AZ737" s="17">
        <v>4.1983537867199099E-2</v>
      </c>
      <c r="BA737" s="17">
        <v>4.0872135413830599E-2</v>
      </c>
      <c r="BB737" s="17">
        <v>4.4051749025774002E-2</v>
      </c>
      <c r="BC737" s="17"/>
      <c r="BD737" s="17">
        <v>3.8233667921859497E-2</v>
      </c>
      <c r="BE737" s="17">
        <v>3.5956170132148399E-2</v>
      </c>
      <c r="BF737" s="17">
        <v>4.8363019674394103E-2</v>
      </c>
      <c r="BG737" s="17">
        <v>5.2704683060348201E-2</v>
      </c>
      <c r="BH737" s="17">
        <v>5.7265611053215801E-2</v>
      </c>
      <c r="BI737" s="17"/>
      <c r="BJ737" s="17">
        <v>3.7407475968943102E-2</v>
      </c>
      <c r="BK737" s="17">
        <v>7.4036524398415196E-2</v>
      </c>
      <c r="BL737" s="17"/>
      <c r="BM737" s="17">
        <v>3.92019742071772E-2</v>
      </c>
      <c r="BN737" s="17">
        <v>6.6212040792331603E-2</v>
      </c>
      <c r="BO737" s="17"/>
      <c r="BP737" s="17">
        <v>7.6515917785156803E-2</v>
      </c>
      <c r="BQ737" s="17">
        <v>6.8304297701636096E-2</v>
      </c>
      <c r="BR737" s="17">
        <v>3.4248556883722102E-2</v>
      </c>
      <c r="BS737" s="17">
        <v>3.5587132520301601E-2</v>
      </c>
      <c r="BT737" s="17"/>
      <c r="BU737" s="17">
        <v>4.4302205100204703E-2</v>
      </c>
      <c r="BV737" s="17">
        <v>4.3250081620793399E-2</v>
      </c>
      <c r="BW737" s="17"/>
      <c r="BX737" s="17">
        <v>7.2994147557214104E-2</v>
      </c>
      <c r="BY737" s="17">
        <v>3.2274886132164497E-2</v>
      </c>
      <c r="BZ737" s="17"/>
      <c r="CA737" s="17">
        <v>0.10515089019203</v>
      </c>
      <c r="CB737" s="17">
        <v>2.1547539859559799E-2</v>
      </c>
      <c r="CC737" s="17">
        <v>5.2371451678219598E-2</v>
      </c>
      <c r="CD737" s="17">
        <v>4.0199111043948001E-2</v>
      </c>
    </row>
    <row r="738" spans="2:82">
      <c r="B738" t="s">
        <v>282</v>
      </c>
      <c r="C738" s="17">
        <v>0.15793940592327599</v>
      </c>
      <c r="D738" s="17">
        <v>0.166789327157498</v>
      </c>
      <c r="E738" s="17">
        <v>0.14954620352624301</v>
      </c>
      <c r="F738" s="17"/>
      <c r="G738" s="17">
        <v>0.24081376882391101</v>
      </c>
      <c r="H738" s="17">
        <v>0.19062580219686601</v>
      </c>
      <c r="I738" s="17">
        <v>0.17045282216569699</v>
      </c>
      <c r="J738" s="17">
        <v>0.12805338348789599</v>
      </c>
      <c r="K738" s="17">
        <v>0.12717618484111201</v>
      </c>
      <c r="L738" s="17">
        <v>0.110826292850444</v>
      </c>
      <c r="M738" s="17"/>
      <c r="N738" s="17">
        <v>0.18009354598284599</v>
      </c>
      <c r="O738" s="17">
        <v>0.145735470838911</v>
      </c>
      <c r="P738" s="17">
        <v>0.16371588801786</v>
      </c>
      <c r="Q738" s="17">
        <v>0.14296686011531501</v>
      </c>
      <c r="R738" s="17"/>
      <c r="S738" s="17">
        <v>0.179384292257493</v>
      </c>
      <c r="T738" s="17">
        <v>0.167557294040103</v>
      </c>
      <c r="U738" s="17">
        <v>0.14591925669446801</v>
      </c>
      <c r="V738" s="17">
        <v>0.100725836341828</v>
      </c>
      <c r="W738" s="17">
        <v>0.134370693507082</v>
      </c>
      <c r="X738" s="17">
        <v>0.15550295313825799</v>
      </c>
      <c r="Y738" s="17">
        <v>0.16748623829937601</v>
      </c>
      <c r="Z738" s="17">
        <v>0.12028068208100801</v>
      </c>
      <c r="AA738" s="17">
        <v>0.15730517735455499</v>
      </c>
      <c r="AB738" s="17">
        <v>0.19380064446880099</v>
      </c>
      <c r="AC738" s="17">
        <v>0.17462662432286499</v>
      </c>
      <c r="AD738" s="17">
        <v>0.173870946773338</v>
      </c>
      <c r="AE738" s="17"/>
      <c r="AF738" s="17">
        <v>0.21629196918688601</v>
      </c>
      <c r="AG738" s="17">
        <v>0.15196878076343001</v>
      </c>
      <c r="AH738" s="17">
        <v>0.16726631459559499</v>
      </c>
      <c r="AI738" s="17">
        <v>0.11551988567174599</v>
      </c>
      <c r="AJ738" s="17">
        <v>0.15280173457648399</v>
      </c>
      <c r="AK738" s="17">
        <v>0.14558218726551</v>
      </c>
      <c r="AL738" s="17">
        <v>0.13508166111268999</v>
      </c>
      <c r="AM738" s="17">
        <v>0.146031199826643</v>
      </c>
      <c r="AN738" s="17">
        <v>0.178875868799241</v>
      </c>
      <c r="AO738" s="17">
        <v>0.16747379901871401</v>
      </c>
      <c r="AP738" s="17">
        <v>0.202894551948578</v>
      </c>
      <c r="AQ738" s="17">
        <v>0.21997312824554199</v>
      </c>
      <c r="AR738" s="17">
        <v>0.10531819222543801</v>
      </c>
      <c r="AS738" s="17">
        <v>0.18993146485359499</v>
      </c>
      <c r="AT738" s="17">
        <v>0.14950018527214401</v>
      </c>
      <c r="AU738" s="17">
        <v>0.208270100066378</v>
      </c>
      <c r="AV738" s="17"/>
      <c r="AW738" s="17">
        <v>0.198004432919893</v>
      </c>
      <c r="AX738" s="17">
        <v>0.149578227353586</v>
      </c>
      <c r="AY738" s="17">
        <v>0.15113464377790201</v>
      </c>
      <c r="AZ738" s="17">
        <v>0.14427679546296199</v>
      </c>
      <c r="BA738" s="17">
        <v>0.12320235680656801</v>
      </c>
      <c r="BB738" s="17">
        <v>0.16944693210137099</v>
      </c>
      <c r="BC738" s="17"/>
      <c r="BD738" s="17">
        <v>0.110753194045574</v>
      </c>
      <c r="BE738" s="17">
        <v>0.162459672905514</v>
      </c>
      <c r="BF738" s="17">
        <v>0.179955891357646</v>
      </c>
      <c r="BG738" s="17">
        <v>0.18675097494704401</v>
      </c>
      <c r="BH738" s="17">
        <v>0.240770316696994</v>
      </c>
      <c r="BI738" s="17"/>
      <c r="BJ738" s="17">
        <v>0.151495761993647</v>
      </c>
      <c r="BK738" s="17">
        <v>0.18236823931689999</v>
      </c>
      <c r="BL738" s="17"/>
      <c r="BM738" s="17">
        <v>0.15141876726237899</v>
      </c>
      <c r="BN738" s="17">
        <v>0.186481073274847</v>
      </c>
      <c r="BO738" s="17"/>
      <c r="BP738" s="17">
        <v>0.202385406503761</v>
      </c>
      <c r="BQ738" s="17">
        <v>0.219316554019615</v>
      </c>
      <c r="BR738" s="17">
        <v>0.180435069989932</v>
      </c>
      <c r="BS738" s="17">
        <v>0.140307370584728</v>
      </c>
      <c r="BT738" s="17"/>
      <c r="BU738" s="17">
        <v>0.15931851816305201</v>
      </c>
      <c r="BV738" s="17">
        <v>0.15618385224260101</v>
      </c>
      <c r="BW738" s="17"/>
      <c r="BX738" s="17">
        <v>0.21206993109306599</v>
      </c>
      <c r="BY738" s="17">
        <v>0.13646821981089599</v>
      </c>
      <c r="BZ738" s="17"/>
      <c r="CA738" s="17">
        <v>0.15222324283448899</v>
      </c>
      <c r="CB738" s="17">
        <v>0.100194951391123</v>
      </c>
      <c r="CC738" s="17">
        <v>0.20804521037250501</v>
      </c>
      <c r="CD738" s="17">
        <v>0.161362856303844</v>
      </c>
    </row>
    <row r="739" spans="2:82">
      <c r="B739" t="s">
        <v>283</v>
      </c>
      <c r="C739" s="17">
        <v>0.40050780464725499</v>
      </c>
      <c r="D739" s="17">
        <v>0.41643229973227203</v>
      </c>
      <c r="E739" s="17">
        <v>0.385584158801968</v>
      </c>
      <c r="F739" s="17"/>
      <c r="G739" s="17">
        <v>0.32698472713806997</v>
      </c>
      <c r="H739" s="17">
        <v>0.35820617007802902</v>
      </c>
      <c r="I739" s="17">
        <v>0.37001277021995499</v>
      </c>
      <c r="J739" s="17">
        <v>0.42103195786657099</v>
      </c>
      <c r="K739" s="17">
        <v>0.43352969493305199</v>
      </c>
      <c r="L739" s="17">
        <v>0.47000746347897998</v>
      </c>
      <c r="M739" s="17"/>
      <c r="N739" s="17">
        <v>0.42222617936383899</v>
      </c>
      <c r="O739" s="17">
        <v>0.41288286233497601</v>
      </c>
      <c r="P739" s="17">
        <v>0.36929011611052598</v>
      </c>
      <c r="Q739" s="17">
        <v>0.39267580733032298</v>
      </c>
      <c r="R739" s="17"/>
      <c r="S739" s="17">
        <v>0.39461500361337898</v>
      </c>
      <c r="T739" s="17">
        <v>0.41553550786155202</v>
      </c>
      <c r="U739" s="17">
        <v>0.44390950419877201</v>
      </c>
      <c r="V739" s="17">
        <v>0.38543900896954902</v>
      </c>
      <c r="W739" s="17">
        <v>0.44250482719901302</v>
      </c>
      <c r="X739" s="17">
        <v>0.41530246363317203</v>
      </c>
      <c r="Y739" s="17">
        <v>0.40278644811058301</v>
      </c>
      <c r="Z739" s="17">
        <v>0.388158540294818</v>
      </c>
      <c r="AA739" s="17">
        <v>0.40501790107902003</v>
      </c>
      <c r="AB739" s="17">
        <v>0.33343450553530501</v>
      </c>
      <c r="AC739" s="17">
        <v>0.38222430659641798</v>
      </c>
      <c r="AD739" s="17">
        <v>0.37551730258091798</v>
      </c>
      <c r="AE739" s="17"/>
      <c r="AF739" s="17">
        <v>0.378003919090522</v>
      </c>
      <c r="AG739" s="17">
        <v>0.35662874595066302</v>
      </c>
      <c r="AH739" s="17">
        <v>0.34309202342027201</v>
      </c>
      <c r="AI739" s="17">
        <v>0.436201165028198</v>
      </c>
      <c r="AJ739" s="17">
        <v>0.39378841980997198</v>
      </c>
      <c r="AK739" s="17">
        <v>0.42152163624595201</v>
      </c>
      <c r="AL739" s="17">
        <v>0.41969229958642301</v>
      </c>
      <c r="AM739" s="17">
        <v>0.41017243773850198</v>
      </c>
      <c r="AN739" s="17">
        <v>0.38868818600710398</v>
      </c>
      <c r="AO739" s="17">
        <v>0.38976989424118003</v>
      </c>
      <c r="AP739" s="17">
        <v>0.38477211939334599</v>
      </c>
      <c r="AQ739" s="17">
        <v>0.37391646149593599</v>
      </c>
      <c r="AR739" s="17">
        <v>0.48456266910510098</v>
      </c>
      <c r="AS739" s="17">
        <v>0.42262893386139699</v>
      </c>
      <c r="AT739" s="17">
        <v>0.44855004120326297</v>
      </c>
      <c r="AU739" s="17">
        <v>0.41471079218779899</v>
      </c>
      <c r="AV739" s="17"/>
      <c r="AW739" s="17">
        <v>0.38094284313543297</v>
      </c>
      <c r="AX739" s="17">
        <v>0.42083436727978102</v>
      </c>
      <c r="AY739" s="17">
        <v>0.35282600137187298</v>
      </c>
      <c r="AZ739" s="17">
        <v>0.41279955375273603</v>
      </c>
      <c r="BA739" s="17">
        <v>0.39965727464464301</v>
      </c>
      <c r="BB739" s="17">
        <v>0.44720059971852399</v>
      </c>
      <c r="BC739" s="17"/>
      <c r="BD739" s="17">
        <v>0.42045052887069101</v>
      </c>
      <c r="BE739" s="17">
        <v>0.369421965404095</v>
      </c>
      <c r="BF739" s="17">
        <v>0.404701632107554</v>
      </c>
      <c r="BG739" s="17">
        <v>0.38281769889128198</v>
      </c>
      <c r="BH739" s="17">
        <v>0.39160791666052402</v>
      </c>
      <c r="BI739" s="17"/>
      <c r="BJ739" s="17">
        <v>0.40176397661671098</v>
      </c>
      <c r="BK739" s="17">
        <v>0.403886413165432</v>
      </c>
      <c r="BL739" s="17"/>
      <c r="BM739" s="17">
        <v>0.40441215919026602</v>
      </c>
      <c r="BN739" s="17">
        <v>0.38252947117282898</v>
      </c>
      <c r="BO739" s="17"/>
      <c r="BP739" s="17">
        <v>0.38786000070566801</v>
      </c>
      <c r="BQ739" s="17">
        <v>0.367248989623359</v>
      </c>
      <c r="BR739" s="17">
        <v>0.40408670924578499</v>
      </c>
      <c r="BS739" s="17">
        <v>0.409386530462856</v>
      </c>
      <c r="BT739" s="17"/>
      <c r="BU739" s="17">
        <v>0.41814172426329499</v>
      </c>
      <c r="BV739" s="17">
        <v>0.37806054358045998</v>
      </c>
      <c r="BW739" s="17"/>
      <c r="BX739" s="17">
        <v>0.380461603715533</v>
      </c>
      <c r="BY739" s="17">
        <v>0.40845924627286401</v>
      </c>
      <c r="BZ739" s="17"/>
      <c r="CA739" s="17">
        <v>0.37985943538204098</v>
      </c>
      <c r="CB739" s="17">
        <v>0.41474701963948801</v>
      </c>
      <c r="CC739" s="17">
        <v>0.40255182362173902</v>
      </c>
      <c r="CD739" s="17">
        <v>0.38997183943133601</v>
      </c>
    </row>
    <row r="740" spans="2:82">
      <c r="B740" t="s">
        <v>284</v>
      </c>
      <c r="C740" s="17">
        <v>0.14701147467390799</v>
      </c>
      <c r="D740" s="17">
        <v>0.17655027345035501</v>
      </c>
      <c r="E740" s="17">
        <v>0.118641293019026</v>
      </c>
      <c r="F740" s="17"/>
      <c r="G740" s="17">
        <v>0.15654321541837099</v>
      </c>
      <c r="H740" s="17">
        <v>0.17382944993352101</v>
      </c>
      <c r="I740" s="17">
        <v>0.167066337661396</v>
      </c>
      <c r="J740" s="17">
        <v>0.140908840142731</v>
      </c>
      <c r="K740" s="17">
        <v>0.130935337619179</v>
      </c>
      <c r="L740" s="17">
        <v>0.11817099203841901</v>
      </c>
      <c r="M740" s="17"/>
      <c r="N740" s="17">
        <v>0.15249968334660899</v>
      </c>
      <c r="O740" s="17">
        <v>0.13649927990808</v>
      </c>
      <c r="P740" s="17">
        <v>0.165482817253429</v>
      </c>
      <c r="Q740" s="17">
        <v>0.134339163147876</v>
      </c>
      <c r="R740" s="17"/>
      <c r="S740" s="17">
        <v>0.12707433609268001</v>
      </c>
      <c r="T740" s="17">
        <v>0.14462681769198299</v>
      </c>
      <c r="U740" s="17">
        <v>0.12788599767317499</v>
      </c>
      <c r="V740" s="17">
        <v>0.16688808445971701</v>
      </c>
      <c r="W740" s="17">
        <v>0.16858412486632901</v>
      </c>
      <c r="X740" s="17">
        <v>0.13134267942598399</v>
      </c>
      <c r="Y740" s="17">
        <v>0.16458233610235401</v>
      </c>
      <c r="Z740" s="17">
        <v>0.170216200938897</v>
      </c>
      <c r="AA740" s="17">
        <v>0.14976605271319199</v>
      </c>
      <c r="AB740" s="17">
        <v>0.15156836864423601</v>
      </c>
      <c r="AC740" s="17">
        <v>0.147685110162977</v>
      </c>
      <c r="AD740" s="17">
        <v>0.13574066956900999</v>
      </c>
      <c r="AE740" s="17"/>
      <c r="AF740" s="17">
        <v>3.6201438554197801E-2</v>
      </c>
      <c r="AG740" s="17">
        <v>0.118614972252669</v>
      </c>
      <c r="AH740" s="17">
        <v>0.110093278195073</v>
      </c>
      <c r="AI740" s="17">
        <v>0.135728544452872</v>
      </c>
      <c r="AJ740" s="17">
        <v>0.15115511734648801</v>
      </c>
      <c r="AK740" s="17">
        <v>0.164694940682418</v>
      </c>
      <c r="AL740" s="17">
        <v>0.16262811363559801</v>
      </c>
      <c r="AM740" s="17">
        <v>0.129578861012979</v>
      </c>
      <c r="AN740" s="17">
        <v>0.16739115401479601</v>
      </c>
      <c r="AO740" s="17">
        <v>0.163836189709026</v>
      </c>
      <c r="AP740" s="17">
        <v>0.15993401941841301</v>
      </c>
      <c r="AQ740" s="17">
        <v>0.16207714609155399</v>
      </c>
      <c r="AR740" s="17">
        <v>0.18823068537704801</v>
      </c>
      <c r="AS740" s="17">
        <v>0.115528031805665</v>
      </c>
      <c r="AT740" s="17">
        <v>0.133597973573957</v>
      </c>
      <c r="AU740" s="17">
        <v>0.16476191493248399</v>
      </c>
      <c r="AV740" s="17"/>
      <c r="AW740" s="17">
        <v>0.14681527377866099</v>
      </c>
      <c r="AX740" s="17">
        <v>0.140477677169939</v>
      </c>
      <c r="AY740" s="17">
        <v>0.15591797037642699</v>
      </c>
      <c r="AZ740" s="17">
        <v>0.15348333230001401</v>
      </c>
      <c r="BA740" s="17">
        <v>0.14853646099130899</v>
      </c>
      <c r="BB740" s="17">
        <v>0.12929640864907699</v>
      </c>
      <c r="BC740" s="17"/>
      <c r="BD740" s="17">
        <v>0.13075719511282199</v>
      </c>
      <c r="BE740" s="17">
        <v>0.15048730393739901</v>
      </c>
      <c r="BF740" s="17">
        <v>0.15354502188286401</v>
      </c>
      <c r="BG740" s="17">
        <v>0.16395057202765001</v>
      </c>
      <c r="BH740" s="17">
        <v>0.12644464398903399</v>
      </c>
      <c r="BI740" s="17"/>
      <c r="BJ740" s="17">
        <v>0.14649984449172601</v>
      </c>
      <c r="BK740" s="17">
        <v>0.151939260003463</v>
      </c>
      <c r="BL740" s="17"/>
      <c r="BM740" s="17">
        <v>0.14456175734523799</v>
      </c>
      <c r="BN740" s="17">
        <v>0.16288648626413699</v>
      </c>
      <c r="BO740" s="17"/>
      <c r="BP740" s="17">
        <v>0.16110387173596399</v>
      </c>
      <c r="BQ740" s="17">
        <v>0.15018315106833</v>
      </c>
      <c r="BR740" s="17">
        <v>0.15678096681788101</v>
      </c>
      <c r="BS740" s="17">
        <v>0.14363381535375</v>
      </c>
      <c r="BT740" s="17"/>
      <c r="BU740" s="17">
        <v>0.15351807892470701</v>
      </c>
      <c r="BV740" s="17">
        <v>0.138728832614954</v>
      </c>
      <c r="BW740" s="17"/>
      <c r="BX740" s="17">
        <v>0.145447982334868</v>
      </c>
      <c r="BY740" s="17">
        <v>0.14763164295957501</v>
      </c>
      <c r="BZ740" s="17"/>
      <c r="CA740" s="17">
        <v>0.194230356491643</v>
      </c>
      <c r="CB740" s="17">
        <v>0.16754314374056301</v>
      </c>
      <c r="CC740" s="17">
        <v>0.13389315713830299</v>
      </c>
      <c r="CD740" s="17">
        <v>0.12898089336322299</v>
      </c>
    </row>
    <row r="741" spans="2:82">
      <c r="B741" t="s">
        <v>285</v>
      </c>
      <c r="C741" s="17">
        <v>3.1947600899533697E-2</v>
      </c>
      <c r="D741" s="17">
        <v>3.7842222916993101E-2</v>
      </c>
      <c r="E741" s="17">
        <v>2.64278650398653E-2</v>
      </c>
      <c r="F741" s="17"/>
      <c r="G741" s="17">
        <v>3.00520382892061E-2</v>
      </c>
      <c r="H741" s="17">
        <v>4.3105470104103698E-2</v>
      </c>
      <c r="I741" s="17">
        <v>3.4392054527696503E-2</v>
      </c>
      <c r="J741" s="17">
        <v>3.0546242644984799E-2</v>
      </c>
      <c r="K741" s="17">
        <v>4.0906180748229798E-2</v>
      </c>
      <c r="L741" s="17">
        <v>1.72516394096471E-2</v>
      </c>
      <c r="M741" s="17"/>
      <c r="N741" s="17">
        <v>2.9304492961558699E-2</v>
      </c>
      <c r="O741" s="17">
        <v>2.7720604147855599E-2</v>
      </c>
      <c r="P741" s="17">
        <v>4.2586525698154298E-2</v>
      </c>
      <c r="Q741" s="17">
        <v>3.06747234461376E-2</v>
      </c>
      <c r="R741" s="17"/>
      <c r="S741" s="17">
        <v>4.2333462016016003E-2</v>
      </c>
      <c r="T741" s="17">
        <v>2.2703835269416699E-2</v>
      </c>
      <c r="U741" s="17">
        <v>1.1693137219722399E-2</v>
      </c>
      <c r="V741" s="17">
        <v>3.9430181173301403E-2</v>
      </c>
      <c r="W741" s="17">
        <v>4.3118963277282499E-2</v>
      </c>
      <c r="X741" s="17">
        <v>3.4742583985932697E-2</v>
      </c>
      <c r="Y741" s="17">
        <v>4.7666067374311602E-2</v>
      </c>
      <c r="Z741" s="17">
        <v>4.6289837075958698E-2</v>
      </c>
      <c r="AA741" s="17">
        <v>3.8273490460380297E-2</v>
      </c>
      <c r="AB741" s="17">
        <v>6.3578804183984797E-3</v>
      </c>
      <c r="AC741" s="17">
        <v>2.69800598500161E-2</v>
      </c>
      <c r="AD741" s="17">
        <v>2.1456973129606999E-2</v>
      </c>
      <c r="AE741" s="17"/>
      <c r="AF741" s="17">
        <v>9.9525050371123899E-2</v>
      </c>
      <c r="AG741" s="17">
        <v>7.3774000171398194E-2</v>
      </c>
      <c r="AH741" s="17">
        <v>2.9739710215188501E-2</v>
      </c>
      <c r="AI741" s="17">
        <v>1.25021625791679E-2</v>
      </c>
      <c r="AJ741" s="17">
        <v>2.1625809703774999E-2</v>
      </c>
      <c r="AK741" s="17">
        <v>2.6833895838277801E-2</v>
      </c>
      <c r="AL741" s="17">
        <v>4.0328882419959897E-2</v>
      </c>
      <c r="AM741" s="17">
        <v>2.4481137599802201E-2</v>
      </c>
      <c r="AN741" s="17">
        <v>2.9139047711042799E-2</v>
      </c>
      <c r="AO741" s="17">
        <v>4.1662076013132203E-2</v>
      </c>
      <c r="AP741" s="17">
        <v>3.3085652639058001E-2</v>
      </c>
      <c r="AQ741" s="17">
        <v>2.87948643031825E-2</v>
      </c>
      <c r="AR741" s="17">
        <v>3.4827279606708901E-2</v>
      </c>
      <c r="AS741" s="17">
        <v>6.3821081739821095E-2</v>
      </c>
      <c r="AT741" s="17">
        <v>2.91422499487228E-2</v>
      </c>
      <c r="AU741" s="17">
        <v>3.06408875495373E-2</v>
      </c>
      <c r="AV741" s="17"/>
      <c r="AW741" s="17">
        <v>3.45688181707813E-2</v>
      </c>
      <c r="AX741" s="17">
        <v>2.93713805194993E-2</v>
      </c>
      <c r="AY741" s="17">
        <v>3.6251398064529601E-2</v>
      </c>
      <c r="AZ741" s="17">
        <v>3.3485384567511302E-2</v>
      </c>
      <c r="BA741" s="17">
        <v>2.9335406778336501E-2</v>
      </c>
      <c r="BB741" s="17">
        <v>2.3893336818636202E-2</v>
      </c>
      <c r="BC741" s="17"/>
      <c r="BD741" s="17">
        <v>3.1471597401275801E-2</v>
      </c>
      <c r="BE741" s="17">
        <v>4.12742484147436E-2</v>
      </c>
      <c r="BF741" s="17">
        <v>1.99406051599972E-2</v>
      </c>
      <c r="BG741" s="17">
        <v>4.2915030922912503E-2</v>
      </c>
      <c r="BH741" s="17">
        <v>3.1582886032131399E-2</v>
      </c>
      <c r="BI741" s="17"/>
      <c r="BJ741" s="17">
        <v>3.2022813954373799E-2</v>
      </c>
      <c r="BK741" s="17">
        <v>2.9769778273460099E-2</v>
      </c>
      <c r="BL741" s="17"/>
      <c r="BM741" s="17">
        <v>3.2879749398545099E-2</v>
      </c>
      <c r="BN741" s="17">
        <v>2.6693694887949201E-2</v>
      </c>
      <c r="BO741" s="17"/>
      <c r="BP741" s="17">
        <v>2.1572309178094599E-2</v>
      </c>
      <c r="BQ741" s="17">
        <v>3.6209449349036402E-2</v>
      </c>
      <c r="BR741" s="17">
        <v>4.8654696887165901E-2</v>
      </c>
      <c r="BS741" s="17">
        <v>3.0720940902088101E-2</v>
      </c>
      <c r="BT741" s="17"/>
      <c r="BU741" s="17">
        <v>2.5902672844832799E-2</v>
      </c>
      <c r="BV741" s="17">
        <v>3.9642547974739602E-2</v>
      </c>
      <c r="BW741" s="17"/>
      <c r="BX741" s="17">
        <v>2.3271841033215598E-2</v>
      </c>
      <c r="BY741" s="17">
        <v>3.5388891265214398E-2</v>
      </c>
      <c r="BZ741" s="17"/>
      <c r="CA741" s="17">
        <v>4.2976109081885497E-2</v>
      </c>
      <c r="CB741" s="17">
        <v>5.9385002842665797E-2</v>
      </c>
      <c r="CC741" s="17">
        <v>1.09041213253105E-2</v>
      </c>
      <c r="CD741" s="17">
        <v>2.51903308479067E-2</v>
      </c>
    </row>
    <row r="742" spans="2:82">
      <c r="B742" t="s">
        <v>195</v>
      </c>
      <c r="C742" s="17">
        <v>0.21875439584013601</v>
      </c>
      <c r="D742" s="17">
        <v>0.153204119472579</v>
      </c>
      <c r="E742" s="17">
        <v>0.28234326682617</v>
      </c>
      <c r="F742" s="17"/>
      <c r="G742" s="17">
        <v>0.16379520282089999</v>
      </c>
      <c r="H742" s="17">
        <v>0.172396631543839</v>
      </c>
      <c r="I742" s="17">
        <v>0.21620116593654901</v>
      </c>
      <c r="J742" s="17">
        <v>0.25214581666589703</v>
      </c>
      <c r="K742" s="17">
        <v>0.239192062993766</v>
      </c>
      <c r="L742" s="17">
        <v>0.25437322159062697</v>
      </c>
      <c r="M742" s="17"/>
      <c r="N742" s="17">
        <v>0.18070115154778699</v>
      </c>
      <c r="O742" s="17">
        <v>0.25157351058114102</v>
      </c>
      <c r="P742" s="17">
        <v>0.18724541985928</v>
      </c>
      <c r="Q742" s="17">
        <v>0.25272164323639901</v>
      </c>
      <c r="R742" s="17"/>
      <c r="S742" s="17">
        <v>0.19391695471126899</v>
      </c>
      <c r="T742" s="17">
        <v>0.222067358806017</v>
      </c>
      <c r="U742" s="17">
        <v>0.24700956101271301</v>
      </c>
      <c r="V742" s="17">
        <v>0.28201775460137801</v>
      </c>
      <c r="W742" s="17">
        <v>0.188161795975434</v>
      </c>
      <c r="X742" s="17">
        <v>0.20294198253503501</v>
      </c>
      <c r="Y742" s="17">
        <v>0.19024281142409499</v>
      </c>
      <c r="Z742" s="17">
        <v>0.23058077471258201</v>
      </c>
      <c r="AA742" s="17">
        <v>0.20435461120550499</v>
      </c>
      <c r="AB742" s="17">
        <v>0.23367246501098399</v>
      </c>
      <c r="AC742" s="17">
        <v>0.19997197459478799</v>
      </c>
      <c r="AD742" s="17">
        <v>0.27360857855871801</v>
      </c>
      <c r="AE742" s="17"/>
      <c r="AF742" s="17">
        <v>0.2278961595616</v>
      </c>
      <c r="AG742" s="17">
        <v>0.18777184925854101</v>
      </c>
      <c r="AH742" s="17">
        <v>0.28882361915439297</v>
      </c>
      <c r="AI742" s="17">
        <v>0.271355896453158</v>
      </c>
      <c r="AJ742" s="17">
        <v>0.24860967187956001</v>
      </c>
      <c r="AK742" s="17">
        <v>0.19656241061980301</v>
      </c>
      <c r="AL742" s="17">
        <v>0.20107446049790501</v>
      </c>
      <c r="AM742" s="17">
        <v>0.225109390706319</v>
      </c>
      <c r="AN742" s="17">
        <v>0.19098826148481601</v>
      </c>
      <c r="AO742" s="17">
        <v>0.18161463094989599</v>
      </c>
      <c r="AP742" s="17">
        <v>0.19198733781371999</v>
      </c>
      <c r="AQ742" s="17">
        <v>0.17929054544584899</v>
      </c>
      <c r="AR742" s="17">
        <v>0.17905158942392599</v>
      </c>
      <c r="AS742" s="17">
        <v>0.17476816875625001</v>
      </c>
      <c r="AT742" s="17">
        <v>0.13440540992715899</v>
      </c>
      <c r="AU742" s="17">
        <v>0.15017667728026399</v>
      </c>
      <c r="AV742" s="17"/>
      <c r="AW742" s="17">
        <v>0.175001751917534</v>
      </c>
      <c r="AX742" s="17">
        <v>0.23080148581323701</v>
      </c>
      <c r="AY742" s="17">
        <v>0.26039173775381302</v>
      </c>
      <c r="AZ742" s="17">
        <v>0.21397139604957699</v>
      </c>
      <c r="BA742" s="17">
        <v>0.25839636536531402</v>
      </c>
      <c r="BB742" s="17">
        <v>0.186110973686619</v>
      </c>
      <c r="BC742" s="17"/>
      <c r="BD742" s="17">
        <v>0.268333816647778</v>
      </c>
      <c r="BE742" s="17">
        <v>0.2404006392061</v>
      </c>
      <c r="BF742" s="17">
        <v>0.19349382981754501</v>
      </c>
      <c r="BG742" s="17">
        <v>0.170861040150763</v>
      </c>
      <c r="BH742" s="17">
        <v>0.15232862556810101</v>
      </c>
      <c r="BI742" s="17"/>
      <c r="BJ742" s="17">
        <v>0.23081012697459999</v>
      </c>
      <c r="BK742" s="17">
        <v>0.15799978484232899</v>
      </c>
      <c r="BL742" s="17"/>
      <c r="BM742" s="17">
        <v>0.22752559259639599</v>
      </c>
      <c r="BN742" s="17">
        <v>0.17519723360790601</v>
      </c>
      <c r="BO742" s="17"/>
      <c r="BP742" s="17">
        <v>0.150562494091355</v>
      </c>
      <c r="BQ742" s="17">
        <v>0.15873755823802299</v>
      </c>
      <c r="BR742" s="17">
        <v>0.175794000175514</v>
      </c>
      <c r="BS742" s="17">
        <v>0.24036421017627599</v>
      </c>
      <c r="BT742" s="17"/>
      <c r="BU742" s="17">
        <v>0.198816800703908</v>
      </c>
      <c r="BV742" s="17">
        <v>0.244134141966452</v>
      </c>
      <c r="BW742" s="17"/>
      <c r="BX742" s="17">
        <v>0.165754494266103</v>
      </c>
      <c r="BY742" s="17">
        <v>0.23977711355928599</v>
      </c>
      <c r="BZ742" s="17"/>
      <c r="CA742" s="17">
        <v>0.125559966017911</v>
      </c>
      <c r="CB742" s="17">
        <v>0.23658234252660101</v>
      </c>
      <c r="CC742" s="17">
        <v>0.19223423586392199</v>
      </c>
      <c r="CD742" s="17">
        <v>0.25429496900974302</v>
      </c>
    </row>
    <row r="743" spans="2:82">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row>
    <row r="744" spans="2:82">
      <c r="B744" s="6" t="s">
        <v>286</v>
      </c>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row>
    <row r="745" spans="2:82">
      <c r="B745" s="24" t="s">
        <v>15</v>
      </c>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row>
    <row r="746" spans="2:82">
      <c r="B746" t="s">
        <v>281</v>
      </c>
      <c r="C746" s="17">
        <v>2.7712235845918799E-2</v>
      </c>
      <c r="D746" s="17">
        <v>3.1046208481779299E-2</v>
      </c>
      <c r="E746" s="17">
        <v>2.41481938785469E-2</v>
      </c>
      <c r="F746" s="17"/>
      <c r="G746" s="17">
        <v>4.5063552843078503E-2</v>
      </c>
      <c r="H746" s="17">
        <v>5.05133567299898E-2</v>
      </c>
      <c r="I746" s="17">
        <v>3.3706943559434599E-2</v>
      </c>
      <c r="J746" s="17">
        <v>1.3938087231202399E-2</v>
      </c>
      <c r="K746" s="17">
        <v>1.6430369508706098E-2</v>
      </c>
      <c r="L746" s="17">
        <v>1.1439449738698501E-2</v>
      </c>
      <c r="M746" s="17"/>
      <c r="N746" s="17">
        <v>1.9828487613581299E-2</v>
      </c>
      <c r="O746" s="17">
        <v>1.8924828487610901E-2</v>
      </c>
      <c r="P746" s="17">
        <v>4.7159072798952199E-2</v>
      </c>
      <c r="Q746" s="17">
        <v>2.80949910502898E-2</v>
      </c>
      <c r="R746" s="17"/>
      <c r="S746" s="17">
        <v>4.4390548470762702E-2</v>
      </c>
      <c r="T746" s="17">
        <v>5.4144746612987196E-3</v>
      </c>
      <c r="U746" s="17">
        <v>1.4107184927251101E-2</v>
      </c>
      <c r="V746" s="17">
        <v>3.08648516105898E-2</v>
      </c>
      <c r="W746" s="17">
        <v>3.06601160374207E-2</v>
      </c>
      <c r="X746" s="17">
        <v>3.2661975807580797E-2</v>
      </c>
      <c r="Y746" s="17">
        <v>1.92927089723746E-2</v>
      </c>
      <c r="Z746" s="17">
        <v>1.4069341675132E-2</v>
      </c>
      <c r="AA746" s="17">
        <v>3.27801760311364E-2</v>
      </c>
      <c r="AB746" s="17">
        <v>4.1352649977206501E-2</v>
      </c>
      <c r="AC746" s="17">
        <v>3.4017850448137002E-2</v>
      </c>
      <c r="AD746" s="17">
        <v>2.2224266121108401E-2</v>
      </c>
      <c r="AE746" s="17"/>
      <c r="AF746" s="17">
        <v>0</v>
      </c>
      <c r="AG746" s="17">
        <v>6.9041100235226402E-2</v>
      </c>
      <c r="AH746" s="17">
        <v>2.19169771631284E-2</v>
      </c>
      <c r="AI746" s="17">
        <v>3.1746013815400903E-2</v>
      </c>
      <c r="AJ746" s="17">
        <v>3.06757889897772E-2</v>
      </c>
      <c r="AK746" s="17">
        <v>2.0576496973964398E-2</v>
      </c>
      <c r="AL746" s="17">
        <v>3.9366196795623698E-2</v>
      </c>
      <c r="AM746" s="17">
        <v>1.7969750459656399E-2</v>
      </c>
      <c r="AN746" s="17">
        <v>1.6706057743829598E-2</v>
      </c>
      <c r="AO746" s="17">
        <v>4.8184494527549797E-2</v>
      </c>
      <c r="AP746" s="17">
        <v>1.3949149944424701E-2</v>
      </c>
      <c r="AQ746" s="17">
        <v>2.4146059518701801E-2</v>
      </c>
      <c r="AR746" s="17">
        <v>2.58559099645412E-2</v>
      </c>
      <c r="AS746" s="17">
        <v>2.84513432735214E-2</v>
      </c>
      <c r="AT746" s="17">
        <v>5.7919502102767501E-2</v>
      </c>
      <c r="AU746" s="17">
        <v>1.09120321464935E-2</v>
      </c>
      <c r="AV746" s="17"/>
      <c r="AW746" s="17">
        <v>4.3162568292605598E-2</v>
      </c>
      <c r="AX746" s="17">
        <v>2.4306405392451599E-2</v>
      </c>
      <c r="AY746" s="17">
        <v>2.4403233919094301E-2</v>
      </c>
      <c r="AZ746" s="17">
        <v>2.7113658517153898E-2</v>
      </c>
      <c r="BA746" s="17">
        <v>2.3570226385689501E-2</v>
      </c>
      <c r="BB746" s="17">
        <v>0</v>
      </c>
      <c r="BC746" s="17"/>
      <c r="BD746" s="17">
        <v>2.9275015619045601E-2</v>
      </c>
      <c r="BE746" s="17">
        <v>2.1647649233427501E-2</v>
      </c>
      <c r="BF746" s="17">
        <v>3.6842481994131801E-2</v>
      </c>
      <c r="BG746" s="17">
        <v>2.88785839984224E-2</v>
      </c>
      <c r="BH746" s="17">
        <v>0</v>
      </c>
      <c r="BI746" s="17"/>
      <c r="BJ746" s="17">
        <v>2.2488670335970198E-2</v>
      </c>
      <c r="BK746" s="17">
        <v>5.1948741659260403E-2</v>
      </c>
      <c r="BL746" s="17"/>
      <c r="BM746" s="17">
        <v>2.3859022270370699E-2</v>
      </c>
      <c r="BN746" s="17">
        <v>4.5781273055778601E-2</v>
      </c>
      <c r="BO746" s="17"/>
      <c r="BP746" s="17">
        <v>4.3731628458671498E-2</v>
      </c>
      <c r="BQ746" s="17">
        <v>5.4144289917807897E-2</v>
      </c>
      <c r="BR746" s="17">
        <v>2.6282422032056298E-2</v>
      </c>
      <c r="BS746" s="17">
        <v>2.0205049914207001E-2</v>
      </c>
      <c r="BT746" s="17"/>
      <c r="BU746" s="17">
        <v>2.9569395235283701E-2</v>
      </c>
      <c r="BV746" s="17">
        <v>2.53481476248405E-2</v>
      </c>
      <c r="BW746" s="17"/>
      <c r="BX746" s="17">
        <v>3.8153844111546903E-2</v>
      </c>
      <c r="BY746" s="17">
        <v>2.3570511492041899E-2</v>
      </c>
      <c r="BZ746" s="17"/>
      <c r="CA746" s="17">
        <v>5.7280261439091498E-2</v>
      </c>
      <c r="CB746" s="17">
        <v>1.16461527998525E-2</v>
      </c>
      <c r="CC746" s="17">
        <v>3.4850835130934399E-2</v>
      </c>
      <c r="CD746" s="17">
        <v>2.7838154942662799E-2</v>
      </c>
    </row>
    <row r="747" spans="2:82">
      <c r="B747" t="s">
        <v>282</v>
      </c>
      <c r="C747" s="17">
        <v>0.12393058877254801</v>
      </c>
      <c r="D747" s="17">
        <v>0.13467961207054899</v>
      </c>
      <c r="E747" s="17">
        <v>0.112939444361665</v>
      </c>
      <c r="F747" s="17"/>
      <c r="G747" s="17">
        <v>0.21015230159102899</v>
      </c>
      <c r="H747" s="17">
        <v>0.184045703713447</v>
      </c>
      <c r="I747" s="17">
        <v>0.121562284545518</v>
      </c>
      <c r="J747" s="17">
        <v>9.5595635914291599E-2</v>
      </c>
      <c r="K747" s="17">
        <v>8.5941641208062206E-2</v>
      </c>
      <c r="L747" s="17">
        <v>6.7960134793217802E-2</v>
      </c>
      <c r="M747" s="17"/>
      <c r="N747" s="17">
        <v>0.12718236262152599</v>
      </c>
      <c r="O747" s="17">
        <v>0.111282781705989</v>
      </c>
      <c r="P747" s="17">
        <v>0.139326462307032</v>
      </c>
      <c r="Q747" s="17">
        <v>0.120079425798494</v>
      </c>
      <c r="R747" s="17"/>
      <c r="S747" s="17">
        <v>0.13559142053774401</v>
      </c>
      <c r="T747" s="17">
        <v>0.12648891023445999</v>
      </c>
      <c r="U747" s="17">
        <v>9.4697474847711793E-2</v>
      </c>
      <c r="V747" s="17">
        <v>0.10267562091575499</v>
      </c>
      <c r="W747" s="17">
        <v>0.121884317181853</v>
      </c>
      <c r="X747" s="17">
        <v>0.15420480888883401</v>
      </c>
      <c r="Y747" s="17">
        <v>0.105677950862568</v>
      </c>
      <c r="Z747" s="17">
        <v>8.7143409456248003E-2</v>
      </c>
      <c r="AA747" s="17">
        <v>0.11858193740469</v>
      </c>
      <c r="AB747" s="17">
        <v>0.14971941967100899</v>
      </c>
      <c r="AC747" s="17">
        <v>0.119087381307382</v>
      </c>
      <c r="AD747" s="17">
        <v>0.16214175029727701</v>
      </c>
      <c r="AE747" s="17"/>
      <c r="AF747" s="17">
        <v>0.21629196918688601</v>
      </c>
      <c r="AG747" s="17">
        <v>0.164453646305254</v>
      </c>
      <c r="AH747" s="17">
        <v>0.135735777531729</v>
      </c>
      <c r="AI747" s="17">
        <v>9.0759908906247605E-2</v>
      </c>
      <c r="AJ747" s="17">
        <v>0.13910254782109899</v>
      </c>
      <c r="AK747" s="17">
        <v>9.7071387935984299E-2</v>
      </c>
      <c r="AL747" s="17">
        <v>0.127248982762864</v>
      </c>
      <c r="AM747" s="17">
        <v>0.11872613977278899</v>
      </c>
      <c r="AN747" s="17">
        <v>0.11606628400097201</v>
      </c>
      <c r="AO747" s="17">
        <v>0.107299964837693</v>
      </c>
      <c r="AP747" s="17">
        <v>0.153755259815957</v>
      </c>
      <c r="AQ747" s="17">
        <v>0.12617778549855199</v>
      </c>
      <c r="AR747" s="17">
        <v>0.106018135507755</v>
      </c>
      <c r="AS747" s="17">
        <v>0.239433695620269</v>
      </c>
      <c r="AT747" s="17">
        <v>0.128719154947179</v>
      </c>
      <c r="AU747" s="17">
        <v>0.153718004821493</v>
      </c>
      <c r="AV747" s="17"/>
      <c r="AW747" s="17">
        <v>0.17186990124014501</v>
      </c>
      <c r="AX747" s="17">
        <v>0.11173494352105399</v>
      </c>
      <c r="AY747" s="17">
        <v>0.131933754267857</v>
      </c>
      <c r="AZ747" s="17">
        <v>0.10284754488598601</v>
      </c>
      <c r="BA747" s="17">
        <v>9.2036857712025202E-2</v>
      </c>
      <c r="BB747" s="17">
        <v>0.109576601938013</v>
      </c>
      <c r="BC747" s="17"/>
      <c r="BD747" s="17">
        <v>8.4676376998548797E-2</v>
      </c>
      <c r="BE747" s="17">
        <v>0.13514357420653</v>
      </c>
      <c r="BF747" s="17">
        <v>0.135675414272523</v>
      </c>
      <c r="BG747" s="17">
        <v>0.184413595114336</v>
      </c>
      <c r="BH747" s="17">
        <v>0.145178258437998</v>
      </c>
      <c r="BI747" s="17"/>
      <c r="BJ747" s="17">
        <v>0.116360414176278</v>
      </c>
      <c r="BK747" s="17">
        <v>0.155855630176813</v>
      </c>
      <c r="BL747" s="17"/>
      <c r="BM747" s="17">
        <v>0.118860519324582</v>
      </c>
      <c r="BN747" s="17">
        <v>0.14573443483437801</v>
      </c>
      <c r="BO747" s="17"/>
      <c r="BP747" s="17">
        <v>0.18421151096688901</v>
      </c>
      <c r="BQ747" s="17">
        <v>0.15271208821256099</v>
      </c>
      <c r="BR747" s="17">
        <v>0.13771116095053401</v>
      </c>
      <c r="BS747" s="17">
        <v>0.109856566037297</v>
      </c>
      <c r="BT747" s="17"/>
      <c r="BU747" s="17">
        <v>0.120503664412648</v>
      </c>
      <c r="BV747" s="17">
        <v>0.12829292383121901</v>
      </c>
      <c r="BW747" s="17"/>
      <c r="BX747" s="17">
        <v>0.170818037194091</v>
      </c>
      <c r="BY747" s="17">
        <v>0.105332410974794</v>
      </c>
      <c r="BZ747" s="17"/>
      <c r="CA747" s="17">
        <v>0.16351395719745701</v>
      </c>
      <c r="CB747" s="17">
        <v>7.3210957884781797E-2</v>
      </c>
      <c r="CC747" s="17">
        <v>0.15917809891006501</v>
      </c>
      <c r="CD747" s="17">
        <v>0.124709029482745</v>
      </c>
    </row>
    <row r="748" spans="2:82">
      <c r="B748" t="s">
        <v>283</v>
      </c>
      <c r="C748" s="17">
        <v>0.396734522895617</v>
      </c>
      <c r="D748" s="17">
        <v>0.42450693385538801</v>
      </c>
      <c r="E748" s="17">
        <v>0.37065435334902502</v>
      </c>
      <c r="F748" s="17"/>
      <c r="G748" s="17">
        <v>0.36564418451047498</v>
      </c>
      <c r="H748" s="17">
        <v>0.35324763940441301</v>
      </c>
      <c r="I748" s="17">
        <v>0.42332645044970602</v>
      </c>
      <c r="J748" s="17">
        <v>0.40462192878763098</v>
      </c>
      <c r="K748" s="17">
        <v>0.43483434601183302</v>
      </c>
      <c r="L748" s="17">
        <v>0.399222952453128</v>
      </c>
      <c r="M748" s="17"/>
      <c r="N748" s="17">
        <v>0.41730399239160199</v>
      </c>
      <c r="O748" s="17">
        <v>0.419047497922236</v>
      </c>
      <c r="P748" s="17">
        <v>0.36621677750463399</v>
      </c>
      <c r="Q748" s="17">
        <v>0.37757751711432302</v>
      </c>
      <c r="R748" s="17"/>
      <c r="S748" s="17">
        <v>0.38399728085408202</v>
      </c>
      <c r="T748" s="17">
        <v>0.40949367204164799</v>
      </c>
      <c r="U748" s="17">
        <v>0.43223412283192703</v>
      </c>
      <c r="V748" s="17">
        <v>0.37225705238836398</v>
      </c>
      <c r="W748" s="17">
        <v>0.39372204033756902</v>
      </c>
      <c r="X748" s="17">
        <v>0.40534606033156301</v>
      </c>
      <c r="Y748" s="17">
        <v>0.39965936743361302</v>
      </c>
      <c r="Z748" s="17">
        <v>0.35426466918167099</v>
      </c>
      <c r="AA748" s="17">
        <v>0.40544012031472598</v>
      </c>
      <c r="AB748" s="17">
        <v>0.36737477649355599</v>
      </c>
      <c r="AC748" s="17">
        <v>0.44324361511629201</v>
      </c>
      <c r="AD748" s="17">
        <v>0.38831442105453301</v>
      </c>
      <c r="AE748" s="17"/>
      <c r="AF748" s="17">
        <v>0.29261680396209599</v>
      </c>
      <c r="AG748" s="17">
        <v>0.31528146170633098</v>
      </c>
      <c r="AH748" s="17">
        <v>0.343664129631853</v>
      </c>
      <c r="AI748" s="17">
        <v>0.39308004076081998</v>
      </c>
      <c r="AJ748" s="17">
        <v>0.38702393143752201</v>
      </c>
      <c r="AK748" s="17">
        <v>0.44737830987528299</v>
      </c>
      <c r="AL748" s="17">
        <v>0.37947886451045099</v>
      </c>
      <c r="AM748" s="17">
        <v>0.37633492388425799</v>
      </c>
      <c r="AN748" s="17">
        <v>0.428264054625701</v>
      </c>
      <c r="AO748" s="17">
        <v>0.42440603614751199</v>
      </c>
      <c r="AP748" s="17">
        <v>0.41336297286281698</v>
      </c>
      <c r="AQ748" s="17">
        <v>0.42746659770803003</v>
      </c>
      <c r="AR748" s="17">
        <v>0.46901560575238599</v>
      </c>
      <c r="AS748" s="17">
        <v>0.40425706818475499</v>
      </c>
      <c r="AT748" s="17">
        <v>0.38392638802872903</v>
      </c>
      <c r="AU748" s="17">
        <v>0.39499376220869598</v>
      </c>
      <c r="AV748" s="17"/>
      <c r="AW748" s="17">
        <v>0.37664702251120402</v>
      </c>
      <c r="AX748" s="17">
        <v>0.41946484636943399</v>
      </c>
      <c r="AY748" s="17">
        <v>0.39040419159548401</v>
      </c>
      <c r="AZ748" s="17">
        <v>0.397471900937578</v>
      </c>
      <c r="BA748" s="17">
        <v>0.37718132161878698</v>
      </c>
      <c r="BB748" s="17">
        <v>0.41452694985579902</v>
      </c>
      <c r="BC748" s="17"/>
      <c r="BD748" s="17">
        <v>0.39240105001886699</v>
      </c>
      <c r="BE748" s="17">
        <v>0.37048516890392602</v>
      </c>
      <c r="BF748" s="17">
        <v>0.41955920609367903</v>
      </c>
      <c r="BG748" s="17">
        <v>0.37387792221852401</v>
      </c>
      <c r="BH748" s="17">
        <v>0.44314494070938698</v>
      </c>
      <c r="BI748" s="17"/>
      <c r="BJ748" s="17">
        <v>0.39743542201959497</v>
      </c>
      <c r="BK748" s="17">
        <v>0.39419538624047601</v>
      </c>
      <c r="BL748" s="17"/>
      <c r="BM748" s="17">
        <v>0.396793703926203</v>
      </c>
      <c r="BN748" s="17">
        <v>0.39901291398796501</v>
      </c>
      <c r="BO748" s="17"/>
      <c r="BP748" s="17">
        <v>0.40075046099552702</v>
      </c>
      <c r="BQ748" s="17">
        <v>0.402308320831752</v>
      </c>
      <c r="BR748" s="17">
        <v>0.365720416392113</v>
      </c>
      <c r="BS748" s="17">
        <v>0.39664242185952298</v>
      </c>
      <c r="BT748" s="17"/>
      <c r="BU748" s="17">
        <v>0.40691947792583599</v>
      </c>
      <c r="BV748" s="17">
        <v>0.383769490191888</v>
      </c>
      <c r="BW748" s="17"/>
      <c r="BX748" s="17">
        <v>0.39249692867101799</v>
      </c>
      <c r="BY748" s="17">
        <v>0.39841538917171099</v>
      </c>
      <c r="BZ748" s="17"/>
      <c r="CA748" s="17">
        <v>0.36657850608944298</v>
      </c>
      <c r="CB748" s="17">
        <v>0.358636949268134</v>
      </c>
      <c r="CC748" s="17">
        <v>0.437730879828443</v>
      </c>
      <c r="CD748" s="17">
        <v>0.39735724052814902</v>
      </c>
    </row>
    <row r="749" spans="2:82">
      <c r="B749" t="s">
        <v>284</v>
      </c>
      <c r="C749" s="17">
        <v>0.211634179847905</v>
      </c>
      <c r="D749" s="17">
        <v>0.219937619391465</v>
      </c>
      <c r="E749" s="17">
        <v>0.20355587947400999</v>
      </c>
      <c r="F749" s="17"/>
      <c r="G749" s="17">
        <v>0.196846188568259</v>
      </c>
      <c r="H749" s="17">
        <v>0.215473574314616</v>
      </c>
      <c r="I749" s="17">
        <v>0.181890632789039</v>
      </c>
      <c r="J749" s="17">
        <v>0.21478882755558601</v>
      </c>
      <c r="K749" s="17">
        <v>0.200601528238918</v>
      </c>
      <c r="L749" s="17">
        <v>0.247458713318956</v>
      </c>
      <c r="M749" s="17"/>
      <c r="N749" s="17">
        <v>0.23054685042208001</v>
      </c>
      <c r="O749" s="17">
        <v>0.192778144530317</v>
      </c>
      <c r="P749" s="17">
        <v>0.22661102789134099</v>
      </c>
      <c r="Q749" s="17">
        <v>0.199519965011379</v>
      </c>
      <c r="R749" s="17"/>
      <c r="S749" s="17">
        <v>0.20460240570045901</v>
      </c>
      <c r="T749" s="17">
        <v>0.2110098309947</v>
      </c>
      <c r="U749" s="17">
        <v>0.19853262248345999</v>
      </c>
      <c r="V749" s="17">
        <v>0.19825632197615101</v>
      </c>
      <c r="W749" s="17">
        <v>0.242748370699161</v>
      </c>
      <c r="X749" s="17">
        <v>0.19091508533583401</v>
      </c>
      <c r="Y749" s="17">
        <v>0.245398650486258</v>
      </c>
      <c r="Z749" s="17">
        <v>0.24546422404238299</v>
      </c>
      <c r="AA749" s="17">
        <v>0.23329131898701</v>
      </c>
      <c r="AB749" s="17">
        <v>0.20472907063781301</v>
      </c>
      <c r="AC749" s="17">
        <v>0.17397268301364499</v>
      </c>
      <c r="AD749" s="17">
        <v>0.18070803846146999</v>
      </c>
      <c r="AE749" s="17"/>
      <c r="AF749" s="17">
        <v>0.21237957456491899</v>
      </c>
      <c r="AG749" s="17">
        <v>0.20898354583560599</v>
      </c>
      <c r="AH749" s="17">
        <v>0.18705882938705701</v>
      </c>
      <c r="AI749" s="17">
        <v>0.21914201993548199</v>
      </c>
      <c r="AJ749" s="17">
        <v>0.18669236819052101</v>
      </c>
      <c r="AK749" s="17">
        <v>0.224949078888566</v>
      </c>
      <c r="AL749" s="17">
        <v>0.22761008325929999</v>
      </c>
      <c r="AM749" s="17">
        <v>0.24624340267754599</v>
      </c>
      <c r="AN749" s="17">
        <v>0.22143976165587601</v>
      </c>
      <c r="AO749" s="17">
        <v>0.200016668689382</v>
      </c>
      <c r="AP749" s="17">
        <v>0.20839245421793201</v>
      </c>
      <c r="AQ749" s="17">
        <v>0.21868152395535001</v>
      </c>
      <c r="AR749" s="17">
        <v>0.19370949718243699</v>
      </c>
      <c r="AS749" s="17">
        <v>0.15883010589518601</v>
      </c>
      <c r="AT749" s="17">
        <v>0.26537940189218501</v>
      </c>
      <c r="AU749" s="17">
        <v>0.241539056204262</v>
      </c>
      <c r="AV749" s="17"/>
      <c r="AW749" s="17">
        <v>0.20553484222801399</v>
      </c>
      <c r="AX749" s="17">
        <v>0.203096222601413</v>
      </c>
      <c r="AY749" s="17">
        <v>0.18274682370268699</v>
      </c>
      <c r="AZ749" s="17">
        <v>0.220705607617248</v>
      </c>
      <c r="BA749" s="17">
        <v>0.24519091875457499</v>
      </c>
      <c r="BB749" s="17">
        <v>0.244883495266593</v>
      </c>
      <c r="BC749" s="17"/>
      <c r="BD749" s="17">
        <v>0.214363386436319</v>
      </c>
      <c r="BE749" s="17">
        <v>0.20087003881753401</v>
      </c>
      <c r="BF749" s="17">
        <v>0.203850190868788</v>
      </c>
      <c r="BG749" s="17">
        <v>0.219028647939148</v>
      </c>
      <c r="BH749" s="17">
        <v>0.22620994093337601</v>
      </c>
      <c r="BI749" s="17"/>
      <c r="BJ749" s="17">
        <v>0.211270516804691</v>
      </c>
      <c r="BK749" s="17">
        <v>0.21708501516743001</v>
      </c>
      <c r="BL749" s="17"/>
      <c r="BM749" s="17">
        <v>0.21211444131288801</v>
      </c>
      <c r="BN749" s="17">
        <v>0.210580453694998</v>
      </c>
      <c r="BO749" s="17"/>
      <c r="BP749" s="17">
        <v>0.202858830785038</v>
      </c>
      <c r="BQ749" s="17">
        <v>0.188848761320286</v>
      </c>
      <c r="BR749" s="17">
        <v>0.216757601638529</v>
      </c>
      <c r="BS749" s="17">
        <v>0.217416864187082</v>
      </c>
      <c r="BT749" s="17"/>
      <c r="BU749" s="17">
        <v>0.22803377856629101</v>
      </c>
      <c r="BV749" s="17">
        <v>0.190758158983694</v>
      </c>
      <c r="BW749" s="17"/>
      <c r="BX749" s="17">
        <v>0.220142024982977</v>
      </c>
      <c r="BY749" s="17">
        <v>0.20825949383225201</v>
      </c>
      <c r="BZ749" s="17"/>
      <c r="CA749" s="17">
        <v>0.25583946908017902</v>
      </c>
      <c r="CB749" s="17">
        <v>0.26041208402384802</v>
      </c>
      <c r="CC749" s="17">
        <v>0.186549789005231</v>
      </c>
      <c r="CD749" s="17">
        <v>0.17999274818105401</v>
      </c>
    </row>
    <row r="750" spans="2:82">
      <c r="B750" t="s">
        <v>285</v>
      </c>
      <c r="C750" s="17">
        <v>4.6323242727556897E-2</v>
      </c>
      <c r="D750" s="17">
        <v>5.3111497443196397E-2</v>
      </c>
      <c r="E750" s="17">
        <v>4.0037627796284801E-2</v>
      </c>
      <c r="F750" s="17"/>
      <c r="G750" s="17">
        <v>2.5785030775441999E-2</v>
      </c>
      <c r="H750" s="17">
        <v>4.6758214921764199E-2</v>
      </c>
      <c r="I750" s="17">
        <v>5.3408808694330297E-2</v>
      </c>
      <c r="J750" s="17">
        <v>4.5975522293643399E-2</v>
      </c>
      <c r="K750" s="17">
        <v>5.2661247735461297E-2</v>
      </c>
      <c r="L750" s="17">
        <v>4.9889983418789197E-2</v>
      </c>
      <c r="M750" s="17"/>
      <c r="N750" s="17">
        <v>4.7445218661900997E-2</v>
      </c>
      <c r="O750" s="17">
        <v>4.8121959404378398E-2</v>
      </c>
      <c r="P750" s="17">
        <v>4.8205374753524897E-2</v>
      </c>
      <c r="Q750" s="17">
        <v>4.1718861661444499E-2</v>
      </c>
      <c r="R750" s="17"/>
      <c r="S750" s="17">
        <v>4.6075128095522E-2</v>
      </c>
      <c r="T750" s="17">
        <v>5.4608520280860599E-2</v>
      </c>
      <c r="U750" s="17">
        <v>3.4805886799043E-2</v>
      </c>
      <c r="V750" s="17">
        <v>6.2413324946122499E-2</v>
      </c>
      <c r="W750" s="17">
        <v>4.4888696502745601E-2</v>
      </c>
      <c r="X750" s="17">
        <v>4.1629464092401702E-2</v>
      </c>
      <c r="Y750" s="17">
        <v>6.7795922335484399E-2</v>
      </c>
      <c r="Z750" s="17">
        <v>5.3294062480870298E-2</v>
      </c>
      <c r="AA750" s="17">
        <v>3.4291208400038499E-2</v>
      </c>
      <c r="AB750" s="17">
        <v>2.91389258635379E-2</v>
      </c>
      <c r="AC750" s="17">
        <v>3.8452581551234398E-2</v>
      </c>
      <c r="AD750" s="17">
        <v>5.3685840704887897E-2</v>
      </c>
      <c r="AE750" s="17"/>
      <c r="AF750" s="17">
        <v>0</v>
      </c>
      <c r="AG750" s="17">
        <v>6.5605189539322997E-2</v>
      </c>
      <c r="AH750" s="17">
        <v>3.7713888100511898E-2</v>
      </c>
      <c r="AI750" s="17">
        <v>3.8439927494159101E-2</v>
      </c>
      <c r="AJ750" s="17">
        <v>3.6270063796667501E-2</v>
      </c>
      <c r="AK750" s="17">
        <v>3.5668823917859499E-2</v>
      </c>
      <c r="AL750" s="17">
        <v>5.8558185136402902E-2</v>
      </c>
      <c r="AM750" s="17">
        <v>2.9131612121052999E-2</v>
      </c>
      <c r="AN750" s="17">
        <v>4.4493200257423302E-2</v>
      </c>
      <c r="AO750" s="17">
        <v>5.9314522680575098E-2</v>
      </c>
      <c r="AP750" s="17">
        <v>4.9806986244390603E-2</v>
      </c>
      <c r="AQ750" s="17">
        <v>5.39274065193752E-2</v>
      </c>
      <c r="AR750" s="17">
        <v>6.3242551455887003E-2</v>
      </c>
      <c r="AS750" s="17">
        <v>4.8606514340474499E-2</v>
      </c>
      <c r="AT750" s="17">
        <v>4.18177790542568E-2</v>
      </c>
      <c r="AU750" s="17">
        <v>6.5021392808422701E-2</v>
      </c>
      <c r="AV750" s="17"/>
      <c r="AW750" s="17">
        <v>4.68732585653081E-2</v>
      </c>
      <c r="AX750" s="17">
        <v>4.3515271783583498E-2</v>
      </c>
      <c r="AY750" s="17">
        <v>5.0970939137830198E-2</v>
      </c>
      <c r="AZ750" s="17">
        <v>4.0714367818733298E-2</v>
      </c>
      <c r="BA750" s="17">
        <v>5.1345916731378699E-2</v>
      </c>
      <c r="BB750" s="17">
        <v>5.7349902484987898E-2</v>
      </c>
      <c r="BC750" s="17"/>
      <c r="BD750" s="17">
        <v>4.2432995548297603E-2</v>
      </c>
      <c r="BE750" s="17">
        <v>5.40635713632419E-2</v>
      </c>
      <c r="BF750" s="17">
        <v>4.1664484568681603E-2</v>
      </c>
      <c r="BG750" s="17">
        <v>4.3256569152008199E-2</v>
      </c>
      <c r="BH750" s="17">
        <v>4.5122716889316801E-2</v>
      </c>
      <c r="BI750" s="17"/>
      <c r="BJ750" s="17">
        <v>4.9115367837939197E-2</v>
      </c>
      <c r="BK750" s="17">
        <v>3.5598595803238597E-2</v>
      </c>
      <c r="BL750" s="17"/>
      <c r="BM750" s="17">
        <v>4.8599505492353902E-2</v>
      </c>
      <c r="BN750" s="17">
        <v>3.6172040521979899E-2</v>
      </c>
      <c r="BO750" s="17"/>
      <c r="BP750" s="17">
        <v>2.42736729873974E-2</v>
      </c>
      <c r="BQ750" s="17">
        <v>4.9290454509992102E-2</v>
      </c>
      <c r="BR750" s="17">
        <v>7.5275645659977797E-2</v>
      </c>
      <c r="BS750" s="17">
        <v>4.7703755548292398E-2</v>
      </c>
      <c r="BT750" s="17"/>
      <c r="BU750" s="17">
        <v>4.4580449552034697E-2</v>
      </c>
      <c r="BV750" s="17">
        <v>4.8541747418980798E-2</v>
      </c>
      <c r="BW750" s="17"/>
      <c r="BX750" s="17">
        <v>2.86318701136773E-2</v>
      </c>
      <c r="BY750" s="17">
        <v>5.3340628071308599E-2</v>
      </c>
      <c r="BZ750" s="17"/>
      <c r="CA750" s="17">
        <v>5.7768336017910503E-2</v>
      </c>
      <c r="CB750" s="17">
        <v>9.9718759061061202E-2</v>
      </c>
      <c r="CC750" s="17">
        <v>1.25825113606897E-2</v>
      </c>
      <c r="CD750" s="17">
        <v>2.80507637988427E-2</v>
      </c>
    </row>
    <row r="751" spans="2:82">
      <c r="B751" t="s">
        <v>195</v>
      </c>
      <c r="C751" s="17">
        <v>0.19366522991045301</v>
      </c>
      <c r="D751" s="17">
        <v>0.13671812875762299</v>
      </c>
      <c r="E751" s="17">
        <v>0.24866450114046901</v>
      </c>
      <c r="F751" s="17"/>
      <c r="G751" s="17">
        <v>0.156508741711716</v>
      </c>
      <c r="H751" s="17">
        <v>0.14996151091577001</v>
      </c>
      <c r="I751" s="17">
        <v>0.186104879961973</v>
      </c>
      <c r="J751" s="17">
        <v>0.22507999821764599</v>
      </c>
      <c r="K751" s="17">
        <v>0.20953086729702</v>
      </c>
      <c r="L751" s="17">
        <v>0.22402876627721099</v>
      </c>
      <c r="M751" s="17"/>
      <c r="N751" s="17">
        <v>0.157693088289309</v>
      </c>
      <c r="O751" s="17">
        <v>0.20984478794947001</v>
      </c>
      <c r="P751" s="17">
        <v>0.17248128474451599</v>
      </c>
      <c r="Q751" s="17">
        <v>0.23300923936407</v>
      </c>
      <c r="R751" s="17"/>
      <c r="S751" s="17">
        <v>0.18534321634143</v>
      </c>
      <c r="T751" s="17">
        <v>0.19298459178703301</v>
      </c>
      <c r="U751" s="17">
        <v>0.225622708110607</v>
      </c>
      <c r="V751" s="17">
        <v>0.23353282816301801</v>
      </c>
      <c r="W751" s="17">
        <v>0.16609645924124999</v>
      </c>
      <c r="X751" s="17">
        <v>0.17524260554378601</v>
      </c>
      <c r="Y751" s="17">
        <v>0.16217539990970201</v>
      </c>
      <c r="Z751" s="17">
        <v>0.245764293163696</v>
      </c>
      <c r="AA751" s="17">
        <v>0.17561523886239799</v>
      </c>
      <c r="AB751" s="17">
        <v>0.20768515735687701</v>
      </c>
      <c r="AC751" s="17">
        <v>0.19122588856330999</v>
      </c>
      <c r="AD751" s="17">
        <v>0.19292568336072299</v>
      </c>
      <c r="AE751" s="17"/>
      <c r="AF751" s="17">
        <v>0.27871165228609801</v>
      </c>
      <c r="AG751" s="17">
        <v>0.17663505637825999</v>
      </c>
      <c r="AH751" s="17">
        <v>0.27391039818572099</v>
      </c>
      <c r="AI751" s="17">
        <v>0.22683208908789099</v>
      </c>
      <c r="AJ751" s="17">
        <v>0.220235299764413</v>
      </c>
      <c r="AK751" s="17">
        <v>0.17435590240834301</v>
      </c>
      <c r="AL751" s="17">
        <v>0.167737687535359</v>
      </c>
      <c r="AM751" s="17">
        <v>0.211594171084697</v>
      </c>
      <c r="AN751" s="17">
        <v>0.173030641716198</v>
      </c>
      <c r="AO751" s="17">
        <v>0.16077831311728799</v>
      </c>
      <c r="AP751" s="17">
        <v>0.160733176914478</v>
      </c>
      <c r="AQ751" s="17">
        <v>0.149600626799991</v>
      </c>
      <c r="AR751" s="17">
        <v>0.14215830013699399</v>
      </c>
      <c r="AS751" s="17">
        <v>0.120421272685795</v>
      </c>
      <c r="AT751" s="17">
        <v>0.122237773974882</v>
      </c>
      <c r="AU751" s="17">
        <v>0.13381575181063399</v>
      </c>
      <c r="AV751" s="17"/>
      <c r="AW751" s="17">
        <v>0.155912407162723</v>
      </c>
      <c r="AX751" s="17">
        <v>0.19788231033206399</v>
      </c>
      <c r="AY751" s="17">
        <v>0.21954105737704799</v>
      </c>
      <c r="AZ751" s="17">
        <v>0.211146920223301</v>
      </c>
      <c r="BA751" s="17">
        <v>0.21067475879754399</v>
      </c>
      <c r="BB751" s="17">
        <v>0.173663050454606</v>
      </c>
      <c r="BC751" s="17"/>
      <c r="BD751" s="17">
        <v>0.236851175378923</v>
      </c>
      <c r="BE751" s="17">
        <v>0.217789997475341</v>
      </c>
      <c r="BF751" s="17">
        <v>0.162408222202196</v>
      </c>
      <c r="BG751" s="17">
        <v>0.15054468157756201</v>
      </c>
      <c r="BH751" s="17">
        <v>0.14034414302992201</v>
      </c>
      <c r="BI751" s="17"/>
      <c r="BJ751" s="17">
        <v>0.203329608825526</v>
      </c>
      <c r="BK751" s="17">
        <v>0.145316630952781</v>
      </c>
      <c r="BL751" s="17"/>
      <c r="BM751" s="17">
        <v>0.199772807673603</v>
      </c>
      <c r="BN751" s="17">
        <v>0.162718883904901</v>
      </c>
      <c r="BO751" s="17"/>
      <c r="BP751" s="17">
        <v>0.14417389580647699</v>
      </c>
      <c r="BQ751" s="17">
        <v>0.152696085207601</v>
      </c>
      <c r="BR751" s="17">
        <v>0.178252753326789</v>
      </c>
      <c r="BS751" s="17">
        <v>0.20817534245359801</v>
      </c>
      <c r="BT751" s="17"/>
      <c r="BU751" s="17">
        <v>0.17039323430790601</v>
      </c>
      <c r="BV751" s="17">
        <v>0.22328953194937701</v>
      </c>
      <c r="BW751" s="17"/>
      <c r="BX751" s="17">
        <v>0.14975729492668899</v>
      </c>
      <c r="BY751" s="17">
        <v>0.211081566457892</v>
      </c>
      <c r="BZ751" s="17"/>
      <c r="CA751" s="17">
        <v>9.9019470175918195E-2</v>
      </c>
      <c r="CB751" s="17">
        <v>0.196375096962323</v>
      </c>
      <c r="CC751" s="17">
        <v>0.16910788576463701</v>
      </c>
      <c r="CD751" s="17">
        <v>0.242052063066546</v>
      </c>
    </row>
    <row r="752" spans="2:82">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row>
    <row r="753" spans="2:82">
      <c r="B753" s="6" t="s">
        <v>287</v>
      </c>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row>
    <row r="754" spans="2:82">
      <c r="B754" s="24" t="s">
        <v>15</v>
      </c>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row>
    <row r="755" spans="2:82">
      <c r="B755" t="s">
        <v>281</v>
      </c>
      <c r="C755" s="17">
        <v>4.7065664489276002E-2</v>
      </c>
      <c r="D755" s="17">
        <v>5.7509426237402697E-2</v>
      </c>
      <c r="E755" s="17">
        <v>3.6757708292974901E-2</v>
      </c>
      <c r="F755" s="17"/>
      <c r="G755" s="17">
        <v>6.7659832038495002E-2</v>
      </c>
      <c r="H755" s="17">
        <v>7.3027224386783801E-2</v>
      </c>
      <c r="I755" s="17">
        <v>5.1331197790239501E-2</v>
      </c>
      <c r="J755" s="17">
        <v>3.7886014217952298E-2</v>
      </c>
      <c r="K755" s="17">
        <v>2.8755187672863398E-2</v>
      </c>
      <c r="L755" s="17">
        <v>2.84468077732585E-2</v>
      </c>
      <c r="M755" s="17"/>
      <c r="N755" s="17">
        <v>5.0285256474396203E-2</v>
      </c>
      <c r="O755" s="17">
        <v>3.63307980523584E-2</v>
      </c>
      <c r="P755" s="17">
        <v>5.8048824440337099E-2</v>
      </c>
      <c r="Q755" s="17">
        <v>4.5112226733768801E-2</v>
      </c>
      <c r="R755" s="17"/>
      <c r="S755" s="17">
        <v>7.63293746818757E-2</v>
      </c>
      <c r="T755" s="17">
        <v>3.2455472229940399E-2</v>
      </c>
      <c r="U755" s="17">
        <v>2.2876605507373499E-2</v>
      </c>
      <c r="V755" s="17">
        <v>4.8952237140266502E-2</v>
      </c>
      <c r="W755" s="17">
        <v>3.5212816174899901E-2</v>
      </c>
      <c r="X755" s="17">
        <v>5.8025621294367703E-2</v>
      </c>
      <c r="Y755" s="17">
        <v>3.6471063443243898E-2</v>
      </c>
      <c r="Z755" s="17">
        <v>3.4956339016924701E-2</v>
      </c>
      <c r="AA755" s="17">
        <v>4.2982888870138299E-2</v>
      </c>
      <c r="AB755" s="17">
        <v>6.7949550887391894E-2</v>
      </c>
      <c r="AC755" s="17">
        <v>3.08064749296591E-2</v>
      </c>
      <c r="AD755" s="17">
        <v>5.12483044832086E-2</v>
      </c>
      <c r="AE755" s="17"/>
      <c r="AF755" s="17">
        <v>0</v>
      </c>
      <c r="AG755" s="17">
        <v>6.7312035943460802E-2</v>
      </c>
      <c r="AH755" s="17">
        <v>6.4093192930388801E-2</v>
      </c>
      <c r="AI755" s="17">
        <v>3.5903804193375403E-2</v>
      </c>
      <c r="AJ755" s="17">
        <v>3.6766142455350599E-2</v>
      </c>
      <c r="AK755" s="17">
        <v>4.5867251992152899E-2</v>
      </c>
      <c r="AL755" s="17">
        <v>2.63880648666521E-2</v>
      </c>
      <c r="AM755" s="17">
        <v>4.4909404442062803E-2</v>
      </c>
      <c r="AN755" s="17">
        <v>3.6036422511225102E-2</v>
      </c>
      <c r="AO755" s="17">
        <v>7.5871340363207404E-2</v>
      </c>
      <c r="AP755" s="17">
        <v>5.3682585210794602E-2</v>
      </c>
      <c r="AQ755" s="17">
        <v>5.3432668347539201E-2</v>
      </c>
      <c r="AR755" s="17">
        <v>4.5018567367969199E-2</v>
      </c>
      <c r="AS755" s="17">
        <v>3.3951409108648703E-2</v>
      </c>
      <c r="AT755" s="17">
        <v>0.103203166457245</v>
      </c>
      <c r="AU755" s="17">
        <v>7.2759128172636703E-2</v>
      </c>
      <c r="AV755" s="17"/>
      <c r="AW755" s="17">
        <v>6.64569045529846E-2</v>
      </c>
      <c r="AX755" s="17">
        <v>4.0754971787566999E-2</v>
      </c>
      <c r="AY755" s="17">
        <v>4.91635123379182E-2</v>
      </c>
      <c r="AZ755" s="17">
        <v>3.8768754618481997E-2</v>
      </c>
      <c r="BA755" s="17">
        <v>4.7616234412317798E-2</v>
      </c>
      <c r="BB755" s="17">
        <v>2.34686831480337E-2</v>
      </c>
      <c r="BC755" s="17"/>
      <c r="BD755" s="17">
        <v>3.7653040269418202E-2</v>
      </c>
      <c r="BE755" s="17">
        <v>3.8151875952331903E-2</v>
      </c>
      <c r="BF755" s="17">
        <v>6.0280685944002703E-2</v>
      </c>
      <c r="BG755" s="17">
        <v>5.6384152328240802E-2</v>
      </c>
      <c r="BH755" s="17">
        <v>9.3224728228867002E-2</v>
      </c>
      <c r="BI755" s="17"/>
      <c r="BJ755" s="17">
        <v>4.2101010637578498E-2</v>
      </c>
      <c r="BK755" s="17">
        <v>6.8352383124371502E-2</v>
      </c>
      <c r="BL755" s="17"/>
      <c r="BM755" s="17">
        <v>4.3643734833245698E-2</v>
      </c>
      <c r="BN755" s="17">
        <v>6.3477305081882193E-2</v>
      </c>
      <c r="BO755" s="17"/>
      <c r="BP755" s="17">
        <v>6.8075395967476804E-2</v>
      </c>
      <c r="BQ755" s="17">
        <v>7.4154897450493099E-2</v>
      </c>
      <c r="BR755" s="17">
        <v>3.3815374811661102E-2</v>
      </c>
      <c r="BS755" s="17">
        <v>3.8669351143675403E-2</v>
      </c>
      <c r="BT755" s="17"/>
      <c r="BU755" s="17">
        <v>4.82376842940355E-2</v>
      </c>
      <c r="BV755" s="17">
        <v>4.5573731039099799E-2</v>
      </c>
      <c r="BW755" s="17"/>
      <c r="BX755" s="17">
        <v>6.6890347912828899E-2</v>
      </c>
      <c r="BY755" s="17">
        <v>3.9202089065410201E-2</v>
      </c>
      <c r="BZ755" s="17"/>
      <c r="CA755" s="17">
        <v>7.8321114139778894E-2</v>
      </c>
      <c r="CB755" s="17">
        <v>1.9003789798407899E-2</v>
      </c>
      <c r="CC755" s="17">
        <v>7.18928508195609E-2</v>
      </c>
      <c r="CD755" s="17">
        <v>3.9347667039703403E-2</v>
      </c>
    </row>
    <row r="756" spans="2:82">
      <c r="B756" t="s">
        <v>282</v>
      </c>
      <c r="C756" s="17">
        <v>0.20529465443366901</v>
      </c>
      <c r="D756" s="17">
        <v>0.23568986491323601</v>
      </c>
      <c r="E756" s="17">
        <v>0.17578306634795701</v>
      </c>
      <c r="F756" s="17"/>
      <c r="G756" s="17">
        <v>0.23087956113328201</v>
      </c>
      <c r="H756" s="17">
        <v>0.23256591272313101</v>
      </c>
      <c r="I756" s="17">
        <v>0.22921576603764199</v>
      </c>
      <c r="J756" s="17">
        <v>0.208221769599121</v>
      </c>
      <c r="K756" s="17">
        <v>0.18661369317652199</v>
      </c>
      <c r="L756" s="17">
        <v>0.15665008725201099</v>
      </c>
      <c r="M756" s="17"/>
      <c r="N756" s="17">
        <v>0.23261910560001101</v>
      </c>
      <c r="O756" s="17">
        <v>0.19621876893349399</v>
      </c>
      <c r="P756" s="17">
        <v>0.204854432434945</v>
      </c>
      <c r="Q756" s="17">
        <v>0.18543601443577401</v>
      </c>
      <c r="R756" s="17"/>
      <c r="S756" s="17">
        <v>0.20075881147618899</v>
      </c>
      <c r="T756" s="17">
        <v>0.22772849948136201</v>
      </c>
      <c r="U756" s="17">
        <v>0.236417430905173</v>
      </c>
      <c r="V756" s="17">
        <v>0.17195604219326099</v>
      </c>
      <c r="W756" s="17">
        <v>0.17618581045002499</v>
      </c>
      <c r="X756" s="17">
        <v>0.192389754568322</v>
      </c>
      <c r="Y756" s="17">
        <v>0.17038661143639899</v>
      </c>
      <c r="Z756" s="17">
        <v>0.15981585867890699</v>
      </c>
      <c r="AA756" s="17">
        <v>0.208270734764892</v>
      </c>
      <c r="AB756" s="17">
        <v>0.25217939729037497</v>
      </c>
      <c r="AC756" s="17">
        <v>0.20426544612804101</v>
      </c>
      <c r="AD756" s="17">
        <v>0.25679254847483601</v>
      </c>
      <c r="AE756" s="17"/>
      <c r="AF756" s="17">
        <v>0.39193469018300697</v>
      </c>
      <c r="AG756" s="17">
        <v>0.20408381432303899</v>
      </c>
      <c r="AH756" s="17">
        <v>0.21095266613233099</v>
      </c>
      <c r="AI756" s="17">
        <v>0.16499706941332001</v>
      </c>
      <c r="AJ756" s="17">
        <v>0.211678457470966</v>
      </c>
      <c r="AK756" s="17">
        <v>0.18027339861016101</v>
      </c>
      <c r="AL756" s="17">
        <v>0.19313851689811401</v>
      </c>
      <c r="AM756" s="17">
        <v>0.19335699576045501</v>
      </c>
      <c r="AN756" s="17">
        <v>0.22799902480508699</v>
      </c>
      <c r="AO756" s="17">
        <v>0.174875332555716</v>
      </c>
      <c r="AP756" s="17">
        <v>0.25328686215368001</v>
      </c>
      <c r="AQ756" s="17">
        <v>0.20860192647790801</v>
      </c>
      <c r="AR756" s="17">
        <v>0.20817551535387799</v>
      </c>
      <c r="AS756" s="17">
        <v>0.29857446825751499</v>
      </c>
      <c r="AT756" s="17">
        <v>0.23634744172460401</v>
      </c>
      <c r="AU756" s="17">
        <v>0.23704659304238199</v>
      </c>
      <c r="AV756" s="17"/>
      <c r="AW756" s="17">
        <v>0.218751504418598</v>
      </c>
      <c r="AX756" s="17">
        <v>0.22059428024696801</v>
      </c>
      <c r="AY756" s="17">
        <v>0.19250516241664101</v>
      </c>
      <c r="AZ756" s="17">
        <v>0.18479701660807901</v>
      </c>
      <c r="BA756" s="17">
        <v>0.18270080331476099</v>
      </c>
      <c r="BB756" s="17">
        <v>0.226509618352015</v>
      </c>
      <c r="BC756" s="17"/>
      <c r="BD756" s="17">
        <v>0.16511381178908499</v>
      </c>
      <c r="BE756" s="17">
        <v>0.19968620035617801</v>
      </c>
      <c r="BF756" s="17">
        <v>0.228662331378018</v>
      </c>
      <c r="BG756" s="17">
        <v>0.279452909764139</v>
      </c>
      <c r="BH756" s="17">
        <v>0.19376537281765599</v>
      </c>
      <c r="BI756" s="17"/>
      <c r="BJ756" s="17">
        <v>0.20023388601282999</v>
      </c>
      <c r="BK756" s="17">
        <v>0.22620045907490999</v>
      </c>
      <c r="BL756" s="17"/>
      <c r="BM756" s="17">
        <v>0.19761172172678099</v>
      </c>
      <c r="BN756" s="17">
        <v>0.24346965748638999</v>
      </c>
      <c r="BO756" s="17"/>
      <c r="BP756" s="17">
        <v>0.24971778850381099</v>
      </c>
      <c r="BQ756" s="17">
        <v>0.25818963280213297</v>
      </c>
      <c r="BR756" s="17">
        <v>0.24871038600395301</v>
      </c>
      <c r="BS756" s="17">
        <v>0.188731224676989</v>
      </c>
      <c r="BT756" s="17"/>
      <c r="BU756" s="17">
        <v>0.22154508771699899</v>
      </c>
      <c r="BV756" s="17">
        <v>0.18460851508960499</v>
      </c>
      <c r="BW756" s="17"/>
      <c r="BX756" s="17">
        <v>0.261818217698085</v>
      </c>
      <c r="BY756" s="17">
        <v>0.182874255910315</v>
      </c>
      <c r="BZ756" s="17"/>
      <c r="CA756" s="17">
        <v>0.238442473477085</v>
      </c>
      <c r="CB756" s="17">
        <v>0.151449772465929</v>
      </c>
      <c r="CC756" s="17">
        <v>0.26468251017864403</v>
      </c>
      <c r="CD756" s="17">
        <v>0.18487751191955501</v>
      </c>
    </row>
    <row r="757" spans="2:82">
      <c r="B757" t="s">
        <v>283</v>
      </c>
      <c r="C757" s="17">
        <v>0.38961920432228198</v>
      </c>
      <c r="D757" s="17">
        <v>0.408489124449948</v>
      </c>
      <c r="E757" s="17">
        <v>0.37104706473094201</v>
      </c>
      <c r="F757" s="17"/>
      <c r="G757" s="17">
        <v>0.34678353765863101</v>
      </c>
      <c r="H757" s="17">
        <v>0.33316124238197597</v>
      </c>
      <c r="I757" s="17">
        <v>0.38499898001960298</v>
      </c>
      <c r="J757" s="17">
        <v>0.38668158336891001</v>
      </c>
      <c r="K757" s="17">
        <v>0.42873447654654601</v>
      </c>
      <c r="L757" s="17">
        <v>0.44409517809044602</v>
      </c>
      <c r="M757" s="17"/>
      <c r="N757" s="17">
        <v>0.407891758964252</v>
      </c>
      <c r="O757" s="17">
        <v>0.407441974243969</v>
      </c>
      <c r="P757" s="17">
        <v>0.35558594786524</v>
      </c>
      <c r="Q757" s="17">
        <v>0.38347314087015</v>
      </c>
      <c r="R757" s="17"/>
      <c r="S757" s="17">
        <v>0.37143809780267001</v>
      </c>
      <c r="T757" s="17">
        <v>0.38141228577795999</v>
      </c>
      <c r="U757" s="17">
        <v>0.385294261215124</v>
      </c>
      <c r="V757" s="17">
        <v>0.39715949043923399</v>
      </c>
      <c r="W757" s="17">
        <v>0.45826717830020502</v>
      </c>
      <c r="X757" s="17">
        <v>0.36777422182599201</v>
      </c>
      <c r="Y757" s="17">
        <v>0.42120787114353803</v>
      </c>
      <c r="Z757" s="17">
        <v>0.34793192693203501</v>
      </c>
      <c r="AA757" s="17">
        <v>0.40647654769846803</v>
      </c>
      <c r="AB757" s="17">
        <v>0.36909776088046398</v>
      </c>
      <c r="AC757" s="17">
        <v>0.395382423977018</v>
      </c>
      <c r="AD757" s="17">
        <v>0.365793336613294</v>
      </c>
      <c r="AE757" s="17"/>
      <c r="AF757" s="17">
        <v>0.281905005683805</v>
      </c>
      <c r="AG757" s="17">
        <v>0.35285064074112199</v>
      </c>
      <c r="AH757" s="17">
        <v>0.33346109440528399</v>
      </c>
      <c r="AI757" s="17">
        <v>0.41261334605279498</v>
      </c>
      <c r="AJ757" s="17">
        <v>0.38404263843833802</v>
      </c>
      <c r="AK757" s="17">
        <v>0.43535981725434197</v>
      </c>
      <c r="AL757" s="17">
        <v>0.40748594476306599</v>
      </c>
      <c r="AM757" s="17">
        <v>0.41289784101499999</v>
      </c>
      <c r="AN757" s="17">
        <v>0.39509457178424201</v>
      </c>
      <c r="AO757" s="17">
        <v>0.416016967166152</v>
      </c>
      <c r="AP757" s="17">
        <v>0.37213027912808799</v>
      </c>
      <c r="AQ757" s="17">
        <v>0.387069988152346</v>
      </c>
      <c r="AR757" s="17">
        <v>0.462618967593598</v>
      </c>
      <c r="AS757" s="17">
        <v>0.29495320409681902</v>
      </c>
      <c r="AT757" s="17">
        <v>0.423775975280624</v>
      </c>
      <c r="AU757" s="17">
        <v>0.38540659412818401</v>
      </c>
      <c r="AV757" s="17"/>
      <c r="AW757" s="17">
        <v>0.39887550496492202</v>
      </c>
      <c r="AX757" s="17">
        <v>0.37886913805100503</v>
      </c>
      <c r="AY757" s="17">
        <v>0.35891313585560303</v>
      </c>
      <c r="AZ757" s="17">
        <v>0.40378113966939599</v>
      </c>
      <c r="BA757" s="17">
        <v>0.392326612031411</v>
      </c>
      <c r="BB757" s="17">
        <v>0.41550857090421101</v>
      </c>
      <c r="BC757" s="17"/>
      <c r="BD757" s="17">
        <v>0.39422070016831301</v>
      </c>
      <c r="BE757" s="17">
        <v>0.35437943746813699</v>
      </c>
      <c r="BF757" s="17">
        <v>0.39369842353054202</v>
      </c>
      <c r="BG757" s="17">
        <v>0.366442341112585</v>
      </c>
      <c r="BH757" s="17">
        <v>0.46168080444992099</v>
      </c>
      <c r="BI757" s="17"/>
      <c r="BJ757" s="17">
        <v>0.39587542933942899</v>
      </c>
      <c r="BK757" s="17">
        <v>0.368748979923538</v>
      </c>
      <c r="BL757" s="17"/>
      <c r="BM757" s="17">
        <v>0.39283701250577602</v>
      </c>
      <c r="BN757" s="17">
        <v>0.37605623416477701</v>
      </c>
      <c r="BO757" s="17"/>
      <c r="BP757" s="17">
        <v>0.38580666203870301</v>
      </c>
      <c r="BQ757" s="17">
        <v>0.35996452638367998</v>
      </c>
      <c r="BR757" s="17">
        <v>0.34649682020530898</v>
      </c>
      <c r="BS757" s="17">
        <v>0.39789130491249902</v>
      </c>
      <c r="BT757" s="17"/>
      <c r="BU757" s="17">
        <v>0.40174029291861502</v>
      </c>
      <c r="BV757" s="17">
        <v>0.37418955248877001</v>
      </c>
      <c r="BW757" s="17"/>
      <c r="BX757" s="17">
        <v>0.37604791284685801</v>
      </c>
      <c r="BY757" s="17">
        <v>0.39500233563571702</v>
      </c>
      <c r="BZ757" s="17"/>
      <c r="CA757" s="17">
        <v>0.36437857744268798</v>
      </c>
      <c r="CB757" s="17">
        <v>0.40507138476403298</v>
      </c>
      <c r="CC757" s="17">
        <v>0.38533870805135301</v>
      </c>
      <c r="CD757" s="17">
        <v>0.38589253985156802</v>
      </c>
    </row>
    <row r="758" spans="2:82">
      <c r="B758" t="s">
        <v>284</v>
      </c>
      <c r="C758" s="17">
        <v>0.13247799711894301</v>
      </c>
      <c r="D758" s="17">
        <v>0.13504251072635401</v>
      </c>
      <c r="E758" s="17">
        <v>0.12985983574579499</v>
      </c>
      <c r="F758" s="17"/>
      <c r="G758" s="17">
        <v>0.17436232969895099</v>
      </c>
      <c r="H758" s="17">
        <v>0.15484248958119401</v>
      </c>
      <c r="I758" s="17">
        <v>0.113976157413701</v>
      </c>
      <c r="J758" s="17">
        <v>0.117554764150547</v>
      </c>
      <c r="K758" s="17">
        <v>0.103649894218378</v>
      </c>
      <c r="L758" s="17">
        <v>0.13292292843165501</v>
      </c>
      <c r="M758" s="17"/>
      <c r="N758" s="17">
        <v>0.13211230121413001</v>
      </c>
      <c r="O758" s="17">
        <v>0.123246662991558</v>
      </c>
      <c r="P758" s="17">
        <v>0.161593241364266</v>
      </c>
      <c r="Q758" s="17">
        <v>0.11539503163709799</v>
      </c>
      <c r="R758" s="17"/>
      <c r="S758" s="17">
        <v>0.13519432794589301</v>
      </c>
      <c r="T758" s="17">
        <v>0.123881042598524</v>
      </c>
      <c r="U758" s="17">
        <v>0.115674877679642</v>
      </c>
      <c r="V758" s="17">
        <v>0.106899144860611</v>
      </c>
      <c r="W758" s="17">
        <v>0.162743191002889</v>
      </c>
      <c r="X758" s="17">
        <v>0.138645564923428</v>
      </c>
      <c r="Y758" s="17">
        <v>0.16958984706963501</v>
      </c>
      <c r="Z758" s="17">
        <v>0.19886989154673301</v>
      </c>
      <c r="AA758" s="17">
        <v>0.13188957319415801</v>
      </c>
      <c r="AB758" s="17">
        <v>8.6962754799711703E-2</v>
      </c>
      <c r="AC758" s="17">
        <v>0.146255010931647</v>
      </c>
      <c r="AD758" s="17">
        <v>0.117717853420372</v>
      </c>
      <c r="AE758" s="17"/>
      <c r="AF758" s="17">
        <v>4.6935320473486301E-2</v>
      </c>
      <c r="AG758" s="17">
        <v>0.12644385984761999</v>
      </c>
      <c r="AH758" s="17">
        <v>0.117576315018998</v>
      </c>
      <c r="AI758" s="17">
        <v>0.111350675411641</v>
      </c>
      <c r="AJ758" s="17">
        <v>0.123244642935606</v>
      </c>
      <c r="AK758" s="17">
        <v>0.13788842214945801</v>
      </c>
      <c r="AL758" s="17">
        <v>0.17030777644132</v>
      </c>
      <c r="AM758" s="17">
        <v>0.11676759658866701</v>
      </c>
      <c r="AN758" s="17">
        <v>0.142337491497976</v>
      </c>
      <c r="AO758" s="17">
        <v>0.13406733179781699</v>
      </c>
      <c r="AP758" s="17">
        <v>0.122838042295897</v>
      </c>
      <c r="AQ758" s="17">
        <v>0.15954175849963501</v>
      </c>
      <c r="AR758" s="17">
        <v>0.11333015451879599</v>
      </c>
      <c r="AS758" s="17">
        <v>0.17748659413668899</v>
      </c>
      <c r="AT758" s="17">
        <v>0.112211282670619</v>
      </c>
      <c r="AU758" s="17">
        <v>0.15363993094857201</v>
      </c>
      <c r="AV758" s="17"/>
      <c r="AW758" s="17">
        <v>0.123844978437751</v>
      </c>
      <c r="AX758" s="17">
        <v>0.13368878989281999</v>
      </c>
      <c r="AY758" s="17">
        <v>0.13300803314937801</v>
      </c>
      <c r="AZ758" s="17">
        <v>0.13532717902500299</v>
      </c>
      <c r="BA758" s="17">
        <v>0.13732759751173201</v>
      </c>
      <c r="BB758" s="17">
        <v>0.14164582558733399</v>
      </c>
      <c r="BC758" s="17"/>
      <c r="BD758" s="17">
        <v>0.12996976241296701</v>
      </c>
      <c r="BE758" s="17">
        <v>0.147564197344667</v>
      </c>
      <c r="BF758" s="17">
        <v>0.12769003110358901</v>
      </c>
      <c r="BG758" s="17">
        <v>0.12790411347606401</v>
      </c>
      <c r="BH758" s="17">
        <v>0.12570524980589001</v>
      </c>
      <c r="BI758" s="17"/>
      <c r="BJ758" s="17">
        <v>0.129513691271509</v>
      </c>
      <c r="BK758" s="17">
        <v>0.14799481483326599</v>
      </c>
      <c r="BL758" s="17"/>
      <c r="BM758" s="17">
        <v>0.13278568513116801</v>
      </c>
      <c r="BN758" s="17">
        <v>0.130191625025567</v>
      </c>
      <c r="BO758" s="17"/>
      <c r="BP758" s="17">
        <v>0.124876306205164</v>
      </c>
      <c r="BQ758" s="17">
        <v>0.12933321235983899</v>
      </c>
      <c r="BR758" s="17">
        <v>0.15965187240961701</v>
      </c>
      <c r="BS758" s="17">
        <v>0.13298541671679201</v>
      </c>
      <c r="BT758" s="17"/>
      <c r="BU758" s="17">
        <v>0.13546742439746501</v>
      </c>
      <c r="BV758" s="17">
        <v>0.12867257801630899</v>
      </c>
      <c r="BW758" s="17"/>
      <c r="BX758" s="17">
        <v>0.12512382226524699</v>
      </c>
      <c r="BY758" s="17">
        <v>0.135395073140123</v>
      </c>
      <c r="BZ758" s="17"/>
      <c r="CA758" s="17">
        <v>0.18270688020887799</v>
      </c>
      <c r="CB758" s="17">
        <v>0.16251128891095201</v>
      </c>
      <c r="CC758" s="17">
        <v>0.10401633541573101</v>
      </c>
      <c r="CD758" s="17">
        <v>0.12095652100937999</v>
      </c>
    </row>
    <row r="759" spans="2:82">
      <c r="B759" t="s">
        <v>285</v>
      </c>
      <c r="C759" s="17">
        <v>2.8842623497089E-2</v>
      </c>
      <c r="D759" s="17">
        <v>2.7648714374427098E-2</v>
      </c>
      <c r="E759" s="17">
        <v>3.0223332846851501E-2</v>
      </c>
      <c r="F759" s="17"/>
      <c r="G759" s="17">
        <v>2.6722536334538301E-2</v>
      </c>
      <c r="H759" s="17">
        <v>3.2795224563701701E-2</v>
      </c>
      <c r="I759" s="17">
        <v>3.3322088794024603E-2</v>
      </c>
      <c r="J759" s="17">
        <v>2.81082811357544E-2</v>
      </c>
      <c r="K759" s="17">
        <v>3.3370544353788598E-2</v>
      </c>
      <c r="L759" s="17">
        <v>2.09367262567683E-2</v>
      </c>
      <c r="M759" s="17"/>
      <c r="N759" s="17">
        <v>2.7197965427493101E-2</v>
      </c>
      <c r="O759" s="17">
        <v>2.1864012478548502E-2</v>
      </c>
      <c r="P759" s="17">
        <v>3.2908771027409203E-2</v>
      </c>
      <c r="Q759" s="17">
        <v>3.41640932595891E-2</v>
      </c>
      <c r="R759" s="17"/>
      <c r="S759" s="17">
        <v>3.00740321253503E-2</v>
      </c>
      <c r="T759" s="17">
        <v>3.3634056802545997E-2</v>
      </c>
      <c r="U759" s="17">
        <v>1.3371264636795201E-2</v>
      </c>
      <c r="V759" s="17">
        <v>3.1570619133359297E-2</v>
      </c>
      <c r="W759" s="17">
        <v>1.82857395578826E-2</v>
      </c>
      <c r="X759" s="17">
        <v>4.01077684093544E-2</v>
      </c>
      <c r="Y759" s="17">
        <v>3.4917235689781799E-2</v>
      </c>
      <c r="Z759" s="17">
        <v>2.9473339542984599E-2</v>
      </c>
      <c r="AA759" s="17">
        <v>3.2780501079828203E-2</v>
      </c>
      <c r="AB759" s="17">
        <v>1.6261378759637998E-2</v>
      </c>
      <c r="AC759" s="17">
        <v>3.5472151635161098E-2</v>
      </c>
      <c r="AD759" s="17">
        <v>2.1456973129606999E-2</v>
      </c>
      <c r="AE759" s="17"/>
      <c r="AF759" s="17">
        <v>5.2589729897637598E-2</v>
      </c>
      <c r="AG759" s="17">
        <v>5.4081985435277299E-2</v>
      </c>
      <c r="AH759" s="17">
        <v>1.9996957928857501E-2</v>
      </c>
      <c r="AI759" s="17">
        <v>2.93747676056198E-2</v>
      </c>
      <c r="AJ759" s="17">
        <v>1.5896994249718799E-2</v>
      </c>
      <c r="AK759" s="17">
        <v>3.0884108446341901E-2</v>
      </c>
      <c r="AL759" s="17">
        <v>3.3392724518912897E-2</v>
      </c>
      <c r="AM759" s="17">
        <v>2.5073879264482901E-2</v>
      </c>
      <c r="AN759" s="17">
        <v>3.7848365832806298E-2</v>
      </c>
      <c r="AO759" s="17">
        <v>2.4488526308500201E-2</v>
      </c>
      <c r="AP759" s="17">
        <v>3.3195477408356301E-2</v>
      </c>
      <c r="AQ759" s="17">
        <v>1.7286157107490398E-2</v>
      </c>
      <c r="AR759" s="17">
        <v>3.58830471747799E-2</v>
      </c>
      <c r="AS759" s="17">
        <v>3.8167327453906899E-2</v>
      </c>
      <c r="AT759" s="17">
        <v>2.23977635160038E-2</v>
      </c>
      <c r="AU759" s="17">
        <v>2.4576354026729901E-2</v>
      </c>
      <c r="AV759" s="17"/>
      <c r="AW759" s="17">
        <v>3.02865173255168E-2</v>
      </c>
      <c r="AX759" s="17">
        <v>2.6651371359932299E-2</v>
      </c>
      <c r="AY759" s="17">
        <v>3.4875024025732997E-2</v>
      </c>
      <c r="AZ759" s="17">
        <v>2.44219550398454E-2</v>
      </c>
      <c r="BA759" s="17">
        <v>2.99509070872606E-2</v>
      </c>
      <c r="BB759" s="17">
        <v>3.3595453378009198E-2</v>
      </c>
      <c r="BC759" s="17"/>
      <c r="BD759" s="17">
        <v>2.7795380291043201E-2</v>
      </c>
      <c r="BE759" s="17">
        <v>4.3432299009377201E-2</v>
      </c>
      <c r="BF759" s="17">
        <v>2.4160146845594799E-2</v>
      </c>
      <c r="BG759" s="17">
        <v>2.18100878783603E-2</v>
      </c>
      <c r="BH759" s="17">
        <v>0</v>
      </c>
      <c r="BI759" s="17"/>
      <c r="BJ759" s="17">
        <v>2.8524619500328901E-2</v>
      </c>
      <c r="BK759" s="17">
        <v>3.1308798322760102E-2</v>
      </c>
      <c r="BL759" s="17"/>
      <c r="BM759" s="17">
        <v>2.9996253514685298E-2</v>
      </c>
      <c r="BN759" s="17">
        <v>2.3832825780399199E-2</v>
      </c>
      <c r="BO759" s="17"/>
      <c r="BP759" s="17">
        <v>2.32394532630305E-2</v>
      </c>
      <c r="BQ759" s="17">
        <v>2.45477573335483E-2</v>
      </c>
      <c r="BR759" s="17">
        <v>4.2865424498673602E-2</v>
      </c>
      <c r="BS759" s="17">
        <v>3.0161569868302901E-2</v>
      </c>
      <c r="BT759" s="17"/>
      <c r="BU759" s="17">
        <v>2.6594949203714299E-2</v>
      </c>
      <c r="BV759" s="17">
        <v>3.1703821276997897E-2</v>
      </c>
      <c r="BW759" s="17"/>
      <c r="BX759" s="17">
        <v>2.0598945011661901E-2</v>
      </c>
      <c r="BY759" s="17">
        <v>3.2112526282181697E-2</v>
      </c>
      <c r="BZ759" s="17"/>
      <c r="CA759" s="17">
        <v>3.1753061712155202E-2</v>
      </c>
      <c r="CB759" s="17">
        <v>5.57941113497471E-2</v>
      </c>
      <c r="CC759" s="17">
        <v>9.1290614803881901E-3</v>
      </c>
      <c r="CD759" s="17">
        <v>2.3243411882781801E-2</v>
      </c>
    </row>
    <row r="760" spans="2:82">
      <c r="B760" t="s">
        <v>195</v>
      </c>
      <c r="C760" s="17">
        <v>0.196699856138742</v>
      </c>
      <c r="D760" s="17">
        <v>0.135620359298631</v>
      </c>
      <c r="E760" s="17">
        <v>0.25632899203547899</v>
      </c>
      <c r="F760" s="17"/>
      <c r="G760" s="17">
        <v>0.153592203136102</v>
      </c>
      <c r="H760" s="17">
        <v>0.17360790636321399</v>
      </c>
      <c r="I760" s="17">
        <v>0.18715580994479</v>
      </c>
      <c r="J760" s="17">
        <v>0.221547587527716</v>
      </c>
      <c r="K760" s="17">
        <v>0.218876204031902</v>
      </c>
      <c r="L760" s="17">
        <v>0.21694827219586199</v>
      </c>
      <c r="M760" s="17"/>
      <c r="N760" s="17">
        <v>0.14989361231971901</v>
      </c>
      <c r="O760" s="17">
        <v>0.214897783300072</v>
      </c>
      <c r="P760" s="17">
        <v>0.18700878286780301</v>
      </c>
      <c r="Q760" s="17">
        <v>0.23641949306362001</v>
      </c>
      <c r="R760" s="17"/>
      <c r="S760" s="17">
        <v>0.18620535596802201</v>
      </c>
      <c r="T760" s="17">
        <v>0.200888643109667</v>
      </c>
      <c r="U760" s="17">
        <v>0.22636556005589201</v>
      </c>
      <c r="V760" s="17">
        <v>0.243462466233268</v>
      </c>
      <c r="W760" s="17">
        <v>0.14930526451409901</v>
      </c>
      <c r="X760" s="17">
        <v>0.20305706897853701</v>
      </c>
      <c r="Y760" s="17">
        <v>0.167427371217402</v>
      </c>
      <c r="Z760" s="17">
        <v>0.22895264428241599</v>
      </c>
      <c r="AA760" s="17">
        <v>0.17759975439251599</v>
      </c>
      <c r="AB760" s="17">
        <v>0.20754915738242</v>
      </c>
      <c r="AC760" s="17">
        <v>0.18781849239847401</v>
      </c>
      <c r="AD760" s="17">
        <v>0.18699098387868199</v>
      </c>
      <c r="AE760" s="17"/>
      <c r="AF760" s="17">
        <v>0.226635253762064</v>
      </c>
      <c r="AG760" s="17">
        <v>0.19522766370948</v>
      </c>
      <c r="AH760" s="17">
        <v>0.25391977358414197</v>
      </c>
      <c r="AI760" s="17">
        <v>0.24576033732324801</v>
      </c>
      <c r="AJ760" s="17">
        <v>0.22837112445002</v>
      </c>
      <c r="AK760" s="17">
        <v>0.169727001547544</v>
      </c>
      <c r="AL760" s="17">
        <v>0.169286972511934</v>
      </c>
      <c r="AM760" s="17">
        <v>0.206994282929332</v>
      </c>
      <c r="AN760" s="17">
        <v>0.16068412356866299</v>
      </c>
      <c r="AO760" s="17">
        <v>0.174680501808607</v>
      </c>
      <c r="AP760" s="17">
        <v>0.164866753803184</v>
      </c>
      <c r="AQ760" s="17">
        <v>0.17406750141508101</v>
      </c>
      <c r="AR760" s="17">
        <v>0.134973747990979</v>
      </c>
      <c r="AS760" s="17">
        <v>0.156866996946422</v>
      </c>
      <c r="AT760" s="17">
        <v>0.102064370350905</v>
      </c>
      <c r="AU760" s="17">
        <v>0.126571399681495</v>
      </c>
      <c r="AV760" s="17"/>
      <c r="AW760" s="17">
        <v>0.16178459030022799</v>
      </c>
      <c r="AX760" s="17">
        <v>0.19944144866170799</v>
      </c>
      <c r="AY760" s="17">
        <v>0.23153513221472799</v>
      </c>
      <c r="AZ760" s="17">
        <v>0.21290395503919499</v>
      </c>
      <c r="BA760" s="17">
        <v>0.210077845642517</v>
      </c>
      <c r="BB760" s="17">
        <v>0.15927184863039701</v>
      </c>
      <c r="BC760" s="17"/>
      <c r="BD760" s="17">
        <v>0.245247305069173</v>
      </c>
      <c r="BE760" s="17">
        <v>0.216785989869309</v>
      </c>
      <c r="BF760" s="17">
        <v>0.16550838119825301</v>
      </c>
      <c r="BG760" s="17">
        <v>0.148006395440611</v>
      </c>
      <c r="BH760" s="17">
        <v>0.12562384469766599</v>
      </c>
      <c r="BI760" s="17"/>
      <c r="BJ760" s="17">
        <v>0.20375136323832399</v>
      </c>
      <c r="BK760" s="17">
        <v>0.15739456472115401</v>
      </c>
      <c r="BL760" s="17"/>
      <c r="BM760" s="17">
        <v>0.20312559228834401</v>
      </c>
      <c r="BN760" s="17">
        <v>0.16297235246098399</v>
      </c>
      <c r="BO760" s="17"/>
      <c r="BP760" s="17">
        <v>0.14828439402181501</v>
      </c>
      <c r="BQ760" s="17">
        <v>0.15380997367030699</v>
      </c>
      <c r="BR760" s="17">
        <v>0.16846012207078701</v>
      </c>
      <c r="BS760" s="17">
        <v>0.21156113268174101</v>
      </c>
      <c r="BT760" s="17"/>
      <c r="BU760" s="17">
        <v>0.166414561469172</v>
      </c>
      <c r="BV760" s="17">
        <v>0.235251802089219</v>
      </c>
      <c r="BW760" s="17"/>
      <c r="BX760" s="17">
        <v>0.14952075426531899</v>
      </c>
      <c r="BY760" s="17">
        <v>0.215413719966254</v>
      </c>
      <c r="BZ760" s="17"/>
      <c r="CA760" s="17">
        <v>0.104397893019416</v>
      </c>
      <c r="CB760" s="17">
        <v>0.20616965271093099</v>
      </c>
      <c r="CC760" s="17">
        <v>0.16494053405432299</v>
      </c>
      <c r="CD760" s="17">
        <v>0.24568234829701199</v>
      </c>
    </row>
    <row r="761" spans="2:82">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row>
    <row r="762" spans="2:82">
      <c r="B762" s="6" t="s">
        <v>288</v>
      </c>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row>
    <row r="763" spans="2:82">
      <c r="B763" s="24" t="s">
        <v>15</v>
      </c>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row>
    <row r="764" spans="2:82">
      <c r="B764" t="s">
        <v>281</v>
      </c>
      <c r="C764" s="17">
        <v>2.5195627828057999E-2</v>
      </c>
      <c r="D764" s="17">
        <v>3.1342395191758098E-2</v>
      </c>
      <c r="E764" s="17">
        <v>1.9379380781452099E-2</v>
      </c>
      <c r="F764" s="17"/>
      <c r="G764" s="17">
        <v>3.7584436527476402E-2</v>
      </c>
      <c r="H764" s="17">
        <v>4.6327939640959E-2</v>
      </c>
      <c r="I764" s="17">
        <v>3.97102140470992E-2</v>
      </c>
      <c r="J764" s="17">
        <v>1.08748061910555E-2</v>
      </c>
      <c r="K764" s="17">
        <v>1.5914934696414799E-2</v>
      </c>
      <c r="L764" s="17">
        <v>5.7347742806808403E-3</v>
      </c>
      <c r="M764" s="17"/>
      <c r="N764" s="17">
        <v>1.9015249223125402E-2</v>
      </c>
      <c r="O764" s="17">
        <v>1.4444186458978599E-2</v>
      </c>
      <c r="P764" s="17">
        <v>3.32784452780929E-2</v>
      </c>
      <c r="Q764" s="17">
        <v>3.6592498099235697E-2</v>
      </c>
      <c r="R764" s="17"/>
      <c r="S764" s="17">
        <v>3.2665283455321097E-2</v>
      </c>
      <c r="T764" s="17">
        <v>1.0731254214341899E-2</v>
      </c>
      <c r="U764" s="17">
        <v>5.5840860273877104E-3</v>
      </c>
      <c r="V764" s="17">
        <v>2.3234136166928099E-2</v>
      </c>
      <c r="W764" s="17">
        <v>1.2903807836724301E-2</v>
      </c>
      <c r="X764" s="17">
        <v>4.8994977792559298E-2</v>
      </c>
      <c r="Y764" s="17">
        <v>1.8906559269378401E-2</v>
      </c>
      <c r="Z764" s="17">
        <v>1.8480734501842601E-2</v>
      </c>
      <c r="AA764" s="17">
        <v>3.4937236398142502E-2</v>
      </c>
      <c r="AB764" s="17">
        <v>2.4281655712946701E-2</v>
      </c>
      <c r="AC764" s="17">
        <v>4.7378471776380701E-2</v>
      </c>
      <c r="AD764" s="17">
        <v>2.4247628766084099E-2</v>
      </c>
      <c r="AE764" s="17"/>
      <c r="AF764" s="17">
        <v>0</v>
      </c>
      <c r="AG764" s="17">
        <v>5.4980468933894203E-2</v>
      </c>
      <c r="AH764" s="17">
        <v>4.8625125852876899E-2</v>
      </c>
      <c r="AI764" s="17">
        <v>1.7338799824205799E-2</v>
      </c>
      <c r="AJ764" s="17">
        <v>2.4344438032229201E-2</v>
      </c>
      <c r="AK764" s="17">
        <v>2.4507334084981399E-2</v>
      </c>
      <c r="AL764" s="17">
        <v>2.7307380230036898E-2</v>
      </c>
      <c r="AM764" s="17">
        <v>2.9961067282367498E-2</v>
      </c>
      <c r="AN764" s="17">
        <v>1.04356277808146E-2</v>
      </c>
      <c r="AO764" s="17">
        <v>3.4442107740625699E-2</v>
      </c>
      <c r="AP764" s="17">
        <v>1.73325092010281E-2</v>
      </c>
      <c r="AQ764" s="17">
        <v>3.6784935694522403E-2</v>
      </c>
      <c r="AR764" s="17">
        <v>2.5638720154305499E-2</v>
      </c>
      <c r="AS764" s="17">
        <v>2.02631141130661E-2</v>
      </c>
      <c r="AT764" s="17">
        <v>1.0398455851944099E-2</v>
      </c>
      <c r="AU764" s="17">
        <v>1.11791270132759E-2</v>
      </c>
      <c r="AV764" s="17"/>
      <c r="AW764" s="17">
        <v>3.9675255474570903E-2</v>
      </c>
      <c r="AX764" s="17">
        <v>2.3921641711889999E-2</v>
      </c>
      <c r="AY764" s="17">
        <v>2.13738552333551E-2</v>
      </c>
      <c r="AZ764" s="17">
        <v>2.3924119917541901E-2</v>
      </c>
      <c r="BA764" s="17">
        <v>8.5852541490904297E-3</v>
      </c>
      <c r="BB764" s="17">
        <v>1.8889719380936601E-2</v>
      </c>
      <c r="BC764" s="17"/>
      <c r="BD764" s="17">
        <v>3.5467804867934702E-2</v>
      </c>
      <c r="BE764" s="17">
        <v>1.9132905820551601E-2</v>
      </c>
      <c r="BF764" s="17">
        <v>2.1633960887100599E-2</v>
      </c>
      <c r="BG764" s="17">
        <v>3.8142737347445603E-2</v>
      </c>
      <c r="BH764" s="17">
        <v>0</v>
      </c>
      <c r="BI764" s="17"/>
      <c r="BJ764" s="17">
        <v>1.95736749344846E-2</v>
      </c>
      <c r="BK764" s="17">
        <v>5.1111670359817202E-2</v>
      </c>
      <c r="BL764" s="17"/>
      <c r="BM764" s="17">
        <v>2.2342755580419E-2</v>
      </c>
      <c r="BN764" s="17">
        <v>3.5752774121801702E-2</v>
      </c>
      <c r="BO764" s="17"/>
      <c r="BP764" s="17">
        <v>4.00106109354217E-2</v>
      </c>
      <c r="BQ764" s="17">
        <v>3.98077335806667E-2</v>
      </c>
      <c r="BR764" s="17">
        <v>1.7679811313778802E-2</v>
      </c>
      <c r="BS764" s="17">
        <v>2.0707501365784201E-2</v>
      </c>
      <c r="BT764" s="17"/>
      <c r="BU764" s="17">
        <v>2.69811037491221E-2</v>
      </c>
      <c r="BV764" s="17">
        <v>2.2922789740935E-2</v>
      </c>
      <c r="BW764" s="17"/>
      <c r="BX764" s="17">
        <v>3.5017069230196297E-2</v>
      </c>
      <c r="BY764" s="17">
        <v>2.1299896250067799E-2</v>
      </c>
      <c r="BZ764" s="17"/>
      <c r="CA764" s="17">
        <v>5.8709022169169997E-2</v>
      </c>
      <c r="CB764" s="17">
        <v>1.2196098396275E-2</v>
      </c>
      <c r="CC764" s="17">
        <v>2.91032796056712E-2</v>
      </c>
      <c r="CD764" s="17">
        <v>2.4801872795676701E-2</v>
      </c>
    </row>
    <row r="765" spans="2:82">
      <c r="B765" t="s">
        <v>282</v>
      </c>
      <c r="C765" s="17">
        <v>7.4231966980224398E-2</v>
      </c>
      <c r="D765" s="17">
        <v>8.0752936542031001E-2</v>
      </c>
      <c r="E765" s="17">
        <v>6.7977040864849098E-2</v>
      </c>
      <c r="F765" s="17"/>
      <c r="G765" s="17">
        <v>0.14848673240068899</v>
      </c>
      <c r="H765" s="17">
        <v>0.12028831746197</v>
      </c>
      <c r="I765" s="17">
        <v>7.1698969499085205E-2</v>
      </c>
      <c r="J765" s="17">
        <v>4.97159422131686E-2</v>
      </c>
      <c r="K765" s="17">
        <v>3.5918480790307697E-2</v>
      </c>
      <c r="L765" s="17">
        <v>3.4936142404631998E-2</v>
      </c>
      <c r="M765" s="17"/>
      <c r="N765" s="17">
        <v>7.5186246839590701E-2</v>
      </c>
      <c r="O765" s="17">
        <v>7.2221923463582902E-2</v>
      </c>
      <c r="P765" s="17">
        <v>8.3591170385658303E-2</v>
      </c>
      <c r="Q765" s="17">
        <v>6.7795229144165095E-2</v>
      </c>
      <c r="R765" s="17"/>
      <c r="S765" s="17">
        <v>9.4781398327819094E-2</v>
      </c>
      <c r="T765" s="17">
        <v>5.5040220052693802E-2</v>
      </c>
      <c r="U765" s="17">
        <v>5.0305746506685199E-2</v>
      </c>
      <c r="V765" s="17">
        <v>6.6753913706026902E-2</v>
      </c>
      <c r="W765" s="17">
        <v>7.5208423803262994E-2</v>
      </c>
      <c r="X765" s="17">
        <v>7.7265616009181901E-2</v>
      </c>
      <c r="Y765" s="17">
        <v>5.9508403370032797E-2</v>
      </c>
      <c r="Z765" s="17">
        <v>6.8404348808713794E-2</v>
      </c>
      <c r="AA765" s="17">
        <v>8.0166161033260505E-2</v>
      </c>
      <c r="AB765" s="17">
        <v>8.8011581682687398E-2</v>
      </c>
      <c r="AC765" s="17">
        <v>9.4739948046951197E-2</v>
      </c>
      <c r="AD765" s="17">
        <v>8.6108839695008293E-2</v>
      </c>
      <c r="AE765" s="17"/>
      <c r="AF765" s="17">
        <v>0.121257863213915</v>
      </c>
      <c r="AG765" s="17">
        <v>0.121950976488618</v>
      </c>
      <c r="AH765" s="17">
        <v>6.6619943883947902E-2</v>
      </c>
      <c r="AI765" s="17">
        <v>6.5315784805903707E-2</v>
      </c>
      <c r="AJ765" s="17">
        <v>7.9395783792829897E-2</v>
      </c>
      <c r="AK765" s="17">
        <v>6.4227763074139105E-2</v>
      </c>
      <c r="AL765" s="17">
        <v>6.08861907112987E-2</v>
      </c>
      <c r="AM765" s="17">
        <v>6.6435614154906397E-2</v>
      </c>
      <c r="AN765" s="17">
        <v>9.0861092683919606E-2</v>
      </c>
      <c r="AO765" s="17">
        <v>8.8462790356196697E-2</v>
      </c>
      <c r="AP765" s="17">
        <v>9.3726259797308906E-2</v>
      </c>
      <c r="AQ765" s="17">
        <v>7.5545944048676997E-2</v>
      </c>
      <c r="AR765" s="17">
        <v>2.7875380248361701E-2</v>
      </c>
      <c r="AS765" s="17">
        <v>0.113023916757109</v>
      </c>
      <c r="AT765" s="17">
        <v>0.13450428456428801</v>
      </c>
      <c r="AU765" s="17">
        <v>7.0136716368274399E-2</v>
      </c>
      <c r="AV765" s="17"/>
      <c r="AW765" s="17">
        <v>0.113587403758747</v>
      </c>
      <c r="AX765" s="17">
        <v>5.6319075367844099E-2</v>
      </c>
      <c r="AY765" s="17">
        <v>9.4319032987612697E-2</v>
      </c>
      <c r="AZ765" s="17">
        <v>5.4567233031782597E-2</v>
      </c>
      <c r="BA765" s="17">
        <v>5.4996887980618199E-2</v>
      </c>
      <c r="BB765" s="17">
        <v>6.3901023688814507E-2</v>
      </c>
      <c r="BC765" s="17"/>
      <c r="BD765" s="17">
        <v>4.5893876504230997E-2</v>
      </c>
      <c r="BE765" s="17">
        <v>7.5357045405802001E-2</v>
      </c>
      <c r="BF765" s="17">
        <v>8.8156046660509593E-2</v>
      </c>
      <c r="BG765" s="17">
        <v>8.4960254949307701E-2</v>
      </c>
      <c r="BH765" s="17">
        <v>0.13833765661007599</v>
      </c>
      <c r="BI765" s="17"/>
      <c r="BJ765" s="17">
        <v>6.6432830303067805E-2</v>
      </c>
      <c r="BK765" s="17">
        <v>0.11035775604654501</v>
      </c>
      <c r="BL765" s="17"/>
      <c r="BM765" s="17">
        <v>7.15156829350444E-2</v>
      </c>
      <c r="BN765" s="17">
        <v>8.8268006481770994E-2</v>
      </c>
      <c r="BO765" s="17"/>
      <c r="BP765" s="17">
        <v>0.107802918747506</v>
      </c>
      <c r="BQ765" s="17">
        <v>0.106148325688786</v>
      </c>
      <c r="BR765" s="17">
        <v>0.10473203481913999</v>
      </c>
      <c r="BS765" s="17">
        <v>6.2799471072839702E-2</v>
      </c>
      <c r="BT765" s="17"/>
      <c r="BU765" s="17">
        <v>7.5639536929103204E-2</v>
      </c>
      <c r="BV765" s="17">
        <v>7.2440187795549102E-2</v>
      </c>
      <c r="BW765" s="17"/>
      <c r="BX765" s="17">
        <v>0.125033381437685</v>
      </c>
      <c r="BY765" s="17">
        <v>5.4081291900555301E-2</v>
      </c>
      <c r="BZ765" s="17"/>
      <c r="CA765" s="17">
        <v>9.4485421777172798E-2</v>
      </c>
      <c r="CB765" s="17">
        <v>3.4127366102117702E-2</v>
      </c>
      <c r="CC765" s="17">
        <v>8.9673887799206001E-2</v>
      </c>
      <c r="CD765" s="17">
        <v>9.1053273420043004E-2</v>
      </c>
    </row>
    <row r="766" spans="2:82">
      <c r="B766" t="s">
        <v>283</v>
      </c>
      <c r="C766" s="17">
        <v>0.34200288658288103</v>
      </c>
      <c r="D766" s="17">
        <v>0.34324822993642401</v>
      </c>
      <c r="E766" s="17">
        <v>0.34090459432933201</v>
      </c>
      <c r="F766" s="17"/>
      <c r="G766" s="17">
        <v>0.34504008894668198</v>
      </c>
      <c r="H766" s="17">
        <v>0.31823551147922302</v>
      </c>
      <c r="I766" s="17">
        <v>0.350171022065286</v>
      </c>
      <c r="J766" s="17">
        <v>0.32705335427593302</v>
      </c>
      <c r="K766" s="17">
        <v>0.36769314422857302</v>
      </c>
      <c r="L766" s="17">
        <v>0.34761772502014898</v>
      </c>
      <c r="M766" s="17"/>
      <c r="N766" s="17">
        <v>0.35090483028307601</v>
      </c>
      <c r="O766" s="17">
        <v>0.32485749003282299</v>
      </c>
      <c r="P766" s="17">
        <v>0.34100377422580902</v>
      </c>
      <c r="Q766" s="17">
        <v>0.35436763172851599</v>
      </c>
      <c r="R766" s="17"/>
      <c r="S766" s="17">
        <v>0.34616361002094298</v>
      </c>
      <c r="T766" s="17">
        <v>0.35008425196906401</v>
      </c>
      <c r="U766" s="17">
        <v>0.33278585475772698</v>
      </c>
      <c r="V766" s="17">
        <v>0.29889865411088501</v>
      </c>
      <c r="W766" s="17">
        <v>0.36277421776610203</v>
      </c>
      <c r="X766" s="17">
        <v>0.36278490122061102</v>
      </c>
      <c r="Y766" s="17">
        <v>0.362825878125003</v>
      </c>
      <c r="Z766" s="17">
        <v>0.32076639247406102</v>
      </c>
      <c r="AA766" s="17">
        <v>0.36123646813711402</v>
      </c>
      <c r="AB766" s="17">
        <v>0.30066016076011898</v>
      </c>
      <c r="AC766" s="17">
        <v>0.34332757006638698</v>
      </c>
      <c r="AD766" s="17">
        <v>0.35471881888435502</v>
      </c>
      <c r="AE766" s="17"/>
      <c r="AF766" s="17">
        <v>0.17578139674183099</v>
      </c>
      <c r="AG766" s="17">
        <v>0.34354941355861901</v>
      </c>
      <c r="AH766" s="17">
        <v>0.33391135859828802</v>
      </c>
      <c r="AI766" s="17">
        <v>0.37573200350080699</v>
      </c>
      <c r="AJ766" s="17">
        <v>0.32006760845881399</v>
      </c>
      <c r="AK766" s="17">
        <v>0.36346469446435897</v>
      </c>
      <c r="AL766" s="17">
        <v>0.35297806073807803</v>
      </c>
      <c r="AM766" s="17">
        <v>0.343116079295751</v>
      </c>
      <c r="AN766" s="17">
        <v>0.36526837111899302</v>
      </c>
      <c r="AO766" s="17">
        <v>0.32542568755315898</v>
      </c>
      <c r="AP766" s="17">
        <v>0.34440180110233498</v>
      </c>
      <c r="AQ766" s="17">
        <v>0.27316635169222397</v>
      </c>
      <c r="AR766" s="17">
        <v>0.34426676308269</v>
      </c>
      <c r="AS766" s="17">
        <v>0.37721032827894801</v>
      </c>
      <c r="AT766" s="17">
        <v>0.34840558422090101</v>
      </c>
      <c r="AU766" s="17">
        <v>0.38277936423629599</v>
      </c>
      <c r="AV766" s="17"/>
      <c r="AW766" s="17">
        <v>0.31936698281342102</v>
      </c>
      <c r="AX766" s="17">
        <v>0.363263124634429</v>
      </c>
      <c r="AY766" s="17">
        <v>0.31492289550938901</v>
      </c>
      <c r="AZ766" s="17">
        <v>0.34951425022375698</v>
      </c>
      <c r="BA766" s="17">
        <v>0.35796386749060499</v>
      </c>
      <c r="BB766" s="17">
        <v>0.33479608795306498</v>
      </c>
      <c r="BC766" s="17"/>
      <c r="BD766" s="17">
        <v>0.343420771276293</v>
      </c>
      <c r="BE766" s="17">
        <v>0.342280037654977</v>
      </c>
      <c r="BF766" s="17">
        <v>0.35059991029040299</v>
      </c>
      <c r="BG766" s="17">
        <v>0.312141787127798</v>
      </c>
      <c r="BH766" s="17">
        <v>0.40180115132077798</v>
      </c>
      <c r="BI766" s="17"/>
      <c r="BJ766" s="17">
        <v>0.34442290181893698</v>
      </c>
      <c r="BK766" s="17">
        <v>0.330422770574336</v>
      </c>
      <c r="BL766" s="17"/>
      <c r="BM766" s="17">
        <v>0.34841114714869098</v>
      </c>
      <c r="BN766" s="17">
        <v>0.30990561176673598</v>
      </c>
      <c r="BO766" s="17"/>
      <c r="BP766" s="17">
        <v>0.321919130804251</v>
      </c>
      <c r="BQ766" s="17">
        <v>0.30359651651164599</v>
      </c>
      <c r="BR766" s="17">
        <v>0.35556525019565499</v>
      </c>
      <c r="BS766" s="17">
        <v>0.35305397678601602</v>
      </c>
      <c r="BT766" s="17"/>
      <c r="BU766" s="17">
        <v>0.33617808772711899</v>
      </c>
      <c r="BV766" s="17">
        <v>0.34941761815838102</v>
      </c>
      <c r="BW766" s="17"/>
      <c r="BX766" s="17">
        <v>0.33457888270068298</v>
      </c>
      <c r="BY766" s="17">
        <v>0.34494766069238197</v>
      </c>
      <c r="BZ766" s="17"/>
      <c r="CA766" s="17">
        <v>0.26916046077266997</v>
      </c>
      <c r="CB766" s="17">
        <v>0.32807567386171499</v>
      </c>
      <c r="CC766" s="17">
        <v>0.35751535609757901</v>
      </c>
      <c r="CD766" s="17">
        <v>0.357778029373641</v>
      </c>
    </row>
    <row r="767" spans="2:82">
      <c r="B767" t="s">
        <v>284</v>
      </c>
      <c r="C767" s="17">
        <v>0.27769716183286502</v>
      </c>
      <c r="D767" s="17">
        <v>0.31357918029783299</v>
      </c>
      <c r="E767" s="17">
        <v>0.242717922997398</v>
      </c>
      <c r="F767" s="17"/>
      <c r="G767" s="17">
        <v>0.23347902081292499</v>
      </c>
      <c r="H767" s="17">
        <v>0.28940953568063998</v>
      </c>
      <c r="I767" s="17">
        <v>0.252735457564364</v>
      </c>
      <c r="J767" s="17">
        <v>0.29333026847331301</v>
      </c>
      <c r="K767" s="17">
        <v>0.27384713377435399</v>
      </c>
      <c r="L767" s="17">
        <v>0.30783351615820698</v>
      </c>
      <c r="M767" s="17"/>
      <c r="N767" s="17">
        <v>0.30270311229260999</v>
      </c>
      <c r="O767" s="17">
        <v>0.29158928827783298</v>
      </c>
      <c r="P767" s="17">
        <v>0.26819319778989897</v>
      </c>
      <c r="Q767" s="17">
        <v>0.23986845127484299</v>
      </c>
      <c r="R767" s="17"/>
      <c r="S767" s="17">
        <v>0.26019021592124802</v>
      </c>
      <c r="T767" s="17">
        <v>0.29573164450863798</v>
      </c>
      <c r="U767" s="17">
        <v>0.257442172334159</v>
      </c>
      <c r="V767" s="17">
        <v>0.28617048959039199</v>
      </c>
      <c r="W767" s="17">
        <v>0.29692057550793299</v>
      </c>
      <c r="X767" s="17">
        <v>0.248045179688102</v>
      </c>
      <c r="Y767" s="17">
        <v>0.30097811901940802</v>
      </c>
      <c r="Z767" s="17">
        <v>0.29247274466941803</v>
      </c>
      <c r="AA767" s="17">
        <v>0.28485662527309702</v>
      </c>
      <c r="AB767" s="17">
        <v>0.30125655111399102</v>
      </c>
      <c r="AC767" s="17">
        <v>0.24194822318412601</v>
      </c>
      <c r="AD767" s="17">
        <v>0.23482289698303299</v>
      </c>
      <c r="AE767" s="17"/>
      <c r="AF767" s="17">
        <v>0.43349068071365299</v>
      </c>
      <c r="AG767" s="17">
        <v>0.20381982771336499</v>
      </c>
      <c r="AH767" s="17">
        <v>0.20852256433535801</v>
      </c>
      <c r="AI767" s="17">
        <v>0.24083128959599201</v>
      </c>
      <c r="AJ767" s="17">
        <v>0.29442841405256598</v>
      </c>
      <c r="AK767" s="17">
        <v>0.27869301180137501</v>
      </c>
      <c r="AL767" s="17">
        <v>0.29665682348940597</v>
      </c>
      <c r="AM767" s="17">
        <v>0.27260015507481899</v>
      </c>
      <c r="AN767" s="17">
        <v>0.27065885619193097</v>
      </c>
      <c r="AO767" s="17">
        <v>0.31068412424768899</v>
      </c>
      <c r="AP767" s="17">
        <v>0.31019149531672302</v>
      </c>
      <c r="AQ767" s="17">
        <v>0.33908735431943998</v>
      </c>
      <c r="AR767" s="17">
        <v>0.325114359741074</v>
      </c>
      <c r="AS767" s="17">
        <v>0.202680594508998</v>
      </c>
      <c r="AT767" s="17">
        <v>0.30968977599611403</v>
      </c>
      <c r="AU767" s="17">
        <v>0.32494988015943899</v>
      </c>
      <c r="AV767" s="17"/>
      <c r="AW767" s="17">
        <v>0.292112432300834</v>
      </c>
      <c r="AX767" s="17">
        <v>0.263181780420503</v>
      </c>
      <c r="AY767" s="17">
        <v>0.26935711667900403</v>
      </c>
      <c r="AZ767" s="17">
        <v>0.28678676449966001</v>
      </c>
      <c r="BA767" s="17">
        <v>0.26004598480668301</v>
      </c>
      <c r="BB767" s="17">
        <v>0.30627476206565202</v>
      </c>
      <c r="BC767" s="17"/>
      <c r="BD767" s="17">
        <v>0.25787425402367098</v>
      </c>
      <c r="BE767" s="17">
        <v>0.246868584028028</v>
      </c>
      <c r="BF767" s="17">
        <v>0.29032840683987698</v>
      </c>
      <c r="BG767" s="17">
        <v>0.32904743341495102</v>
      </c>
      <c r="BH767" s="17">
        <v>0.23238052678024901</v>
      </c>
      <c r="BI767" s="17"/>
      <c r="BJ767" s="17">
        <v>0.278397755362086</v>
      </c>
      <c r="BK767" s="17">
        <v>0.27768580658631398</v>
      </c>
      <c r="BL767" s="17"/>
      <c r="BM767" s="17">
        <v>0.27245535485363798</v>
      </c>
      <c r="BN767" s="17">
        <v>0.30547924759212403</v>
      </c>
      <c r="BO767" s="17"/>
      <c r="BP767" s="17">
        <v>0.30185268627824702</v>
      </c>
      <c r="BQ767" s="17">
        <v>0.29289709351562998</v>
      </c>
      <c r="BR767" s="17">
        <v>0.26611065080567697</v>
      </c>
      <c r="BS767" s="17">
        <v>0.272137776366841</v>
      </c>
      <c r="BT767" s="17"/>
      <c r="BU767" s="17">
        <v>0.310243007016825</v>
      </c>
      <c r="BV767" s="17">
        <v>0.236267627197848</v>
      </c>
      <c r="BW767" s="17"/>
      <c r="BX767" s="17">
        <v>0.27652160460354702</v>
      </c>
      <c r="BY767" s="17">
        <v>0.278163453411919</v>
      </c>
      <c r="BZ767" s="17"/>
      <c r="CA767" s="17">
        <v>0.37820342336010798</v>
      </c>
      <c r="CB767" s="17">
        <v>0.29078908385031599</v>
      </c>
      <c r="CC767" s="17">
        <v>0.28876032586836198</v>
      </c>
      <c r="CD767" s="17">
        <v>0.227020813737426</v>
      </c>
    </row>
    <row r="768" spans="2:82">
      <c r="B768" t="s">
        <v>285</v>
      </c>
      <c r="C768" s="17">
        <v>6.01253980494326E-2</v>
      </c>
      <c r="D768" s="17">
        <v>6.9583299156301806E-2</v>
      </c>
      <c r="E768" s="17">
        <v>5.1334960201749699E-2</v>
      </c>
      <c r="F768" s="17"/>
      <c r="G768" s="17">
        <v>4.4688996873387198E-2</v>
      </c>
      <c r="H768" s="17">
        <v>5.6280016750897902E-2</v>
      </c>
      <c r="I768" s="17">
        <v>5.7248243670389699E-2</v>
      </c>
      <c r="J768" s="17">
        <v>6.3770326093200394E-2</v>
      </c>
      <c r="K768" s="17">
        <v>7.8296649847460903E-2</v>
      </c>
      <c r="L768" s="17">
        <v>6.0740272191976197E-2</v>
      </c>
      <c r="M768" s="17"/>
      <c r="N768" s="17">
        <v>7.3086726490333598E-2</v>
      </c>
      <c r="O768" s="17">
        <v>5.6154275108224398E-2</v>
      </c>
      <c r="P768" s="17">
        <v>6.0977596965434103E-2</v>
      </c>
      <c r="Q768" s="17">
        <v>5.0186779250580398E-2</v>
      </c>
      <c r="R768" s="17"/>
      <c r="S768" s="17">
        <v>6.7668233378844506E-2</v>
      </c>
      <c r="T768" s="17">
        <v>6.8633440956780895E-2</v>
      </c>
      <c r="U768" s="17">
        <v>5.6587730101193098E-2</v>
      </c>
      <c r="V768" s="17">
        <v>6.6473334127141306E-2</v>
      </c>
      <c r="W768" s="17">
        <v>4.9535608736847203E-2</v>
      </c>
      <c r="X768" s="17">
        <v>6.2856630395846297E-2</v>
      </c>
      <c r="Y768" s="17">
        <v>7.3708324969845598E-2</v>
      </c>
      <c r="Z768" s="17">
        <v>5.2423898460470103E-2</v>
      </c>
      <c r="AA768" s="17">
        <v>4.6651636103887902E-2</v>
      </c>
      <c r="AB768" s="17">
        <v>4.7403485271191301E-2</v>
      </c>
      <c r="AC768" s="17">
        <v>4.4826849100891401E-2</v>
      </c>
      <c r="AD768" s="17">
        <v>8.2079708267266502E-2</v>
      </c>
      <c r="AE768" s="17"/>
      <c r="AF768" s="17">
        <v>0</v>
      </c>
      <c r="AG768" s="17">
        <v>9.5390721533293796E-2</v>
      </c>
      <c r="AH768" s="17">
        <v>6.8218794689543699E-2</v>
      </c>
      <c r="AI768" s="17">
        <v>4.9570129726343802E-2</v>
      </c>
      <c r="AJ768" s="17">
        <v>3.5180948900659099E-2</v>
      </c>
      <c r="AK768" s="17">
        <v>5.77302387972283E-2</v>
      </c>
      <c r="AL768" s="17">
        <v>5.9868753654277899E-2</v>
      </c>
      <c r="AM768" s="17">
        <v>6.3928635987777704E-2</v>
      </c>
      <c r="AN768" s="17">
        <v>5.5209916420387799E-2</v>
      </c>
      <c r="AO768" s="17">
        <v>4.1845460282458898E-2</v>
      </c>
      <c r="AP768" s="17">
        <v>5.1244928781208302E-2</v>
      </c>
      <c r="AQ768" s="17">
        <v>5.7048160330066502E-2</v>
      </c>
      <c r="AR768" s="17">
        <v>9.6099180071952006E-2</v>
      </c>
      <c r="AS768" s="17">
        <v>0.107627840761485</v>
      </c>
      <c r="AT768" s="17">
        <v>8.6241479378976305E-2</v>
      </c>
      <c r="AU768" s="17">
        <v>7.9876414917247104E-2</v>
      </c>
      <c r="AV768" s="17"/>
      <c r="AW768" s="17">
        <v>5.7319787969406399E-2</v>
      </c>
      <c r="AX768" s="17">
        <v>5.7908317065588598E-2</v>
      </c>
      <c r="AY768" s="17">
        <v>5.4257760684329602E-2</v>
      </c>
      <c r="AZ768" s="17">
        <v>5.77165694843364E-2</v>
      </c>
      <c r="BA768" s="17">
        <v>7.5046008929311597E-2</v>
      </c>
      <c r="BB768" s="17">
        <v>7.4830602912242306E-2</v>
      </c>
      <c r="BC768" s="17"/>
      <c r="BD768" s="17">
        <v>5.2142253234810698E-2</v>
      </c>
      <c r="BE768" s="17">
        <v>6.5127883936524494E-2</v>
      </c>
      <c r="BF768" s="17">
        <v>6.0042195956961898E-2</v>
      </c>
      <c r="BG768" s="17">
        <v>6.4553721071289899E-2</v>
      </c>
      <c r="BH768" s="17">
        <v>4.7190963267897797E-2</v>
      </c>
      <c r="BI768" s="17"/>
      <c r="BJ768" s="17">
        <v>6.1265731002390397E-2</v>
      </c>
      <c r="BK768" s="17">
        <v>5.6025825615368001E-2</v>
      </c>
      <c r="BL768" s="17"/>
      <c r="BM768" s="17">
        <v>5.8778487381652103E-2</v>
      </c>
      <c r="BN768" s="17">
        <v>6.8333206941007807E-2</v>
      </c>
      <c r="BO768" s="17"/>
      <c r="BP768" s="17">
        <v>6.7232627101234302E-2</v>
      </c>
      <c r="BQ768" s="17">
        <v>6.7157083166138706E-2</v>
      </c>
      <c r="BR768" s="17">
        <v>7.4132798009538106E-2</v>
      </c>
      <c r="BS768" s="17">
        <v>5.6656012907115701E-2</v>
      </c>
      <c r="BT768" s="17"/>
      <c r="BU768" s="17">
        <v>5.8891674555034801E-2</v>
      </c>
      <c r="BV768" s="17">
        <v>6.16958777820154E-2</v>
      </c>
      <c r="BW768" s="17"/>
      <c r="BX768" s="17">
        <v>5.02735177046E-2</v>
      </c>
      <c r="BY768" s="17">
        <v>6.4033203410221007E-2</v>
      </c>
      <c r="BZ768" s="17"/>
      <c r="CA768" s="17">
        <v>7.2480325956436997E-2</v>
      </c>
      <c r="CB768" s="17">
        <v>0.103013398955335</v>
      </c>
      <c r="CC768" s="17">
        <v>3.7145175811300599E-2</v>
      </c>
      <c r="CD768" s="17">
        <v>4.0205940031587298E-2</v>
      </c>
    </row>
    <row r="769" spans="2:82">
      <c r="B769" t="s">
        <v>195</v>
      </c>
      <c r="C769" s="17">
        <v>0.22074695872653899</v>
      </c>
      <c r="D769" s="17">
        <v>0.16149395887565199</v>
      </c>
      <c r="E769" s="17">
        <v>0.277686100825219</v>
      </c>
      <c r="F769" s="17"/>
      <c r="G769" s="17">
        <v>0.190720724438841</v>
      </c>
      <c r="H769" s="17">
        <v>0.16945867898631001</v>
      </c>
      <c r="I769" s="17">
        <v>0.228436093153776</v>
      </c>
      <c r="J769" s="17">
        <v>0.25525530275332903</v>
      </c>
      <c r="K769" s="17">
        <v>0.22832965666288901</v>
      </c>
      <c r="L769" s="17">
        <v>0.24313756994435501</v>
      </c>
      <c r="M769" s="17"/>
      <c r="N769" s="17">
        <v>0.17910383487126399</v>
      </c>
      <c r="O769" s="17">
        <v>0.24073283665855799</v>
      </c>
      <c r="P769" s="17">
        <v>0.21295581535510699</v>
      </c>
      <c r="Q769" s="17">
        <v>0.25118941050266003</v>
      </c>
      <c r="R769" s="17"/>
      <c r="S769" s="17">
        <v>0.19853125889582501</v>
      </c>
      <c r="T769" s="17">
        <v>0.219779188298481</v>
      </c>
      <c r="U769" s="17">
        <v>0.29729441027284798</v>
      </c>
      <c r="V769" s="17">
        <v>0.25846947229862599</v>
      </c>
      <c r="W769" s="17">
        <v>0.20265736634913101</v>
      </c>
      <c r="X769" s="17">
        <v>0.20005269489369901</v>
      </c>
      <c r="Y769" s="17">
        <v>0.18407271524633201</v>
      </c>
      <c r="Z769" s="17">
        <v>0.24745188108549501</v>
      </c>
      <c r="AA769" s="17">
        <v>0.19215187305449799</v>
      </c>
      <c r="AB769" s="17">
        <v>0.238386565459065</v>
      </c>
      <c r="AC769" s="17">
        <v>0.22777893782526301</v>
      </c>
      <c r="AD769" s="17">
        <v>0.21802210740425301</v>
      </c>
      <c r="AE769" s="17"/>
      <c r="AF769" s="17">
        <v>0.26947005933060098</v>
      </c>
      <c r="AG769" s="17">
        <v>0.18030859177221001</v>
      </c>
      <c r="AH769" s="17">
        <v>0.27410221263998502</v>
      </c>
      <c r="AI769" s="17">
        <v>0.25121199254674798</v>
      </c>
      <c r="AJ769" s="17">
        <v>0.24658280676290201</v>
      </c>
      <c r="AK769" s="17">
        <v>0.21137695777791701</v>
      </c>
      <c r="AL769" s="17">
        <v>0.202302791176903</v>
      </c>
      <c r="AM769" s="17">
        <v>0.22395844820437799</v>
      </c>
      <c r="AN769" s="17">
        <v>0.207566135803954</v>
      </c>
      <c r="AO769" s="17">
        <v>0.19913982981987099</v>
      </c>
      <c r="AP769" s="17">
        <v>0.18310300580139599</v>
      </c>
      <c r="AQ769" s="17">
        <v>0.21836725391507</v>
      </c>
      <c r="AR769" s="17">
        <v>0.18100559670161701</v>
      </c>
      <c r="AS769" s="17">
        <v>0.17919420558039401</v>
      </c>
      <c r="AT769" s="17">
        <v>0.110760419987776</v>
      </c>
      <c r="AU769" s="17">
        <v>0.131078497305467</v>
      </c>
      <c r="AV769" s="17"/>
      <c r="AW769" s="17">
        <v>0.177938137683021</v>
      </c>
      <c r="AX769" s="17">
        <v>0.23540606079974499</v>
      </c>
      <c r="AY769" s="17">
        <v>0.245769338906309</v>
      </c>
      <c r="AZ769" s="17">
        <v>0.227491062842922</v>
      </c>
      <c r="BA769" s="17">
        <v>0.24336199664369201</v>
      </c>
      <c r="BB769" s="17">
        <v>0.20130780399928899</v>
      </c>
      <c r="BC769" s="17"/>
      <c r="BD769" s="17">
        <v>0.26520104009306</v>
      </c>
      <c r="BE769" s="17">
        <v>0.251233543154117</v>
      </c>
      <c r="BF769" s="17">
        <v>0.18923947936514801</v>
      </c>
      <c r="BG769" s="17">
        <v>0.171154066089208</v>
      </c>
      <c r="BH769" s="17">
        <v>0.180289702020999</v>
      </c>
      <c r="BI769" s="17"/>
      <c r="BJ769" s="17">
        <v>0.22990710657903399</v>
      </c>
      <c r="BK769" s="17">
        <v>0.17439617081761999</v>
      </c>
      <c r="BL769" s="17"/>
      <c r="BM769" s="17">
        <v>0.22649657210055499</v>
      </c>
      <c r="BN769" s="17">
        <v>0.19226115309656</v>
      </c>
      <c r="BO769" s="17"/>
      <c r="BP769" s="17">
        <v>0.16118202613334001</v>
      </c>
      <c r="BQ769" s="17">
        <v>0.19039324753713299</v>
      </c>
      <c r="BR769" s="17">
        <v>0.181779454856211</v>
      </c>
      <c r="BS769" s="17">
        <v>0.234645261501403</v>
      </c>
      <c r="BT769" s="17"/>
      <c r="BU769" s="17">
        <v>0.192066590022796</v>
      </c>
      <c r="BV769" s="17">
        <v>0.25725589932527099</v>
      </c>
      <c r="BW769" s="17"/>
      <c r="BX769" s="17">
        <v>0.17857554432328801</v>
      </c>
      <c r="BY769" s="17">
        <v>0.23747449433485401</v>
      </c>
      <c r="BZ769" s="17"/>
      <c r="CA769" s="17">
        <v>0.126961345964442</v>
      </c>
      <c r="CB769" s="17">
        <v>0.23179837883424101</v>
      </c>
      <c r="CC769" s="17">
        <v>0.197801974817881</v>
      </c>
      <c r="CD769" s="17">
        <v>0.25914007064162597</v>
      </c>
    </row>
    <row r="770" spans="2:82">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row>
    <row r="771" spans="2:82">
      <c r="B771" s="6" t="s">
        <v>289</v>
      </c>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row>
    <row r="772" spans="2:82">
      <c r="B772" s="24" t="s">
        <v>15</v>
      </c>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row>
    <row r="773" spans="2:82">
      <c r="B773" t="s">
        <v>281</v>
      </c>
      <c r="C773" s="17">
        <v>5.1927847307131E-2</v>
      </c>
      <c r="D773" s="17">
        <v>5.8691910162677302E-2</v>
      </c>
      <c r="E773" s="17">
        <v>4.5250119826806802E-2</v>
      </c>
      <c r="F773" s="17"/>
      <c r="G773" s="17">
        <v>8.4617410351512906E-2</v>
      </c>
      <c r="H773" s="17">
        <v>7.6223012062300505E-2</v>
      </c>
      <c r="I773" s="17">
        <v>5.5298818522715801E-2</v>
      </c>
      <c r="J773" s="17">
        <v>3.4883139390211398E-2</v>
      </c>
      <c r="K773" s="17">
        <v>3.7660234538221399E-2</v>
      </c>
      <c r="L773" s="17">
        <v>3.1028631102539998E-2</v>
      </c>
      <c r="M773" s="17"/>
      <c r="N773" s="17">
        <v>3.70176130288307E-2</v>
      </c>
      <c r="O773" s="17">
        <v>3.8402171310368799E-2</v>
      </c>
      <c r="P773" s="17">
        <v>7.6143113633838799E-2</v>
      </c>
      <c r="Q773" s="17">
        <v>5.9940461562352901E-2</v>
      </c>
      <c r="R773" s="17"/>
      <c r="S773" s="17">
        <v>7.48069341619335E-2</v>
      </c>
      <c r="T773" s="17">
        <v>4.4665608200193399E-2</v>
      </c>
      <c r="U773" s="17">
        <v>2.4814669096027801E-2</v>
      </c>
      <c r="V773" s="17">
        <v>3.41110663999247E-2</v>
      </c>
      <c r="W773" s="17">
        <v>4.5722575065902299E-2</v>
      </c>
      <c r="X773" s="17">
        <v>7.4577915485125296E-2</v>
      </c>
      <c r="Y773" s="17">
        <v>3.9332489494291099E-2</v>
      </c>
      <c r="Z773" s="17">
        <v>3.78299978214496E-2</v>
      </c>
      <c r="AA773" s="17">
        <v>5.0485243017505697E-2</v>
      </c>
      <c r="AB773" s="17">
        <v>6.4380411577450294E-2</v>
      </c>
      <c r="AC773" s="17">
        <v>7.0593075830791802E-2</v>
      </c>
      <c r="AD773" s="17">
        <v>3.8115958114060301E-2</v>
      </c>
      <c r="AE773" s="17"/>
      <c r="AF773" s="17">
        <v>8.6773579588767399E-2</v>
      </c>
      <c r="AG773" s="17">
        <v>9.4470297376630805E-2</v>
      </c>
      <c r="AH773" s="17">
        <v>6.4199261229327301E-2</v>
      </c>
      <c r="AI773" s="17">
        <v>4.8592810814552599E-2</v>
      </c>
      <c r="AJ773" s="17">
        <v>5.90358122972824E-2</v>
      </c>
      <c r="AK773" s="17">
        <v>4.04518573555201E-2</v>
      </c>
      <c r="AL773" s="17">
        <v>4.8858225462728597E-2</v>
      </c>
      <c r="AM773" s="17">
        <v>6.2161496634361997E-2</v>
      </c>
      <c r="AN773" s="17">
        <v>5.1473231025940598E-2</v>
      </c>
      <c r="AO773" s="17">
        <v>3.4879914272843801E-2</v>
      </c>
      <c r="AP773" s="17">
        <v>2.8139564916686802E-2</v>
      </c>
      <c r="AQ773" s="17">
        <v>8.9178630572941398E-2</v>
      </c>
      <c r="AR773" s="17">
        <v>3.36844395327855E-2</v>
      </c>
      <c r="AS773" s="17">
        <v>3.5571611230333297E-2</v>
      </c>
      <c r="AT773" s="17">
        <v>5.2103422607858198E-2</v>
      </c>
      <c r="AU773" s="17">
        <v>4.6460444928918897E-2</v>
      </c>
      <c r="AV773" s="17"/>
      <c r="AW773" s="17">
        <v>7.6300156882426903E-2</v>
      </c>
      <c r="AX773" s="17">
        <v>4.8669707656429202E-2</v>
      </c>
      <c r="AY773" s="17">
        <v>5.63112933909291E-2</v>
      </c>
      <c r="AZ773" s="17">
        <v>4.1168397366353901E-2</v>
      </c>
      <c r="BA773" s="17">
        <v>2.92314480430905E-2</v>
      </c>
      <c r="BB773" s="17">
        <v>4.2772771391874902E-2</v>
      </c>
      <c r="BC773" s="17"/>
      <c r="BD773" s="17">
        <v>4.9079004535535202E-2</v>
      </c>
      <c r="BE773" s="17">
        <v>4.8577999780810101E-2</v>
      </c>
      <c r="BF773" s="17">
        <v>5.5164865626219299E-2</v>
      </c>
      <c r="BG773" s="17">
        <v>6.4705026470972996E-2</v>
      </c>
      <c r="BH773" s="17">
        <v>3.4469675954040699E-2</v>
      </c>
      <c r="BI773" s="17"/>
      <c r="BJ773" s="17">
        <v>4.27836660986185E-2</v>
      </c>
      <c r="BK773" s="17">
        <v>9.3178679156238495E-2</v>
      </c>
      <c r="BL773" s="17"/>
      <c r="BM773" s="17">
        <v>4.5110040323223403E-2</v>
      </c>
      <c r="BN773" s="17">
        <v>8.3920497209901496E-2</v>
      </c>
      <c r="BO773" s="17"/>
      <c r="BP773" s="17">
        <v>8.8441516681524099E-2</v>
      </c>
      <c r="BQ773" s="17">
        <v>7.9991613482410906E-2</v>
      </c>
      <c r="BR773" s="17">
        <v>2.3894823886411599E-2</v>
      </c>
      <c r="BS773" s="17">
        <v>4.2697054454091901E-2</v>
      </c>
      <c r="BT773" s="17"/>
      <c r="BU773" s="17">
        <v>5.0698142580515401E-2</v>
      </c>
      <c r="BV773" s="17">
        <v>5.3493211312096799E-2</v>
      </c>
      <c r="BW773" s="17"/>
      <c r="BX773" s="17">
        <v>8.1949105258490001E-2</v>
      </c>
      <c r="BY773" s="17">
        <v>4.00197415797338E-2</v>
      </c>
      <c r="BZ773" s="17"/>
      <c r="CA773" s="17">
        <v>0.103664081250224</v>
      </c>
      <c r="CB773" s="17">
        <v>3.14524298337574E-2</v>
      </c>
      <c r="CC773" s="17">
        <v>5.8053268505307801E-2</v>
      </c>
      <c r="CD773" s="17">
        <v>5.1612998451485897E-2</v>
      </c>
    </row>
    <row r="774" spans="2:82">
      <c r="B774" t="s">
        <v>282</v>
      </c>
      <c r="C774" s="17">
        <v>0.16484654700137799</v>
      </c>
      <c r="D774" s="17">
        <v>0.19743166284081701</v>
      </c>
      <c r="E774" s="17">
        <v>0.13286621809670901</v>
      </c>
      <c r="F774" s="17"/>
      <c r="G774" s="17">
        <v>0.235576173279443</v>
      </c>
      <c r="H774" s="17">
        <v>0.216727958506054</v>
      </c>
      <c r="I774" s="17">
        <v>0.16368228524766101</v>
      </c>
      <c r="J774" s="17">
        <v>0.15629395231197499</v>
      </c>
      <c r="K774" s="17">
        <v>0.11279788383224899</v>
      </c>
      <c r="L774" s="17">
        <v>0.118264346899358</v>
      </c>
      <c r="M774" s="17"/>
      <c r="N774" s="17">
        <v>0.17516639270814999</v>
      </c>
      <c r="O774" s="17">
        <v>0.14531732169963599</v>
      </c>
      <c r="P774" s="17">
        <v>0.184500092300876</v>
      </c>
      <c r="Q774" s="17">
        <v>0.15709880071200399</v>
      </c>
      <c r="R774" s="17"/>
      <c r="S774" s="17">
        <v>0.200591761708277</v>
      </c>
      <c r="T774" s="17">
        <v>0.156510075955065</v>
      </c>
      <c r="U774" s="17">
        <v>0.138595380961021</v>
      </c>
      <c r="V774" s="17">
        <v>0.11645177810853199</v>
      </c>
      <c r="W774" s="17">
        <v>0.186735973610067</v>
      </c>
      <c r="X774" s="17">
        <v>0.13912153994241</v>
      </c>
      <c r="Y774" s="17">
        <v>0.14614467750597099</v>
      </c>
      <c r="Z774" s="17">
        <v>0.129635556152079</v>
      </c>
      <c r="AA774" s="17">
        <v>0.19385388963864</v>
      </c>
      <c r="AB774" s="17">
        <v>0.22975733579298799</v>
      </c>
      <c r="AC774" s="17">
        <v>8.8653229940929196E-2</v>
      </c>
      <c r="AD774" s="17">
        <v>0.19816724987685899</v>
      </c>
      <c r="AE774" s="17"/>
      <c r="AF774" s="17">
        <v>5.2589729897637598E-2</v>
      </c>
      <c r="AG774" s="17">
        <v>0.168001910590585</v>
      </c>
      <c r="AH774" s="17">
        <v>0.12030018835381</v>
      </c>
      <c r="AI774" s="17">
        <v>0.17238774340212101</v>
      </c>
      <c r="AJ774" s="17">
        <v>0.15997480878859699</v>
      </c>
      <c r="AK774" s="17">
        <v>0.152337341274285</v>
      </c>
      <c r="AL774" s="17">
        <v>0.17527556484801601</v>
      </c>
      <c r="AM774" s="17">
        <v>0.161859385857898</v>
      </c>
      <c r="AN774" s="17">
        <v>0.15250909018369899</v>
      </c>
      <c r="AO774" s="17">
        <v>0.17477380919359001</v>
      </c>
      <c r="AP774" s="17">
        <v>0.202517844688126</v>
      </c>
      <c r="AQ774" s="17">
        <v>0.16371157237567599</v>
      </c>
      <c r="AR774" s="17">
        <v>0.12757673592531199</v>
      </c>
      <c r="AS774" s="17">
        <v>0.26678387085887501</v>
      </c>
      <c r="AT774" s="17">
        <v>0.22462303841725001</v>
      </c>
      <c r="AU774" s="17">
        <v>0.192664767416348</v>
      </c>
      <c r="AV774" s="17"/>
      <c r="AW774" s="17">
        <v>0.20096251298148199</v>
      </c>
      <c r="AX774" s="17">
        <v>0.151934188327602</v>
      </c>
      <c r="AY774" s="17">
        <v>0.18081829195078</v>
      </c>
      <c r="AZ774" s="17">
        <v>0.14174058027842801</v>
      </c>
      <c r="BA774" s="17">
        <v>0.14722039692549699</v>
      </c>
      <c r="BB774" s="17">
        <v>0.16299572184557701</v>
      </c>
      <c r="BC774" s="17"/>
      <c r="BD774" s="17">
        <v>0.129996863179794</v>
      </c>
      <c r="BE774" s="17">
        <v>0.15469547256749</v>
      </c>
      <c r="BF774" s="17">
        <v>0.19615257797135599</v>
      </c>
      <c r="BG774" s="17">
        <v>0.18827348508139899</v>
      </c>
      <c r="BH774" s="17">
        <v>0.15674150505791401</v>
      </c>
      <c r="BI774" s="17"/>
      <c r="BJ774" s="17">
        <v>0.149672508494679</v>
      </c>
      <c r="BK774" s="17">
        <v>0.227651307815013</v>
      </c>
      <c r="BL774" s="17"/>
      <c r="BM774" s="17">
        <v>0.15143854666165699</v>
      </c>
      <c r="BN774" s="17">
        <v>0.23032363795944</v>
      </c>
      <c r="BO774" s="17"/>
      <c r="BP774" s="17">
        <v>0.256918349930714</v>
      </c>
      <c r="BQ774" s="17">
        <v>0.19023879100157701</v>
      </c>
      <c r="BR774" s="17">
        <v>0.18850703005104699</v>
      </c>
      <c r="BS774" s="17">
        <v>0.145332648701926</v>
      </c>
      <c r="BT774" s="17"/>
      <c r="BU774" s="17">
        <v>0.17225667871706901</v>
      </c>
      <c r="BV774" s="17">
        <v>0.1554137512995</v>
      </c>
      <c r="BW774" s="17"/>
      <c r="BX774" s="17">
        <v>0.210890899042604</v>
      </c>
      <c r="BY774" s="17">
        <v>0.146582788262661</v>
      </c>
      <c r="BZ774" s="17"/>
      <c r="CA774" s="17">
        <v>0.20329451755804601</v>
      </c>
      <c r="CB774" s="17">
        <v>0.114254330103558</v>
      </c>
      <c r="CC774" s="17">
        <v>0.20222940933367201</v>
      </c>
      <c r="CD774" s="17">
        <v>0.16350837098861001</v>
      </c>
    </row>
    <row r="775" spans="2:82">
      <c r="B775" t="s">
        <v>283</v>
      </c>
      <c r="C775" s="17">
        <v>0.31903552985785699</v>
      </c>
      <c r="D775" s="17">
        <v>0.35573871008351099</v>
      </c>
      <c r="E775" s="17">
        <v>0.28412386448327098</v>
      </c>
      <c r="F775" s="17"/>
      <c r="G775" s="17">
        <v>0.26384170611693603</v>
      </c>
      <c r="H775" s="17">
        <v>0.28462919260203501</v>
      </c>
      <c r="I775" s="17">
        <v>0.33180056045901501</v>
      </c>
      <c r="J775" s="17">
        <v>0.31407577051686802</v>
      </c>
      <c r="K775" s="17">
        <v>0.36294890129575702</v>
      </c>
      <c r="L775" s="17">
        <v>0.34799704054907099</v>
      </c>
      <c r="M775" s="17"/>
      <c r="N775" s="17">
        <v>0.36232505070976501</v>
      </c>
      <c r="O775" s="17">
        <v>0.31429049937244902</v>
      </c>
      <c r="P775" s="17">
        <v>0.28852100574619399</v>
      </c>
      <c r="Q775" s="17">
        <v>0.30867664716989102</v>
      </c>
      <c r="R775" s="17"/>
      <c r="S775" s="17">
        <v>0.31558985317055199</v>
      </c>
      <c r="T775" s="17">
        <v>0.330618218418476</v>
      </c>
      <c r="U775" s="17">
        <v>0.321271249287434</v>
      </c>
      <c r="V775" s="17">
        <v>0.30974117328293299</v>
      </c>
      <c r="W775" s="17">
        <v>0.29952849843801799</v>
      </c>
      <c r="X775" s="17">
        <v>0.33615502339015502</v>
      </c>
      <c r="Y775" s="17">
        <v>0.35551716972875202</v>
      </c>
      <c r="Z775" s="17">
        <v>0.29053372248769699</v>
      </c>
      <c r="AA775" s="17">
        <v>0.31209019689827999</v>
      </c>
      <c r="AB775" s="17">
        <v>0.28279033852387497</v>
      </c>
      <c r="AC775" s="17">
        <v>0.36969135151592902</v>
      </c>
      <c r="AD775" s="17">
        <v>0.291493793562216</v>
      </c>
      <c r="AE775" s="17"/>
      <c r="AF775" s="17">
        <v>0.259353656377112</v>
      </c>
      <c r="AG775" s="17">
        <v>0.28909221474199198</v>
      </c>
      <c r="AH775" s="17">
        <v>0.292567290526969</v>
      </c>
      <c r="AI775" s="17">
        <v>0.318458198612254</v>
      </c>
      <c r="AJ775" s="17">
        <v>0.30939128545026401</v>
      </c>
      <c r="AK775" s="17">
        <v>0.345723617593092</v>
      </c>
      <c r="AL775" s="17">
        <v>0.31291654151036802</v>
      </c>
      <c r="AM775" s="17">
        <v>0.30801946317607798</v>
      </c>
      <c r="AN775" s="17">
        <v>0.30287678912153898</v>
      </c>
      <c r="AO775" s="17">
        <v>0.35486384720068198</v>
      </c>
      <c r="AP775" s="17">
        <v>0.35335924343205399</v>
      </c>
      <c r="AQ775" s="17">
        <v>0.28655853993448699</v>
      </c>
      <c r="AR775" s="17">
        <v>0.39213424282107101</v>
      </c>
      <c r="AS775" s="17">
        <v>0.30927814747682097</v>
      </c>
      <c r="AT775" s="17">
        <v>0.35950083074622602</v>
      </c>
      <c r="AU775" s="17">
        <v>0.36862488424357298</v>
      </c>
      <c r="AV775" s="17"/>
      <c r="AW775" s="17">
        <v>0.33991623402166199</v>
      </c>
      <c r="AX775" s="17">
        <v>0.33104399440663501</v>
      </c>
      <c r="AY775" s="17">
        <v>0.25490562412753098</v>
      </c>
      <c r="AZ775" s="17">
        <v>0.32167094425998699</v>
      </c>
      <c r="BA775" s="17">
        <v>0.29821452756969902</v>
      </c>
      <c r="BB775" s="17">
        <v>0.347678814699387</v>
      </c>
      <c r="BC775" s="17"/>
      <c r="BD775" s="17">
        <v>0.32147194402364399</v>
      </c>
      <c r="BE775" s="17">
        <v>0.28526031218886699</v>
      </c>
      <c r="BF775" s="17">
        <v>0.31044526972828501</v>
      </c>
      <c r="BG775" s="17">
        <v>0.34800459517358701</v>
      </c>
      <c r="BH775" s="17">
        <v>0.39583894605008602</v>
      </c>
      <c r="BI775" s="17"/>
      <c r="BJ775" s="17">
        <v>0.31858703216503698</v>
      </c>
      <c r="BK775" s="17">
        <v>0.32323219370683498</v>
      </c>
      <c r="BL775" s="17"/>
      <c r="BM775" s="17">
        <v>0.32123149126952999</v>
      </c>
      <c r="BN775" s="17">
        <v>0.30872621912930198</v>
      </c>
      <c r="BO775" s="17"/>
      <c r="BP775" s="17">
        <v>0.315415849831165</v>
      </c>
      <c r="BQ775" s="17">
        <v>0.30943722519016897</v>
      </c>
      <c r="BR775" s="17">
        <v>0.34447959853313398</v>
      </c>
      <c r="BS775" s="17">
        <v>0.320103152150223</v>
      </c>
      <c r="BT775" s="17"/>
      <c r="BU775" s="17">
        <v>0.32590197803582299</v>
      </c>
      <c r="BV775" s="17">
        <v>0.31029482114371298</v>
      </c>
      <c r="BW775" s="17"/>
      <c r="BX775" s="17">
        <v>0.29595608688684599</v>
      </c>
      <c r="BY775" s="17">
        <v>0.32819012449454699</v>
      </c>
      <c r="BZ775" s="17"/>
      <c r="CA775" s="17">
        <v>0.31768387693445999</v>
      </c>
      <c r="CB775" s="17">
        <v>0.30320442668511999</v>
      </c>
      <c r="CC775" s="17">
        <v>0.32163028165830498</v>
      </c>
      <c r="CD775" s="17">
        <v>0.33186549898268602</v>
      </c>
    </row>
    <row r="776" spans="2:82">
      <c r="B776" t="s">
        <v>284</v>
      </c>
      <c r="C776" s="17">
        <v>0.18493835248062501</v>
      </c>
      <c r="D776" s="17">
        <v>0.18435644442777999</v>
      </c>
      <c r="E776" s="17">
        <v>0.18575110650454099</v>
      </c>
      <c r="F776" s="17"/>
      <c r="G776" s="17">
        <v>0.194045444778737</v>
      </c>
      <c r="H776" s="17">
        <v>0.18430042923960399</v>
      </c>
      <c r="I776" s="17">
        <v>0.178386251080212</v>
      </c>
      <c r="J776" s="17">
        <v>0.18216635598605699</v>
      </c>
      <c r="K776" s="17">
        <v>0.191802838970971</v>
      </c>
      <c r="L776" s="17">
        <v>0.18239592723673301</v>
      </c>
      <c r="M776" s="17"/>
      <c r="N776" s="17">
        <v>0.178479612989426</v>
      </c>
      <c r="O776" s="17">
        <v>0.20443357479735999</v>
      </c>
      <c r="P776" s="17">
        <v>0.19014818043425499</v>
      </c>
      <c r="Q776" s="17">
        <v>0.161994801338122</v>
      </c>
      <c r="R776" s="17"/>
      <c r="S776" s="17">
        <v>0.14757456848018799</v>
      </c>
      <c r="T776" s="17">
        <v>0.181741339294895</v>
      </c>
      <c r="U776" s="17">
        <v>0.21147691738499899</v>
      </c>
      <c r="V776" s="17">
        <v>0.206027228704944</v>
      </c>
      <c r="W776" s="17">
        <v>0.221618548016561</v>
      </c>
      <c r="X776" s="17">
        <v>0.16573509806876799</v>
      </c>
      <c r="Y776" s="17">
        <v>0.18953936250571701</v>
      </c>
      <c r="Z776" s="17">
        <v>0.21844371579307201</v>
      </c>
      <c r="AA776" s="17">
        <v>0.199730123159021</v>
      </c>
      <c r="AB776" s="17">
        <v>0.171807087889424</v>
      </c>
      <c r="AC776" s="17">
        <v>0.18497624722172801</v>
      </c>
      <c r="AD776" s="17">
        <v>0.13929243129115501</v>
      </c>
      <c r="AE776" s="17"/>
      <c r="AF776" s="17">
        <v>0.28590163467140101</v>
      </c>
      <c r="AG776" s="17">
        <v>0.15624907925381201</v>
      </c>
      <c r="AH776" s="17">
        <v>0.17303783851917301</v>
      </c>
      <c r="AI776" s="17">
        <v>0.17143392695825499</v>
      </c>
      <c r="AJ776" s="17">
        <v>0.15687509827816301</v>
      </c>
      <c r="AK776" s="17">
        <v>0.20225457264278199</v>
      </c>
      <c r="AL776" s="17">
        <v>0.21327668100557801</v>
      </c>
      <c r="AM776" s="17">
        <v>0.185923009948779</v>
      </c>
      <c r="AN776" s="17">
        <v>0.234488942924962</v>
      </c>
      <c r="AO776" s="17">
        <v>0.177010547257381</v>
      </c>
      <c r="AP776" s="17">
        <v>0.19343717090802101</v>
      </c>
      <c r="AQ776" s="17">
        <v>0.16212787678728199</v>
      </c>
      <c r="AR776" s="17">
        <v>0.196425607165192</v>
      </c>
      <c r="AS776" s="17">
        <v>0.138527696241035</v>
      </c>
      <c r="AT776" s="17">
        <v>0.16826536431443401</v>
      </c>
      <c r="AU776" s="17">
        <v>0.19627718766428201</v>
      </c>
      <c r="AV776" s="17"/>
      <c r="AW776" s="17">
        <v>0.16614986893286801</v>
      </c>
      <c r="AX776" s="17">
        <v>0.192830245755437</v>
      </c>
      <c r="AY776" s="17">
        <v>0.20251771983765199</v>
      </c>
      <c r="AZ776" s="17">
        <v>0.18491737305659001</v>
      </c>
      <c r="BA776" s="17">
        <v>0.18478738436860601</v>
      </c>
      <c r="BB776" s="17">
        <v>0.18562066345202899</v>
      </c>
      <c r="BC776" s="17"/>
      <c r="BD776" s="17">
        <v>0.17598468928223801</v>
      </c>
      <c r="BE776" s="17">
        <v>0.18511581856981099</v>
      </c>
      <c r="BF776" s="17">
        <v>0.18453541627776299</v>
      </c>
      <c r="BG776" s="17">
        <v>0.16350870038998699</v>
      </c>
      <c r="BH776" s="17">
        <v>0.24603036577253301</v>
      </c>
      <c r="BI776" s="17"/>
      <c r="BJ776" s="17">
        <v>0.194974428119043</v>
      </c>
      <c r="BK776" s="17">
        <v>0.144469387294129</v>
      </c>
      <c r="BL776" s="17"/>
      <c r="BM776" s="17">
        <v>0.190638060949225</v>
      </c>
      <c r="BN776" s="17">
        <v>0.158778073867784</v>
      </c>
      <c r="BO776" s="17"/>
      <c r="BP776" s="17">
        <v>0.14742555119063899</v>
      </c>
      <c r="BQ776" s="17">
        <v>0.18353309066724099</v>
      </c>
      <c r="BR776" s="17">
        <v>0.189935208595752</v>
      </c>
      <c r="BS776" s="17">
        <v>0.19160679838441999</v>
      </c>
      <c r="BT776" s="17"/>
      <c r="BU776" s="17">
        <v>0.19258631637399201</v>
      </c>
      <c r="BV776" s="17">
        <v>0.17520280610852701</v>
      </c>
      <c r="BW776" s="17"/>
      <c r="BX776" s="17">
        <v>0.18726541972806099</v>
      </c>
      <c r="BY776" s="17">
        <v>0.184015307788024</v>
      </c>
      <c r="BZ776" s="17"/>
      <c r="CA776" s="17">
        <v>0.18637638942092999</v>
      </c>
      <c r="CB776" s="17">
        <v>0.22177963334890199</v>
      </c>
      <c r="CC776" s="17">
        <v>0.18900472180309</v>
      </c>
      <c r="CD776" s="17">
        <v>0.144690991647484</v>
      </c>
    </row>
    <row r="777" spans="2:82">
      <c r="B777" t="s">
        <v>285</v>
      </c>
      <c r="C777" s="17">
        <v>5.7980306980270999E-2</v>
      </c>
      <c r="D777" s="17">
        <v>4.46593519229804E-2</v>
      </c>
      <c r="E777" s="17">
        <v>7.1422589869003197E-2</v>
      </c>
      <c r="F777" s="17"/>
      <c r="G777" s="17">
        <v>4.4528011782774199E-2</v>
      </c>
      <c r="H777" s="17">
        <v>6.9823727432793303E-2</v>
      </c>
      <c r="I777" s="17">
        <v>6.3380902020186397E-2</v>
      </c>
      <c r="J777" s="17">
        <v>6.2371761703762497E-2</v>
      </c>
      <c r="K777" s="17">
        <v>5.4188973772471102E-2</v>
      </c>
      <c r="L777" s="17">
        <v>5.1843970760550799E-2</v>
      </c>
      <c r="M777" s="17"/>
      <c r="N777" s="17">
        <v>6.0735098997884297E-2</v>
      </c>
      <c r="O777" s="17">
        <v>5.2308240511959002E-2</v>
      </c>
      <c r="P777" s="17">
        <v>6.4381015219461504E-2</v>
      </c>
      <c r="Q777" s="17">
        <v>5.5709080231853801E-2</v>
      </c>
      <c r="R777" s="17"/>
      <c r="S777" s="17">
        <v>4.2391289643082398E-2</v>
      </c>
      <c r="T777" s="17">
        <v>6.3284129652591795E-2</v>
      </c>
      <c r="U777" s="17">
        <v>4.4590277793378999E-2</v>
      </c>
      <c r="V777" s="17">
        <v>5.6135247339541602E-2</v>
      </c>
      <c r="W777" s="17">
        <v>7.9560924566518101E-2</v>
      </c>
      <c r="X777" s="17">
        <v>6.5009071664015303E-2</v>
      </c>
      <c r="Y777" s="17">
        <v>8.8242102646636497E-2</v>
      </c>
      <c r="Z777" s="17">
        <v>5.6192150004274397E-2</v>
      </c>
      <c r="AA777" s="17">
        <v>5.3689447115377001E-2</v>
      </c>
      <c r="AB777" s="17">
        <v>3.8916496912285402E-2</v>
      </c>
      <c r="AC777" s="17">
        <v>6.1780288739568499E-2</v>
      </c>
      <c r="AD777" s="17">
        <v>6.5822389704719306E-2</v>
      </c>
      <c r="AE777" s="17"/>
      <c r="AF777" s="17">
        <v>9.59321613179316E-2</v>
      </c>
      <c r="AG777" s="17">
        <v>6.6801566494590001E-2</v>
      </c>
      <c r="AH777" s="17">
        <v>4.8771159529282203E-2</v>
      </c>
      <c r="AI777" s="17">
        <v>4.9167878791182902E-2</v>
      </c>
      <c r="AJ777" s="17">
        <v>6.1851658970722999E-2</v>
      </c>
      <c r="AK777" s="17">
        <v>4.9288880943230001E-2</v>
      </c>
      <c r="AL777" s="17">
        <v>5.8391216556049202E-2</v>
      </c>
      <c r="AM777" s="17">
        <v>4.5112512952298102E-2</v>
      </c>
      <c r="AN777" s="17">
        <v>6.0084070682196698E-2</v>
      </c>
      <c r="AO777" s="17">
        <v>4.9742208772786102E-2</v>
      </c>
      <c r="AP777" s="17">
        <v>5.1113323827010802E-2</v>
      </c>
      <c r="AQ777" s="17">
        <v>8.4753012456298099E-2</v>
      </c>
      <c r="AR777" s="17">
        <v>8.7193302816993098E-2</v>
      </c>
      <c r="AS777" s="17">
        <v>6.6172212840129294E-2</v>
      </c>
      <c r="AT777" s="17">
        <v>6.0267634918822997E-2</v>
      </c>
      <c r="AU777" s="17">
        <v>4.6872720980459498E-2</v>
      </c>
      <c r="AV777" s="17"/>
      <c r="AW777" s="17">
        <v>4.5817718689755399E-2</v>
      </c>
      <c r="AX777" s="17">
        <v>5.6754834634275601E-2</v>
      </c>
      <c r="AY777" s="17">
        <v>5.8381173167877699E-2</v>
      </c>
      <c r="AZ777" s="17">
        <v>5.85234871266005E-2</v>
      </c>
      <c r="BA777" s="17">
        <v>8.6086968130436897E-2</v>
      </c>
      <c r="BB777" s="17">
        <v>5.54646577003233E-2</v>
      </c>
      <c r="BC777" s="17"/>
      <c r="BD777" s="17">
        <v>6.1177412132267399E-2</v>
      </c>
      <c r="BE777" s="17">
        <v>7.3799544527115707E-2</v>
      </c>
      <c r="BF777" s="17">
        <v>5.4789560348850699E-2</v>
      </c>
      <c r="BG777" s="17">
        <v>5.7721946804964799E-2</v>
      </c>
      <c r="BH777" s="17">
        <v>1.72323988610203E-2</v>
      </c>
      <c r="BI777" s="17"/>
      <c r="BJ777" s="17">
        <v>5.9979729400607799E-2</v>
      </c>
      <c r="BK777" s="17">
        <v>4.9633756187668798E-2</v>
      </c>
      <c r="BL777" s="17"/>
      <c r="BM777" s="17">
        <v>6.2113259546032702E-2</v>
      </c>
      <c r="BN777" s="17">
        <v>3.8892032485604501E-2</v>
      </c>
      <c r="BO777" s="17"/>
      <c r="BP777" s="17">
        <v>3.2058315566643403E-2</v>
      </c>
      <c r="BQ777" s="17">
        <v>4.3252929792195999E-2</v>
      </c>
      <c r="BR777" s="17">
        <v>6.1816960965073303E-2</v>
      </c>
      <c r="BS777" s="17">
        <v>6.51491768469009E-2</v>
      </c>
      <c r="BT777" s="17"/>
      <c r="BU777" s="17">
        <v>6.3106937276163802E-2</v>
      </c>
      <c r="BV777" s="17">
        <v>5.1454315530238E-2</v>
      </c>
      <c r="BW777" s="17"/>
      <c r="BX777" s="17">
        <v>4.57923805832052E-2</v>
      </c>
      <c r="BY777" s="17">
        <v>6.2814718528552693E-2</v>
      </c>
      <c r="BZ777" s="17"/>
      <c r="CA777" s="17">
        <v>8.2471720865557999E-2</v>
      </c>
      <c r="CB777" s="17">
        <v>9.9544748515745907E-2</v>
      </c>
      <c r="CC777" s="17">
        <v>2.77124595942474E-2</v>
      </c>
      <c r="CD777" s="17">
        <v>4.3988072006902398E-2</v>
      </c>
    </row>
    <row r="778" spans="2:82">
      <c r="B778" t="s">
        <v>195</v>
      </c>
      <c r="C778" s="17">
        <v>0.22127141637273801</v>
      </c>
      <c r="D778" s="17">
        <v>0.15912192056223501</v>
      </c>
      <c r="E778" s="17">
        <v>0.28058610121966998</v>
      </c>
      <c r="F778" s="17"/>
      <c r="G778" s="17">
        <v>0.17739125369059699</v>
      </c>
      <c r="H778" s="17">
        <v>0.168295680157212</v>
      </c>
      <c r="I778" s="17">
        <v>0.20745118267020901</v>
      </c>
      <c r="J778" s="17">
        <v>0.250209020091126</v>
      </c>
      <c r="K778" s="17">
        <v>0.24060116759033101</v>
      </c>
      <c r="L778" s="17">
        <v>0.268470083451747</v>
      </c>
      <c r="M778" s="17"/>
      <c r="N778" s="17">
        <v>0.186276231565945</v>
      </c>
      <c r="O778" s="17">
        <v>0.245248192308228</v>
      </c>
      <c r="P778" s="17">
        <v>0.19630659266537501</v>
      </c>
      <c r="Q778" s="17">
        <v>0.25658020898577599</v>
      </c>
      <c r="R778" s="17"/>
      <c r="S778" s="17">
        <v>0.219045592835967</v>
      </c>
      <c r="T778" s="17">
        <v>0.22318062847877901</v>
      </c>
      <c r="U778" s="17">
        <v>0.25925150547713899</v>
      </c>
      <c r="V778" s="17">
        <v>0.27753350616412498</v>
      </c>
      <c r="W778" s="17">
        <v>0.16683348030293299</v>
      </c>
      <c r="X778" s="17">
        <v>0.21940135144952599</v>
      </c>
      <c r="Y778" s="17">
        <v>0.181224198118632</v>
      </c>
      <c r="Z778" s="17">
        <v>0.26736485774142699</v>
      </c>
      <c r="AA778" s="17">
        <v>0.19015110017117701</v>
      </c>
      <c r="AB778" s="17">
        <v>0.21234832930397801</v>
      </c>
      <c r="AC778" s="17">
        <v>0.22430580675105399</v>
      </c>
      <c r="AD778" s="17">
        <v>0.26710817745099102</v>
      </c>
      <c r="AE778" s="17"/>
      <c r="AF778" s="17">
        <v>0.219449238147151</v>
      </c>
      <c r="AG778" s="17">
        <v>0.22538493154239</v>
      </c>
      <c r="AH778" s="17">
        <v>0.30112426184143998</v>
      </c>
      <c r="AI778" s="17">
        <v>0.239959441421635</v>
      </c>
      <c r="AJ778" s="17">
        <v>0.25287133621496999</v>
      </c>
      <c r="AK778" s="17">
        <v>0.20994373019109</v>
      </c>
      <c r="AL778" s="17">
        <v>0.19128177061726101</v>
      </c>
      <c r="AM778" s="17">
        <v>0.236924131430584</v>
      </c>
      <c r="AN778" s="17">
        <v>0.19856787606166201</v>
      </c>
      <c r="AO778" s="17">
        <v>0.20872967330271799</v>
      </c>
      <c r="AP778" s="17">
        <v>0.17143285222810201</v>
      </c>
      <c r="AQ778" s="17">
        <v>0.213670367873315</v>
      </c>
      <c r="AR778" s="17">
        <v>0.162985671738646</v>
      </c>
      <c r="AS778" s="17">
        <v>0.18366646135280701</v>
      </c>
      <c r="AT778" s="17">
        <v>0.13523970899540899</v>
      </c>
      <c r="AU778" s="17">
        <v>0.14909999476642</v>
      </c>
      <c r="AV778" s="17"/>
      <c r="AW778" s="17">
        <v>0.170853508491806</v>
      </c>
      <c r="AX778" s="17">
        <v>0.21876702921962199</v>
      </c>
      <c r="AY778" s="17">
        <v>0.24706589752523</v>
      </c>
      <c r="AZ778" s="17">
        <v>0.25197921791204098</v>
      </c>
      <c r="BA778" s="17">
        <v>0.25445927496267101</v>
      </c>
      <c r="BB778" s="17">
        <v>0.20546737091080899</v>
      </c>
      <c r="BC778" s="17"/>
      <c r="BD778" s="17">
        <v>0.262290086846521</v>
      </c>
      <c r="BE778" s="17">
        <v>0.25255085236590602</v>
      </c>
      <c r="BF778" s="17">
        <v>0.19891231004752599</v>
      </c>
      <c r="BG778" s="17">
        <v>0.17778624607908999</v>
      </c>
      <c r="BH778" s="17">
        <v>0.14968710830440601</v>
      </c>
      <c r="BI778" s="17"/>
      <c r="BJ778" s="17">
        <v>0.23400263572201499</v>
      </c>
      <c r="BK778" s="17">
        <v>0.16183467584011599</v>
      </c>
      <c r="BL778" s="17"/>
      <c r="BM778" s="17">
        <v>0.229468601250333</v>
      </c>
      <c r="BN778" s="17">
        <v>0.179359539347968</v>
      </c>
      <c r="BO778" s="17"/>
      <c r="BP778" s="17">
        <v>0.159740416799314</v>
      </c>
      <c r="BQ778" s="17">
        <v>0.19354634986640601</v>
      </c>
      <c r="BR778" s="17">
        <v>0.191366377968581</v>
      </c>
      <c r="BS778" s="17">
        <v>0.23511116946243801</v>
      </c>
      <c r="BT778" s="17"/>
      <c r="BU778" s="17">
        <v>0.195449947016436</v>
      </c>
      <c r="BV778" s="17">
        <v>0.25414109460592599</v>
      </c>
      <c r="BW778" s="17"/>
      <c r="BX778" s="17">
        <v>0.17814610850079399</v>
      </c>
      <c r="BY778" s="17">
        <v>0.23837731934648099</v>
      </c>
      <c r="BZ778" s="17"/>
      <c r="CA778" s="17">
        <v>0.10650941397078199</v>
      </c>
      <c r="CB778" s="17">
        <v>0.22976443151291601</v>
      </c>
      <c r="CC778" s="17">
        <v>0.201369859105378</v>
      </c>
      <c r="CD778" s="17">
        <v>0.26433406792283198</v>
      </c>
    </row>
    <row r="779" spans="2:82">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row>
    <row r="780" spans="2:82">
      <c r="B780" s="6" t="s">
        <v>290</v>
      </c>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row>
    <row r="781" spans="2:82">
      <c r="B781" s="24" t="s">
        <v>15</v>
      </c>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row>
    <row r="782" spans="2:82">
      <c r="B782" t="s">
        <v>281</v>
      </c>
      <c r="C782" s="17">
        <v>9.5387846606692694E-2</v>
      </c>
      <c r="D782" s="17">
        <v>0.120688944287203</v>
      </c>
      <c r="E782" s="17">
        <v>7.0392654355039802E-2</v>
      </c>
      <c r="F782" s="17"/>
      <c r="G782" s="17">
        <v>0.12472218392440999</v>
      </c>
      <c r="H782" s="17">
        <v>0.12196618053902999</v>
      </c>
      <c r="I782" s="17">
        <v>0.115244938110093</v>
      </c>
      <c r="J782" s="17">
        <v>7.84358466484638E-2</v>
      </c>
      <c r="K782" s="17">
        <v>6.3870054909753102E-2</v>
      </c>
      <c r="L782" s="17">
        <v>7.28919408696172E-2</v>
      </c>
      <c r="M782" s="17"/>
      <c r="N782" s="17">
        <v>0.106489384947907</v>
      </c>
      <c r="O782" s="17">
        <v>8.2993360971685401E-2</v>
      </c>
      <c r="P782" s="17">
        <v>0.11143443501224699</v>
      </c>
      <c r="Q782" s="17">
        <v>8.3806482867026202E-2</v>
      </c>
      <c r="R782" s="17"/>
      <c r="S782" s="17">
        <v>0.121003121580489</v>
      </c>
      <c r="T782" s="17">
        <v>7.2639736761603499E-2</v>
      </c>
      <c r="U782" s="17">
        <v>7.6472422299029799E-2</v>
      </c>
      <c r="V782" s="17">
        <v>7.6771304172165003E-2</v>
      </c>
      <c r="W782" s="17">
        <v>6.7173284830232299E-2</v>
      </c>
      <c r="X782" s="17">
        <v>0.10924239097326199</v>
      </c>
      <c r="Y782" s="17">
        <v>8.2787093224810399E-2</v>
      </c>
      <c r="Z782" s="17">
        <v>7.2007929028192197E-2</v>
      </c>
      <c r="AA782" s="17">
        <v>0.104662652422448</v>
      </c>
      <c r="AB782" s="17">
        <v>0.15201392763888</v>
      </c>
      <c r="AC782" s="17">
        <v>9.5120130336666706E-2</v>
      </c>
      <c r="AD782" s="17">
        <v>6.63194660897264E-2</v>
      </c>
      <c r="AE782" s="17"/>
      <c r="AF782" s="17">
        <v>0.132462959425421</v>
      </c>
      <c r="AG782" s="17">
        <v>0.102707429164985</v>
      </c>
      <c r="AH782" s="17">
        <v>0.10218063363853901</v>
      </c>
      <c r="AI782" s="17">
        <v>5.4423526689642503E-2</v>
      </c>
      <c r="AJ782" s="17">
        <v>8.5403984563682395E-2</v>
      </c>
      <c r="AK782" s="17">
        <v>7.6591489388564402E-2</v>
      </c>
      <c r="AL782" s="17">
        <v>0.127211728866166</v>
      </c>
      <c r="AM782" s="17">
        <v>0.102695532084473</v>
      </c>
      <c r="AN782" s="17">
        <v>9.3348936164005206E-2</v>
      </c>
      <c r="AO782" s="17">
        <v>0.105851548156063</v>
      </c>
      <c r="AP782" s="17">
        <v>0.103531403607222</v>
      </c>
      <c r="AQ782" s="17">
        <v>0.139970804415469</v>
      </c>
      <c r="AR782" s="17">
        <v>7.85031453550004E-2</v>
      </c>
      <c r="AS782" s="17">
        <v>0.11736140744866801</v>
      </c>
      <c r="AT782" s="17">
        <v>0.101909862603925</v>
      </c>
      <c r="AU782" s="17">
        <v>0.10339424918920399</v>
      </c>
      <c r="AV782" s="17"/>
      <c r="AW782" s="17">
        <v>0.13150222520726401</v>
      </c>
      <c r="AX782" s="17">
        <v>8.9787438709254E-2</v>
      </c>
      <c r="AY782" s="17">
        <v>8.7017101219310403E-2</v>
      </c>
      <c r="AZ782" s="17">
        <v>8.2928445459113501E-2</v>
      </c>
      <c r="BA782" s="17">
        <v>7.6807263011447302E-2</v>
      </c>
      <c r="BB782" s="17">
        <v>7.7323421164153694E-2</v>
      </c>
      <c r="BC782" s="17"/>
      <c r="BD782" s="17">
        <v>7.6039722979596699E-2</v>
      </c>
      <c r="BE782" s="17">
        <v>8.3080495838428803E-2</v>
      </c>
      <c r="BF782" s="17">
        <v>0.101872799939982</v>
      </c>
      <c r="BG782" s="17">
        <v>0.14819643388471401</v>
      </c>
      <c r="BH782" s="17">
        <v>9.50556434147041E-2</v>
      </c>
      <c r="BI782" s="17"/>
      <c r="BJ782" s="17">
        <v>8.3939898798269796E-2</v>
      </c>
      <c r="BK782" s="17">
        <v>0.14734563055290101</v>
      </c>
      <c r="BL782" s="17"/>
      <c r="BM782" s="17">
        <v>8.6392982373342697E-2</v>
      </c>
      <c r="BN782" s="17">
        <v>0.139385329201169</v>
      </c>
      <c r="BO782" s="17"/>
      <c r="BP782" s="17">
        <v>0.15518668723975701</v>
      </c>
      <c r="BQ782" s="17">
        <v>0.120305677537889</v>
      </c>
      <c r="BR782" s="17">
        <v>0.10570300904071001</v>
      </c>
      <c r="BS782" s="17">
        <v>8.0192777778022695E-2</v>
      </c>
      <c r="BT782" s="17"/>
      <c r="BU782" s="17">
        <v>0.10219403407267599</v>
      </c>
      <c r="BV782" s="17">
        <v>8.6723847323204095E-2</v>
      </c>
      <c r="BW782" s="17"/>
      <c r="BX782" s="17">
        <v>0.131978204319703</v>
      </c>
      <c r="BY782" s="17">
        <v>8.0874069437335994E-2</v>
      </c>
      <c r="BZ782" s="17"/>
      <c r="CA782" s="17">
        <v>0.14717875979776601</v>
      </c>
      <c r="CB782" s="17">
        <v>7.6984702486355E-2</v>
      </c>
      <c r="CC782" s="17">
        <v>0.10880728350284399</v>
      </c>
      <c r="CD782" s="17">
        <v>8.5239967956128204E-2</v>
      </c>
    </row>
    <row r="783" spans="2:82">
      <c r="B783" t="s">
        <v>282</v>
      </c>
      <c r="C783" s="17">
        <v>0.257157933211414</v>
      </c>
      <c r="D783" s="17">
        <v>0.297989475895925</v>
      </c>
      <c r="E783" s="17">
        <v>0.21767516563158701</v>
      </c>
      <c r="F783" s="17"/>
      <c r="G783" s="17">
        <v>0.27248353494146199</v>
      </c>
      <c r="H783" s="17">
        <v>0.280136833466271</v>
      </c>
      <c r="I783" s="17">
        <v>0.27611818570572599</v>
      </c>
      <c r="J783" s="17">
        <v>0.23235986047987001</v>
      </c>
      <c r="K783" s="17">
        <v>0.23623319809711599</v>
      </c>
      <c r="L783" s="17">
        <v>0.24692912326008301</v>
      </c>
      <c r="M783" s="17"/>
      <c r="N783" s="17">
        <v>0.270867417382813</v>
      </c>
      <c r="O783" s="17">
        <v>0.26725432409134697</v>
      </c>
      <c r="P783" s="17">
        <v>0.24151007612073899</v>
      </c>
      <c r="Q783" s="17">
        <v>0.246554125106346</v>
      </c>
      <c r="R783" s="17"/>
      <c r="S783" s="17">
        <v>0.279908189886304</v>
      </c>
      <c r="T783" s="17">
        <v>0.27737155258495799</v>
      </c>
      <c r="U783" s="17">
        <v>0.224543252087025</v>
      </c>
      <c r="V783" s="17">
        <v>0.23439550148826899</v>
      </c>
      <c r="W783" s="17">
        <v>0.279771106538102</v>
      </c>
      <c r="X783" s="17">
        <v>0.23040690896850199</v>
      </c>
      <c r="Y783" s="17">
        <v>0.266272403112079</v>
      </c>
      <c r="Z783" s="17">
        <v>0.25909722986198902</v>
      </c>
      <c r="AA783" s="17">
        <v>0.29227575452882298</v>
      </c>
      <c r="AB783" s="17">
        <v>0.226405550747665</v>
      </c>
      <c r="AC783" s="17">
        <v>0.191394115403833</v>
      </c>
      <c r="AD783" s="17">
        <v>0.29235189107341197</v>
      </c>
      <c r="AE783" s="17"/>
      <c r="AF783" s="17">
        <v>0.159113245340746</v>
      </c>
      <c r="AG783" s="17">
        <v>0.196857681951109</v>
      </c>
      <c r="AH783" s="17">
        <v>0.21581880160022099</v>
      </c>
      <c r="AI783" s="17">
        <v>0.24502879599326699</v>
      </c>
      <c r="AJ783" s="17">
        <v>0.26099241869923001</v>
      </c>
      <c r="AK783" s="17">
        <v>0.25637190733355503</v>
      </c>
      <c r="AL783" s="17">
        <v>0.238632447683508</v>
      </c>
      <c r="AM783" s="17">
        <v>0.27688994868720002</v>
      </c>
      <c r="AN783" s="17">
        <v>0.30966832340478401</v>
      </c>
      <c r="AO783" s="17">
        <v>0.27720052101218001</v>
      </c>
      <c r="AP783" s="17">
        <v>0.27270988174194</v>
      </c>
      <c r="AQ783" s="17">
        <v>0.30705107731262599</v>
      </c>
      <c r="AR783" s="17">
        <v>0.28485949857192699</v>
      </c>
      <c r="AS783" s="17">
        <v>0.27114606359295401</v>
      </c>
      <c r="AT783" s="17">
        <v>0.28885924315213102</v>
      </c>
      <c r="AU783" s="17">
        <v>0.242239555303603</v>
      </c>
      <c r="AV783" s="17"/>
      <c r="AW783" s="17">
        <v>0.29606355963098402</v>
      </c>
      <c r="AX783" s="17">
        <v>0.24122224629845401</v>
      </c>
      <c r="AY783" s="17">
        <v>0.24644143556522499</v>
      </c>
      <c r="AZ783" s="17">
        <v>0.24889598318752701</v>
      </c>
      <c r="BA783" s="17">
        <v>0.24165532870143699</v>
      </c>
      <c r="BB783" s="17">
        <v>0.26199688701857698</v>
      </c>
      <c r="BC783" s="17"/>
      <c r="BD783" s="17">
        <v>0.252435902397802</v>
      </c>
      <c r="BE783" s="17">
        <v>0.23674722136405299</v>
      </c>
      <c r="BF783" s="17">
        <v>0.27699653002476698</v>
      </c>
      <c r="BG783" s="17">
        <v>0.29572795585848</v>
      </c>
      <c r="BH783" s="17">
        <v>0.30650027845865002</v>
      </c>
      <c r="BI783" s="17"/>
      <c r="BJ783" s="17">
        <v>0.24851973486741399</v>
      </c>
      <c r="BK783" s="17">
        <v>0.29392454279797497</v>
      </c>
      <c r="BL783" s="17"/>
      <c r="BM783" s="17">
        <v>0.24784511467509501</v>
      </c>
      <c r="BN783" s="17">
        <v>0.30196846411981598</v>
      </c>
      <c r="BO783" s="17"/>
      <c r="BP783" s="17">
        <v>0.31582514733186101</v>
      </c>
      <c r="BQ783" s="17">
        <v>0.26481153389009399</v>
      </c>
      <c r="BR783" s="17">
        <v>0.277451751050518</v>
      </c>
      <c r="BS783" s="17">
        <v>0.246843899672644</v>
      </c>
      <c r="BT783" s="17"/>
      <c r="BU783" s="17">
        <v>0.27728905509518398</v>
      </c>
      <c r="BV783" s="17">
        <v>0.23153183542193601</v>
      </c>
      <c r="BW783" s="17"/>
      <c r="BX783" s="17">
        <v>0.283398459361764</v>
      </c>
      <c r="BY783" s="17">
        <v>0.24674947663550501</v>
      </c>
      <c r="BZ783" s="17"/>
      <c r="CA783" s="17">
        <v>0.32288118735988403</v>
      </c>
      <c r="CB783" s="17">
        <v>0.21511471260204801</v>
      </c>
      <c r="CC783" s="17">
        <v>0.29333191862706998</v>
      </c>
      <c r="CD783" s="17">
        <v>0.241766958789525</v>
      </c>
    </row>
    <row r="784" spans="2:82">
      <c r="B784" t="s">
        <v>283</v>
      </c>
      <c r="C784" s="17">
        <v>0.291784436023307</v>
      </c>
      <c r="D784" s="17">
        <v>0.27825435829948802</v>
      </c>
      <c r="E784" s="17">
        <v>0.30537555435489699</v>
      </c>
      <c r="F784" s="17"/>
      <c r="G784" s="17">
        <v>0.27660100276666</v>
      </c>
      <c r="H784" s="17">
        <v>0.25812201439270199</v>
      </c>
      <c r="I784" s="17">
        <v>0.30429674430430398</v>
      </c>
      <c r="J784" s="17">
        <v>0.31456524006951497</v>
      </c>
      <c r="K784" s="17">
        <v>0.30204201438140899</v>
      </c>
      <c r="L784" s="17">
        <v>0.29372784415075898</v>
      </c>
      <c r="M784" s="17"/>
      <c r="N784" s="17">
        <v>0.27372864890320298</v>
      </c>
      <c r="O784" s="17">
        <v>0.28687428102428197</v>
      </c>
      <c r="P784" s="17">
        <v>0.29099955392258098</v>
      </c>
      <c r="Q784" s="17">
        <v>0.31723462986588902</v>
      </c>
      <c r="R784" s="17"/>
      <c r="S784" s="17">
        <v>0.28931782000605799</v>
      </c>
      <c r="T784" s="17">
        <v>0.27654363179108599</v>
      </c>
      <c r="U784" s="17">
        <v>0.32712707177154798</v>
      </c>
      <c r="V784" s="17">
        <v>0.30387392295092702</v>
      </c>
      <c r="W784" s="17">
        <v>0.30292944054909299</v>
      </c>
      <c r="X784" s="17">
        <v>0.29692731657282001</v>
      </c>
      <c r="Y784" s="17">
        <v>0.29943801325826203</v>
      </c>
      <c r="Z784" s="17">
        <v>0.278685098987974</v>
      </c>
      <c r="AA784" s="17">
        <v>0.26733348904705601</v>
      </c>
      <c r="AB784" s="17">
        <v>0.28171234814714802</v>
      </c>
      <c r="AC784" s="17">
        <v>0.330655388722364</v>
      </c>
      <c r="AD784" s="17">
        <v>0.24953139107506001</v>
      </c>
      <c r="AE784" s="17"/>
      <c r="AF784" s="17">
        <v>0.39122374388869802</v>
      </c>
      <c r="AG784" s="17">
        <v>0.33927076650398602</v>
      </c>
      <c r="AH784" s="17">
        <v>0.32123108082234803</v>
      </c>
      <c r="AI784" s="17">
        <v>0.29734880168127897</v>
      </c>
      <c r="AJ784" s="17">
        <v>0.25855325417456598</v>
      </c>
      <c r="AK784" s="17">
        <v>0.352641139425385</v>
      </c>
      <c r="AL784" s="17">
        <v>0.28348311359616901</v>
      </c>
      <c r="AM784" s="17">
        <v>0.26168466391325701</v>
      </c>
      <c r="AN784" s="17">
        <v>0.276040652669856</v>
      </c>
      <c r="AO784" s="17">
        <v>0.275381012489541</v>
      </c>
      <c r="AP784" s="17">
        <v>0.26843970154579699</v>
      </c>
      <c r="AQ784" s="17">
        <v>0.24361325241126999</v>
      </c>
      <c r="AR784" s="17">
        <v>0.32101934266314502</v>
      </c>
      <c r="AS784" s="17">
        <v>0.29236461002096298</v>
      </c>
      <c r="AT784" s="17">
        <v>0.26189553983736302</v>
      </c>
      <c r="AU784" s="17">
        <v>0.32452923216985902</v>
      </c>
      <c r="AV784" s="17"/>
      <c r="AW784" s="17">
        <v>0.296104776361235</v>
      </c>
      <c r="AX784" s="17">
        <v>0.29533161228417398</v>
      </c>
      <c r="AY784" s="17">
        <v>0.29502675164131098</v>
      </c>
      <c r="AZ784" s="17">
        <v>0.27236029129423101</v>
      </c>
      <c r="BA784" s="17">
        <v>0.29918259733310698</v>
      </c>
      <c r="BB784" s="17">
        <v>0.30285372705105701</v>
      </c>
      <c r="BC784" s="17"/>
      <c r="BD784" s="17">
        <v>0.30204840776799902</v>
      </c>
      <c r="BE784" s="17">
        <v>0.29109257606382899</v>
      </c>
      <c r="BF784" s="17">
        <v>0.28049578107602102</v>
      </c>
      <c r="BG784" s="17">
        <v>0.24553331090858399</v>
      </c>
      <c r="BH784" s="17">
        <v>0.343926202195383</v>
      </c>
      <c r="BI784" s="17"/>
      <c r="BJ784" s="17">
        <v>0.29265577705054802</v>
      </c>
      <c r="BK784" s="17">
        <v>0.28935288777424301</v>
      </c>
      <c r="BL784" s="17"/>
      <c r="BM784" s="17">
        <v>0.29264004874545801</v>
      </c>
      <c r="BN784" s="17">
        <v>0.287517755184728</v>
      </c>
      <c r="BO784" s="17"/>
      <c r="BP784" s="17">
        <v>0.29531598610475102</v>
      </c>
      <c r="BQ784" s="17">
        <v>0.278412005537861</v>
      </c>
      <c r="BR784" s="17">
        <v>0.28398211358302999</v>
      </c>
      <c r="BS784" s="17">
        <v>0.292708982825933</v>
      </c>
      <c r="BT784" s="17"/>
      <c r="BU784" s="17">
        <v>0.28043266622877699</v>
      </c>
      <c r="BV784" s="17">
        <v>0.30623477637283503</v>
      </c>
      <c r="BW784" s="17"/>
      <c r="BX784" s="17">
        <v>0.27444634121397699</v>
      </c>
      <c r="BY784" s="17">
        <v>0.29866169168113699</v>
      </c>
      <c r="BZ784" s="17"/>
      <c r="CA784" s="17">
        <v>0.23455192311292999</v>
      </c>
      <c r="CB784" s="17">
        <v>0.30217795317090501</v>
      </c>
      <c r="CC784" s="17">
        <v>0.28307710160983901</v>
      </c>
      <c r="CD784" s="17">
        <v>0.30601847324986498</v>
      </c>
    </row>
    <row r="785" spans="2:82">
      <c r="B785" t="s">
        <v>284</v>
      </c>
      <c r="C785" s="17">
        <v>0.14203769005804801</v>
      </c>
      <c r="D785" s="17">
        <v>0.13257461940332299</v>
      </c>
      <c r="E785" s="17">
        <v>0.15069187296808401</v>
      </c>
      <c r="F785" s="17"/>
      <c r="G785" s="17">
        <v>0.16095232953907501</v>
      </c>
      <c r="H785" s="17">
        <v>0.145645121879554</v>
      </c>
      <c r="I785" s="17">
        <v>9.7697283542086399E-2</v>
      </c>
      <c r="J785" s="17">
        <v>0.13440985692124999</v>
      </c>
      <c r="K785" s="17">
        <v>0.16341042900432601</v>
      </c>
      <c r="L785" s="17">
        <v>0.154572759984133</v>
      </c>
      <c r="M785" s="17"/>
      <c r="N785" s="17">
        <v>0.16328662050728401</v>
      </c>
      <c r="O785" s="17">
        <v>0.144871144500549</v>
      </c>
      <c r="P785" s="17">
        <v>0.147974763954829</v>
      </c>
      <c r="Q785" s="17">
        <v>0.11201409974113199</v>
      </c>
      <c r="R785" s="17"/>
      <c r="S785" s="17">
        <v>0.113000052282728</v>
      </c>
      <c r="T785" s="17">
        <v>0.13653615765497101</v>
      </c>
      <c r="U785" s="17">
        <v>0.11519452092791101</v>
      </c>
      <c r="V785" s="17">
        <v>0.13952485104065901</v>
      </c>
      <c r="W785" s="17">
        <v>0.14605622390116199</v>
      </c>
      <c r="X785" s="17">
        <v>0.17241154567474601</v>
      </c>
      <c r="Y785" s="17">
        <v>0.161956962590173</v>
      </c>
      <c r="Z785" s="17">
        <v>0.16521390969347</v>
      </c>
      <c r="AA785" s="17">
        <v>0.13008147852272001</v>
      </c>
      <c r="AB785" s="17">
        <v>0.16457317041070399</v>
      </c>
      <c r="AC785" s="17">
        <v>0.146699509299868</v>
      </c>
      <c r="AD785" s="17">
        <v>0.16444769599562101</v>
      </c>
      <c r="AE785" s="17"/>
      <c r="AF785" s="17">
        <v>9.7750813197984496E-2</v>
      </c>
      <c r="AG785" s="17">
        <v>0.138929507579267</v>
      </c>
      <c r="AH785" s="17">
        <v>0.12623929192912001</v>
      </c>
      <c r="AI785" s="17">
        <v>0.14929854625023301</v>
      </c>
      <c r="AJ785" s="17">
        <v>0.161169102515275</v>
      </c>
      <c r="AK785" s="17">
        <v>0.11295666428426</v>
      </c>
      <c r="AL785" s="17">
        <v>0.15365290375235899</v>
      </c>
      <c r="AM785" s="17">
        <v>0.14726629022524701</v>
      </c>
      <c r="AN785" s="17">
        <v>0.14082921196569301</v>
      </c>
      <c r="AO785" s="17">
        <v>0.125259237195329</v>
      </c>
      <c r="AP785" s="17">
        <v>0.16223486056532199</v>
      </c>
      <c r="AQ785" s="17">
        <v>0.15922783183238101</v>
      </c>
      <c r="AR785" s="17">
        <v>0.12882630696351</v>
      </c>
      <c r="AS785" s="17">
        <v>8.3081184343915204E-2</v>
      </c>
      <c r="AT785" s="17">
        <v>0.20478274595045201</v>
      </c>
      <c r="AU785" s="17">
        <v>0.14798681943476599</v>
      </c>
      <c r="AV785" s="17"/>
      <c r="AW785" s="17">
        <v>0.10615316544704299</v>
      </c>
      <c r="AX785" s="17">
        <v>0.158225543295055</v>
      </c>
      <c r="AY785" s="17">
        <v>0.13138910781636401</v>
      </c>
      <c r="AZ785" s="17">
        <v>0.15992632040736701</v>
      </c>
      <c r="BA785" s="17">
        <v>0.14004188807507401</v>
      </c>
      <c r="BB785" s="17">
        <v>0.174657506762919</v>
      </c>
      <c r="BC785" s="17"/>
      <c r="BD785" s="17">
        <v>0.11656207236541501</v>
      </c>
      <c r="BE785" s="17">
        <v>0.15883032922206999</v>
      </c>
      <c r="BF785" s="17">
        <v>0.15417432661545</v>
      </c>
      <c r="BG785" s="17">
        <v>0.11945467072968199</v>
      </c>
      <c r="BH785" s="17">
        <v>9.7962906621015103E-2</v>
      </c>
      <c r="BI785" s="17"/>
      <c r="BJ785" s="17">
        <v>0.15450422203629599</v>
      </c>
      <c r="BK785" s="17">
        <v>8.9198914415847402E-2</v>
      </c>
      <c r="BL785" s="17"/>
      <c r="BM785" s="17">
        <v>0.15278930266700999</v>
      </c>
      <c r="BN785" s="17">
        <v>9.2159621162333602E-2</v>
      </c>
      <c r="BO785" s="17"/>
      <c r="BP785" s="17">
        <v>8.0792460786819106E-2</v>
      </c>
      <c r="BQ785" s="17">
        <v>0.117524915129156</v>
      </c>
      <c r="BR785" s="17">
        <v>0.150431523374256</v>
      </c>
      <c r="BS785" s="17">
        <v>0.15852298252761499</v>
      </c>
      <c r="BT785" s="17"/>
      <c r="BU785" s="17">
        <v>0.150914394275344</v>
      </c>
      <c r="BV785" s="17">
        <v>0.130738007326303</v>
      </c>
      <c r="BW785" s="17"/>
      <c r="BX785" s="17">
        <v>0.14177194027809401</v>
      </c>
      <c r="BY785" s="17">
        <v>0.142143101246409</v>
      </c>
      <c r="BZ785" s="17"/>
      <c r="CA785" s="17">
        <v>0.13710687629299101</v>
      </c>
      <c r="CB785" s="17">
        <v>0.16925887639430701</v>
      </c>
      <c r="CC785" s="17">
        <v>0.13999317546401099</v>
      </c>
      <c r="CD785" s="17">
        <v>0.119275840628743</v>
      </c>
    </row>
    <row r="786" spans="2:82">
      <c r="B786" t="s">
        <v>285</v>
      </c>
      <c r="C786" s="17">
        <v>5.1580513513157802E-2</v>
      </c>
      <c r="D786" s="17">
        <v>5.2106058857312697E-2</v>
      </c>
      <c r="E786" s="17">
        <v>5.1450957864158202E-2</v>
      </c>
      <c r="F786" s="17"/>
      <c r="G786" s="17">
        <v>5.95889092970888E-2</v>
      </c>
      <c r="H786" s="17">
        <v>7.2921114213617799E-2</v>
      </c>
      <c r="I786" s="17">
        <v>3.75115167308483E-2</v>
      </c>
      <c r="J786" s="17">
        <v>4.7029859366541797E-2</v>
      </c>
      <c r="K786" s="17">
        <v>5.7224139836477499E-2</v>
      </c>
      <c r="L786" s="17">
        <v>4.0252397422538298E-2</v>
      </c>
      <c r="M786" s="17"/>
      <c r="N786" s="17">
        <v>5.2227914912689001E-2</v>
      </c>
      <c r="O786" s="17">
        <v>3.8387871296609997E-2</v>
      </c>
      <c r="P786" s="17">
        <v>5.8963159307291298E-2</v>
      </c>
      <c r="Q786" s="17">
        <v>5.64574209760937E-2</v>
      </c>
      <c r="R786" s="17"/>
      <c r="S786" s="17">
        <v>4.5076201753369897E-2</v>
      </c>
      <c r="T786" s="17">
        <v>7.7001260376629105E-2</v>
      </c>
      <c r="U786" s="17">
        <v>5.4988103303452003E-2</v>
      </c>
      <c r="V786" s="17">
        <v>5.1949949772864198E-2</v>
      </c>
      <c r="W786" s="17">
        <v>6.5275950945587802E-2</v>
      </c>
      <c r="X786" s="17">
        <v>4.8013059982846301E-2</v>
      </c>
      <c r="Y786" s="17">
        <v>4.8552869029705098E-2</v>
      </c>
      <c r="Z786" s="17">
        <v>4.3222446722620302E-2</v>
      </c>
      <c r="AA786" s="17">
        <v>5.1892209025430097E-2</v>
      </c>
      <c r="AB786" s="17">
        <v>2.3789751008756799E-2</v>
      </c>
      <c r="AC786" s="17">
        <v>4.30916113651897E-2</v>
      </c>
      <c r="AD786" s="17">
        <v>5.5929969097254603E-2</v>
      </c>
      <c r="AE786" s="17"/>
      <c r="AF786" s="17">
        <v>4.2081463235670101E-2</v>
      </c>
      <c r="AG786" s="17">
        <v>6.7485036084672906E-2</v>
      </c>
      <c r="AH786" s="17">
        <v>4.1596922702985699E-2</v>
      </c>
      <c r="AI786" s="17">
        <v>5.11975561351454E-2</v>
      </c>
      <c r="AJ786" s="17">
        <v>4.3738323779023799E-2</v>
      </c>
      <c r="AK786" s="17">
        <v>4.3322377087546403E-2</v>
      </c>
      <c r="AL786" s="17">
        <v>5.5071800043470398E-2</v>
      </c>
      <c r="AM786" s="17">
        <v>2.7771050316656699E-2</v>
      </c>
      <c r="AN786" s="17">
        <v>4.7195344792265503E-2</v>
      </c>
      <c r="AO786" s="17">
        <v>5.46055062810109E-2</v>
      </c>
      <c r="AP786" s="17">
        <v>5.8599274146831103E-2</v>
      </c>
      <c r="AQ786" s="17">
        <v>4.6416937824344397E-2</v>
      </c>
      <c r="AR786" s="17">
        <v>7.4991955407528496E-2</v>
      </c>
      <c r="AS786" s="17">
        <v>0.105289651347902</v>
      </c>
      <c r="AT786" s="17">
        <v>2.7486303084697201E-2</v>
      </c>
      <c r="AU786" s="17">
        <v>6.5745773116599598E-2</v>
      </c>
      <c r="AV786" s="17"/>
      <c r="AW786" s="17">
        <v>4.7882923251165402E-2</v>
      </c>
      <c r="AX786" s="17">
        <v>5.1129151431630999E-2</v>
      </c>
      <c r="AY786" s="17">
        <v>5.8039756365417999E-2</v>
      </c>
      <c r="AZ786" s="17">
        <v>5.5420941919229597E-2</v>
      </c>
      <c r="BA786" s="17">
        <v>5.1087962611582403E-2</v>
      </c>
      <c r="BB786" s="17">
        <v>3.8049856532494201E-2</v>
      </c>
      <c r="BC786" s="17"/>
      <c r="BD786" s="17">
        <v>4.8719527358946503E-2</v>
      </c>
      <c r="BE786" s="17">
        <v>4.9578862690281299E-2</v>
      </c>
      <c r="BF786" s="17">
        <v>4.9725435277302402E-2</v>
      </c>
      <c r="BG786" s="17">
        <v>6.6995781592462E-2</v>
      </c>
      <c r="BH786" s="17">
        <v>7.1091634568669904E-2</v>
      </c>
      <c r="BI786" s="17"/>
      <c r="BJ786" s="17">
        <v>4.9315156809569501E-2</v>
      </c>
      <c r="BK786" s="17">
        <v>6.0912815927832202E-2</v>
      </c>
      <c r="BL786" s="17"/>
      <c r="BM786" s="17">
        <v>4.9438748328262401E-2</v>
      </c>
      <c r="BN786" s="17">
        <v>6.2029263103221197E-2</v>
      </c>
      <c r="BO786" s="17"/>
      <c r="BP786" s="17">
        <v>5.2647762187820898E-2</v>
      </c>
      <c r="BQ786" s="17">
        <v>8.6936932521638102E-2</v>
      </c>
      <c r="BR786" s="17">
        <v>5.4059297677696301E-2</v>
      </c>
      <c r="BS786" s="17">
        <v>4.3334358764351599E-2</v>
      </c>
      <c r="BT786" s="17"/>
      <c r="BU786" s="17">
        <v>4.9896293322328998E-2</v>
      </c>
      <c r="BV786" s="17">
        <v>5.3724457181989697E-2</v>
      </c>
      <c r="BW786" s="17"/>
      <c r="BX786" s="17">
        <v>4.5270075510142602E-2</v>
      </c>
      <c r="BY786" s="17">
        <v>5.4083585271437903E-2</v>
      </c>
      <c r="BZ786" s="17"/>
      <c r="CA786" s="17">
        <v>6.3188942968459103E-2</v>
      </c>
      <c r="CB786" s="17">
        <v>6.8707354584983296E-2</v>
      </c>
      <c r="CC786" s="17">
        <v>3.9300176646707E-2</v>
      </c>
      <c r="CD786" s="17">
        <v>4.5214141670393899E-2</v>
      </c>
    </row>
    <row r="787" spans="2:82">
      <c r="B787" t="s">
        <v>195</v>
      </c>
      <c r="C787" s="17">
        <v>0.16205158058738001</v>
      </c>
      <c r="D787" s="17">
        <v>0.11838654325674799</v>
      </c>
      <c r="E787" s="17">
        <v>0.20441379482623401</v>
      </c>
      <c r="F787" s="17"/>
      <c r="G787" s="17">
        <v>0.105652039531304</v>
      </c>
      <c r="H787" s="17">
        <v>0.12120873550882399</v>
      </c>
      <c r="I787" s="17">
        <v>0.16913133160694199</v>
      </c>
      <c r="J787" s="17">
        <v>0.193199336514359</v>
      </c>
      <c r="K787" s="17">
        <v>0.17722016377091901</v>
      </c>
      <c r="L787" s="17">
        <v>0.19162593431286901</v>
      </c>
      <c r="M787" s="17"/>
      <c r="N787" s="17">
        <v>0.13340001334610399</v>
      </c>
      <c r="O787" s="17">
        <v>0.179619018115526</v>
      </c>
      <c r="P787" s="17">
        <v>0.14911801168231201</v>
      </c>
      <c r="Q787" s="17">
        <v>0.183933241443513</v>
      </c>
      <c r="R787" s="17"/>
      <c r="S787" s="17">
        <v>0.15169461449105201</v>
      </c>
      <c r="T787" s="17">
        <v>0.159907660830753</v>
      </c>
      <c r="U787" s="17">
        <v>0.201674629611033</v>
      </c>
      <c r="V787" s="17">
        <v>0.193484470575116</v>
      </c>
      <c r="W787" s="17">
        <v>0.13879399323582201</v>
      </c>
      <c r="X787" s="17">
        <v>0.142998777827824</v>
      </c>
      <c r="Y787" s="17">
        <v>0.14099265878497</v>
      </c>
      <c r="Z787" s="17">
        <v>0.18177338570575499</v>
      </c>
      <c r="AA787" s="17">
        <v>0.153754416453524</v>
      </c>
      <c r="AB787" s="17">
        <v>0.15150525204684601</v>
      </c>
      <c r="AC787" s="17">
        <v>0.19303924487207899</v>
      </c>
      <c r="AD787" s="17">
        <v>0.17141958666892601</v>
      </c>
      <c r="AE787" s="17"/>
      <c r="AF787" s="17">
        <v>0.17736777491148101</v>
      </c>
      <c r="AG787" s="17">
        <v>0.154749578715981</v>
      </c>
      <c r="AH787" s="17">
        <v>0.192933269306787</v>
      </c>
      <c r="AI787" s="17">
        <v>0.20270277325043401</v>
      </c>
      <c r="AJ787" s="17">
        <v>0.19014291626822299</v>
      </c>
      <c r="AK787" s="17">
        <v>0.158116422480689</v>
      </c>
      <c r="AL787" s="17">
        <v>0.141948006058328</v>
      </c>
      <c r="AM787" s="17">
        <v>0.183692514773166</v>
      </c>
      <c r="AN787" s="17">
        <v>0.13291753100339601</v>
      </c>
      <c r="AO787" s="17">
        <v>0.16170217486587499</v>
      </c>
      <c r="AP787" s="17">
        <v>0.134484878392887</v>
      </c>
      <c r="AQ787" s="17">
        <v>0.103720096203909</v>
      </c>
      <c r="AR787" s="17">
        <v>0.11179975103889001</v>
      </c>
      <c r="AS787" s="17">
        <v>0.13075708324559901</v>
      </c>
      <c r="AT787" s="17">
        <v>0.115066305371432</v>
      </c>
      <c r="AU787" s="17">
        <v>0.116104370785969</v>
      </c>
      <c r="AV787" s="17"/>
      <c r="AW787" s="17">
        <v>0.122293350102308</v>
      </c>
      <c r="AX787" s="17">
        <v>0.16430400798143099</v>
      </c>
      <c r="AY787" s="17">
        <v>0.18208584739237099</v>
      </c>
      <c r="AZ787" s="17">
        <v>0.18046801773253199</v>
      </c>
      <c r="BA787" s="17">
        <v>0.191224960267352</v>
      </c>
      <c r="BB787" s="17">
        <v>0.145118601470799</v>
      </c>
      <c r="BC787" s="17"/>
      <c r="BD787" s="17">
        <v>0.204194367130241</v>
      </c>
      <c r="BE787" s="17">
        <v>0.180670514821338</v>
      </c>
      <c r="BF787" s="17">
        <v>0.136735127066477</v>
      </c>
      <c r="BG787" s="17">
        <v>0.12409184702607801</v>
      </c>
      <c r="BH787" s="17">
        <v>8.5463334741577301E-2</v>
      </c>
      <c r="BI787" s="17"/>
      <c r="BJ787" s="17">
        <v>0.17106521043790299</v>
      </c>
      <c r="BK787" s="17">
        <v>0.1192652085312</v>
      </c>
      <c r="BL787" s="17"/>
      <c r="BM787" s="17">
        <v>0.170893803210832</v>
      </c>
      <c r="BN787" s="17">
        <v>0.116939567228732</v>
      </c>
      <c r="BO787" s="17"/>
      <c r="BP787" s="17">
        <v>0.100231956348991</v>
      </c>
      <c r="BQ787" s="17">
        <v>0.132008935383361</v>
      </c>
      <c r="BR787" s="17">
        <v>0.12837230527379001</v>
      </c>
      <c r="BS787" s="17">
        <v>0.178396998431434</v>
      </c>
      <c r="BT787" s="17"/>
      <c r="BU787" s="17">
        <v>0.13927355700569</v>
      </c>
      <c r="BV787" s="17">
        <v>0.191047076373734</v>
      </c>
      <c r="BW787" s="17"/>
      <c r="BX787" s="17">
        <v>0.123134979316319</v>
      </c>
      <c r="BY787" s="17">
        <v>0.17748807572817599</v>
      </c>
      <c r="BZ787" s="17"/>
      <c r="CA787" s="17">
        <v>9.5092310467969607E-2</v>
      </c>
      <c r="CB787" s="17">
        <v>0.167756400761401</v>
      </c>
      <c r="CC787" s="17">
        <v>0.13549034414952901</v>
      </c>
      <c r="CD787" s="17">
        <v>0.20248461770534501</v>
      </c>
    </row>
    <row r="788" spans="2:82">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row>
    <row r="789" spans="2:82">
      <c r="B789" s="6" t="s">
        <v>291</v>
      </c>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row>
    <row r="790" spans="2:82">
      <c r="B790" s="24" t="s">
        <v>15</v>
      </c>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row>
    <row r="791" spans="2:82">
      <c r="B791" t="s">
        <v>281</v>
      </c>
      <c r="C791" s="17">
        <v>5.5449954263142802E-2</v>
      </c>
      <c r="D791" s="17">
        <v>6.3736277905452707E-2</v>
      </c>
      <c r="E791" s="17">
        <v>4.7311600874402601E-2</v>
      </c>
      <c r="F791" s="17"/>
      <c r="G791" s="17">
        <v>8.29818837355457E-2</v>
      </c>
      <c r="H791" s="17">
        <v>9.2022047937617701E-2</v>
      </c>
      <c r="I791" s="17">
        <v>6.5271527891966705E-2</v>
      </c>
      <c r="J791" s="17">
        <v>3.43372285197358E-2</v>
      </c>
      <c r="K791" s="17">
        <v>3.3082205169308598E-2</v>
      </c>
      <c r="L791" s="17">
        <v>3.1446544426081198E-2</v>
      </c>
      <c r="M791" s="17"/>
      <c r="N791" s="17">
        <v>4.9726248748946399E-2</v>
      </c>
      <c r="O791" s="17">
        <v>5.2850052516128398E-2</v>
      </c>
      <c r="P791" s="17">
        <v>8.1082530236604E-2</v>
      </c>
      <c r="Q791" s="17">
        <v>4.2378794915101499E-2</v>
      </c>
      <c r="R791" s="17"/>
      <c r="S791" s="17">
        <v>8.9480513373744699E-2</v>
      </c>
      <c r="T791" s="17">
        <v>4.3472744538378502E-2</v>
      </c>
      <c r="U791" s="17">
        <v>3.62382131349984E-2</v>
      </c>
      <c r="V791" s="17">
        <v>2.35961120472159E-2</v>
      </c>
      <c r="W791" s="17">
        <v>5.2446150530861199E-2</v>
      </c>
      <c r="X791" s="17">
        <v>6.6445137898192896E-2</v>
      </c>
      <c r="Y791" s="17">
        <v>4.9387067803249599E-2</v>
      </c>
      <c r="Z791" s="17">
        <v>3.4300497871236998E-2</v>
      </c>
      <c r="AA791" s="17">
        <v>6.1657913406087901E-2</v>
      </c>
      <c r="AB791" s="17">
        <v>8.36107013913307E-2</v>
      </c>
      <c r="AC791" s="17">
        <v>3.9644270960717001E-2</v>
      </c>
      <c r="AD791" s="17">
        <v>3.2821216168292797E-2</v>
      </c>
      <c r="AE791" s="17"/>
      <c r="AF791" s="17">
        <v>9.6015172544264393E-2</v>
      </c>
      <c r="AG791" s="17">
        <v>7.6382399520484603E-2</v>
      </c>
      <c r="AH791" s="17">
        <v>4.4413117997632597E-2</v>
      </c>
      <c r="AI791" s="17">
        <v>4.1900858213162001E-2</v>
      </c>
      <c r="AJ791" s="17">
        <v>4.8670111020328297E-2</v>
      </c>
      <c r="AK791" s="17">
        <v>5.0635279009200403E-2</v>
      </c>
      <c r="AL791" s="17">
        <v>4.0152688200306902E-2</v>
      </c>
      <c r="AM791" s="17">
        <v>6.9976998791200895E-2</v>
      </c>
      <c r="AN791" s="17">
        <v>5.6566213848430399E-2</v>
      </c>
      <c r="AO791" s="17">
        <v>5.8497858455587803E-2</v>
      </c>
      <c r="AP791" s="17">
        <v>4.36174421602709E-2</v>
      </c>
      <c r="AQ791" s="17">
        <v>0.11417343659209001</v>
      </c>
      <c r="AR791" s="17">
        <v>2.4914877846982101E-2</v>
      </c>
      <c r="AS791" s="17">
        <v>6.7329946523077902E-2</v>
      </c>
      <c r="AT791" s="17">
        <v>0.111508913664633</v>
      </c>
      <c r="AU791" s="17">
        <v>7.05405104989585E-2</v>
      </c>
      <c r="AV791" s="17"/>
      <c r="AW791" s="17">
        <v>8.7138024656303006E-2</v>
      </c>
      <c r="AX791" s="17">
        <v>5.2706615392750497E-2</v>
      </c>
      <c r="AY791" s="17">
        <v>5.2882616992255403E-2</v>
      </c>
      <c r="AZ791" s="17">
        <v>3.9761184657954397E-2</v>
      </c>
      <c r="BA791" s="17">
        <v>3.91523615734145E-2</v>
      </c>
      <c r="BB791" s="17">
        <v>3.5385908091304499E-2</v>
      </c>
      <c r="BC791" s="17"/>
      <c r="BD791" s="17">
        <v>4.3732680210986301E-2</v>
      </c>
      <c r="BE791" s="17">
        <v>4.6208600497832999E-2</v>
      </c>
      <c r="BF791" s="17">
        <v>6.13469795542654E-2</v>
      </c>
      <c r="BG791" s="17">
        <v>8.4474288478486703E-2</v>
      </c>
      <c r="BH791" s="17">
        <v>7.92070871914696E-2</v>
      </c>
      <c r="BI791" s="17"/>
      <c r="BJ791" s="17">
        <v>4.37857413938662E-2</v>
      </c>
      <c r="BK791" s="17">
        <v>0.10933539952257799</v>
      </c>
      <c r="BL791" s="17"/>
      <c r="BM791" s="17">
        <v>4.8538285924311197E-2</v>
      </c>
      <c r="BN791" s="17">
        <v>8.9421024038122701E-2</v>
      </c>
      <c r="BO791" s="17"/>
      <c r="BP791" s="17">
        <v>9.1564739671239903E-2</v>
      </c>
      <c r="BQ791" s="17">
        <v>7.7388356200520106E-2</v>
      </c>
      <c r="BR791" s="17">
        <v>5.0458593254374899E-2</v>
      </c>
      <c r="BS791" s="17">
        <v>4.5043972192314E-2</v>
      </c>
      <c r="BT791" s="17"/>
      <c r="BU791" s="17">
        <v>5.8110322408992603E-2</v>
      </c>
      <c r="BV791" s="17">
        <v>5.2063414026827098E-2</v>
      </c>
      <c r="BW791" s="17"/>
      <c r="BX791" s="17">
        <v>8.8498341779150905E-2</v>
      </c>
      <c r="BY791" s="17">
        <v>4.2341120073108397E-2</v>
      </c>
      <c r="BZ791" s="17"/>
      <c r="CA791" s="17">
        <v>8.5603701868170998E-2</v>
      </c>
      <c r="CB791" s="17">
        <v>4.18726696455178E-2</v>
      </c>
      <c r="CC791" s="17">
        <v>5.8327993613815E-2</v>
      </c>
      <c r="CD791" s="17">
        <v>5.75927379077706E-2</v>
      </c>
    </row>
    <row r="792" spans="2:82">
      <c r="B792" t="s">
        <v>282</v>
      </c>
      <c r="C792" s="17">
        <v>0.113946961603154</v>
      </c>
      <c r="D792" s="17">
        <v>0.124375467061122</v>
      </c>
      <c r="E792" s="17">
        <v>0.10460894116500399</v>
      </c>
      <c r="F792" s="17"/>
      <c r="G792" s="17">
        <v>0.19280977431003599</v>
      </c>
      <c r="H792" s="17">
        <v>0.17091393285432999</v>
      </c>
      <c r="I792" s="17">
        <v>0.12834591599589501</v>
      </c>
      <c r="J792" s="17">
        <v>7.8365203169550104E-2</v>
      </c>
      <c r="K792" s="17">
        <v>7.8768459525484294E-2</v>
      </c>
      <c r="L792" s="17">
        <v>5.5760508478517302E-2</v>
      </c>
      <c r="M792" s="17"/>
      <c r="N792" s="17">
        <v>0.12753904352486201</v>
      </c>
      <c r="O792" s="17">
        <v>9.0193471987368407E-2</v>
      </c>
      <c r="P792" s="17">
        <v>0.135846347534267</v>
      </c>
      <c r="Q792" s="17">
        <v>0.10435458257357499</v>
      </c>
      <c r="R792" s="17"/>
      <c r="S792" s="17">
        <v>0.14062783742803001</v>
      </c>
      <c r="T792" s="17">
        <v>9.44106036270001E-2</v>
      </c>
      <c r="U792" s="17">
        <v>9.6449902067657703E-2</v>
      </c>
      <c r="V792" s="17">
        <v>9.5213850101783806E-2</v>
      </c>
      <c r="W792" s="17">
        <v>0.10095286363259499</v>
      </c>
      <c r="X792" s="17">
        <v>0.158293442508806</v>
      </c>
      <c r="Y792" s="17">
        <v>0.115491029014053</v>
      </c>
      <c r="Z792" s="17">
        <v>0.120939934264041</v>
      </c>
      <c r="AA792" s="17">
        <v>0.13121925598850401</v>
      </c>
      <c r="AB792" s="17">
        <v>9.2082655469731697E-2</v>
      </c>
      <c r="AC792" s="17">
        <v>9.2523409969766698E-2</v>
      </c>
      <c r="AD792" s="17">
        <v>9.8737206056988394E-2</v>
      </c>
      <c r="AE792" s="17"/>
      <c r="AF792" s="17">
        <v>0.121808340448296</v>
      </c>
      <c r="AG792" s="17">
        <v>0.122735287969859</v>
      </c>
      <c r="AH792" s="17">
        <v>0.118918948727314</v>
      </c>
      <c r="AI792" s="17">
        <v>0.107984312866043</v>
      </c>
      <c r="AJ792" s="17">
        <v>9.25640718146227E-2</v>
      </c>
      <c r="AK792" s="17">
        <v>0.112038830314045</v>
      </c>
      <c r="AL792" s="17">
        <v>0.11562048500032</v>
      </c>
      <c r="AM792" s="17">
        <v>0.15756944230554201</v>
      </c>
      <c r="AN792" s="17">
        <v>0.11166256144726</v>
      </c>
      <c r="AO792" s="17">
        <v>0.120856747933674</v>
      </c>
      <c r="AP792" s="17">
        <v>0.11377914770978401</v>
      </c>
      <c r="AQ792" s="17">
        <v>7.1988092673882106E-2</v>
      </c>
      <c r="AR792" s="17">
        <v>0.12098245542809399</v>
      </c>
      <c r="AS792" s="17">
        <v>0.15548344394001501</v>
      </c>
      <c r="AT792" s="17">
        <v>6.93774720622473E-2</v>
      </c>
      <c r="AU792" s="17">
        <v>0.16782123285759901</v>
      </c>
      <c r="AV792" s="17"/>
      <c r="AW792" s="17">
        <v>0.15272268078918799</v>
      </c>
      <c r="AX792" s="17">
        <v>0.107289945791345</v>
      </c>
      <c r="AY792" s="17">
        <v>0.113333736114883</v>
      </c>
      <c r="AZ792" s="17">
        <v>8.4058568289472002E-2</v>
      </c>
      <c r="BA792" s="17">
        <v>0.104903223425176</v>
      </c>
      <c r="BB792" s="17">
        <v>0.116147772849945</v>
      </c>
      <c r="BC792" s="17"/>
      <c r="BD792" s="17">
        <v>8.9408068483619305E-2</v>
      </c>
      <c r="BE792" s="17">
        <v>9.4393286016753106E-2</v>
      </c>
      <c r="BF792" s="17">
        <v>0.13451607841147301</v>
      </c>
      <c r="BG792" s="17">
        <v>0.18503031972703499</v>
      </c>
      <c r="BH792" s="17">
        <v>8.0448803153485807E-2</v>
      </c>
      <c r="BI792" s="17"/>
      <c r="BJ792" s="17">
        <v>9.5056080018657396E-2</v>
      </c>
      <c r="BK792" s="17">
        <v>0.199447181676911</v>
      </c>
      <c r="BL792" s="17"/>
      <c r="BM792" s="17">
        <v>0.104766073112953</v>
      </c>
      <c r="BN792" s="17">
        <v>0.15727336181943599</v>
      </c>
      <c r="BO792" s="17"/>
      <c r="BP792" s="17">
        <v>0.18166963510824599</v>
      </c>
      <c r="BQ792" s="17">
        <v>0.172044562697975</v>
      </c>
      <c r="BR792" s="17">
        <v>0.16560998502195101</v>
      </c>
      <c r="BS792" s="17">
        <v>9.1056906089741096E-2</v>
      </c>
      <c r="BT792" s="17"/>
      <c r="BU792" s="17">
        <v>0.123792699134556</v>
      </c>
      <c r="BV792" s="17">
        <v>0.101413738951879</v>
      </c>
      <c r="BW792" s="17"/>
      <c r="BX792" s="17">
        <v>0.175517996048596</v>
      </c>
      <c r="BY792" s="17">
        <v>8.9524454421427604E-2</v>
      </c>
      <c r="BZ792" s="17"/>
      <c r="CA792" s="17">
        <v>0.110117583835781</v>
      </c>
      <c r="CB792" s="17">
        <v>7.3695719702109905E-2</v>
      </c>
      <c r="CC792" s="17">
        <v>0.141412700252393</v>
      </c>
      <c r="CD792" s="17">
        <v>0.12429310801033</v>
      </c>
    </row>
    <row r="793" spans="2:82">
      <c r="B793" t="s">
        <v>283</v>
      </c>
      <c r="C793" s="17">
        <v>0.19599628772939601</v>
      </c>
      <c r="D793" s="17">
        <v>0.21106170874428001</v>
      </c>
      <c r="E793" s="17">
        <v>0.18074690427524101</v>
      </c>
      <c r="F793" s="17"/>
      <c r="G793" s="17">
        <v>0.261253832444518</v>
      </c>
      <c r="H793" s="17">
        <v>0.25381405700063803</v>
      </c>
      <c r="I793" s="17">
        <v>0.23066169418855301</v>
      </c>
      <c r="J793" s="17">
        <v>0.170447576004954</v>
      </c>
      <c r="K793" s="17">
        <v>0.160164914205252</v>
      </c>
      <c r="L793" s="17">
        <v>0.121912715539206</v>
      </c>
      <c r="M793" s="17"/>
      <c r="N793" s="17">
        <v>0.180393475591484</v>
      </c>
      <c r="O793" s="17">
        <v>0.19341991456369001</v>
      </c>
      <c r="P793" s="17">
        <v>0.20501161738486701</v>
      </c>
      <c r="Q793" s="17">
        <v>0.21097464176201</v>
      </c>
      <c r="R793" s="17"/>
      <c r="S793" s="17">
        <v>0.23961722022645501</v>
      </c>
      <c r="T793" s="17">
        <v>0.146550944862196</v>
      </c>
      <c r="U793" s="17">
        <v>0.199399707858015</v>
      </c>
      <c r="V793" s="17">
        <v>0.208147589819736</v>
      </c>
      <c r="W793" s="17">
        <v>0.20807450301109401</v>
      </c>
      <c r="X793" s="17">
        <v>0.18795462082358599</v>
      </c>
      <c r="Y793" s="17">
        <v>0.20249281371307501</v>
      </c>
      <c r="Z793" s="17">
        <v>0.188060549423052</v>
      </c>
      <c r="AA793" s="17">
        <v>0.21362829929249399</v>
      </c>
      <c r="AB793" s="17">
        <v>0.159905508606664</v>
      </c>
      <c r="AC793" s="17">
        <v>0.23449921131437501</v>
      </c>
      <c r="AD793" s="17">
        <v>0.12979919103748899</v>
      </c>
      <c r="AE793" s="17"/>
      <c r="AF793" s="17">
        <v>0.13068872225228201</v>
      </c>
      <c r="AG793" s="17">
        <v>0.27054863000130802</v>
      </c>
      <c r="AH793" s="17">
        <v>0.203136271366986</v>
      </c>
      <c r="AI793" s="17">
        <v>0.18797145660319201</v>
      </c>
      <c r="AJ793" s="17">
        <v>0.20778203899516401</v>
      </c>
      <c r="AK793" s="17">
        <v>0.20775131617271</v>
      </c>
      <c r="AL793" s="17">
        <v>0.21487953274584301</v>
      </c>
      <c r="AM793" s="17">
        <v>0.16349905973932</v>
      </c>
      <c r="AN793" s="17">
        <v>0.20327386230630501</v>
      </c>
      <c r="AO793" s="17">
        <v>0.160194766549004</v>
      </c>
      <c r="AP793" s="17">
        <v>0.19828763093770599</v>
      </c>
      <c r="AQ793" s="17">
        <v>0.169261642555394</v>
      </c>
      <c r="AR793" s="17">
        <v>0.20296053245377399</v>
      </c>
      <c r="AS793" s="17">
        <v>0.21556161380099201</v>
      </c>
      <c r="AT793" s="17">
        <v>0.17431075993930401</v>
      </c>
      <c r="AU793" s="17">
        <v>0.217584193213473</v>
      </c>
      <c r="AV793" s="17"/>
      <c r="AW793" s="17">
        <v>0.23684677905579199</v>
      </c>
      <c r="AX793" s="17">
        <v>0.196805232192758</v>
      </c>
      <c r="AY793" s="17">
        <v>0.190782806017366</v>
      </c>
      <c r="AZ793" s="17">
        <v>0.17517549415612299</v>
      </c>
      <c r="BA793" s="17">
        <v>0.143323429658546</v>
      </c>
      <c r="BB793" s="17">
        <v>0.21823017326560101</v>
      </c>
      <c r="BC793" s="17"/>
      <c r="BD793" s="17">
        <v>0.182824971069286</v>
      </c>
      <c r="BE793" s="17">
        <v>0.212543508502095</v>
      </c>
      <c r="BF793" s="17">
        <v>0.19037938026822099</v>
      </c>
      <c r="BG793" s="17">
        <v>0.216159323224316</v>
      </c>
      <c r="BH793" s="17">
        <v>0.25768970432761101</v>
      </c>
      <c r="BI793" s="17"/>
      <c r="BJ793" s="17">
        <v>0.17774364779730301</v>
      </c>
      <c r="BK793" s="17">
        <v>0.27624441921708498</v>
      </c>
      <c r="BL793" s="17"/>
      <c r="BM793" s="17">
        <v>0.19233617101103401</v>
      </c>
      <c r="BN793" s="17">
        <v>0.21559829300953001</v>
      </c>
      <c r="BO793" s="17"/>
      <c r="BP793" s="17">
        <v>0.23706823020020401</v>
      </c>
      <c r="BQ793" s="17">
        <v>0.235570978868125</v>
      </c>
      <c r="BR793" s="17">
        <v>0.247767083941758</v>
      </c>
      <c r="BS793" s="17">
        <v>0.181229091201417</v>
      </c>
      <c r="BT793" s="17"/>
      <c r="BU793" s="17">
        <v>0.184153283252245</v>
      </c>
      <c r="BV793" s="17">
        <v>0.21107194981146701</v>
      </c>
      <c r="BW793" s="17"/>
      <c r="BX793" s="17">
        <v>0.21976870059226999</v>
      </c>
      <c r="BY793" s="17">
        <v>0.18656682257423399</v>
      </c>
      <c r="BZ793" s="17"/>
      <c r="CA793" s="17">
        <v>0.15841053723232501</v>
      </c>
      <c r="CB793" s="17">
        <v>0.152886133072592</v>
      </c>
      <c r="CC793" s="17">
        <v>0.19246172422792801</v>
      </c>
      <c r="CD793" s="17">
        <v>0.251136913857747</v>
      </c>
    </row>
    <row r="794" spans="2:82">
      <c r="B794" t="s">
        <v>284</v>
      </c>
      <c r="C794" s="17">
        <v>0.22853352799684701</v>
      </c>
      <c r="D794" s="17">
        <v>0.23381065334253301</v>
      </c>
      <c r="E794" s="17">
        <v>0.22355365824598999</v>
      </c>
      <c r="F794" s="17"/>
      <c r="G794" s="17">
        <v>0.207440594024285</v>
      </c>
      <c r="H794" s="17">
        <v>0.19228417694545599</v>
      </c>
      <c r="I794" s="17">
        <v>0.200862405482964</v>
      </c>
      <c r="J794" s="17">
        <v>0.24181224508843999</v>
      </c>
      <c r="K794" s="17">
        <v>0.23265008821312699</v>
      </c>
      <c r="L794" s="17">
        <v>0.28115988771469602</v>
      </c>
      <c r="M794" s="17"/>
      <c r="N794" s="17">
        <v>0.24257802038374199</v>
      </c>
      <c r="O794" s="17">
        <v>0.24229409800763599</v>
      </c>
      <c r="P794" s="17">
        <v>0.21578954942598899</v>
      </c>
      <c r="Q794" s="17">
        <v>0.20743824261163199</v>
      </c>
      <c r="R794" s="17"/>
      <c r="S794" s="17">
        <v>0.18241474582779699</v>
      </c>
      <c r="T794" s="17">
        <v>0.24388574902333601</v>
      </c>
      <c r="U794" s="17">
        <v>0.25535786017755802</v>
      </c>
      <c r="V794" s="17">
        <v>0.22367334725929999</v>
      </c>
      <c r="W794" s="17">
        <v>0.197744062615893</v>
      </c>
      <c r="X794" s="17">
        <v>0.22328436930536799</v>
      </c>
      <c r="Y794" s="17">
        <v>0.23411435225638</v>
      </c>
      <c r="Z794" s="17">
        <v>0.244393877630628</v>
      </c>
      <c r="AA794" s="17">
        <v>0.21886303259748599</v>
      </c>
      <c r="AB794" s="17">
        <v>0.26753609217135499</v>
      </c>
      <c r="AC794" s="17">
        <v>0.21977223142262201</v>
      </c>
      <c r="AD794" s="17">
        <v>0.30489321399138303</v>
      </c>
      <c r="AE794" s="17"/>
      <c r="AF794" s="17">
        <v>0.157455505545713</v>
      </c>
      <c r="AG794" s="17">
        <v>0.171666504042606</v>
      </c>
      <c r="AH794" s="17">
        <v>0.17162768651348601</v>
      </c>
      <c r="AI794" s="17">
        <v>0.213710728393674</v>
      </c>
      <c r="AJ794" s="17">
        <v>0.23309592261166501</v>
      </c>
      <c r="AK794" s="17">
        <v>0.27183546698310901</v>
      </c>
      <c r="AL794" s="17">
        <v>0.26564143903422899</v>
      </c>
      <c r="AM794" s="17">
        <v>0.19319727906012399</v>
      </c>
      <c r="AN794" s="17">
        <v>0.24779683244254899</v>
      </c>
      <c r="AO794" s="17">
        <v>0.27173891497677</v>
      </c>
      <c r="AP794" s="17">
        <v>0.22741866127451099</v>
      </c>
      <c r="AQ794" s="17">
        <v>0.27077543018240002</v>
      </c>
      <c r="AR794" s="17">
        <v>0.22093149069706799</v>
      </c>
      <c r="AS794" s="17">
        <v>0.20097113188554599</v>
      </c>
      <c r="AT794" s="17">
        <v>0.25580978796147702</v>
      </c>
      <c r="AU794" s="17">
        <v>0.198611627679179</v>
      </c>
      <c r="AV794" s="17"/>
      <c r="AW794" s="17">
        <v>0.212903844880316</v>
      </c>
      <c r="AX794" s="17">
        <v>0.23215404131157699</v>
      </c>
      <c r="AY794" s="17">
        <v>0.22854409685032401</v>
      </c>
      <c r="AZ794" s="17">
        <v>0.24992628619736701</v>
      </c>
      <c r="BA794" s="17">
        <v>0.222444896868252</v>
      </c>
      <c r="BB794" s="17">
        <v>0.212020723259424</v>
      </c>
      <c r="BC794" s="17"/>
      <c r="BD794" s="17">
        <v>0.22061853933732201</v>
      </c>
      <c r="BE794" s="17">
        <v>0.224586993861836</v>
      </c>
      <c r="BF794" s="17">
        <v>0.23257822796553401</v>
      </c>
      <c r="BG794" s="17">
        <v>0.19711410458593001</v>
      </c>
      <c r="BH794" s="17">
        <v>0.28579897883837302</v>
      </c>
      <c r="BI794" s="17"/>
      <c r="BJ794" s="17">
        <v>0.24511743188017901</v>
      </c>
      <c r="BK794" s="17">
        <v>0.158146749537345</v>
      </c>
      <c r="BL794" s="17"/>
      <c r="BM794" s="17">
        <v>0.231333479137772</v>
      </c>
      <c r="BN794" s="17">
        <v>0.213949061413826</v>
      </c>
      <c r="BO794" s="17"/>
      <c r="BP794" s="17">
        <v>0.20011496006688401</v>
      </c>
      <c r="BQ794" s="17">
        <v>0.215788934126529</v>
      </c>
      <c r="BR794" s="17">
        <v>0.21425737715498999</v>
      </c>
      <c r="BS794" s="17">
        <v>0.23543470177091</v>
      </c>
      <c r="BT794" s="17"/>
      <c r="BU794" s="17">
        <v>0.240198286062724</v>
      </c>
      <c r="BV794" s="17">
        <v>0.213684766332562</v>
      </c>
      <c r="BW794" s="17"/>
      <c r="BX794" s="17">
        <v>0.230100527122515</v>
      </c>
      <c r="BY794" s="17">
        <v>0.22791196872396699</v>
      </c>
      <c r="BZ794" s="17"/>
      <c r="CA794" s="17">
        <v>0.25875150065671798</v>
      </c>
      <c r="CB794" s="17">
        <v>0.21219298703964401</v>
      </c>
      <c r="CC794" s="17">
        <v>0.27118223290010302</v>
      </c>
      <c r="CD794" s="17">
        <v>0.19067767601456301</v>
      </c>
    </row>
    <row r="795" spans="2:82">
      <c r="B795" t="s">
        <v>285</v>
      </c>
      <c r="C795" s="17">
        <v>0.23007115427612501</v>
      </c>
      <c r="D795" s="17">
        <v>0.23932518125004601</v>
      </c>
      <c r="E795" s="17">
        <v>0.22134362673675201</v>
      </c>
      <c r="F795" s="17"/>
      <c r="G795" s="17">
        <v>0.115718049900722</v>
      </c>
      <c r="H795" s="17">
        <v>0.15878799055751799</v>
      </c>
      <c r="I795" s="17">
        <v>0.19391177550636801</v>
      </c>
      <c r="J795" s="17">
        <v>0.25957385645963199</v>
      </c>
      <c r="K795" s="17">
        <v>0.30994611376585302</v>
      </c>
      <c r="L795" s="17">
        <v>0.316293095262073</v>
      </c>
      <c r="M795" s="17"/>
      <c r="N795" s="17">
        <v>0.25618212544392699</v>
      </c>
      <c r="O795" s="17">
        <v>0.22978903569769499</v>
      </c>
      <c r="P795" s="17">
        <v>0.20673095993920501</v>
      </c>
      <c r="Q795" s="17">
        <v>0.22395191120422001</v>
      </c>
      <c r="R795" s="17"/>
      <c r="S795" s="17">
        <v>0.17846787035160999</v>
      </c>
      <c r="T795" s="17">
        <v>0.28640360616379201</v>
      </c>
      <c r="U795" s="17">
        <v>0.20733633045032501</v>
      </c>
      <c r="V795" s="17">
        <v>0.21034908306609901</v>
      </c>
      <c r="W795" s="17">
        <v>0.30565931863958101</v>
      </c>
      <c r="X795" s="17">
        <v>0.20722315423117901</v>
      </c>
      <c r="Y795" s="17">
        <v>0.24775539938671601</v>
      </c>
      <c r="Z795" s="17">
        <v>0.21786559046368101</v>
      </c>
      <c r="AA795" s="17">
        <v>0.20782568312396199</v>
      </c>
      <c r="AB795" s="17">
        <v>0.23270423604388901</v>
      </c>
      <c r="AC795" s="17">
        <v>0.23627685279669799</v>
      </c>
      <c r="AD795" s="17">
        <v>0.27121064910092801</v>
      </c>
      <c r="AE795" s="17"/>
      <c r="AF795" s="17">
        <v>0.27458302106229399</v>
      </c>
      <c r="AG795" s="17">
        <v>0.178315820854928</v>
      </c>
      <c r="AH795" s="17">
        <v>0.194536557065696</v>
      </c>
      <c r="AI795" s="17">
        <v>0.25668207719816799</v>
      </c>
      <c r="AJ795" s="17">
        <v>0.21233547709459</v>
      </c>
      <c r="AK795" s="17">
        <v>0.18881383892294601</v>
      </c>
      <c r="AL795" s="17">
        <v>0.234195796178231</v>
      </c>
      <c r="AM795" s="17">
        <v>0.21995530555832599</v>
      </c>
      <c r="AN795" s="17">
        <v>0.228438698008847</v>
      </c>
      <c r="AO795" s="17">
        <v>0.23680008243824899</v>
      </c>
      <c r="AP795" s="17">
        <v>0.26081549136033499</v>
      </c>
      <c r="AQ795" s="17">
        <v>0.21797801020718099</v>
      </c>
      <c r="AR795" s="17">
        <v>0.312979269695282</v>
      </c>
      <c r="AS795" s="17">
        <v>0.23033915145672201</v>
      </c>
      <c r="AT795" s="17">
        <v>0.24713102692262601</v>
      </c>
      <c r="AU795" s="17">
        <v>0.24290070975664099</v>
      </c>
      <c r="AV795" s="17"/>
      <c r="AW795" s="17">
        <v>0.16970150625535499</v>
      </c>
      <c r="AX795" s="17">
        <v>0.24123680026368099</v>
      </c>
      <c r="AY795" s="17">
        <v>0.21353816014541899</v>
      </c>
      <c r="AZ795" s="17">
        <v>0.25541845160043197</v>
      </c>
      <c r="BA795" s="17">
        <v>0.283873053974253</v>
      </c>
      <c r="BB795" s="17">
        <v>0.25939403029698999</v>
      </c>
      <c r="BC795" s="17"/>
      <c r="BD795" s="17">
        <v>0.241521652250205</v>
      </c>
      <c r="BE795" s="17">
        <v>0.23384304529613301</v>
      </c>
      <c r="BF795" s="17">
        <v>0.232026093696242</v>
      </c>
      <c r="BG795" s="17">
        <v>0.17758385005979099</v>
      </c>
      <c r="BH795" s="17">
        <v>0.176169664596103</v>
      </c>
      <c r="BI795" s="17"/>
      <c r="BJ795" s="17">
        <v>0.25894152007418902</v>
      </c>
      <c r="BK795" s="17">
        <v>0.10044150864084</v>
      </c>
      <c r="BL795" s="17"/>
      <c r="BM795" s="17">
        <v>0.24300472219977901</v>
      </c>
      <c r="BN795" s="17">
        <v>0.16876442402515701</v>
      </c>
      <c r="BO795" s="17"/>
      <c r="BP795" s="17">
        <v>0.14342186878788099</v>
      </c>
      <c r="BQ795" s="17">
        <v>0.157707705319966</v>
      </c>
      <c r="BR795" s="17">
        <v>0.158181364406661</v>
      </c>
      <c r="BS795" s="17">
        <v>0.261663731640084</v>
      </c>
      <c r="BT795" s="17"/>
      <c r="BU795" s="17">
        <v>0.240198375195737</v>
      </c>
      <c r="BV795" s="17">
        <v>0.217179614742463</v>
      </c>
      <c r="BW795" s="17"/>
      <c r="BX795" s="17">
        <v>0.15406851687569301</v>
      </c>
      <c r="BY795" s="17">
        <v>0.26021804029908102</v>
      </c>
      <c r="BZ795" s="17"/>
      <c r="CA795" s="17">
        <v>0.28855755639716102</v>
      </c>
      <c r="CB795" s="17">
        <v>0.34838802643768302</v>
      </c>
      <c r="CC795" s="17">
        <v>0.183426745701815</v>
      </c>
      <c r="CD795" s="17">
        <v>0.15079583535174601</v>
      </c>
    </row>
    <row r="796" spans="2:82">
      <c r="B796" t="s">
        <v>195</v>
      </c>
      <c r="C796" s="17">
        <v>0.17600211413133501</v>
      </c>
      <c r="D796" s="17">
        <v>0.12769071169656601</v>
      </c>
      <c r="E796" s="17">
        <v>0.22243526870260999</v>
      </c>
      <c r="F796" s="17"/>
      <c r="G796" s="17">
        <v>0.13979586558489401</v>
      </c>
      <c r="H796" s="17">
        <v>0.13217779470443999</v>
      </c>
      <c r="I796" s="17">
        <v>0.18094668093425401</v>
      </c>
      <c r="J796" s="17">
        <v>0.21546389075768799</v>
      </c>
      <c r="K796" s="17">
        <v>0.185388219120976</v>
      </c>
      <c r="L796" s="17">
        <v>0.193427248579427</v>
      </c>
      <c r="M796" s="17"/>
      <c r="N796" s="17">
        <v>0.143581086307038</v>
      </c>
      <c r="O796" s="17">
        <v>0.19145342722748199</v>
      </c>
      <c r="P796" s="17">
        <v>0.15553899547906799</v>
      </c>
      <c r="Q796" s="17">
        <v>0.21090182693346199</v>
      </c>
      <c r="R796" s="17"/>
      <c r="S796" s="17">
        <v>0.16939181279236401</v>
      </c>
      <c r="T796" s="17">
        <v>0.185276351785297</v>
      </c>
      <c r="U796" s="17">
        <v>0.205217986311446</v>
      </c>
      <c r="V796" s="17">
        <v>0.23902001770586501</v>
      </c>
      <c r="W796" s="17">
        <v>0.13512310156997601</v>
      </c>
      <c r="X796" s="17">
        <v>0.15679927523286899</v>
      </c>
      <c r="Y796" s="17">
        <v>0.15075933782652601</v>
      </c>
      <c r="Z796" s="17">
        <v>0.19443955034735999</v>
      </c>
      <c r="AA796" s="17">
        <v>0.16680581559146601</v>
      </c>
      <c r="AB796" s="17">
        <v>0.16416080631702901</v>
      </c>
      <c r="AC796" s="17">
        <v>0.17728402353582101</v>
      </c>
      <c r="AD796" s="17">
        <v>0.162538523644919</v>
      </c>
      <c r="AE796" s="17"/>
      <c r="AF796" s="17">
        <v>0.219449238147151</v>
      </c>
      <c r="AG796" s="17">
        <v>0.180351357610815</v>
      </c>
      <c r="AH796" s="17">
        <v>0.267367418328886</v>
      </c>
      <c r="AI796" s="17">
        <v>0.19175056672576099</v>
      </c>
      <c r="AJ796" s="17">
        <v>0.20555237846363</v>
      </c>
      <c r="AK796" s="17">
        <v>0.16892526859799001</v>
      </c>
      <c r="AL796" s="17">
        <v>0.129510058841069</v>
      </c>
      <c r="AM796" s="17">
        <v>0.19580191454548601</v>
      </c>
      <c r="AN796" s="17">
        <v>0.152261831946608</v>
      </c>
      <c r="AO796" s="17">
        <v>0.15191162964671301</v>
      </c>
      <c r="AP796" s="17">
        <v>0.15608162655739299</v>
      </c>
      <c r="AQ796" s="17">
        <v>0.155823387789052</v>
      </c>
      <c r="AR796" s="17">
        <v>0.1172313738788</v>
      </c>
      <c r="AS796" s="17">
        <v>0.130314712393647</v>
      </c>
      <c r="AT796" s="17">
        <v>0.14186203944971301</v>
      </c>
      <c r="AU796" s="17">
        <v>0.10254172599415</v>
      </c>
      <c r="AV796" s="17"/>
      <c r="AW796" s="17">
        <v>0.14068716436304701</v>
      </c>
      <c r="AX796" s="17">
        <v>0.16980736504788899</v>
      </c>
      <c r="AY796" s="17">
        <v>0.20091858387975201</v>
      </c>
      <c r="AZ796" s="17">
        <v>0.195660015098652</v>
      </c>
      <c r="BA796" s="17">
        <v>0.206303034500358</v>
      </c>
      <c r="BB796" s="17">
        <v>0.158821392236736</v>
      </c>
      <c r="BC796" s="17"/>
      <c r="BD796" s="17">
        <v>0.22189408864858101</v>
      </c>
      <c r="BE796" s="17">
        <v>0.188424565825349</v>
      </c>
      <c r="BF796" s="17">
        <v>0.14915324010426501</v>
      </c>
      <c r="BG796" s="17">
        <v>0.139638113924441</v>
      </c>
      <c r="BH796" s="17">
        <v>0.120685761892958</v>
      </c>
      <c r="BI796" s="17"/>
      <c r="BJ796" s="17">
        <v>0.179355578835806</v>
      </c>
      <c r="BK796" s="17">
        <v>0.156384741405241</v>
      </c>
      <c r="BL796" s="17"/>
      <c r="BM796" s="17">
        <v>0.18002126861415099</v>
      </c>
      <c r="BN796" s="17">
        <v>0.15499383569392799</v>
      </c>
      <c r="BO796" s="17"/>
      <c r="BP796" s="17">
        <v>0.14616056616554499</v>
      </c>
      <c r="BQ796" s="17">
        <v>0.14149946278688399</v>
      </c>
      <c r="BR796" s="17">
        <v>0.163725596220265</v>
      </c>
      <c r="BS796" s="17">
        <v>0.185571597105533</v>
      </c>
      <c r="BT796" s="17"/>
      <c r="BU796" s="17">
        <v>0.15354703394574601</v>
      </c>
      <c r="BV796" s="17">
        <v>0.204586516134803</v>
      </c>
      <c r="BW796" s="17"/>
      <c r="BX796" s="17">
        <v>0.132045917581776</v>
      </c>
      <c r="BY796" s="17">
        <v>0.19343759390818099</v>
      </c>
      <c r="BZ796" s="17"/>
      <c r="CA796" s="17">
        <v>9.85591200098445E-2</v>
      </c>
      <c r="CB796" s="17">
        <v>0.170964464102453</v>
      </c>
      <c r="CC796" s="17">
        <v>0.15318860330394601</v>
      </c>
      <c r="CD796" s="17">
        <v>0.225503728857844</v>
      </c>
    </row>
    <row r="797" spans="2:82">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row>
    <row r="798" spans="2:82">
      <c r="B798" s="6" t="s">
        <v>292</v>
      </c>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row>
    <row r="799" spans="2:82">
      <c r="B799" s="24" t="s">
        <v>17</v>
      </c>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row>
    <row r="800" spans="2:82">
      <c r="B800" t="s">
        <v>183</v>
      </c>
      <c r="C800" s="17">
        <v>0.21316940792404601</v>
      </c>
      <c r="D800" s="17">
        <v>0.20796599518368</v>
      </c>
      <c r="E800" s="17">
        <v>0.21735235529251401</v>
      </c>
      <c r="F800" s="17"/>
      <c r="G800" s="17">
        <v>0.22245959771382101</v>
      </c>
      <c r="H800" s="17">
        <v>0.240120521753934</v>
      </c>
      <c r="I800" s="17">
        <v>0.25445267439534902</v>
      </c>
      <c r="J800" s="17">
        <v>0.17553349134662399</v>
      </c>
      <c r="K800" s="17">
        <v>0.14937714967531601</v>
      </c>
      <c r="L800" s="17">
        <v>0.230752291382464</v>
      </c>
      <c r="M800" s="17"/>
      <c r="N800" s="17">
        <v>0.251956979108865</v>
      </c>
      <c r="O800" s="17">
        <v>0.224156003774168</v>
      </c>
      <c r="P800" s="17">
        <v>0.172579226575405</v>
      </c>
      <c r="Q800" s="17">
        <v>0.19046013154588801</v>
      </c>
      <c r="R800" s="17"/>
      <c r="S800" s="17">
        <v>0.28748703078594501</v>
      </c>
      <c r="T800" s="17">
        <v>0.20839155661224401</v>
      </c>
      <c r="U800" s="17">
        <v>0.147762727379425</v>
      </c>
      <c r="V800" s="17">
        <v>0.16728677983453799</v>
      </c>
      <c r="W800" s="17">
        <v>0.14954909064451399</v>
      </c>
      <c r="X800" s="17">
        <v>0.239964856920381</v>
      </c>
      <c r="Y800" s="17">
        <v>0.21205271009492799</v>
      </c>
      <c r="Z800" s="17">
        <v>0.236029604407412</v>
      </c>
      <c r="AA800" s="17">
        <v>0.21419617379362299</v>
      </c>
      <c r="AB800" s="17">
        <v>0.197790719240833</v>
      </c>
      <c r="AC800" s="17">
        <v>0.23128618535995399</v>
      </c>
      <c r="AD800" s="17">
        <v>0.28463712166327498</v>
      </c>
      <c r="AE800" s="17"/>
      <c r="AF800" s="17">
        <v>0.16281165573227299</v>
      </c>
      <c r="AG800" s="17">
        <v>0.185839355735235</v>
      </c>
      <c r="AH800" s="17">
        <v>0.17483818446749999</v>
      </c>
      <c r="AI800" s="17">
        <v>0.17372725586132001</v>
      </c>
      <c r="AJ800" s="17">
        <v>0.163600301271106</v>
      </c>
      <c r="AK800" s="17">
        <v>0.17543276620032799</v>
      </c>
      <c r="AL800" s="17">
        <v>0.19959741096587</v>
      </c>
      <c r="AM800" s="17">
        <v>0.30142021640289601</v>
      </c>
      <c r="AN800" s="17">
        <v>0.15865301792337</v>
      </c>
      <c r="AO800" s="17">
        <v>0.17052433687645899</v>
      </c>
      <c r="AP800" s="17">
        <v>0.224394204966606</v>
      </c>
      <c r="AQ800" s="17">
        <v>0.28014541908405399</v>
      </c>
      <c r="AR800" s="17">
        <v>0.209761470920558</v>
      </c>
      <c r="AS800" s="17">
        <v>0.32605880142606097</v>
      </c>
      <c r="AT800" s="17">
        <v>0.38195610081570702</v>
      </c>
      <c r="AU800" s="17">
        <v>0.33993607009770899</v>
      </c>
      <c r="AV800" s="17"/>
      <c r="AW800" s="17">
        <v>0.29314124540245801</v>
      </c>
      <c r="AX800" s="17">
        <v>0.21564456814839</v>
      </c>
      <c r="AY800" s="17">
        <v>0.17611717292512399</v>
      </c>
      <c r="AZ800" s="17">
        <v>0.16462258015495301</v>
      </c>
      <c r="BA800" s="17">
        <v>0.19615001545748001</v>
      </c>
      <c r="BB800" s="17">
        <v>0.186702276184606</v>
      </c>
      <c r="BC800" s="17"/>
      <c r="BD800" s="17">
        <v>0.14172646497513999</v>
      </c>
      <c r="BE800" s="17">
        <v>0.20257981143521001</v>
      </c>
      <c r="BF800" s="17">
        <v>0.27083703496622802</v>
      </c>
      <c r="BG800" s="17">
        <v>0.26765133877490299</v>
      </c>
      <c r="BH800" s="17">
        <v>0.29245029356628199</v>
      </c>
      <c r="BI800" s="17"/>
      <c r="BJ800" s="17">
        <v>0.19319745036208399</v>
      </c>
      <c r="BK800" s="17">
        <v>0.30811515885698199</v>
      </c>
      <c r="BL800" s="17"/>
      <c r="BM800" s="17">
        <v>0.19358389295022099</v>
      </c>
      <c r="BN800" s="17">
        <v>0.31202245706536602</v>
      </c>
      <c r="BO800" s="17"/>
      <c r="BP800" s="17">
        <v>0.383042525953324</v>
      </c>
      <c r="BQ800" s="17">
        <v>0.20433516564752899</v>
      </c>
      <c r="BR800" s="17">
        <v>0.26869179251806502</v>
      </c>
      <c r="BS800" s="17">
        <v>0.186324092050974</v>
      </c>
      <c r="BT800" s="17"/>
      <c r="BU800" s="17">
        <v>0.249040736224172</v>
      </c>
      <c r="BV800" s="17">
        <v>0.16971936671530399</v>
      </c>
      <c r="BW800" s="17"/>
      <c r="BX800" s="17">
        <v>0.31078735597680102</v>
      </c>
      <c r="BY800" s="17">
        <v>0.172496370101798</v>
      </c>
      <c r="BZ800" s="17"/>
      <c r="CA800" s="17">
        <v>0.24739594101189899</v>
      </c>
      <c r="CB800" s="17">
        <v>6.3344658412704799E-2</v>
      </c>
      <c r="CC800" s="17">
        <v>0.41126183369403702</v>
      </c>
      <c r="CD800" s="17">
        <v>0.13569128554153101</v>
      </c>
    </row>
    <row r="801" spans="2:82">
      <c r="B801" t="s">
        <v>184</v>
      </c>
      <c r="C801" s="17">
        <v>0.394456317028265</v>
      </c>
      <c r="D801" s="17">
        <v>0.42026826902293302</v>
      </c>
      <c r="E801" s="17">
        <v>0.36872369118603898</v>
      </c>
      <c r="F801" s="17"/>
      <c r="G801" s="17">
        <v>0.44718662065701198</v>
      </c>
      <c r="H801" s="17">
        <v>0.40203030208889701</v>
      </c>
      <c r="I801" s="17">
        <v>0.39631810963966901</v>
      </c>
      <c r="J801" s="17">
        <v>0.405702320304549</v>
      </c>
      <c r="K801" s="17">
        <v>0.35388128292600401</v>
      </c>
      <c r="L801" s="17">
        <v>0.368096347913551</v>
      </c>
      <c r="M801" s="17"/>
      <c r="N801" s="17">
        <v>0.41043548243823103</v>
      </c>
      <c r="O801" s="17">
        <v>0.41116774155652802</v>
      </c>
      <c r="P801" s="17">
        <v>0.38890216066769301</v>
      </c>
      <c r="Q801" s="17">
        <v>0.36033701158196302</v>
      </c>
      <c r="R801" s="17"/>
      <c r="S801" s="17">
        <v>0.34298680616395799</v>
      </c>
      <c r="T801" s="17">
        <v>0.44898417273373897</v>
      </c>
      <c r="U801" s="17">
        <v>0.45775522962870602</v>
      </c>
      <c r="V801" s="17">
        <v>0.37705000255035198</v>
      </c>
      <c r="W801" s="17">
        <v>0.41877112288113699</v>
      </c>
      <c r="X801" s="17">
        <v>0.37652795079541701</v>
      </c>
      <c r="Y801" s="17">
        <v>0.41551715952983498</v>
      </c>
      <c r="Z801" s="17">
        <v>0.23934153259964899</v>
      </c>
      <c r="AA801" s="17">
        <v>0.40264493295829501</v>
      </c>
      <c r="AB801" s="17">
        <v>0.459627016296284</v>
      </c>
      <c r="AC801" s="17">
        <v>0.35935303198422702</v>
      </c>
      <c r="AD801" s="17">
        <v>0.263988377033257</v>
      </c>
      <c r="AE801" s="17"/>
      <c r="AF801" s="17">
        <v>0.26121180224569102</v>
      </c>
      <c r="AG801" s="17">
        <v>0.31782499616966903</v>
      </c>
      <c r="AH801" s="17">
        <v>0.36642811724241298</v>
      </c>
      <c r="AI801" s="17">
        <v>0.414803464888236</v>
      </c>
      <c r="AJ801" s="17">
        <v>0.40100933409127998</v>
      </c>
      <c r="AK801" s="17">
        <v>0.41697592325708699</v>
      </c>
      <c r="AL801" s="17">
        <v>0.45558744708988602</v>
      </c>
      <c r="AM801" s="17">
        <v>0.36243087812230901</v>
      </c>
      <c r="AN801" s="17">
        <v>0.47419874311800703</v>
      </c>
      <c r="AO801" s="17">
        <v>0.38164457349613601</v>
      </c>
      <c r="AP801" s="17">
        <v>0.33981329254349102</v>
      </c>
      <c r="AQ801" s="17">
        <v>0.41208898408265598</v>
      </c>
      <c r="AR801" s="17">
        <v>0.34892010297090698</v>
      </c>
      <c r="AS801" s="17">
        <v>0.348037677632828</v>
      </c>
      <c r="AT801" s="17">
        <v>0.41373990037439601</v>
      </c>
      <c r="AU801" s="17">
        <v>0.44727232137941803</v>
      </c>
      <c r="AV801" s="17"/>
      <c r="AW801" s="17">
        <v>0.38584003570231101</v>
      </c>
      <c r="AX801" s="17">
        <v>0.40658783807656601</v>
      </c>
      <c r="AY801" s="17">
        <v>0.36360235919027201</v>
      </c>
      <c r="AZ801" s="17">
        <v>0.39678120942661799</v>
      </c>
      <c r="BA801" s="17">
        <v>0.38852843658559799</v>
      </c>
      <c r="BB801" s="17">
        <v>0.446306012953741</v>
      </c>
      <c r="BC801" s="17"/>
      <c r="BD801" s="17">
        <v>0.36113435756892898</v>
      </c>
      <c r="BE801" s="17">
        <v>0.39149634036637998</v>
      </c>
      <c r="BF801" s="17">
        <v>0.40552217858533601</v>
      </c>
      <c r="BG801" s="17">
        <v>0.445197855687674</v>
      </c>
      <c r="BH801" s="17">
        <v>0.37823821034460098</v>
      </c>
      <c r="BI801" s="17"/>
      <c r="BJ801" s="17">
        <v>0.40402601367707802</v>
      </c>
      <c r="BK801" s="17">
        <v>0.34807925762552999</v>
      </c>
      <c r="BL801" s="17"/>
      <c r="BM801" s="17">
        <v>0.39899485902320198</v>
      </c>
      <c r="BN801" s="17">
        <v>0.37151074919085902</v>
      </c>
      <c r="BO801" s="17"/>
      <c r="BP801" s="17">
        <v>0.33330493007220202</v>
      </c>
      <c r="BQ801" s="17">
        <v>0.43611968786695099</v>
      </c>
      <c r="BR801" s="17">
        <v>0.34663813069399202</v>
      </c>
      <c r="BS801" s="17">
        <v>0.40237909656542398</v>
      </c>
      <c r="BT801" s="17"/>
      <c r="BU801" s="17">
        <v>0.39369813727157299</v>
      </c>
      <c r="BV801" s="17">
        <v>0.39537468117124502</v>
      </c>
      <c r="BW801" s="17"/>
      <c r="BX801" s="17">
        <v>0.40425207458678297</v>
      </c>
      <c r="BY801" s="17">
        <v>0.390374862484067</v>
      </c>
      <c r="BZ801" s="17"/>
      <c r="CA801" s="17">
        <v>0.56032919342905696</v>
      </c>
      <c r="CB801" s="17">
        <v>0.28970635096965303</v>
      </c>
      <c r="CC801" s="17">
        <v>0.43236354724306703</v>
      </c>
      <c r="CD801" s="17">
        <v>0.40995438364661801</v>
      </c>
    </row>
    <row r="802" spans="2:82">
      <c r="B802" t="s">
        <v>185</v>
      </c>
      <c r="C802" s="17">
        <v>0.25276839686977898</v>
      </c>
      <c r="D802" s="17">
        <v>0.225023706645189</v>
      </c>
      <c r="E802" s="17">
        <v>0.280368074843246</v>
      </c>
      <c r="F802" s="17"/>
      <c r="G802" s="17">
        <v>0.19018806004545599</v>
      </c>
      <c r="H802" s="17">
        <v>0.244107391688551</v>
      </c>
      <c r="I802" s="17">
        <v>0.18392481054447199</v>
      </c>
      <c r="J802" s="17">
        <v>0.30011625315899798</v>
      </c>
      <c r="K802" s="17">
        <v>0.30756770623888602</v>
      </c>
      <c r="L802" s="17">
        <v>0.27539756365345103</v>
      </c>
      <c r="M802" s="17"/>
      <c r="N802" s="17">
        <v>0.23701591595058699</v>
      </c>
      <c r="O802" s="17">
        <v>0.231092738252658</v>
      </c>
      <c r="P802" s="17">
        <v>0.28608431562582598</v>
      </c>
      <c r="Q802" s="17">
        <v>0.27005873518746498</v>
      </c>
      <c r="R802" s="17"/>
      <c r="S802" s="17">
        <v>0.23107500492191699</v>
      </c>
      <c r="T802" s="17">
        <v>0.21883800917695001</v>
      </c>
      <c r="U802" s="17">
        <v>0.22666540409019501</v>
      </c>
      <c r="V802" s="17">
        <v>0.30405782423410699</v>
      </c>
      <c r="W802" s="17">
        <v>0.28602087512514301</v>
      </c>
      <c r="X802" s="17">
        <v>0.30661295320832999</v>
      </c>
      <c r="Y802" s="17">
        <v>0.23715092466260601</v>
      </c>
      <c r="Z802" s="17">
        <v>0.33606237288796997</v>
      </c>
      <c r="AA802" s="17">
        <v>0.26502136005652299</v>
      </c>
      <c r="AB802" s="17">
        <v>0.20612978439794399</v>
      </c>
      <c r="AC802" s="17">
        <v>0.24568720528803301</v>
      </c>
      <c r="AD802" s="17">
        <v>0.16008061734847201</v>
      </c>
      <c r="AE802" s="17"/>
      <c r="AF802" s="17">
        <v>0.149993614519807</v>
      </c>
      <c r="AG802" s="17">
        <v>0.21122391699526699</v>
      </c>
      <c r="AH802" s="17">
        <v>0.26313225499833398</v>
      </c>
      <c r="AI802" s="17">
        <v>0.286705631528828</v>
      </c>
      <c r="AJ802" s="17">
        <v>0.24888173353180601</v>
      </c>
      <c r="AK802" s="17">
        <v>0.29342705508382799</v>
      </c>
      <c r="AL802" s="17">
        <v>0.25848757439568598</v>
      </c>
      <c r="AM802" s="17">
        <v>0.219460494851479</v>
      </c>
      <c r="AN802" s="17">
        <v>0.237401422105843</v>
      </c>
      <c r="AO802" s="17">
        <v>0.20294895355606701</v>
      </c>
      <c r="AP802" s="17">
        <v>0.29551435143268401</v>
      </c>
      <c r="AQ802" s="17">
        <v>0.22393357823093299</v>
      </c>
      <c r="AR802" s="17">
        <v>0.29798065035849203</v>
      </c>
      <c r="AS802" s="17">
        <v>0.10123408005216</v>
      </c>
      <c r="AT802" s="17">
        <v>0.11230544038733201</v>
      </c>
      <c r="AU802" s="17">
        <v>0.18443771757392599</v>
      </c>
      <c r="AV802" s="17"/>
      <c r="AW802" s="17">
        <v>0.20838392457994001</v>
      </c>
      <c r="AX802" s="17">
        <v>0.26222348733931899</v>
      </c>
      <c r="AY802" s="17">
        <v>0.27675448014168103</v>
      </c>
      <c r="AZ802" s="17">
        <v>0.260439009141825</v>
      </c>
      <c r="BA802" s="17">
        <v>0.28338899767508702</v>
      </c>
      <c r="BB802" s="17">
        <v>0.23533939411659999</v>
      </c>
      <c r="BC802" s="17"/>
      <c r="BD802" s="17">
        <v>0.31144984733442699</v>
      </c>
      <c r="BE802" s="17">
        <v>0.25597792924825502</v>
      </c>
      <c r="BF802" s="17">
        <v>0.23668481837070501</v>
      </c>
      <c r="BG802" s="17">
        <v>0.21451483273984101</v>
      </c>
      <c r="BH802" s="17">
        <v>0.208904871548939</v>
      </c>
      <c r="BI802" s="17"/>
      <c r="BJ802" s="17">
        <v>0.25823147496010601</v>
      </c>
      <c r="BK802" s="17">
        <v>0.21983341621302299</v>
      </c>
      <c r="BL802" s="17"/>
      <c r="BM802" s="17">
        <v>0.26803393589748498</v>
      </c>
      <c r="BN802" s="17">
        <v>0.179063248820197</v>
      </c>
      <c r="BO802" s="17"/>
      <c r="BP802" s="17">
        <v>0.15607092118948299</v>
      </c>
      <c r="BQ802" s="17">
        <v>0.22750027658920099</v>
      </c>
      <c r="BR802" s="17">
        <v>0.28378841542222599</v>
      </c>
      <c r="BS802" s="17">
        <v>0.26575119022744298</v>
      </c>
      <c r="BT802" s="17"/>
      <c r="BU802" s="17">
        <v>0.22365404443765999</v>
      </c>
      <c r="BV802" s="17">
        <v>0.28803388250658801</v>
      </c>
      <c r="BW802" s="17"/>
      <c r="BX802" s="17">
        <v>0.19822711340813201</v>
      </c>
      <c r="BY802" s="17">
        <v>0.27549331302874802</v>
      </c>
      <c r="BZ802" s="17"/>
      <c r="CA802" s="17">
        <v>0.102187745831831</v>
      </c>
      <c r="CB802" s="17">
        <v>0.36217222183604802</v>
      </c>
      <c r="CC802" s="17">
        <v>0.12308696403817</v>
      </c>
      <c r="CD802" s="17">
        <v>0.32379078342228801</v>
      </c>
    </row>
    <row r="803" spans="2:82">
      <c r="B803" t="s">
        <v>186</v>
      </c>
      <c r="C803" s="17">
        <v>0.109245252392754</v>
      </c>
      <c r="D803" s="17">
        <v>0.11880132728954899</v>
      </c>
      <c r="E803" s="17">
        <v>0.100469561121363</v>
      </c>
      <c r="F803" s="17"/>
      <c r="G803" s="17">
        <v>0.108035789208523</v>
      </c>
      <c r="H803" s="17">
        <v>9.4615426993794202E-2</v>
      </c>
      <c r="I803" s="17">
        <v>0.106719370629097</v>
      </c>
      <c r="J803" s="17">
        <v>9.8022921501882201E-2</v>
      </c>
      <c r="K803" s="17">
        <v>0.14926460549524001</v>
      </c>
      <c r="L803" s="17">
        <v>0.106570016387527</v>
      </c>
      <c r="M803" s="17"/>
      <c r="N803" s="17">
        <v>7.2801970677854905E-2</v>
      </c>
      <c r="O803" s="17">
        <v>0.11497968593518799</v>
      </c>
      <c r="P803" s="17">
        <v>0.120021356275039</v>
      </c>
      <c r="Q803" s="17">
        <v>0.133741660837457</v>
      </c>
      <c r="R803" s="17"/>
      <c r="S803" s="17">
        <v>0.115588103590827</v>
      </c>
      <c r="T803" s="17">
        <v>8.9051687687097703E-2</v>
      </c>
      <c r="U803" s="17">
        <v>0.13409941853089399</v>
      </c>
      <c r="V803" s="17">
        <v>0.108301313538327</v>
      </c>
      <c r="W803" s="17">
        <v>0.121613526993694</v>
      </c>
      <c r="X803" s="17">
        <v>5.3814250247033797E-2</v>
      </c>
      <c r="Y803" s="17">
        <v>0.110704366531042</v>
      </c>
      <c r="Z803" s="17">
        <v>0.138584546210552</v>
      </c>
      <c r="AA803" s="17">
        <v>0.101995599483979</v>
      </c>
      <c r="AB803" s="17">
        <v>0.110711192775673</v>
      </c>
      <c r="AC803" s="17">
        <v>0.144314098858843</v>
      </c>
      <c r="AD803" s="17">
        <v>0.16783768729329601</v>
      </c>
      <c r="AE803" s="17"/>
      <c r="AF803" s="17">
        <v>0.28665533143495397</v>
      </c>
      <c r="AG803" s="17">
        <v>0.17172407333391199</v>
      </c>
      <c r="AH803" s="17">
        <v>0.13993676387404499</v>
      </c>
      <c r="AI803" s="17">
        <v>9.6892257901088005E-2</v>
      </c>
      <c r="AJ803" s="17">
        <v>0.155586713766483</v>
      </c>
      <c r="AK803" s="17">
        <v>9.2196959329160694E-2</v>
      </c>
      <c r="AL803" s="17">
        <v>6.4663478718540293E-2</v>
      </c>
      <c r="AM803" s="17">
        <v>8.9088056227157694E-2</v>
      </c>
      <c r="AN803" s="17">
        <v>0.129746816852779</v>
      </c>
      <c r="AO803" s="17">
        <v>0.21513125219087001</v>
      </c>
      <c r="AP803" s="17">
        <v>0.113022143023914</v>
      </c>
      <c r="AQ803" s="17">
        <v>5.3549892565739603E-2</v>
      </c>
      <c r="AR803" s="17">
        <v>8.1806014391421794E-2</v>
      </c>
      <c r="AS803" s="17">
        <v>0.15574077184798901</v>
      </c>
      <c r="AT803" s="17">
        <v>9.1998558422564505E-2</v>
      </c>
      <c r="AU803" s="17">
        <v>2.83538909489464E-2</v>
      </c>
      <c r="AV803" s="17"/>
      <c r="AW803" s="17">
        <v>8.3155370175082399E-2</v>
      </c>
      <c r="AX803" s="17">
        <v>0.100526054392665</v>
      </c>
      <c r="AY803" s="17">
        <v>0.14132403672992899</v>
      </c>
      <c r="AZ803" s="17">
        <v>0.138158903507939</v>
      </c>
      <c r="BA803" s="17">
        <v>8.7380809150813907E-2</v>
      </c>
      <c r="BB803" s="17">
        <v>0.11702593369367401</v>
      </c>
      <c r="BC803" s="17"/>
      <c r="BD803" s="17">
        <v>0.144185451258212</v>
      </c>
      <c r="BE803" s="17">
        <v>0.11488442159812599</v>
      </c>
      <c r="BF803" s="17">
        <v>6.73541035698169E-2</v>
      </c>
      <c r="BG803" s="17">
        <v>6.7840068785823202E-2</v>
      </c>
      <c r="BH803" s="17">
        <v>0.120406624540178</v>
      </c>
      <c r="BI803" s="17"/>
      <c r="BJ803" s="17">
        <v>0.110869435478476</v>
      </c>
      <c r="BK803" s="17">
        <v>0.10720391265589101</v>
      </c>
      <c r="BL803" s="17"/>
      <c r="BM803" s="17">
        <v>0.107464189889555</v>
      </c>
      <c r="BN803" s="17">
        <v>0.11401682042583999</v>
      </c>
      <c r="BO803" s="17"/>
      <c r="BP803" s="17">
        <v>9.78507716292282E-2</v>
      </c>
      <c r="BQ803" s="17">
        <v>0.122024023842012</v>
      </c>
      <c r="BR803" s="17">
        <v>8.5121786600278998E-2</v>
      </c>
      <c r="BS803" s="17">
        <v>0.10902141468738299</v>
      </c>
      <c r="BT803" s="17"/>
      <c r="BU803" s="17">
        <v>0.10323874859142</v>
      </c>
      <c r="BV803" s="17">
        <v>0.116520779953509</v>
      </c>
      <c r="BW803" s="17"/>
      <c r="BX803" s="17">
        <v>8.0093520504671195E-2</v>
      </c>
      <c r="BY803" s="17">
        <v>0.121391476702113</v>
      </c>
      <c r="BZ803" s="17"/>
      <c r="CA803" s="17">
        <v>7.1191533077670899E-2</v>
      </c>
      <c r="CB803" s="17">
        <v>0.19730187967827301</v>
      </c>
      <c r="CC803" s="17">
        <v>2.74028847440487E-2</v>
      </c>
      <c r="CD803" s="17">
        <v>0.12349924595315601</v>
      </c>
    </row>
    <row r="804" spans="2:82">
      <c r="B804" t="s">
        <v>187</v>
      </c>
      <c r="C804" s="17">
        <v>3.0360625785156099E-2</v>
      </c>
      <c r="D804" s="17">
        <v>2.7940701858648199E-2</v>
      </c>
      <c r="E804" s="17">
        <v>3.3086317556837899E-2</v>
      </c>
      <c r="F804" s="17"/>
      <c r="G804" s="17">
        <v>3.2129932375187499E-2</v>
      </c>
      <c r="H804" s="17">
        <v>1.9126357474823202E-2</v>
      </c>
      <c r="I804" s="17">
        <v>5.8585034791412298E-2</v>
      </c>
      <c r="J804" s="17">
        <v>2.0625013687946801E-2</v>
      </c>
      <c r="K804" s="17">
        <v>3.9909255664553903E-2</v>
      </c>
      <c r="L804" s="17">
        <v>1.91837806630079E-2</v>
      </c>
      <c r="M804" s="17"/>
      <c r="N804" s="17">
        <v>2.7789651824462001E-2</v>
      </c>
      <c r="O804" s="17">
        <v>1.86038304814591E-2</v>
      </c>
      <c r="P804" s="17">
        <v>3.2412940856037603E-2</v>
      </c>
      <c r="Q804" s="17">
        <v>4.5402460847227197E-2</v>
      </c>
      <c r="R804" s="17"/>
      <c r="S804" s="17">
        <v>2.2863054537352899E-2</v>
      </c>
      <c r="T804" s="17">
        <v>3.4734573789969303E-2</v>
      </c>
      <c r="U804" s="17">
        <v>3.3717220370780399E-2</v>
      </c>
      <c r="V804" s="17">
        <v>4.3304079842674502E-2</v>
      </c>
      <c r="W804" s="17">
        <v>2.4045384355512602E-2</v>
      </c>
      <c r="X804" s="17">
        <v>2.3079988828838001E-2</v>
      </c>
      <c r="Y804" s="17">
        <v>2.45748391815892E-2</v>
      </c>
      <c r="Z804" s="17">
        <v>4.9981943894417298E-2</v>
      </c>
      <c r="AA804" s="17">
        <v>1.6141933707579201E-2</v>
      </c>
      <c r="AB804" s="17">
        <v>2.5741287289266199E-2</v>
      </c>
      <c r="AC804" s="17">
        <v>1.93594785089433E-2</v>
      </c>
      <c r="AD804" s="17">
        <v>0.1234561966617</v>
      </c>
      <c r="AE804" s="17"/>
      <c r="AF804" s="17">
        <v>0.13932759606727499</v>
      </c>
      <c r="AG804" s="17">
        <v>0.113387657765917</v>
      </c>
      <c r="AH804" s="17">
        <v>5.5664679417708203E-2</v>
      </c>
      <c r="AI804" s="17">
        <v>2.7871389820527798E-2</v>
      </c>
      <c r="AJ804" s="17">
        <v>3.0921917339325599E-2</v>
      </c>
      <c r="AK804" s="17">
        <v>2.1967296129597299E-2</v>
      </c>
      <c r="AL804" s="17">
        <v>2.16640888300174E-2</v>
      </c>
      <c r="AM804" s="17">
        <v>2.7600354396158999E-2</v>
      </c>
      <c r="AN804" s="17">
        <v>0</v>
      </c>
      <c r="AO804" s="17">
        <v>2.9750883880468201E-2</v>
      </c>
      <c r="AP804" s="17">
        <v>2.7256008033304999E-2</v>
      </c>
      <c r="AQ804" s="17">
        <v>3.0282126036616699E-2</v>
      </c>
      <c r="AR804" s="17">
        <v>6.1531761358621699E-2</v>
      </c>
      <c r="AS804" s="17">
        <v>6.8928669040961593E-2</v>
      </c>
      <c r="AT804" s="17">
        <v>0</v>
      </c>
      <c r="AU804" s="17">
        <v>0</v>
      </c>
      <c r="AV804" s="17"/>
      <c r="AW804" s="17">
        <v>2.9479424140208099E-2</v>
      </c>
      <c r="AX804" s="17">
        <v>1.5018052043059799E-2</v>
      </c>
      <c r="AY804" s="17">
        <v>4.2201951012994197E-2</v>
      </c>
      <c r="AZ804" s="17">
        <v>3.9998297768666299E-2</v>
      </c>
      <c r="BA804" s="17">
        <v>4.4551741131020402E-2</v>
      </c>
      <c r="BB804" s="17">
        <v>1.46263830513791E-2</v>
      </c>
      <c r="BC804" s="17"/>
      <c r="BD804" s="17">
        <v>4.1503878863291703E-2</v>
      </c>
      <c r="BE804" s="17">
        <v>3.5061497352029299E-2</v>
      </c>
      <c r="BF804" s="17">
        <v>1.96018645079135E-2</v>
      </c>
      <c r="BG804" s="17">
        <v>4.79590401175906E-3</v>
      </c>
      <c r="BH804" s="17">
        <v>0</v>
      </c>
      <c r="BI804" s="17"/>
      <c r="BJ804" s="17">
        <v>3.3675625522256003E-2</v>
      </c>
      <c r="BK804" s="17">
        <v>1.6768254648573701E-2</v>
      </c>
      <c r="BL804" s="17"/>
      <c r="BM804" s="17">
        <v>3.1923122239536403E-2</v>
      </c>
      <c r="BN804" s="17">
        <v>2.3386724497738501E-2</v>
      </c>
      <c r="BO804" s="17"/>
      <c r="BP804" s="17">
        <v>2.9730851155761601E-2</v>
      </c>
      <c r="BQ804" s="17">
        <v>1.0020846054307401E-2</v>
      </c>
      <c r="BR804" s="17">
        <v>1.57598747654384E-2</v>
      </c>
      <c r="BS804" s="17">
        <v>3.6524206468776098E-2</v>
      </c>
      <c r="BT804" s="17"/>
      <c r="BU804" s="17">
        <v>3.0368333475175101E-2</v>
      </c>
      <c r="BV804" s="17">
        <v>3.0351289653353299E-2</v>
      </c>
      <c r="BW804" s="17"/>
      <c r="BX804" s="17">
        <v>6.6399355236126901E-3</v>
      </c>
      <c r="BY804" s="17">
        <v>4.0243977683274097E-2</v>
      </c>
      <c r="BZ804" s="17"/>
      <c r="CA804" s="17">
        <v>1.8895586649541701E-2</v>
      </c>
      <c r="CB804" s="17">
        <v>8.7474889103321102E-2</v>
      </c>
      <c r="CC804" s="17">
        <v>5.8847702806772602E-3</v>
      </c>
      <c r="CD804" s="17">
        <v>7.0643014364068397E-3</v>
      </c>
    </row>
    <row r="805" spans="2:82">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row>
    <row r="806" spans="2:82">
      <c r="B806" s="6" t="s">
        <v>293</v>
      </c>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row>
    <row r="807" spans="2:82">
      <c r="B807" s="24" t="s">
        <v>17</v>
      </c>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row>
    <row r="808" spans="2:82">
      <c r="B808" t="s">
        <v>183</v>
      </c>
      <c r="C808" s="17">
        <v>0.14183961517539301</v>
      </c>
      <c r="D808" s="17">
        <v>0.14458791062162701</v>
      </c>
      <c r="E808" s="17">
        <v>0.13868479958579699</v>
      </c>
      <c r="F808" s="17"/>
      <c r="G808" s="17">
        <v>0.130934430826086</v>
      </c>
      <c r="H808" s="17">
        <v>0.17527027154262401</v>
      </c>
      <c r="I808" s="17">
        <v>0.17928078016978399</v>
      </c>
      <c r="J808" s="17">
        <v>0.106787199907797</v>
      </c>
      <c r="K808" s="17">
        <v>0.104368068115384</v>
      </c>
      <c r="L808" s="17">
        <v>0.14999008198022701</v>
      </c>
      <c r="M808" s="17"/>
      <c r="N808" s="17">
        <v>0.180211158293937</v>
      </c>
      <c r="O808" s="17">
        <v>0.13458334600417901</v>
      </c>
      <c r="P808" s="17">
        <v>0.11935724848625601</v>
      </c>
      <c r="Q808" s="17">
        <v>0.12755612946926501</v>
      </c>
      <c r="R808" s="17"/>
      <c r="S808" s="17">
        <v>0.20325229921986501</v>
      </c>
      <c r="T808" s="17">
        <v>0.15357502603487</v>
      </c>
      <c r="U808" s="17">
        <v>0.106585948510848</v>
      </c>
      <c r="V808" s="17">
        <v>0.127601362134315</v>
      </c>
      <c r="W808" s="17">
        <v>0.100190838135802</v>
      </c>
      <c r="X808" s="17">
        <v>0.13180030907316301</v>
      </c>
      <c r="Y808" s="17">
        <v>0.130986776319582</v>
      </c>
      <c r="Z808" s="17">
        <v>0.141362748148049</v>
      </c>
      <c r="AA808" s="17">
        <v>0.139091150594504</v>
      </c>
      <c r="AB808" s="17">
        <v>0.143912745892078</v>
      </c>
      <c r="AC808" s="17">
        <v>0.13445373756833501</v>
      </c>
      <c r="AD808" s="17">
        <v>0.137650617352021</v>
      </c>
      <c r="AE808" s="17"/>
      <c r="AF808" s="17">
        <v>0</v>
      </c>
      <c r="AG808" s="17">
        <v>0.104985857334817</v>
      </c>
      <c r="AH808" s="17">
        <v>0.105509802870002</v>
      </c>
      <c r="AI808" s="17">
        <v>8.2035777282238306E-2</v>
      </c>
      <c r="AJ808" s="17">
        <v>0.127400238241169</v>
      </c>
      <c r="AK808" s="17">
        <v>0.13165295441316099</v>
      </c>
      <c r="AL808" s="17">
        <v>0.12021954577119499</v>
      </c>
      <c r="AM808" s="17">
        <v>0.18444017774451801</v>
      </c>
      <c r="AN808" s="17">
        <v>0.111508497446592</v>
      </c>
      <c r="AO808" s="17">
        <v>0.13940168024438901</v>
      </c>
      <c r="AP808" s="17">
        <v>0.18895247588024799</v>
      </c>
      <c r="AQ808" s="17">
        <v>0.18553124913067701</v>
      </c>
      <c r="AR808" s="17">
        <v>9.79575747994193E-2</v>
      </c>
      <c r="AS808" s="17">
        <v>0.21417973977107699</v>
      </c>
      <c r="AT808" s="17">
        <v>0.25722137144643797</v>
      </c>
      <c r="AU808" s="17">
        <v>0.26905097871452899</v>
      </c>
      <c r="AV808" s="17"/>
      <c r="AW808" s="17">
        <v>0.19563153967861999</v>
      </c>
      <c r="AX808" s="17">
        <v>0.14531769947072201</v>
      </c>
      <c r="AY808" s="17">
        <v>0.115541764217807</v>
      </c>
      <c r="AZ808" s="17">
        <v>0.13261362624239501</v>
      </c>
      <c r="BA808" s="17">
        <v>0.103016105305285</v>
      </c>
      <c r="BB808" s="17">
        <v>8.9254461779791294E-2</v>
      </c>
      <c r="BC808" s="17"/>
      <c r="BD808" s="17">
        <v>0.103133616568921</v>
      </c>
      <c r="BE808" s="17">
        <v>0.120008665634005</v>
      </c>
      <c r="BF808" s="17">
        <v>0.17488472715424899</v>
      </c>
      <c r="BG808" s="17">
        <v>0.204099800204113</v>
      </c>
      <c r="BH808" s="17">
        <v>0.254287725701004</v>
      </c>
      <c r="BI808" s="17"/>
      <c r="BJ808" s="17">
        <v>0.12323409195264801</v>
      </c>
      <c r="BK808" s="17">
        <v>0.219847832705027</v>
      </c>
      <c r="BL808" s="17"/>
      <c r="BM808" s="17">
        <v>0.12913120995189301</v>
      </c>
      <c r="BN808" s="17">
        <v>0.203671799605667</v>
      </c>
      <c r="BO808" s="17"/>
      <c r="BP808" s="17">
        <v>0.233129259049669</v>
      </c>
      <c r="BQ808" s="17">
        <v>0.15322293835797901</v>
      </c>
      <c r="BR808" s="17">
        <v>0.19767981198266901</v>
      </c>
      <c r="BS808" s="17">
        <v>0.121875822151463</v>
      </c>
      <c r="BT808" s="17"/>
      <c r="BU808" s="17">
        <v>0.168216963876195</v>
      </c>
      <c r="BV808" s="17">
        <v>0.10988939358231201</v>
      </c>
      <c r="BW808" s="17"/>
      <c r="BX808" s="17">
        <v>0.24422925683312799</v>
      </c>
      <c r="BY808" s="17">
        <v>9.9178425805781498E-2</v>
      </c>
      <c r="BZ808" s="17"/>
      <c r="CA808" s="17">
        <v>0.19698978759017099</v>
      </c>
      <c r="CB808" s="17">
        <v>3.3885535763066098E-2</v>
      </c>
      <c r="CC808" s="17">
        <v>0.26269638807092299</v>
      </c>
      <c r="CD808" s="17">
        <v>0.101255314841965</v>
      </c>
    </row>
    <row r="809" spans="2:82">
      <c r="B809" t="s">
        <v>184</v>
      </c>
      <c r="C809" s="17">
        <v>0.33922106486689602</v>
      </c>
      <c r="D809" s="17">
        <v>0.38722375724560698</v>
      </c>
      <c r="E809" s="17">
        <v>0.289057881712182</v>
      </c>
      <c r="F809" s="17"/>
      <c r="G809" s="17">
        <v>0.38397559370860601</v>
      </c>
      <c r="H809" s="17">
        <v>0.33504396891348398</v>
      </c>
      <c r="I809" s="17">
        <v>0.31035786325446402</v>
      </c>
      <c r="J809" s="17">
        <v>0.37332007425470998</v>
      </c>
      <c r="K809" s="17">
        <v>0.27692356098125698</v>
      </c>
      <c r="L809" s="17">
        <v>0.34684601206036297</v>
      </c>
      <c r="M809" s="17"/>
      <c r="N809" s="17">
        <v>0.41312887613859001</v>
      </c>
      <c r="O809" s="17">
        <v>0.32965454385827198</v>
      </c>
      <c r="P809" s="17">
        <v>0.301968915162658</v>
      </c>
      <c r="Q809" s="17">
        <v>0.29739702681179597</v>
      </c>
      <c r="R809" s="17"/>
      <c r="S809" s="17">
        <v>0.35822129391437901</v>
      </c>
      <c r="T809" s="17">
        <v>0.36904246982918598</v>
      </c>
      <c r="U809" s="17">
        <v>0.365630773099196</v>
      </c>
      <c r="V809" s="17">
        <v>0.28773690432118498</v>
      </c>
      <c r="W809" s="17">
        <v>0.30655243051341702</v>
      </c>
      <c r="X809" s="17">
        <v>0.35106822225857798</v>
      </c>
      <c r="Y809" s="17">
        <v>0.31826103055266702</v>
      </c>
      <c r="Z809" s="17">
        <v>0.243190572159136</v>
      </c>
      <c r="AA809" s="17">
        <v>0.38748090858071399</v>
      </c>
      <c r="AB809" s="17">
        <v>0.33233110660691301</v>
      </c>
      <c r="AC809" s="17">
        <v>0.34437182173716702</v>
      </c>
      <c r="AD809" s="17">
        <v>0.32991351178834499</v>
      </c>
      <c r="AE809" s="17"/>
      <c r="AF809" s="17">
        <v>0.55905108208235899</v>
      </c>
      <c r="AG809" s="17">
        <v>0.28439896675759002</v>
      </c>
      <c r="AH809" s="17">
        <v>0.30880364669320998</v>
      </c>
      <c r="AI809" s="17">
        <v>0.35552613000264399</v>
      </c>
      <c r="AJ809" s="17">
        <v>0.26708731376144201</v>
      </c>
      <c r="AK809" s="17">
        <v>0.34733898797616802</v>
      </c>
      <c r="AL809" s="17">
        <v>0.35502886038973103</v>
      </c>
      <c r="AM809" s="17">
        <v>0.37103232471076097</v>
      </c>
      <c r="AN809" s="17">
        <v>0.37115759812399701</v>
      </c>
      <c r="AO809" s="17">
        <v>0.32348162881158399</v>
      </c>
      <c r="AP809" s="17">
        <v>0.24832535598568001</v>
      </c>
      <c r="AQ809" s="17">
        <v>0.37908139739072499</v>
      </c>
      <c r="AR809" s="17">
        <v>0.36832945619615798</v>
      </c>
      <c r="AS809" s="17">
        <v>0.34847572213234701</v>
      </c>
      <c r="AT809" s="17">
        <v>0.49745805809811</v>
      </c>
      <c r="AU809" s="17">
        <v>0.405961391049661</v>
      </c>
      <c r="AV809" s="17"/>
      <c r="AW809" s="17">
        <v>0.40212186727434301</v>
      </c>
      <c r="AX809" s="17">
        <v>0.35585723039608202</v>
      </c>
      <c r="AY809" s="17">
        <v>0.29628196737109702</v>
      </c>
      <c r="AZ809" s="17">
        <v>0.29788043127751601</v>
      </c>
      <c r="BA809" s="17">
        <v>0.30873352226700101</v>
      </c>
      <c r="BB809" s="17">
        <v>0.32756172264926903</v>
      </c>
      <c r="BC809" s="17"/>
      <c r="BD809" s="17">
        <v>0.23227946059865201</v>
      </c>
      <c r="BE809" s="17">
        <v>0.34699562970560299</v>
      </c>
      <c r="BF809" s="17">
        <v>0.39981495101136499</v>
      </c>
      <c r="BG809" s="17">
        <v>0.392260795281553</v>
      </c>
      <c r="BH809" s="17">
        <v>0.49140996403206799</v>
      </c>
      <c r="BI809" s="17"/>
      <c r="BJ809" s="17">
        <v>0.34667057979253202</v>
      </c>
      <c r="BK809" s="17">
        <v>0.30738313425154201</v>
      </c>
      <c r="BL809" s="17"/>
      <c r="BM809" s="17">
        <v>0.33867465998117802</v>
      </c>
      <c r="BN809" s="17">
        <v>0.340315990476872</v>
      </c>
      <c r="BO809" s="17"/>
      <c r="BP809" s="17">
        <v>0.33983367492460398</v>
      </c>
      <c r="BQ809" s="17">
        <v>0.33088045860905502</v>
      </c>
      <c r="BR809" s="17">
        <v>0.31436624270799102</v>
      </c>
      <c r="BS809" s="17">
        <v>0.34342039014562997</v>
      </c>
      <c r="BT809" s="17"/>
      <c r="BU809" s="17">
        <v>0.346863286654364</v>
      </c>
      <c r="BV809" s="17">
        <v>0.32996423309268302</v>
      </c>
      <c r="BW809" s="17"/>
      <c r="BX809" s="17">
        <v>0.38162473899808103</v>
      </c>
      <c r="BY809" s="17">
        <v>0.32155334826207699</v>
      </c>
      <c r="BZ809" s="17"/>
      <c r="CA809" s="17">
        <v>0.43212291852145401</v>
      </c>
      <c r="CB809" s="17">
        <v>0.14364453745056299</v>
      </c>
      <c r="CC809" s="17">
        <v>0.54214375277696802</v>
      </c>
      <c r="CD809" s="17">
        <v>0.28383572800519902</v>
      </c>
    </row>
    <row r="810" spans="2:82">
      <c r="B810" t="s">
        <v>185</v>
      </c>
      <c r="C810" s="17">
        <v>0.27283568516814999</v>
      </c>
      <c r="D810" s="17">
        <v>0.221725184906468</v>
      </c>
      <c r="E810" s="17">
        <v>0.32438446468882698</v>
      </c>
      <c r="F810" s="17"/>
      <c r="G810" s="17">
        <v>0.23806786429012</v>
      </c>
      <c r="H810" s="17">
        <v>0.26591848407193802</v>
      </c>
      <c r="I810" s="17">
        <v>0.25065932225239101</v>
      </c>
      <c r="J810" s="17">
        <v>0.265883744036231</v>
      </c>
      <c r="K810" s="17">
        <v>0.31900116046444599</v>
      </c>
      <c r="L810" s="17">
        <v>0.29386765116518099</v>
      </c>
      <c r="M810" s="17"/>
      <c r="N810" s="17">
        <v>0.24231568417611299</v>
      </c>
      <c r="O810" s="17">
        <v>0.292055842208364</v>
      </c>
      <c r="P810" s="17">
        <v>0.29230994499298502</v>
      </c>
      <c r="Q810" s="17">
        <v>0.273258915114373</v>
      </c>
      <c r="R810" s="17"/>
      <c r="S810" s="17">
        <v>0.23991199164778601</v>
      </c>
      <c r="T810" s="17">
        <v>0.240305311650818</v>
      </c>
      <c r="U810" s="17">
        <v>0.29715331649950399</v>
      </c>
      <c r="V810" s="17">
        <v>0.27332923199312198</v>
      </c>
      <c r="W810" s="17">
        <v>0.27261186302533003</v>
      </c>
      <c r="X810" s="17">
        <v>0.326541873774717</v>
      </c>
      <c r="Y810" s="17">
        <v>0.32379268859406302</v>
      </c>
      <c r="Z810" s="17">
        <v>0.26682775423294403</v>
      </c>
      <c r="AA810" s="17">
        <v>0.26930721920720802</v>
      </c>
      <c r="AB810" s="17">
        <v>0.27611489650058502</v>
      </c>
      <c r="AC810" s="17">
        <v>0.29958463241597499</v>
      </c>
      <c r="AD810" s="17">
        <v>0.117478836737577</v>
      </c>
      <c r="AE810" s="17"/>
      <c r="AF810" s="17">
        <v>0</v>
      </c>
      <c r="AG810" s="17">
        <v>0.23536123374512499</v>
      </c>
      <c r="AH810" s="17">
        <v>0.30185905931071899</v>
      </c>
      <c r="AI810" s="17">
        <v>0.283265860411472</v>
      </c>
      <c r="AJ810" s="17">
        <v>0.25887803671811499</v>
      </c>
      <c r="AK810" s="17">
        <v>0.267753044842159</v>
      </c>
      <c r="AL810" s="17">
        <v>0.35027252583468899</v>
      </c>
      <c r="AM810" s="17">
        <v>0.29791133811218201</v>
      </c>
      <c r="AN810" s="17">
        <v>0.32684616961511298</v>
      </c>
      <c r="AO810" s="17">
        <v>0.17873562736408</v>
      </c>
      <c r="AP810" s="17">
        <v>0.30260511866554601</v>
      </c>
      <c r="AQ810" s="17">
        <v>0.23683897160224399</v>
      </c>
      <c r="AR810" s="17">
        <v>0.24255158767975801</v>
      </c>
      <c r="AS810" s="17">
        <v>0.21623621121658901</v>
      </c>
      <c r="AT810" s="17">
        <v>0.12916090207904801</v>
      </c>
      <c r="AU810" s="17">
        <v>0.17069717495680001</v>
      </c>
      <c r="AV810" s="17"/>
      <c r="AW810" s="17">
        <v>0.20097631182551201</v>
      </c>
      <c r="AX810" s="17">
        <v>0.26524601031487099</v>
      </c>
      <c r="AY810" s="17">
        <v>0.25829648600299199</v>
      </c>
      <c r="AZ810" s="17">
        <v>0.31479939954248898</v>
      </c>
      <c r="BA810" s="17">
        <v>0.334869682336837</v>
      </c>
      <c r="BB810" s="17">
        <v>0.34396093757162699</v>
      </c>
      <c r="BC810" s="17"/>
      <c r="BD810" s="17">
        <v>0.31218129427322</v>
      </c>
      <c r="BE810" s="17">
        <v>0.26721552334321702</v>
      </c>
      <c r="BF810" s="17">
        <v>0.24377153646779701</v>
      </c>
      <c r="BG810" s="17">
        <v>0.23906740550132299</v>
      </c>
      <c r="BH810" s="17">
        <v>4.62858928325958E-2</v>
      </c>
      <c r="BI810" s="17"/>
      <c r="BJ810" s="17">
        <v>0.28048352352065598</v>
      </c>
      <c r="BK810" s="17">
        <v>0.238257694237445</v>
      </c>
      <c r="BL810" s="17"/>
      <c r="BM810" s="17">
        <v>0.27391000353532502</v>
      </c>
      <c r="BN810" s="17">
        <v>0.27160090434853101</v>
      </c>
      <c r="BO810" s="17"/>
      <c r="BP810" s="17">
        <v>0.26517593176321902</v>
      </c>
      <c r="BQ810" s="17">
        <v>0.25810305416347501</v>
      </c>
      <c r="BR810" s="17">
        <v>0.29223471044698801</v>
      </c>
      <c r="BS810" s="17">
        <v>0.273321383532456</v>
      </c>
      <c r="BT810" s="17"/>
      <c r="BU810" s="17">
        <v>0.25374431616797899</v>
      </c>
      <c r="BV810" s="17">
        <v>0.29596058210110798</v>
      </c>
      <c r="BW810" s="17"/>
      <c r="BX810" s="17">
        <v>0.225178266026268</v>
      </c>
      <c r="BY810" s="17">
        <v>0.29269240260520302</v>
      </c>
      <c r="BZ810" s="17"/>
      <c r="CA810" s="17">
        <v>0.21400041693823499</v>
      </c>
      <c r="CB810" s="17">
        <v>0.32986914166292303</v>
      </c>
      <c r="CC810" s="17">
        <v>0.12768066047033699</v>
      </c>
      <c r="CD810" s="17">
        <v>0.38489382517690401</v>
      </c>
    </row>
    <row r="811" spans="2:82">
      <c r="B811" t="s">
        <v>186</v>
      </c>
      <c r="C811" s="17">
        <v>0.18345615982466301</v>
      </c>
      <c r="D811" s="17">
        <v>0.186973254825434</v>
      </c>
      <c r="E811" s="17">
        <v>0.18146901140928101</v>
      </c>
      <c r="F811" s="17"/>
      <c r="G811" s="17">
        <v>0.20066589540812299</v>
      </c>
      <c r="H811" s="17">
        <v>0.17675841649229099</v>
      </c>
      <c r="I811" s="17">
        <v>0.179430329459771</v>
      </c>
      <c r="J811" s="17">
        <v>0.18494785611144801</v>
      </c>
      <c r="K811" s="17">
        <v>0.21796908362613901</v>
      </c>
      <c r="L811" s="17">
        <v>0.15460071958420199</v>
      </c>
      <c r="M811" s="17"/>
      <c r="N811" s="17">
        <v>0.111701166910754</v>
      </c>
      <c r="O811" s="17">
        <v>0.170775112681751</v>
      </c>
      <c r="P811" s="17">
        <v>0.231022241928867</v>
      </c>
      <c r="Q811" s="17">
        <v>0.231446632974105</v>
      </c>
      <c r="R811" s="17"/>
      <c r="S811" s="17">
        <v>0.16280656744708</v>
      </c>
      <c r="T811" s="17">
        <v>0.18446282882830201</v>
      </c>
      <c r="U811" s="17">
        <v>0.208848792496797</v>
      </c>
      <c r="V811" s="17">
        <v>0.22437226339274699</v>
      </c>
      <c r="W811" s="17">
        <v>0.25573672201599701</v>
      </c>
      <c r="X811" s="17">
        <v>0.16045112774528</v>
      </c>
      <c r="Y811" s="17">
        <v>0.161014576264225</v>
      </c>
      <c r="Z811" s="17">
        <v>0.18899114339154999</v>
      </c>
      <c r="AA811" s="17">
        <v>0.12410289698489201</v>
      </c>
      <c r="AB811" s="17">
        <v>0.17941608299171399</v>
      </c>
      <c r="AC811" s="17">
        <v>0.15654352791467199</v>
      </c>
      <c r="AD811" s="17">
        <v>0.29150083746035599</v>
      </c>
      <c r="AE811" s="17"/>
      <c r="AF811" s="17">
        <v>0.44094891791764101</v>
      </c>
      <c r="AG811" s="17">
        <v>0.23475341424437801</v>
      </c>
      <c r="AH811" s="17">
        <v>0.19222827542285401</v>
      </c>
      <c r="AI811" s="17">
        <v>0.21916338112529199</v>
      </c>
      <c r="AJ811" s="17">
        <v>0.25856783744706002</v>
      </c>
      <c r="AK811" s="17">
        <v>0.217656092417013</v>
      </c>
      <c r="AL811" s="17">
        <v>0.13668479593149499</v>
      </c>
      <c r="AM811" s="17">
        <v>0.101974481455768</v>
      </c>
      <c r="AN811" s="17">
        <v>0.151620991537465</v>
      </c>
      <c r="AO811" s="17">
        <v>0.24293044663897401</v>
      </c>
      <c r="AP811" s="17">
        <v>0.16316857776804999</v>
      </c>
      <c r="AQ811" s="17">
        <v>0.13959774915655199</v>
      </c>
      <c r="AR811" s="17">
        <v>0.218733985078187</v>
      </c>
      <c r="AS811" s="17">
        <v>0.15459439236202099</v>
      </c>
      <c r="AT811" s="17">
        <v>0.116159668376405</v>
      </c>
      <c r="AU811" s="17">
        <v>0.10837891257723301</v>
      </c>
      <c r="AV811" s="17"/>
      <c r="AW811" s="17">
        <v>0.141943951318796</v>
      </c>
      <c r="AX811" s="17">
        <v>0.196693598986729</v>
      </c>
      <c r="AY811" s="17">
        <v>0.234410046750477</v>
      </c>
      <c r="AZ811" s="17">
        <v>0.163982699063002</v>
      </c>
      <c r="BA811" s="17">
        <v>0.20219831307364799</v>
      </c>
      <c r="BB811" s="17">
        <v>0.19721030865186601</v>
      </c>
      <c r="BC811" s="17"/>
      <c r="BD811" s="17">
        <v>0.27104504779976002</v>
      </c>
      <c r="BE811" s="17">
        <v>0.20577577926856899</v>
      </c>
      <c r="BF811" s="17">
        <v>0.12999659950692799</v>
      </c>
      <c r="BG811" s="17">
        <v>0.14069919028978201</v>
      </c>
      <c r="BH811" s="17">
        <v>0.157257621551257</v>
      </c>
      <c r="BI811" s="17"/>
      <c r="BJ811" s="17">
        <v>0.18428203641208901</v>
      </c>
      <c r="BK811" s="17">
        <v>0.18487154876339601</v>
      </c>
      <c r="BL811" s="17"/>
      <c r="BM811" s="17">
        <v>0.18857871999553699</v>
      </c>
      <c r="BN811" s="17">
        <v>0.15556487467726701</v>
      </c>
      <c r="BO811" s="17"/>
      <c r="BP811" s="17">
        <v>0.134724873168488</v>
      </c>
      <c r="BQ811" s="17">
        <v>0.204728055186332</v>
      </c>
      <c r="BR811" s="17">
        <v>0.17361686375593299</v>
      </c>
      <c r="BS811" s="17">
        <v>0.18724877878075799</v>
      </c>
      <c r="BT811" s="17"/>
      <c r="BU811" s="17">
        <v>0.16911113462515101</v>
      </c>
      <c r="BV811" s="17">
        <v>0.20083192943219799</v>
      </c>
      <c r="BW811" s="17"/>
      <c r="BX811" s="17">
        <v>0.11769451046156</v>
      </c>
      <c r="BY811" s="17">
        <v>0.21085610117923201</v>
      </c>
      <c r="BZ811" s="17"/>
      <c r="CA811" s="17">
        <v>9.8428867628405595E-2</v>
      </c>
      <c r="CB811" s="17">
        <v>0.339025666764111</v>
      </c>
      <c r="CC811" s="17">
        <v>5.5886041154007499E-2</v>
      </c>
      <c r="CD811" s="17">
        <v>0.195372831023924</v>
      </c>
    </row>
    <row r="812" spans="2:82">
      <c r="B812" t="s">
        <v>187</v>
      </c>
      <c r="C812" s="17">
        <v>6.2647474964898697E-2</v>
      </c>
      <c r="D812" s="17">
        <v>5.9489892400863102E-2</v>
      </c>
      <c r="E812" s="17">
        <v>6.6403842603913202E-2</v>
      </c>
      <c r="F812" s="17"/>
      <c r="G812" s="17">
        <v>4.6356215767065702E-2</v>
      </c>
      <c r="H812" s="17">
        <v>4.7008858979662997E-2</v>
      </c>
      <c r="I812" s="17">
        <v>8.0271704863590504E-2</v>
      </c>
      <c r="J812" s="17">
        <v>6.9061125689814304E-2</v>
      </c>
      <c r="K812" s="17">
        <v>8.1738126812774703E-2</v>
      </c>
      <c r="L812" s="17">
        <v>5.46955352100265E-2</v>
      </c>
      <c r="M812" s="17"/>
      <c r="N812" s="17">
        <v>5.2643114480607101E-2</v>
      </c>
      <c r="O812" s="17">
        <v>7.2931155247434501E-2</v>
      </c>
      <c r="P812" s="17">
        <v>5.5341649429234099E-2</v>
      </c>
      <c r="Q812" s="17">
        <v>7.0341295630461195E-2</v>
      </c>
      <c r="R812" s="17"/>
      <c r="S812" s="17">
        <v>3.5807847770888801E-2</v>
      </c>
      <c r="T812" s="17">
        <v>5.2614363656823898E-2</v>
      </c>
      <c r="U812" s="17">
        <v>2.17811693936561E-2</v>
      </c>
      <c r="V812" s="17">
        <v>8.6960238158631006E-2</v>
      </c>
      <c r="W812" s="17">
        <v>6.4908146309454198E-2</v>
      </c>
      <c r="X812" s="17">
        <v>3.0138467148261201E-2</v>
      </c>
      <c r="Y812" s="17">
        <v>6.5944928269462799E-2</v>
      </c>
      <c r="Z812" s="17">
        <v>0.15962778206832101</v>
      </c>
      <c r="AA812" s="17">
        <v>8.0017824632683199E-2</v>
      </c>
      <c r="AB812" s="17">
        <v>6.8225168008709897E-2</v>
      </c>
      <c r="AC812" s="17">
        <v>6.5046280363851294E-2</v>
      </c>
      <c r="AD812" s="17">
        <v>0.1234561966617</v>
      </c>
      <c r="AE812" s="17"/>
      <c r="AF812" s="17">
        <v>0</v>
      </c>
      <c r="AG812" s="17">
        <v>0.14050052791809001</v>
      </c>
      <c r="AH812" s="17">
        <v>9.1599215703215206E-2</v>
      </c>
      <c r="AI812" s="17">
        <v>6.0008851178353501E-2</v>
      </c>
      <c r="AJ812" s="17">
        <v>8.8066573832213696E-2</v>
      </c>
      <c r="AK812" s="17">
        <v>3.55989203514991E-2</v>
      </c>
      <c r="AL812" s="17">
        <v>3.7794272072889802E-2</v>
      </c>
      <c r="AM812" s="17">
        <v>4.46416779767706E-2</v>
      </c>
      <c r="AN812" s="17">
        <v>3.8866743276833197E-2</v>
      </c>
      <c r="AO812" s="17">
        <v>0.115450616940973</v>
      </c>
      <c r="AP812" s="17">
        <v>9.6948471700476005E-2</v>
      </c>
      <c r="AQ812" s="17">
        <v>5.8950632719803199E-2</v>
      </c>
      <c r="AR812" s="17">
        <v>7.2427396246477399E-2</v>
      </c>
      <c r="AS812" s="17">
        <v>6.6513934517965806E-2</v>
      </c>
      <c r="AT812" s="17">
        <v>0</v>
      </c>
      <c r="AU812" s="17">
        <v>4.5911542701777198E-2</v>
      </c>
      <c r="AV812" s="17"/>
      <c r="AW812" s="17">
        <v>5.9326329902728202E-2</v>
      </c>
      <c r="AX812" s="17">
        <v>3.6885460831596099E-2</v>
      </c>
      <c r="AY812" s="17">
        <v>9.5469735657627203E-2</v>
      </c>
      <c r="AZ812" s="17">
        <v>9.0723843874597601E-2</v>
      </c>
      <c r="BA812" s="17">
        <v>5.1182377017228699E-2</v>
      </c>
      <c r="BB812" s="17">
        <v>4.2012569347446897E-2</v>
      </c>
      <c r="BC812" s="17"/>
      <c r="BD812" s="17">
        <v>8.1360580759446396E-2</v>
      </c>
      <c r="BE812" s="17">
        <v>6.0004402048606201E-2</v>
      </c>
      <c r="BF812" s="17">
        <v>5.1532185859661801E-2</v>
      </c>
      <c r="BG812" s="17">
        <v>2.3872808723229302E-2</v>
      </c>
      <c r="BH812" s="17">
        <v>5.0758795883075199E-2</v>
      </c>
      <c r="BI812" s="17"/>
      <c r="BJ812" s="17">
        <v>6.5329768322075599E-2</v>
      </c>
      <c r="BK812" s="17">
        <v>4.9639790042590601E-2</v>
      </c>
      <c r="BL812" s="17"/>
      <c r="BM812" s="17">
        <v>6.9705406536066897E-2</v>
      </c>
      <c r="BN812" s="17">
        <v>2.8846430891663701E-2</v>
      </c>
      <c r="BO812" s="17"/>
      <c r="BP812" s="17">
        <v>2.7136261094020502E-2</v>
      </c>
      <c r="BQ812" s="17">
        <v>5.3065493683159402E-2</v>
      </c>
      <c r="BR812" s="17">
        <v>2.2102371106418699E-2</v>
      </c>
      <c r="BS812" s="17">
        <v>7.4133625389692898E-2</v>
      </c>
      <c r="BT812" s="17"/>
      <c r="BU812" s="17">
        <v>6.2064298676312697E-2</v>
      </c>
      <c r="BV812" s="17">
        <v>6.3353861791698704E-2</v>
      </c>
      <c r="BW812" s="17"/>
      <c r="BX812" s="17">
        <v>3.1273227680961899E-2</v>
      </c>
      <c r="BY812" s="17">
        <v>7.57197221477066E-2</v>
      </c>
      <c r="BZ812" s="17"/>
      <c r="CA812" s="17">
        <v>5.8458009321734401E-2</v>
      </c>
      <c r="CB812" s="17">
        <v>0.15357511835933699</v>
      </c>
      <c r="CC812" s="17">
        <v>1.15931575277644E-2</v>
      </c>
      <c r="CD812" s="17">
        <v>3.46423009520078E-2</v>
      </c>
    </row>
    <row r="813" spans="2:82">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row>
    <row r="814" spans="2:82">
      <c r="B814" s="6" t="s">
        <v>294</v>
      </c>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row>
    <row r="815" spans="2:82">
      <c r="B815" s="24" t="s">
        <v>17</v>
      </c>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row>
    <row r="816" spans="2:82">
      <c r="B816" t="s">
        <v>183</v>
      </c>
      <c r="C816" s="17">
        <v>0.18705212614349001</v>
      </c>
      <c r="D816" s="17">
        <v>0.174578043469099</v>
      </c>
      <c r="E816" s="17">
        <v>0.198406497651579</v>
      </c>
      <c r="F816" s="17"/>
      <c r="G816" s="17">
        <v>0.213590820106731</v>
      </c>
      <c r="H816" s="17">
        <v>0.21442330041160301</v>
      </c>
      <c r="I816" s="17">
        <v>0.23578431506707001</v>
      </c>
      <c r="J816" s="17">
        <v>0.15678258430440301</v>
      </c>
      <c r="K816" s="17">
        <v>0.109499818738466</v>
      </c>
      <c r="L816" s="17">
        <v>0.189534632136658</v>
      </c>
      <c r="M816" s="17"/>
      <c r="N816" s="17">
        <v>0.24026492192082899</v>
      </c>
      <c r="O816" s="17">
        <v>0.19663427452682999</v>
      </c>
      <c r="P816" s="17">
        <v>0.137725431529089</v>
      </c>
      <c r="Q816" s="17">
        <v>0.15694480430590199</v>
      </c>
      <c r="R816" s="17"/>
      <c r="S816" s="17">
        <v>0.29930763660849202</v>
      </c>
      <c r="T816" s="17">
        <v>0.18188466082431801</v>
      </c>
      <c r="U816" s="17">
        <v>0.12577058009938799</v>
      </c>
      <c r="V816" s="17">
        <v>0.15201652836288099</v>
      </c>
      <c r="W816" s="17">
        <v>0.12179107055865999</v>
      </c>
      <c r="X816" s="17">
        <v>0.18753898119960299</v>
      </c>
      <c r="Y816" s="17">
        <v>0.17533602998748399</v>
      </c>
      <c r="Z816" s="17">
        <v>0.22504315790589299</v>
      </c>
      <c r="AA816" s="17">
        <v>0.15985832028910499</v>
      </c>
      <c r="AB816" s="17">
        <v>0.14879328020124799</v>
      </c>
      <c r="AC816" s="17">
        <v>0.210130689041089</v>
      </c>
      <c r="AD816" s="17">
        <v>0.31025142536203998</v>
      </c>
      <c r="AE816" s="17"/>
      <c r="AF816" s="17">
        <v>0</v>
      </c>
      <c r="AG816" s="17">
        <v>0.16384170259463501</v>
      </c>
      <c r="AH816" s="17">
        <v>0.13637271136981499</v>
      </c>
      <c r="AI816" s="17">
        <v>0.122815599706959</v>
      </c>
      <c r="AJ816" s="17">
        <v>0.16449612162066901</v>
      </c>
      <c r="AK816" s="17">
        <v>0.171302848380225</v>
      </c>
      <c r="AL816" s="17">
        <v>0.15833291290645199</v>
      </c>
      <c r="AM816" s="17">
        <v>0.23478521875345701</v>
      </c>
      <c r="AN816" s="17">
        <v>0.17272347791317899</v>
      </c>
      <c r="AO816" s="17">
        <v>0.171453994853077</v>
      </c>
      <c r="AP816" s="17">
        <v>0.224415633992258</v>
      </c>
      <c r="AQ816" s="17">
        <v>0.20891838213026201</v>
      </c>
      <c r="AR816" s="17">
        <v>0.15142079388805599</v>
      </c>
      <c r="AS816" s="17">
        <v>0.210974226382213</v>
      </c>
      <c r="AT816" s="17">
        <v>0.28855870386388199</v>
      </c>
      <c r="AU816" s="17">
        <v>0.35726939147403902</v>
      </c>
      <c r="AV816" s="17"/>
      <c r="AW816" s="17">
        <v>0.26554799347571101</v>
      </c>
      <c r="AX816" s="17">
        <v>0.180456940119541</v>
      </c>
      <c r="AY816" s="17">
        <v>0.18278661987060399</v>
      </c>
      <c r="AZ816" s="17">
        <v>0.13872200342692201</v>
      </c>
      <c r="BA816" s="17">
        <v>0.16358573252565001</v>
      </c>
      <c r="BB816" s="17">
        <v>0.145209803093895</v>
      </c>
      <c r="BC816" s="17"/>
      <c r="BD816" s="17">
        <v>0.124356106749424</v>
      </c>
      <c r="BE816" s="17">
        <v>0.19359807429002801</v>
      </c>
      <c r="BF816" s="17">
        <v>0.214861709824615</v>
      </c>
      <c r="BG816" s="17">
        <v>0.26113155546271999</v>
      </c>
      <c r="BH816" s="17">
        <v>0.16438009263954401</v>
      </c>
      <c r="BI816" s="17"/>
      <c r="BJ816" s="17">
        <v>0.16376814628009401</v>
      </c>
      <c r="BK816" s="17">
        <v>0.280950294075061</v>
      </c>
      <c r="BL816" s="17"/>
      <c r="BM816" s="17">
        <v>0.16801398339272899</v>
      </c>
      <c r="BN816" s="17">
        <v>0.27794800650100498</v>
      </c>
      <c r="BO816" s="17"/>
      <c r="BP816" s="17">
        <v>0.32982032645676301</v>
      </c>
      <c r="BQ816" s="17">
        <v>0.20000400256578499</v>
      </c>
      <c r="BR816" s="17">
        <v>0.30086547684677301</v>
      </c>
      <c r="BS816" s="17">
        <v>0.15639717483686799</v>
      </c>
      <c r="BT816" s="17"/>
      <c r="BU816" s="17">
        <v>0.21786383809760801</v>
      </c>
      <c r="BV816" s="17">
        <v>0.149730671445264</v>
      </c>
      <c r="BW816" s="17"/>
      <c r="BX816" s="17">
        <v>0.27559365589324603</v>
      </c>
      <c r="BY816" s="17">
        <v>0.150160826334511</v>
      </c>
      <c r="BZ816" s="17"/>
      <c r="CA816" s="17">
        <v>0.20961815557983801</v>
      </c>
      <c r="CB816" s="17">
        <v>5.66102403928559E-2</v>
      </c>
      <c r="CC816" s="17">
        <v>0.35687744783594699</v>
      </c>
      <c r="CD816" s="17">
        <v>0.124028456159162</v>
      </c>
    </row>
    <row r="817" spans="2:82">
      <c r="B817" t="s">
        <v>184</v>
      </c>
      <c r="C817" s="17">
        <v>0.42916031285956902</v>
      </c>
      <c r="D817" s="17">
        <v>0.46026913046607498</v>
      </c>
      <c r="E817" s="17">
        <v>0.39833912658217002</v>
      </c>
      <c r="F817" s="17"/>
      <c r="G817" s="17">
        <v>0.44505258215485399</v>
      </c>
      <c r="H817" s="17">
        <v>0.41696006522845602</v>
      </c>
      <c r="I817" s="17">
        <v>0.392603679026714</v>
      </c>
      <c r="J817" s="17">
        <v>0.42961904607599999</v>
      </c>
      <c r="K817" s="17">
        <v>0.43218958099346</v>
      </c>
      <c r="L817" s="17">
        <v>0.45413746080526302</v>
      </c>
      <c r="M817" s="17"/>
      <c r="N817" s="17">
        <v>0.46440195693553599</v>
      </c>
      <c r="O817" s="17">
        <v>0.42004513006253302</v>
      </c>
      <c r="P817" s="17">
        <v>0.44388161697369999</v>
      </c>
      <c r="Q817" s="17">
        <v>0.39231944606312802</v>
      </c>
      <c r="R817" s="17"/>
      <c r="S817" s="17">
        <v>0.36581779658428198</v>
      </c>
      <c r="T817" s="17">
        <v>0.45517561407802298</v>
      </c>
      <c r="U817" s="17">
        <v>0.47764724623022897</v>
      </c>
      <c r="V817" s="17">
        <v>0.400328456147374</v>
      </c>
      <c r="W817" s="17">
        <v>0.451363462743199</v>
      </c>
      <c r="X817" s="17">
        <v>0.489607276511143</v>
      </c>
      <c r="Y817" s="17">
        <v>0.40916537276185799</v>
      </c>
      <c r="Z817" s="17">
        <v>0.37562069989907598</v>
      </c>
      <c r="AA817" s="17">
        <v>0.47557326754638102</v>
      </c>
      <c r="AB817" s="17">
        <v>0.48817831567897402</v>
      </c>
      <c r="AC817" s="17">
        <v>0.381368748227636</v>
      </c>
      <c r="AD817" s="17">
        <v>0.14731316874669001</v>
      </c>
      <c r="AE817" s="17"/>
      <c r="AF817" s="17">
        <v>0.42402345797796398</v>
      </c>
      <c r="AG817" s="17">
        <v>0.34668541332549402</v>
      </c>
      <c r="AH817" s="17">
        <v>0.38658814927235802</v>
      </c>
      <c r="AI817" s="17">
        <v>0.46592137429320901</v>
      </c>
      <c r="AJ817" s="17">
        <v>0.37176710136601498</v>
      </c>
      <c r="AK817" s="17">
        <v>0.44419055861309897</v>
      </c>
      <c r="AL817" s="17">
        <v>0.41335710908366902</v>
      </c>
      <c r="AM817" s="17">
        <v>0.47095825763161098</v>
      </c>
      <c r="AN817" s="17">
        <v>0.44803631486089301</v>
      </c>
      <c r="AO817" s="17">
        <v>0.41908962653056098</v>
      </c>
      <c r="AP817" s="17">
        <v>0.32383447398685899</v>
      </c>
      <c r="AQ817" s="17">
        <v>0.53840812777209401</v>
      </c>
      <c r="AR817" s="17">
        <v>0.52034121339638095</v>
      </c>
      <c r="AS817" s="17">
        <v>0.55868945484437804</v>
      </c>
      <c r="AT817" s="17">
        <v>0.46781347641697402</v>
      </c>
      <c r="AU817" s="17">
        <v>0.470448316748178</v>
      </c>
      <c r="AV817" s="17"/>
      <c r="AW817" s="17">
        <v>0.41965908538499702</v>
      </c>
      <c r="AX817" s="17">
        <v>0.43052295246573902</v>
      </c>
      <c r="AY817" s="17">
        <v>0.42278714934113398</v>
      </c>
      <c r="AZ817" s="17">
        <v>0.46043384612636101</v>
      </c>
      <c r="BA817" s="17">
        <v>0.37164958498998701</v>
      </c>
      <c r="BB817" s="17">
        <v>0.47817251482598799</v>
      </c>
      <c r="BC817" s="17"/>
      <c r="BD817" s="17">
        <v>0.33413454117797697</v>
      </c>
      <c r="BE817" s="17">
        <v>0.43360122948397201</v>
      </c>
      <c r="BF817" s="17">
        <v>0.48467722015166098</v>
      </c>
      <c r="BG817" s="17">
        <v>0.44161437746285598</v>
      </c>
      <c r="BH817" s="17">
        <v>0.55119594695234297</v>
      </c>
      <c r="BI817" s="17"/>
      <c r="BJ817" s="17">
        <v>0.45463646282791897</v>
      </c>
      <c r="BK817" s="17">
        <v>0.32696577779131802</v>
      </c>
      <c r="BL817" s="17"/>
      <c r="BM817" s="17">
        <v>0.45450179866898099</v>
      </c>
      <c r="BN817" s="17">
        <v>0.30633906439914199</v>
      </c>
      <c r="BO817" s="17"/>
      <c r="BP817" s="17">
        <v>0.30290676153867602</v>
      </c>
      <c r="BQ817" s="17">
        <v>0.42590160835309199</v>
      </c>
      <c r="BR817" s="17">
        <v>0.31763386798642901</v>
      </c>
      <c r="BS817" s="17">
        <v>0.46716178107848799</v>
      </c>
      <c r="BT817" s="17"/>
      <c r="BU817" s="17">
        <v>0.42392394984800802</v>
      </c>
      <c r="BV817" s="17">
        <v>0.43550298817765798</v>
      </c>
      <c r="BW817" s="17"/>
      <c r="BX817" s="17">
        <v>0.44134966445444801</v>
      </c>
      <c r="BY817" s="17">
        <v>0.424081554615448</v>
      </c>
      <c r="BZ817" s="17"/>
      <c r="CA817" s="17">
        <v>0.57507578459017905</v>
      </c>
      <c r="CB817" s="17">
        <v>0.297954098719934</v>
      </c>
      <c r="CC817" s="17">
        <v>0.519369560447971</v>
      </c>
      <c r="CD817" s="17">
        <v>0.41934955091195097</v>
      </c>
    </row>
    <row r="818" spans="2:82">
      <c r="B818" t="s">
        <v>185</v>
      </c>
      <c r="C818" s="17">
        <v>0.219133478777743</v>
      </c>
      <c r="D818" s="17">
        <v>0.184272751590561</v>
      </c>
      <c r="E818" s="17">
        <v>0.25509649883969898</v>
      </c>
      <c r="F818" s="17"/>
      <c r="G818" s="17">
        <v>0.15261296567354801</v>
      </c>
      <c r="H818" s="17">
        <v>0.22077488544323701</v>
      </c>
      <c r="I818" s="17">
        <v>0.19816747319428299</v>
      </c>
      <c r="J818" s="17">
        <v>0.242167343600137</v>
      </c>
      <c r="K818" s="17">
        <v>0.29458903749305798</v>
      </c>
      <c r="L818" s="17">
        <v>0.206238929641062</v>
      </c>
      <c r="M818" s="17"/>
      <c r="N818" s="17">
        <v>0.175044728788737</v>
      </c>
      <c r="O818" s="17">
        <v>0.22824567042357199</v>
      </c>
      <c r="P818" s="17">
        <v>0.24111537168236299</v>
      </c>
      <c r="Q818" s="17">
        <v>0.239095665320121</v>
      </c>
      <c r="R818" s="17"/>
      <c r="S818" s="17">
        <v>0.18330994785951399</v>
      </c>
      <c r="T818" s="17">
        <v>0.21941662887173699</v>
      </c>
      <c r="U818" s="17">
        <v>0.22805119474330801</v>
      </c>
      <c r="V818" s="17">
        <v>0.241769297329372</v>
      </c>
      <c r="W818" s="17">
        <v>0.23010706031019901</v>
      </c>
      <c r="X818" s="17">
        <v>0.19343296049258399</v>
      </c>
      <c r="Y818" s="17">
        <v>0.24124210978490801</v>
      </c>
      <c r="Z818" s="17">
        <v>0.249130433170312</v>
      </c>
      <c r="AA818" s="17">
        <v>0.222848178941218</v>
      </c>
      <c r="AB818" s="17">
        <v>0.183465008884205</v>
      </c>
      <c r="AC818" s="17">
        <v>0.25299837988205198</v>
      </c>
      <c r="AD818" s="17">
        <v>0.29431605000174199</v>
      </c>
      <c r="AE818" s="17"/>
      <c r="AF818" s="17">
        <v>0.301621321850366</v>
      </c>
      <c r="AG818" s="17">
        <v>0.23032759897382901</v>
      </c>
      <c r="AH818" s="17">
        <v>0.25597799677472899</v>
      </c>
      <c r="AI818" s="17">
        <v>0.26452933636786102</v>
      </c>
      <c r="AJ818" s="17">
        <v>0.192614602660444</v>
      </c>
      <c r="AK818" s="17">
        <v>0.23161637374796401</v>
      </c>
      <c r="AL818" s="17">
        <v>0.28041165973626497</v>
      </c>
      <c r="AM818" s="17">
        <v>0.18660547808290701</v>
      </c>
      <c r="AN818" s="17">
        <v>0.226069286368103</v>
      </c>
      <c r="AO818" s="17">
        <v>0.18754516437985999</v>
      </c>
      <c r="AP818" s="17">
        <v>0.25728856071186101</v>
      </c>
      <c r="AQ818" s="17">
        <v>0.139982299909615</v>
      </c>
      <c r="AR818" s="17">
        <v>0.15337832671730001</v>
      </c>
      <c r="AS818" s="17">
        <v>0.129289383283584</v>
      </c>
      <c r="AT818" s="17">
        <v>0.12656957188013199</v>
      </c>
      <c r="AU818" s="17">
        <v>0.13206561362447899</v>
      </c>
      <c r="AV818" s="17"/>
      <c r="AW818" s="17">
        <v>0.175228214248796</v>
      </c>
      <c r="AX818" s="17">
        <v>0.23466714391437399</v>
      </c>
      <c r="AY818" s="17">
        <v>0.21997683218269701</v>
      </c>
      <c r="AZ818" s="17">
        <v>0.223191828938065</v>
      </c>
      <c r="BA818" s="17">
        <v>0.26753412007812599</v>
      </c>
      <c r="BB818" s="17">
        <v>0.201887808865126</v>
      </c>
      <c r="BC818" s="17"/>
      <c r="BD818" s="17">
        <v>0.28415929824827502</v>
      </c>
      <c r="BE818" s="17">
        <v>0.21996076566213699</v>
      </c>
      <c r="BF818" s="17">
        <v>0.19232739992223699</v>
      </c>
      <c r="BG818" s="17">
        <v>0.17006731425861099</v>
      </c>
      <c r="BH818" s="17">
        <v>0.17373138011720399</v>
      </c>
      <c r="BI818" s="17"/>
      <c r="BJ818" s="17">
        <v>0.213744619273942</v>
      </c>
      <c r="BK818" s="17">
        <v>0.23771813248687601</v>
      </c>
      <c r="BL818" s="17"/>
      <c r="BM818" s="17">
        <v>0.22033743834564701</v>
      </c>
      <c r="BN818" s="17">
        <v>0.20796673884678499</v>
      </c>
      <c r="BO818" s="17"/>
      <c r="BP818" s="17">
        <v>0.21181475792948701</v>
      </c>
      <c r="BQ818" s="17">
        <v>0.216366695811853</v>
      </c>
      <c r="BR818" s="17">
        <v>0.21606718883544701</v>
      </c>
      <c r="BS818" s="17">
        <v>0.21572692816500799</v>
      </c>
      <c r="BT818" s="17"/>
      <c r="BU818" s="17">
        <v>0.18828660756940499</v>
      </c>
      <c r="BV818" s="17">
        <v>0.25649752099968498</v>
      </c>
      <c r="BW818" s="17"/>
      <c r="BX818" s="17">
        <v>0.15576755999238701</v>
      </c>
      <c r="BY818" s="17">
        <v>0.24553522623104401</v>
      </c>
      <c r="BZ818" s="17"/>
      <c r="CA818" s="17">
        <v>9.1307153175370595E-2</v>
      </c>
      <c r="CB818" s="17">
        <v>0.361778903095199</v>
      </c>
      <c r="CC818" s="17">
        <v>7.6641283543169694E-2</v>
      </c>
      <c r="CD818" s="17">
        <v>0.268132692271841</v>
      </c>
    </row>
    <row r="819" spans="2:82">
      <c r="B819" t="s">
        <v>186</v>
      </c>
      <c r="C819" s="17">
        <v>0.126679779104344</v>
      </c>
      <c r="D819" s="17">
        <v>0.145545506447849</v>
      </c>
      <c r="E819" s="17">
        <v>0.107168170277655</v>
      </c>
      <c r="F819" s="17"/>
      <c r="G819" s="17">
        <v>0.14398713030737001</v>
      </c>
      <c r="H819" s="17">
        <v>0.108326011372428</v>
      </c>
      <c r="I819" s="17">
        <v>0.13761251666579799</v>
      </c>
      <c r="J819" s="17">
        <v>0.13597390603667001</v>
      </c>
      <c r="K819" s="17">
        <v>0.11392655416872501</v>
      </c>
      <c r="L819" s="17">
        <v>0.122599503868788</v>
      </c>
      <c r="M819" s="17"/>
      <c r="N819" s="17">
        <v>8.0041186841472794E-2</v>
      </c>
      <c r="O819" s="17">
        <v>0.12921271062063</v>
      </c>
      <c r="P819" s="17">
        <v>0.13477875577487999</v>
      </c>
      <c r="Q819" s="17">
        <v>0.165415028042778</v>
      </c>
      <c r="R819" s="17"/>
      <c r="S819" s="17">
        <v>0.125531856619125</v>
      </c>
      <c r="T819" s="17">
        <v>9.6063611264481194E-2</v>
      </c>
      <c r="U819" s="17">
        <v>0.14674980953341901</v>
      </c>
      <c r="V819" s="17">
        <v>0.155554244735188</v>
      </c>
      <c r="W819" s="17">
        <v>0.18071853246195499</v>
      </c>
      <c r="X819" s="17">
        <v>8.79010915363658E-2</v>
      </c>
      <c r="Y819" s="17">
        <v>0.15010868359794199</v>
      </c>
      <c r="Z819" s="17">
        <v>0.100017948320933</v>
      </c>
      <c r="AA819" s="17">
        <v>0.10648064241265601</v>
      </c>
      <c r="AB819" s="17">
        <v>0.15263602236208701</v>
      </c>
      <c r="AC819" s="17">
        <v>0.10241927953152501</v>
      </c>
      <c r="AD819" s="17">
        <v>8.2584889250460994E-2</v>
      </c>
      <c r="AE819" s="17"/>
      <c r="AF819" s="17">
        <v>0.13502762410439501</v>
      </c>
      <c r="AG819" s="17">
        <v>0.181554110961818</v>
      </c>
      <c r="AH819" s="17">
        <v>0.16010612044074701</v>
      </c>
      <c r="AI819" s="17">
        <v>0.119227132349718</v>
      </c>
      <c r="AJ819" s="17">
        <v>0.22664143033171899</v>
      </c>
      <c r="AK819" s="17">
        <v>0.12683633069682301</v>
      </c>
      <c r="AL819" s="17">
        <v>0.12503959313641999</v>
      </c>
      <c r="AM819" s="17">
        <v>7.0391477414963002E-2</v>
      </c>
      <c r="AN819" s="17">
        <v>0.130393579100926</v>
      </c>
      <c r="AO819" s="17">
        <v>0.153909424560953</v>
      </c>
      <c r="AP819" s="17">
        <v>0.157115215579127</v>
      </c>
      <c r="AQ819" s="17">
        <v>6.9129752621104198E-2</v>
      </c>
      <c r="AR819" s="17">
        <v>9.3409276869784896E-2</v>
      </c>
      <c r="AS819" s="17">
        <v>7.4802858071098599E-2</v>
      </c>
      <c r="AT819" s="17">
        <v>0.117058247839013</v>
      </c>
      <c r="AU819" s="17">
        <v>4.0216678153304E-2</v>
      </c>
      <c r="AV819" s="17"/>
      <c r="AW819" s="17">
        <v>9.6382531653051107E-2</v>
      </c>
      <c r="AX819" s="17">
        <v>0.13643678760141301</v>
      </c>
      <c r="AY819" s="17">
        <v>0.13797796453931599</v>
      </c>
      <c r="AZ819" s="17">
        <v>0.120761098107001</v>
      </c>
      <c r="BA819" s="17">
        <v>0.15050235860063799</v>
      </c>
      <c r="BB819" s="17">
        <v>0.14564666043951599</v>
      </c>
      <c r="BC819" s="17"/>
      <c r="BD819" s="17">
        <v>0.20457601488239499</v>
      </c>
      <c r="BE819" s="17">
        <v>0.12519767802636</v>
      </c>
      <c r="BF819" s="17">
        <v>7.9695719783069996E-2</v>
      </c>
      <c r="BG819" s="17">
        <v>9.6258241527537897E-2</v>
      </c>
      <c r="BH819" s="17">
        <v>0.110692580290908</v>
      </c>
      <c r="BI819" s="17"/>
      <c r="BJ819" s="17">
        <v>0.131646140516891</v>
      </c>
      <c r="BK819" s="17">
        <v>0.106483840803833</v>
      </c>
      <c r="BL819" s="17"/>
      <c r="BM819" s="17">
        <v>0.12185515538760899</v>
      </c>
      <c r="BN819" s="17">
        <v>0.15501721658975301</v>
      </c>
      <c r="BO819" s="17"/>
      <c r="BP819" s="17">
        <v>0.116126251738291</v>
      </c>
      <c r="BQ819" s="17">
        <v>0.142532264859387</v>
      </c>
      <c r="BR819" s="17">
        <v>0.14967359156591301</v>
      </c>
      <c r="BS819" s="17">
        <v>0.119856567831784</v>
      </c>
      <c r="BT819" s="17"/>
      <c r="BU819" s="17">
        <v>0.130451408113719</v>
      </c>
      <c r="BV819" s="17">
        <v>0.122111299383987</v>
      </c>
      <c r="BW819" s="17"/>
      <c r="BX819" s="17">
        <v>9.6165937942440202E-2</v>
      </c>
      <c r="BY819" s="17">
        <v>0.13939353349518099</v>
      </c>
      <c r="BZ819" s="17"/>
      <c r="CA819" s="17">
        <v>0.113194002303632</v>
      </c>
      <c r="CB819" s="17">
        <v>0.19770102592090899</v>
      </c>
      <c r="CC819" s="17">
        <v>3.2928057935567301E-2</v>
      </c>
      <c r="CD819" s="17">
        <v>0.16260219718699701</v>
      </c>
    </row>
    <row r="820" spans="2:82">
      <c r="B820" t="s">
        <v>187</v>
      </c>
      <c r="C820" s="17">
        <v>3.79743031148531E-2</v>
      </c>
      <c r="D820" s="17">
        <v>3.5334568026415998E-2</v>
      </c>
      <c r="E820" s="17">
        <v>4.0989706648897201E-2</v>
      </c>
      <c r="F820" s="17"/>
      <c r="G820" s="17">
        <v>4.4756501757496903E-2</v>
      </c>
      <c r="H820" s="17">
        <v>3.95157375442763E-2</v>
      </c>
      <c r="I820" s="17">
        <v>3.5832016046134701E-2</v>
      </c>
      <c r="J820" s="17">
        <v>3.5457119982788297E-2</v>
      </c>
      <c r="K820" s="17">
        <v>4.9795008606289798E-2</v>
      </c>
      <c r="L820" s="17">
        <v>2.7489473548229899E-2</v>
      </c>
      <c r="M820" s="17"/>
      <c r="N820" s="17">
        <v>4.0247205513425102E-2</v>
      </c>
      <c r="O820" s="17">
        <v>2.58622143664353E-2</v>
      </c>
      <c r="P820" s="17">
        <v>4.2498824039967097E-2</v>
      </c>
      <c r="Q820" s="17">
        <v>4.6225056268071003E-2</v>
      </c>
      <c r="R820" s="17"/>
      <c r="S820" s="17">
        <v>2.6032762328586399E-2</v>
      </c>
      <c r="T820" s="17">
        <v>4.74594849614405E-2</v>
      </c>
      <c r="U820" s="17">
        <v>2.17811693936561E-2</v>
      </c>
      <c r="V820" s="17">
        <v>5.0331473425184299E-2</v>
      </c>
      <c r="W820" s="17">
        <v>1.6019873925987301E-2</v>
      </c>
      <c r="X820" s="17">
        <v>4.1519690260304401E-2</v>
      </c>
      <c r="Y820" s="17">
        <v>2.4147803867807599E-2</v>
      </c>
      <c r="Z820" s="17">
        <v>5.0187760703786402E-2</v>
      </c>
      <c r="AA820" s="17">
        <v>3.5239590810640903E-2</v>
      </c>
      <c r="AB820" s="17">
        <v>2.6927372873486101E-2</v>
      </c>
      <c r="AC820" s="17">
        <v>5.3082903317698098E-2</v>
      </c>
      <c r="AD820" s="17">
        <v>0.16553446663906801</v>
      </c>
      <c r="AE820" s="17"/>
      <c r="AF820" s="17">
        <v>0.13932759606727499</v>
      </c>
      <c r="AG820" s="17">
        <v>7.7591174144223493E-2</v>
      </c>
      <c r="AH820" s="17">
        <v>6.0955022142350698E-2</v>
      </c>
      <c r="AI820" s="17">
        <v>2.7506557282252299E-2</v>
      </c>
      <c r="AJ820" s="17">
        <v>4.4480744021152499E-2</v>
      </c>
      <c r="AK820" s="17">
        <v>2.6053888561887801E-2</v>
      </c>
      <c r="AL820" s="17">
        <v>2.2858725137193499E-2</v>
      </c>
      <c r="AM820" s="17">
        <v>3.7259568117062297E-2</v>
      </c>
      <c r="AN820" s="17">
        <v>2.2777341756899199E-2</v>
      </c>
      <c r="AO820" s="17">
        <v>6.8001789675549401E-2</v>
      </c>
      <c r="AP820" s="17">
        <v>3.7346115729894602E-2</v>
      </c>
      <c r="AQ820" s="17">
        <v>4.3561437566924897E-2</v>
      </c>
      <c r="AR820" s="17">
        <v>8.1450389128477907E-2</v>
      </c>
      <c r="AS820" s="17">
        <v>2.62440774187255E-2</v>
      </c>
      <c r="AT820" s="17">
        <v>0</v>
      </c>
      <c r="AU820" s="17">
        <v>0</v>
      </c>
      <c r="AV820" s="17"/>
      <c r="AW820" s="17">
        <v>4.31821752374454E-2</v>
      </c>
      <c r="AX820" s="17">
        <v>1.7916175898933399E-2</v>
      </c>
      <c r="AY820" s="17">
        <v>3.6471434066249801E-2</v>
      </c>
      <c r="AZ820" s="17">
        <v>5.6891223401650801E-2</v>
      </c>
      <c r="BA820" s="17">
        <v>4.6728203805599597E-2</v>
      </c>
      <c r="BB820" s="17">
        <v>2.9083212775473401E-2</v>
      </c>
      <c r="BC820" s="17"/>
      <c r="BD820" s="17">
        <v>5.2774038941929502E-2</v>
      </c>
      <c r="BE820" s="17">
        <v>2.7642252537502399E-2</v>
      </c>
      <c r="BF820" s="17">
        <v>2.84379503184168E-2</v>
      </c>
      <c r="BG820" s="17">
        <v>3.0928511288275101E-2</v>
      </c>
      <c r="BH820" s="17">
        <v>0</v>
      </c>
      <c r="BI820" s="17"/>
      <c r="BJ820" s="17">
        <v>3.62046311011541E-2</v>
      </c>
      <c r="BK820" s="17">
        <v>4.7881954842912099E-2</v>
      </c>
      <c r="BL820" s="17"/>
      <c r="BM820" s="17">
        <v>3.5291624205033602E-2</v>
      </c>
      <c r="BN820" s="17">
        <v>5.2728973663315297E-2</v>
      </c>
      <c r="BO820" s="17"/>
      <c r="BP820" s="17">
        <v>3.9331902336782999E-2</v>
      </c>
      <c r="BQ820" s="17">
        <v>1.5195428409883799E-2</v>
      </c>
      <c r="BR820" s="17">
        <v>1.57598747654384E-2</v>
      </c>
      <c r="BS820" s="17">
        <v>4.0857548087852101E-2</v>
      </c>
      <c r="BT820" s="17"/>
      <c r="BU820" s="17">
        <v>3.9474196371259401E-2</v>
      </c>
      <c r="BV820" s="17">
        <v>3.6157519993405697E-2</v>
      </c>
      <c r="BW820" s="17"/>
      <c r="BX820" s="17">
        <v>3.1123181717479301E-2</v>
      </c>
      <c r="BY820" s="17">
        <v>4.0828859323815803E-2</v>
      </c>
      <c r="BZ820" s="17"/>
      <c r="CA820" s="17">
        <v>1.08049043509807E-2</v>
      </c>
      <c r="CB820" s="17">
        <v>8.5955731871101601E-2</v>
      </c>
      <c r="CC820" s="17">
        <v>1.4183650237345601E-2</v>
      </c>
      <c r="CD820" s="17">
        <v>2.5887103470047999E-2</v>
      </c>
    </row>
    <row r="821" spans="2:82">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row>
    <row r="822" spans="2:82">
      <c r="B822" s="6" t="s">
        <v>295</v>
      </c>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row>
    <row r="823" spans="2:82">
      <c r="B823" s="24" t="s">
        <v>17</v>
      </c>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row>
    <row r="824" spans="2:82">
      <c r="B824" t="s">
        <v>183</v>
      </c>
      <c r="C824" s="17">
        <v>0.20005272476401201</v>
      </c>
      <c r="D824" s="17">
        <v>0.20573282562089301</v>
      </c>
      <c r="E824" s="17">
        <v>0.19304776603365301</v>
      </c>
      <c r="F824" s="17"/>
      <c r="G824" s="17">
        <v>0.21322102910200899</v>
      </c>
      <c r="H824" s="17">
        <v>0.227298588077783</v>
      </c>
      <c r="I824" s="17">
        <v>0.22796882873423699</v>
      </c>
      <c r="J824" s="17">
        <v>0.16531836890441301</v>
      </c>
      <c r="K824" s="17">
        <v>0.13303097165046199</v>
      </c>
      <c r="L824" s="17">
        <v>0.22460337622816601</v>
      </c>
      <c r="M824" s="17"/>
      <c r="N824" s="17">
        <v>0.25972697514573601</v>
      </c>
      <c r="O824" s="17">
        <v>0.21027919134466699</v>
      </c>
      <c r="P824" s="17">
        <v>0.15859329830457</v>
      </c>
      <c r="Q824" s="17">
        <v>0.15320695788705199</v>
      </c>
      <c r="R824" s="17"/>
      <c r="S824" s="17">
        <v>0.28704454492709203</v>
      </c>
      <c r="T824" s="17">
        <v>0.22787222970037199</v>
      </c>
      <c r="U824" s="17">
        <v>0.158621117633687</v>
      </c>
      <c r="V824" s="17">
        <v>0.17079952433673701</v>
      </c>
      <c r="W824" s="17">
        <v>0.139039183075363</v>
      </c>
      <c r="X824" s="17">
        <v>0.140865620959117</v>
      </c>
      <c r="Y824" s="17">
        <v>0.195944226003851</v>
      </c>
      <c r="Z824" s="17">
        <v>0.217902419815691</v>
      </c>
      <c r="AA824" s="17">
        <v>0.22135710375412401</v>
      </c>
      <c r="AB824" s="17">
        <v>0.17722086262617301</v>
      </c>
      <c r="AC824" s="17">
        <v>0.162597443883329</v>
      </c>
      <c r="AD824" s="17">
        <v>0.313536670989565</v>
      </c>
      <c r="AE824" s="17"/>
      <c r="AF824" s="17">
        <v>0</v>
      </c>
      <c r="AG824" s="17">
        <v>0.10584752951655201</v>
      </c>
      <c r="AH824" s="17">
        <v>0.14433219335408601</v>
      </c>
      <c r="AI824" s="17">
        <v>0.168074287360199</v>
      </c>
      <c r="AJ824" s="17">
        <v>0.18203656434224</v>
      </c>
      <c r="AK824" s="17">
        <v>0.18497479619076801</v>
      </c>
      <c r="AL824" s="17">
        <v>0.17164647849043499</v>
      </c>
      <c r="AM824" s="17">
        <v>0.27078701510178599</v>
      </c>
      <c r="AN824" s="17">
        <v>0.15710954355971499</v>
      </c>
      <c r="AO824" s="17">
        <v>0.20210870435940401</v>
      </c>
      <c r="AP824" s="17">
        <v>0.209681962067853</v>
      </c>
      <c r="AQ824" s="17">
        <v>0.29681615127258398</v>
      </c>
      <c r="AR824" s="17">
        <v>0.181716290623711</v>
      </c>
      <c r="AS824" s="17">
        <v>0.153837605297198</v>
      </c>
      <c r="AT824" s="17">
        <v>0.247271822056432</v>
      </c>
      <c r="AU824" s="17">
        <v>0.342792052104613</v>
      </c>
      <c r="AV824" s="17"/>
      <c r="AW824" s="17">
        <v>0.27521201370846199</v>
      </c>
      <c r="AX824" s="17">
        <v>0.207237478141959</v>
      </c>
      <c r="AY824" s="17">
        <v>0.15069706371321101</v>
      </c>
      <c r="AZ824" s="17">
        <v>0.171764681737613</v>
      </c>
      <c r="BA824" s="17">
        <v>0.170517924028947</v>
      </c>
      <c r="BB824" s="17">
        <v>0.1505936104892</v>
      </c>
      <c r="BC824" s="17"/>
      <c r="BD824" s="17">
        <v>0.13953923638052501</v>
      </c>
      <c r="BE824" s="17">
        <v>0.19620808929174499</v>
      </c>
      <c r="BF824" s="17">
        <v>0.23360037700292899</v>
      </c>
      <c r="BG824" s="17">
        <v>0.29516069423784602</v>
      </c>
      <c r="BH824" s="17">
        <v>0.25153271423267498</v>
      </c>
      <c r="BI824" s="17"/>
      <c r="BJ824" s="17">
        <v>0.182470181426276</v>
      </c>
      <c r="BK824" s="17">
        <v>0.26902133725288802</v>
      </c>
      <c r="BL824" s="17"/>
      <c r="BM824" s="17">
        <v>0.18738804289292699</v>
      </c>
      <c r="BN824" s="17">
        <v>0.25908067914289901</v>
      </c>
      <c r="BO824" s="17"/>
      <c r="BP824" s="17">
        <v>0.29867279023929399</v>
      </c>
      <c r="BQ824" s="17">
        <v>0.19767148995714601</v>
      </c>
      <c r="BR824" s="17">
        <v>0.32036829170474401</v>
      </c>
      <c r="BS824" s="17">
        <v>0.178058026841905</v>
      </c>
      <c r="BT824" s="17"/>
      <c r="BU824" s="17">
        <v>0.23832692382182999</v>
      </c>
      <c r="BV824" s="17">
        <v>0.15369214641074699</v>
      </c>
      <c r="BW824" s="17"/>
      <c r="BX824" s="17">
        <v>0.306989136260433</v>
      </c>
      <c r="BY824" s="17">
        <v>0.15549709953186899</v>
      </c>
      <c r="BZ824" s="17"/>
      <c r="CA824" s="17">
        <v>0.25894201705897801</v>
      </c>
      <c r="CB824" s="17">
        <v>5.6093256575862997E-2</v>
      </c>
      <c r="CC824" s="17">
        <v>0.40489255409458103</v>
      </c>
      <c r="CD824" s="17">
        <v>0.10452637777453699</v>
      </c>
    </row>
    <row r="825" spans="2:82">
      <c r="B825" t="s">
        <v>184</v>
      </c>
      <c r="C825" s="17">
        <v>0.40177882130929299</v>
      </c>
      <c r="D825" s="17">
        <v>0.41835358424485602</v>
      </c>
      <c r="E825" s="17">
        <v>0.38550867887768597</v>
      </c>
      <c r="F825" s="17"/>
      <c r="G825" s="17">
        <v>0.44600782408600298</v>
      </c>
      <c r="H825" s="17">
        <v>0.42285331321153302</v>
      </c>
      <c r="I825" s="17">
        <v>0.377455832720478</v>
      </c>
      <c r="J825" s="17">
        <v>0.366006786442027</v>
      </c>
      <c r="K825" s="17">
        <v>0.40100413107217397</v>
      </c>
      <c r="L825" s="17">
        <v>0.40431221564305703</v>
      </c>
      <c r="M825" s="17"/>
      <c r="N825" s="17">
        <v>0.42897983437690801</v>
      </c>
      <c r="O825" s="17">
        <v>0.396831167159169</v>
      </c>
      <c r="P825" s="17">
        <v>0.37846888365855802</v>
      </c>
      <c r="Q825" s="17">
        <v>0.40082600116405998</v>
      </c>
      <c r="R825" s="17"/>
      <c r="S825" s="17">
        <v>0.37097956664355602</v>
      </c>
      <c r="T825" s="17">
        <v>0.41468268518211898</v>
      </c>
      <c r="U825" s="17">
        <v>0.41994834967461497</v>
      </c>
      <c r="V825" s="17">
        <v>0.39422223584990601</v>
      </c>
      <c r="W825" s="17">
        <v>0.42610185833583802</v>
      </c>
      <c r="X825" s="17">
        <v>0.47854578189477598</v>
      </c>
      <c r="Y825" s="17">
        <v>0.37268028962967398</v>
      </c>
      <c r="Z825" s="17">
        <v>0.343278223809377</v>
      </c>
      <c r="AA825" s="17">
        <v>0.392684051757488</v>
      </c>
      <c r="AB825" s="17">
        <v>0.43154228726390698</v>
      </c>
      <c r="AC825" s="17">
        <v>0.37399370956983902</v>
      </c>
      <c r="AD825" s="17">
        <v>0.28551484005449601</v>
      </c>
      <c r="AE825" s="17"/>
      <c r="AF825" s="17">
        <v>0.42402345797796398</v>
      </c>
      <c r="AG825" s="17">
        <v>0.35178534575256099</v>
      </c>
      <c r="AH825" s="17">
        <v>0.43526158505856799</v>
      </c>
      <c r="AI825" s="17">
        <v>0.383026275167268</v>
      </c>
      <c r="AJ825" s="17">
        <v>0.36582259672242201</v>
      </c>
      <c r="AK825" s="17">
        <v>0.42625757145154503</v>
      </c>
      <c r="AL825" s="17">
        <v>0.48713078808231403</v>
      </c>
      <c r="AM825" s="17">
        <v>0.41952224187832898</v>
      </c>
      <c r="AN825" s="17">
        <v>0.43624598242177098</v>
      </c>
      <c r="AO825" s="17">
        <v>0.31466700352146698</v>
      </c>
      <c r="AP825" s="17">
        <v>0.34783328103657801</v>
      </c>
      <c r="AQ825" s="17">
        <v>0.38211064084610002</v>
      </c>
      <c r="AR825" s="17">
        <v>0.339582213357776</v>
      </c>
      <c r="AS825" s="17">
        <v>0.48128027833697201</v>
      </c>
      <c r="AT825" s="17">
        <v>0.57186338164119999</v>
      </c>
      <c r="AU825" s="17">
        <v>0.399715274897261</v>
      </c>
      <c r="AV825" s="17"/>
      <c r="AW825" s="17">
        <v>0.38970126240540798</v>
      </c>
      <c r="AX825" s="17">
        <v>0.40279721072596603</v>
      </c>
      <c r="AY825" s="17">
        <v>0.42917366086335001</v>
      </c>
      <c r="AZ825" s="17">
        <v>0.39850054016935899</v>
      </c>
      <c r="BA825" s="17">
        <v>0.39452441947302502</v>
      </c>
      <c r="BB825" s="17">
        <v>0.40712492299022301</v>
      </c>
      <c r="BC825" s="17"/>
      <c r="BD825" s="17">
        <v>0.32041380116088902</v>
      </c>
      <c r="BE825" s="17">
        <v>0.40289920292192999</v>
      </c>
      <c r="BF825" s="17">
        <v>0.46942365243117901</v>
      </c>
      <c r="BG825" s="17">
        <v>0.38250919408091999</v>
      </c>
      <c r="BH825" s="17">
        <v>0.44512493796742397</v>
      </c>
      <c r="BI825" s="17"/>
      <c r="BJ825" s="17">
        <v>0.41454077491796598</v>
      </c>
      <c r="BK825" s="17">
        <v>0.347785478540385</v>
      </c>
      <c r="BL825" s="17"/>
      <c r="BM825" s="17">
        <v>0.40515046727069998</v>
      </c>
      <c r="BN825" s="17">
        <v>0.38172897897299801</v>
      </c>
      <c r="BO825" s="17"/>
      <c r="BP825" s="17">
        <v>0.36560208016106899</v>
      </c>
      <c r="BQ825" s="17">
        <v>0.42159453990905099</v>
      </c>
      <c r="BR825" s="17">
        <v>0.31733114154921799</v>
      </c>
      <c r="BS825" s="17">
        <v>0.410848752004631</v>
      </c>
      <c r="BT825" s="17"/>
      <c r="BU825" s="17">
        <v>0.40026670059976999</v>
      </c>
      <c r="BV825" s="17">
        <v>0.40361041523834001</v>
      </c>
      <c r="BW825" s="17"/>
      <c r="BX825" s="17">
        <v>0.40326261192114998</v>
      </c>
      <c r="BY825" s="17">
        <v>0.40116059205042998</v>
      </c>
      <c r="BZ825" s="17"/>
      <c r="CA825" s="17">
        <v>0.50041363958317298</v>
      </c>
      <c r="CB825" s="17">
        <v>0.25637506213325101</v>
      </c>
      <c r="CC825" s="17">
        <v>0.484934799663512</v>
      </c>
      <c r="CD825" s="17">
        <v>0.42316883094652502</v>
      </c>
    </row>
    <row r="826" spans="2:82">
      <c r="B826" t="s">
        <v>185</v>
      </c>
      <c r="C826" s="17">
        <v>0.23325843455041001</v>
      </c>
      <c r="D826" s="17">
        <v>0.20859323178301201</v>
      </c>
      <c r="E826" s="17">
        <v>0.25755543937589798</v>
      </c>
      <c r="F826" s="17"/>
      <c r="G826" s="17">
        <v>0.17651059272212499</v>
      </c>
      <c r="H826" s="17">
        <v>0.19254032499593099</v>
      </c>
      <c r="I826" s="17">
        <v>0.22289959777382601</v>
      </c>
      <c r="J826" s="17">
        <v>0.324277665179176</v>
      </c>
      <c r="K826" s="17">
        <v>0.248816800010182</v>
      </c>
      <c r="L826" s="17">
        <v>0.222662838186902</v>
      </c>
      <c r="M826" s="17"/>
      <c r="N826" s="17">
        <v>0.18341582204722001</v>
      </c>
      <c r="O826" s="17">
        <v>0.24470772159072901</v>
      </c>
      <c r="P826" s="17">
        <v>0.24877834456947301</v>
      </c>
      <c r="Q826" s="17">
        <v>0.26558147416485101</v>
      </c>
      <c r="R826" s="17"/>
      <c r="S826" s="17">
        <v>0.18653147824857699</v>
      </c>
      <c r="T826" s="17">
        <v>0.21721780686279399</v>
      </c>
      <c r="U826" s="17">
        <v>0.23304731192740399</v>
      </c>
      <c r="V826" s="17">
        <v>0.237650889179255</v>
      </c>
      <c r="W826" s="17">
        <v>0.25811145134862301</v>
      </c>
      <c r="X826" s="17">
        <v>0.26261819740342102</v>
      </c>
      <c r="Y826" s="17">
        <v>0.263807674982664</v>
      </c>
      <c r="Z826" s="17">
        <v>0.19899334425964199</v>
      </c>
      <c r="AA826" s="17">
        <v>0.247396830453573</v>
      </c>
      <c r="AB826" s="17">
        <v>0.20750813415241401</v>
      </c>
      <c r="AC826" s="17">
        <v>0.330815575141931</v>
      </c>
      <c r="AD826" s="17">
        <v>0.15856524200637601</v>
      </c>
      <c r="AE826" s="17"/>
      <c r="AF826" s="17">
        <v>0.149993614519807</v>
      </c>
      <c r="AG826" s="17">
        <v>0.289800925384049</v>
      </c>
      <c r="AH826" s="17">
        <v>0.25608304018043498</v>
      </c>
      <c r="AI826" s="17">
        <v>0.27559633629453101</v>
      </c>
      <c r="AJ826" s="17">
        <v>0.24961171984866101</v>
      </c>
      <c r="AK826" s="17">
        <v>0.214538116621171</v>
      </c>
      <c r="AL826" s="17">
        <v>0.23129235283944799</v>
      </c>
      <c r="AM826" s="17">
        <v>0.18689135869048201</v>
      </c>
      <c r="AN826" s="17">
        <v>0.26773460164589002</v>
      </c>
      <c r="AO826" s="17">
        <v>0.155241601858356</v>
      </c>
      <c r="AP826" s="17">
        <v>0.26292427847931199</v>
      </c>
      <c r="AQ826" s="17">
        <v>0.195283005719945</v>
      </c>
      <c r="AR826" s="17">
        <v>0.29249693777883001</v>
      </c>
      <c r="AS826" s="17">
        <v>0.18444184616349299</v>
      </c>
      <c r="AT826" s="17">
        <v>9.4450987439774994E-2</v>
      </c>
      <c r="AU826" s="17">
        <v>0.17768069301616701</v>
      </c>
      <c r="AV826" s="17"/>
      <c r="AW826" s="17">
        <v>0.18615569617952599</v>
      </c>
      <c r="AX826" s="17">
        <v>0.240856459933386</v>
      </c>
      <c r="AY826" s="17">
        <v>0.192337366039941</v>
      </c>
      <c r="AZ826" s="17">
        <v>0.251003236700438</v>
      </c>
      <c r="BA826" s="17">
        <v>0.28167717462299102</v>
      </c>
      <c r="BB826" s="17">
        <v>0.31331086457797003</v>
      </c>
      <c r="BC826" s="17"/>
      <c r="BD826" s="17">
        <v>0.328868378308667</v>
      </c>
      <c r="BE826" s="17">
        <v>0.229341364096705</v>
      </c>
      <c r="BF826" s="17">
        <v>0.17913569237362501</v>
      </c>
      <c r="BG826" s="17">
        <v>0.21035590925618999</v>
      </c>
      <c r="BH826" s="17">
        <v>0.12563416472312899</v>
      </c>
      <c r="BI826" s="17"/>
      <c r="BJ826" s="17">
        <v>0.23391087267741401</v>
      </c>
      <c r="BK826" s="17">
        <v>0.22917154853952201</v>
      </c>
      <c r="BL826" s="17"/>
      <c r="BM826" s="17">
        <v>0.23254554345974801</v>
      </c>
      <c r="BN826" s="17">
        <v>0.2398508103359</v>
      </c>
      <c r="BO826" s="17"/>
      <c r="BP826" s="17">
        <v>0.22606590640531299</v>
      </c>
      <c r="BQ826" s="17">
        <v>0.23012544639173699</v>
      </c>
      <c r="BR826" s="17">
        <v>0.11399593793737001</v>
      </c>
      <c r="BS826" s="17">
        <v>0.23920408771447099</v>
      </c>
      <c r="BT826" s="17"/>
      <c r="BU826" s="17">
        <v>0.20837138800677199</v>
      </c>
      <c r="BV826" s="17">
        <v>0.26340349048024903</v>
      </c>
      <c r="BW826" s="17"/>
      <c r="BX826" s="17">
        <v>0.175098163628683</v>
      </c>
      <c r="BY826" s="17">
        <v>0.257491221103895</v>
      </c>
      <c r="BZ826" s="17"/>
      <c r="CA826" s="17">
        <v>0.15133692393404799</v>
      </c>
      <c r="CB826" s="17">
        <v>0.36132771201035702</v>
      </c>
      <c r="CC826" s="17">
        <v>6.2241639400547402E-2</v>
      </c>
      <c r="CD826" s="17">
        <v>0.31373111123617398</v>
      </c>
    </row>
    <row r="827" spans="2:82">
      <c r="B827" t="s">
        <v>186</v>
      </c>
      <c r="C827" s="17">
        <v>0.13239454758578001</v>
      </c>
      <c r="D827" s="17">
        <v>0.137291193740254</v>
      </c>
      <c r="E827" s="17">
        <v>0.12856071236095601</v>
      </c>
      <c r="F827" s="17"/>
      <c r="G827" s="17">
        <v>0.132998140733919</v>
      </c>
      <c r="H827" s="17">
        <v>0.122972865422238</v>
      </c>
      <c r="I827" s="17">
        <v>0.143857990893418</v>
      </c>
      <c r="J827" s="17">
        <v>0.11607391172846999</v>
      </c>
      <c r="K827" s="17">
        <v>0.155374373535065</v>
      </c>
      <c r="L827" s="17">
        <v>0.12983900657988001</v>
      </c>
      <c r="M827" s="17"/>
      <c r="N827" s="17">
        <v>8.93805110008246E-2</v>
      </c>
      <c r="O827" s="17">
        <v>0.12665643726349701</v>
      </c>
      <c r="P827" s="17">
        <v>0.17633229695868699</v>
      </c>
      <c r="Q827" s="17">
        <v>0.14575388220982899</v>
      </c>
      <c r="R827" s="17"/>
      <c r="S827" s="17">
        <v>0.14290391018865201</v>
      </c>
      <c r="T827" s="17">
        <v>0.112245449100349</v>
      </c>
      <c r="U827" s="17">
        <v>0.16660205137063799</v>
      </c>
      <c r="V827" s="17">
        <v>0.144944197037882</v>
      </c>
      <c r="W827" s="17">
        <v>0.15283080484599099</v>
      </c>
      <c r="X827" s="17">
        <v>8.7790218705908196E-2</v>
      </c>
      <c r="Y827" s="17">
        <v>0.147874391805908</v>
      </c>
      <c r="Z827" s="17">
        <v>0.16947137097294601</v>
      </c>
      <c r="AA827" s="17">
        <v>0.109421352137637</v>
      </c>
      <c r="AB827" s="17">
        <v>0.14994704039849499</v>
      </c>
      <c r="AC827" s="17">
        <v>0.113233792895957</v>
      </c>
      <c r="AD827" s="17">
        <v>7.3108864852351005E-2</v>
      </c>
      <c r="AE827" s="17"/>
      <c r="AF827" s="17">
        <v>0.42598292750222799</v>
      </c>
      <c r="AG827" s="17">
        <v>0.145550013203815</v>
      </c>
      <c r="AH827" s="17">
        <v>0.119967832011018</v>
      </c>
      <c r="AI827" s="17">
        <v>0.16367529145707499</v>
      </c>
      <c r="AJ827" s="17">
        <v>0.157751186155801</v>
      </c>
      <c r="AK827" s="17">
        <v>0.15286517162092</v>
      </c>
      <c r="AL827" s="17">
        <v>8.4757182223503702E-2</v>
      </c>
      <c r="AM827" s="17">
        <v>8.4340393870896799E-2</v>
      </c>
      <c r="AN827" s="17">
        <v>0.12968933950040701</v>
      </c>
      <c r="AO827" s="17">
        <v>0.28611430237493402</v>
      </c>
      <c r="AP827" s="17">
        <v>0.13216753617976701</v>
      </c>
      <c r="AQ827" s="17">
        <v>9.5508076124754301E-2</v>
      </c>
      <c r="AR827" s="17">
        <v>0.109767113359232</v>
      </c>
      <c r="AS827" s="17">
        <v>0.15419619278361099</v>
      </c>
      <c r="AT827" s="17">
        <v>8.6413808862593602E-2</v>
      </c>
      <c r="AU827" s="17">
        <v>7.9811979981958894E-2</v>
      </c>
      <c r="AV827" s="17"/>
      <c r="AW827" s="17">
        <v>0.12678437023151901</v>
      </c>
      <c r="AX827" s="17">
        <v>0.13235418594977999</v>
      </c>
      <c r="AY827" s="17">
        <v>0.17336032557831399</v>
      </c>
      <c r="AZ827" s="17">
        <v>0.13337027350220301</v>
      </c>
      <c r="BA827" s="17">
        <v>0.109424336205706</v>
      </c>
      <c r="BB827" s="17">
        <v>0.10246051181862301</v>
      </c>
      <c r="BC827" s="17"/>
      <c r="BD827" s="17">
        <v>0.16089757486907699</v>
      </c>
      <c r="BE827" s="17">
        <v>0.152605895512789</v>
      </c>
      <c r="BF827" s="17">
        <v>9.3548383365066795E-2</v>
      </c>
      <c r="BG827" s="17">
        <v>0.102297829067257</v>
      </c>
      <c r="BH827" s="17">
        <v>0.177708183076772</v>
      </c>
      <c r="BI827" s="17"/>
      <c r="BJ827" s="17">
        <v>0.135024917935926</v>
      </c>
      <c r="BK827" s="17">
        <v>0.12690947420138701</v>
      </c>
      <c r="BL827" s="17"/>
      <c r="BM827" s="17">
        <v>0.14035448010824</v>
      </c>
      <c r="BN827" s="17">
        <v>9.6179428221926794E-2</v>
      </c>
      <c r="BO827" s="17"/>
      <c r="BP827" s="17">
        <v>8.9520838522019405E-2</v>
      </c>
      <c r="BQ827" s="17">
        <v>0.13969899556434101</v>
      </c>
      <c r="BR827" s="17">
        <v>0.227913755490919</v>
      </c>
      <c r="BS827" s="17">
        <v>0.13313877569666699</v>
      </c>
      <c r="BT827" s="17"/>
      <c r="BU827" s="17">
        <v>0.121089224886348</v>
      </c>
      <c r="BV827" s="17">
        <v>0.14608840171514201</v>
      </c>
      <c r="BW827" s="17"/>
      <c r="BX827" s="17">
        <v>0.104072191083879</v>
      </c>
      <c r="BY827" s="17">
        <v>0.14419520822448101</v>
      </c>
      <c r="BZ827" s="17"/>
      <c r="CA827" s="17">
        <v>7.85025150728203E-2</v>
      </c>
      <c r="CB827" s="17">
        <v>0.24585272625700999</v>
      </c>
      <c r="CC827" s="17">
        <v>4.03050643322964E-2</v>
      </c>
      <c r="CD827" s="17">
        <v>0.13818212819553599</v>
      </c>
    </row>
    <row r="828" spans="2:82">
      <c r="B828" t="s">
        <v>187</v>
      </c>
      <c r="C828" s="17">
        <v>3.2515471790505401E-2</v>
      </c>
      <c r="D828" s="17">
        <v>3.00291646109857E-2</v>
      </c>
      <c r="E828" s="17">
        <v>3.5327403351806397E-2</v>
      </c>
      <c r="F828" s="17"/>
      <c r="G828" s="17">
        <v>3.1262413355943902E-2</v>
      </c>
      <c r="H828" s="17">
        <v>3.43349082925163E-2</v>
      </c>
      <c r="I828" s="17">
        <v>2.78177498780416E-2</v>
      </c>
      <c r="J828" s="17">
        <v>2.8323267745914201E-2</v>
      </c>
      <c r="K828" s="17">
        <v>6.1773723732115898E-2</v>
      </c>
      <c r="L828" s="17">
        <v>1.8582563361995302E-2</v>
      </c>
      <c r="M828" s="17"/>
      <c r="N828" s="17">
        <v>3.84968574293117E-2</v>
      </c>
      <c r="O828" s="17">
        <v>2.1525482641938199E-2</v>
      </c>
      <c r="P828" s="17">
        <v>3.7827176508711501E-2</v>
      </c>
      <c r="Q828" s="17">
        <v>3.4631684574208697E-2</v>
      </c>
      <c r="R828" s="17"/>
      <c r="S828" s="17">
        <v>1.25404999921238E-2</v>
      </c>
      <c r="T828" s="17">
        <v>2.7981829154365701E-2</v>
      </c>
      <c r="U828" s="17">
        <v>2.17811693936561E-2</v>
      </c>
      <c r="V828" s="17">
        <v>5.2383153596219499E-2</v>
      </c>
      <c r="W828" s="17">
        <v>2.39167023941852E-2</v>
      </c>
      <c r="X828" s="17">
        <v>3.0180181036777401E-2</v>
      </c>
      <c r="Y828" s="17">
        <v>1.9693417577903001E-2</v>
      </c>
      <c r="Z828" s="17">
        <v>7.0354641142343605E-2</v>
      </c>
      <c r="AA828" s="17">
        <v>2.9140661897178202E-2</v>
      </c>
      <c r="AB828" s="17">
        <v>3.3781675559011203E-2</v>
      </c>
      <c r="AC828" s="17">
        <v>1.93594785089433E-2</v>
      </c>
      <c r="AD828" s="17">
        <v>0.16927438209721299</v>
      </c>
      <c r="AE828" s="17"/>
      <c r="AF828" s="17">
        <v>0</v>
      </c>
      <c r="AG828" s="17">
        <v>0.107016186143023</v>
      </c>
      <c r="AH828" s="17">
        <v>4.43553493958933E-2</v>
      </c>
      <c r="AI828" s="17">
        <v>9.6278097209269303E-3</v>
      </c>
      <c r="AJ828" s="17">
        <v>4.4777932930876098E-2</v>
      </c>
      <c r="AK828" s="17">
        <v>2.1364344115595901E-2</v>
      </c>
      <c r="AL828" s="17">
        <v>2.51731983642993E-2</v>
      </c>
      <c r="AM828" s="17">
        <v>3.84589904585061E-2</v>
      </c>
      <c r="AN828" s="17">
        <v>9.2205328722167693E-3</v>
      </c>
      <c r="AO828" s="17">
        <v>4.1868387885838201E-2</v>
      </c>
      <c r="AP828" s="17">
        <v>4.7392942236491098E-2</v>
      </c>
      <c r="AQ828" s="17">
        <v>3.0282126036616699E-2</v>
      </c>
      <c r="AR828" s="17">
        <v>7.64374448804509E-2</v>
      </c>
      <c r="AS828" s="17">
        <v>2.62440774187255E-2</v>
      </c>
      <c r="AT828" s="17">
        <v>0</v>
      </c>
      <c r="AU828" s="17">
        <v>0</v>
      </c>
      <c r="AV828" s="17"/>
      <c r="AW828" s="17">
        <v>2.21466574750846E-2</v>
      </c>
      <c r="AX828" s="17">
        <v>1.6754665248908798E-2</v>
      </c>
      <c r="AY828" s="17">
        <v>5.4431583805184702E-2</v>
      </c>
      <c r="AZ828" s="17">
        <v>4.5361267890386997E-2</v>
      </c>
      <c r="BA828" s="17">
        <v>4.3856145669331E-2</v>
      </c>
      <c r="BB828" s="17">
        <v>2.6510090123984399E-2</v>
      </c>
      <c r="BC828" s="17"/>
      <c r="BD828" s="17">
        <v>5.0281009280842601E-2</v>
      </c>
      <c r="BE828" s="17">
        <v>1.89454481768308E-2</v>
      </c>
      <c r="BF828" s="17">
        <v>2.4291894827199598E-2</v>
      </c>
      <c r="BG828" s="17">
        <v>9.67637335778628E-3</v>
      </c>
      <c r="BH828" s="17">
        <v>0</v>
      </c>
      <c r="BI828" s="17"/>
      <c r="BJ828" s="17">
        <v>3.4053253042418102E-2</v>
      </c>
      <c r="BK828" s="17">
        <v>2.7112161465818001E-2</v>
      </c>
      <c r="BL828" s="17"/>
      <c r="BM828" s="17">
        <v>3.4561466268384598E-2</v>
      </c>
      <c r="BN828" s="17">
        <v>2.3160103326276799E-2</v>
      </c>
      <c r="BO828" s="17"/>
      <c r="BP828" s="17">
        <v>2.01383846723047E-2</v>
      </c>
      <c r="BQ828" s="17">
        <v>1.09095281777254E-2</v>
      </c>
      <c r="BR828" s="17">
        <v>2.0390873317750101E-2</v>
      </c>
      <c r="BS828" s="17">
        <v>3.8750357742325103E-2</v>
      </c>
      <c r="BT828" s="17"/>
      <c r="BU828" s="17">
        <v>3.1945762685279801E-2</v>
      </c>
      <c r="BV828" s="17">
        <v>3.3205546155523E-2</v>
      </c>
      <c r="BW828" s="17"/>
      <c r="BX828" s="17">
        <v>1.05778971058553E-2</v>
      </c>
      <c r="BY828" s="17">
        <v>4.1655879089324603E-2</v>
      </c>
      <c r="BZ828" s="17"/>
      <c r="CA828" s="17">
        <v>1.08049043509807E-2</v>
      </c>
      <c r="CB828" s="17">
        <v>8.0351243023520105E-2</v>
      </c>
      <c r="CC828" s="17">
        <v>7.6259425090639803E-3</v>
      </c>
      <c r="CD828" s="17">
        <v>2.0391551847228E-2</v>
      </c>
    </row>
    <row r="829" spans="2:82">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row>
    <row r="830" spans="2:82">
      <c r="B830" s="6" t="s">
        <v>296</v>
      </c>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row>
    <row r="831" spans="2:82">
      <c r="B831" s="24" t="s">
        <v>17</v>
      </c>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row>
    <row r="832" spans="2:82">
      <c r="B832" t="s">
        <v>183</v>
      </c>
      <c r="C832" s="17">
        <v>0.26872920556966401</v>
      </c>
      <c r="D832" s="17">
        <v>0.26324116603732101</v>
      </c>
      <c r="E832" s="17">
        <v>0.27370857374874302</v>
      </c>
      <c r="F832" s="17"/>
      <c r="G832" s="17">
        <v>0.26622546534178698</v>
      </c>
      <c r="H832" s="17">
        <v>0.25807678084802199</v>
      </c>
      <c r="I832" s="17">
        <v>0.29109467434849101</v>
      </c>
      <c r="J832" s="17">
        <v>0.22468249885651001</v>
      </c>
      <c r="K832" s="17">
        <v>0.211038130757951</v>
      </c>
      <c r="L832" s="17">
        <v>0.33388988048474</v>
      </c>
      <c r="M832" s="17"/>
      <c r="N832" s="17">
        <v>0.34368305348664002</v>
      </c>
      <c r="O832" s="17">
        <v>0.25872872542166803</v>
      </c>
      <c r="P832" s="17">
        <v>0.23367095547289701</v>
      </c>
      <c r="Q832" s="17">
        <v>0.22790776858931799</v>
      </c>
      <c r="R832" s="17"/>
      <c r="S832" s="17">
        <v>0.269252011532226</v>
      </c>
      <c r="T832" s="17">
        <v>0.27080002404113401</v>
      </c>
      <c r="U832" s="17">
        <v>0.27874388517822801</v>
      </c>
      <c r="V832" s="17">
        <v>0.26516778316749101</v>
      </c>
      <c r="W832" s="17">
        <v>0.36011183142731401</v>
      </c>
      <c r="X832" s="17">
        <v>0.19945049998782699</v>
      </c>
      <c r="Y832" s="17">
        <v>0.25698024687411702</v>
      </c>
      <c r="Z832" s="17">
        <v>0.20580801237895399</v>
      </c>
      <c r="AA832" s="17">
        <v>0.30039702685219</v>
      </c>
      <c r="AB832" s="17">
        <v>0.22849783553071401</v>
      </c>
      <c r="AC832" s="17">
        <v>0.25311179981012299</v>
      </c>
      <c r="AD832" s="17">
        <v>0.34115249024370897</v>
      </c>
      <c r="AE832" s="17"/>
      <c r="AF832" s="17">
        <v>0</v>
      </c>
      <c r="AG832" s="17">
        <v>0.187949357835593</v>
      </c>
      <c r="AH832" s="17">
        <v>0.23633759165545201</v>
      </c>
      <c r="AI832" s="17">
        <v>0.285861119515326</v>
      </c>
      <c r="AJ832" s="17">
        <v>0.31006190356743601</v>
      </c>
      <c r="AK832" s="17">
        <v>0.27086179859771298</v>
      </c>
      <c r="AL832" s="17">
        <v>0.24495523917998799</v>
      </c>
      <c r="AM832" s="17">
        <v>0.235461864722223</v>
      </c>
      <c r="AN832" s="17">
        <v>0.28186093121024203</v>
      </c>
      <c r="AO832" s="17">
        <v>0.17925272140589699</v>
      </c>
      <c r="AP832" s="17">
        <v>0.32099106105471598</v>
      </c>
      <c r="AQ832" s="17">
        <v>0.192873986247068</v>
      </c>
      <c r="AR832" s="17">
        <v>0.29251633627287299</v>
      </c>
      <c r="AS832" s="17">
        <v>0.30021596010157597</v>
      </c>
      <c r="AT832" s="17">
        <v>0.38201879216368301</v>
      </c>
      <c r="AU832" s="17">
        <v>0.43833349883047601</v>
      </c>
      <c r="AV832" s="17"/>
      <c r="AW832" s="17">
        <v>0.30701711189583097</v>
      </c>
      <c r="AX832" s="17">
        <v>0.26082796597645402</v>
      </c>
      <c r="AY832" s="17">
        <v>0.212429791288407</v>
      </c>
      <c r="AZ832" s="17">
        <v>0.24989855102644401</v>
      </c>
      <c r="BA832" s="17">
        <v>0.31138336846429499</v>
      </c>
      <c r="BB832" s="17">
        <v>0.26617901439783298</v>
      </c>
      <c r="BC832" s="17"/>
      <c r="BD832" s="17">
        <v>0.245710634543095</v>
      </c>
      <c r="BE832" s="17">
        <v>0.229399281757173</v>
      </c>
      <c r="BF832" s="17">
        <v>0.28818918767011797</v>
      </c>
      <c r="BG832" s="17">
        <v>0.37745184675773302</v>
      </c>
      <c r="BH832" s="17">
        <v>0.55791347991227902</v>
      </c>
      <c r="BI832" s="17"/>
      <c r="BJ832" s="17">
        <v>0.252834421886868</v>
      </c>
      <c r="BK832" s="17">
        <v>0.34156342524553601</v>
      </c>
      <c r="BL832" s="17"/>
      <c r="BM832" s="17">
        <v>0.25632065076728699</v>
      </c>
      <c r="BN832" s="17">
        <v>0.32873438892463802</v>
      </c>
      <c r="BO832" s="17"/>
      <c r="BP832" s="17">
        <v>0.31794593884891598</v>
      </c>
      <c r="BQ832" s="17">
        <v>0.30223880528478703</v>
      </c>
      <c r="BR832" s="17">
        <v>0.30709571127382401</v>
      </c>
      <c r="BS832" s="17">
        <v>0.25214898283739401</v>
      </c>
      <c r="BT832" s="17"/>
      <c r="BU832" s="17">
        <v>0.30158198088603499</v>
      </c>
      <c r="BV832" s="17">
        <v>0.22680462586519001</v>
      </c>
      <c r="BW832" s="17"/>
      <c r="BX832" s="17">
        <v>0.31736381035907502</v>
      </c>
      <c r="BY832" s="17">
        <v>0.25053004172111498</v>
      </c>
      <c r="BZ832" s="17"/>
      <c r="CA832" s="17">
        <v>0.335772306303326</v>
      </c>
      <c r="CB832" s="17">
        <v>0.165184102268539</v>
      </c>
      <c r="CC832" s="17">
        <v>0.43284328009626899</v>
      </c>
      <c r="CD832" s="17">
        <v>0.18243965643794899</v>
      </c>
    </row>
    <row r="833" spans="2:82">
      <c r="B833" t="s">
        <v>184</v>
      </c>
      <c r="C833" s="17">
        <v>0.38604676363353801</v>
      </c>
      <c r="D833" s="17">
        <v>0.382773255155966</v>
      </c>
      <c r="E833" s="17">
        <v>0.39127039373228401</v>
      </c>
      <c r="F833" s="17"/>
      <c r="G833" s="17">
        <v>0.382590551184748</v>
      </c>
      <c r="H833" s="17">
        <v>0.37411795310776702</v>
      </c>
      <c r="I833" s="17">
        <v>0.35323369144848799</v>
      </c>
      <c r="J833" s="17">
        <v>0.41002824709371399</v>
      </c>
      <c r="K833" s="17">
        <v>0.40408829430950499</v>
      </c>
      <c r="L833" s="17">
        <v>0.39441490830341802</v>
      </c>
      <c r="M833" s="17"/>
      <c r="N833" s="17">
        <v>0.41128612696835498</v>
      </c>
      <c r="O833" s="17">
        <v>0.38992141024937998</v>
      </c>
      <c r="P833" s="17">
        <v>0.35598641891914801</v>
      </c>
      <c r="Q833" s="17">
        <v>0.38258494059981601</v>
      </c>
      <c r="R833" s="17"/>
      <c r="S833" s="17">
        <v>0.38701553703682501</v>
      </c>
      <c r="T833" s="17">
        <v>0.40356716692158301</v>
      </c>
      <c r="U833" s="17">
        <v>0.42710924793271499</v>
      </c>
      <c r="V833" s="17">
        <v>0.38815097187311498</v>
      </c>
      <c r="W833" s="17">
        <v>0.32285805227372499</v>
      </c>
      <c r="X833" s="17">
        <v>0.395510746674266</v>
      </c>
      <c r="Y833" s="17">
        <v>0.40439600707259998</v>
      </c>
      <c r="Z833" s="17">
        <v>0.45648805630123501</v>
      </c>
      <c r="AA833" s="17">
        <v>0.33114340355947502</v>
      </c>
      <c r="AB833" s="17">
        <v>0.418627183721477</v>
      </c>
      <c r="AC833" s="17">
        <v>0.37556690672048298</v>
      </c>
      <c r="AD833" s="17">
        <v>0.31367605843160001</v>
      </c>
      <c r="AE833" s="17"/>
      <c r="AF833" s="17">
        <v>0.23460496825455401</v>
      </c>
      <c r="AG833" s="17">
        <v>0.34694461109039598</v>
      </c>
      <c r="AH833" s="17">
        <v>0.366075163276599</v>
      </c>
      <c r="AI833" s="17">
        <v>0.36596836617225798</v>
      </c>
      <c r="AJ833" s="17">
        <v>0.30222111479359498</v>
      </c>
      <c r="AK833" s="17">
        <v>0.41461881444224702</v>
      </c>
      <c r="AL833" s="17">
        <v>0.39357650499589197</v>
      </c>
      <c r="AM833" s="17">
        <v>0.42495096083031297</v>
      </c>
      <c r="AN833" s="17">
        <v>0.30840867759461299</v>
      </c>
      <c r="AO833" s="17">
        <v>0.47463070654694101</v>
      </c>
      <c r="AP833" s="17">
        <v>0.41671675597214602</v>
      </c>
      <c r="AQ833" s="17">
        <v>0.409344353421283</v>
      </c>
      <c r="AR833" s="17">
        <v>0.32377380296965702</v>
      </c>
      <c r="AS833" s="17">
        <v>0.48433869767759702</v>
      </c>
      <c r="AT833" s="17">
        <v>0.48714251232785499</v>
      </c>
      <c r="AU833" s="17">
        <v>0.36313210004053598</v>
      </c>
      <c r="AV833" s="17"/>
      <c r="AW833" s="17">
        <v>0.34375636869996401</v>
      </c>
      <c r="AX833" s="17">
        <v>0.44205784033228601</v>
      </c>
      <c r="AY833" s="17">
        <v>0.40016272624176802</v>
      </c>
      <c r="AZ833" s="17">
        <v>0.38343171506422002</v>
      </c>
      <c r="BA833" s="17">
        <v>0.35005731443517502</v>
      </c>
      <c r="BB833" s="17">
        <v>0.32370713243834098</v>
      </c>
      <c r="BC833" s="17"/>
      <c r="BD833" s="17">
        <v>0.37111977930809398</v>
      </c>
      <c r="BE833" s="17">
        <v>0.429308548279215</v>
      </c>
      <c r="BF833" s="17">
        <v>0.39894894692741101</v>
      </c>
      <c r="BG833" s="17">
        <v>0.34672470990784998</v>
      </c>
      <c r="BH833" s="17">
        <v>0.288293957827228</v>
      </c>
      <c r="BI833" s="17"/>
      <c r="BJ833" s="17">
        <v>0.390054386128592</v>
      </c>
      <c r="BK833" s="17">
        <v>0.36701870560970301</v>
      </c>
      <c r="BL833" s="17"/>
      <c r="BM833" s="17">
        <v>0.38561619824107402</v>
      </c>
      <c r="BN833" s="17">
        <v>0.38888773633396001</v>
      </c>
      <c r="BO833" s="17"/>
      <c r="BP833" s="17">
        <v>0.37471807281399799</v>
      </c>
      <c r="BQ833" s="17">
        <v>0.43917833980383703</v>
      </c>
      <c r="BR833" s="17">
        <v>0.47034843422561601</v>
      </c>
      <c r="BS833" s="17">
        <v>0.38029967739333898</v>
      </c>
      <c r="BT833" s="17"/>
      <c r="BU833" s="17">
        <v>0.40623714879142497</v>
      </c>
      <c r="BV833" s="17">
        <v>0.360281104456668</v>
      </c>
      <c r="BW833" s="17"/>
      <c r="BX833" s="17">
        <v>0.41910995083080099</v>
      </c>
      <c r="BY833" s="17">
        <v>0.37367445457985599</v>
      </c>
      <c r="BZ833" s="17"/>
      <c r="CA833" s="17">
        <v>0.402463793308458</v>
      </c>
      <c r="CB833" s="17">
        <v>0.30397847110816301</v>
      </c>
      <c r="CC833" s="17">
        <v>0.43214800239189299</v>
      </c>
      <c r="CD833" s="17">
        <v>0.41228718182031798</v>
      </c>
    </row>
    <row r="834" spans="2:82">
      <c r="B834" t="s">
        <v>185</v>
      </c>
      <c r="C834" s="17">
        <v>0.21282854510323301</v>
      </c>
      <c r="D834" s="17">
        <v>0.21722574186013799</v>
      </c>
      <c r="E834" s="17">
        <v>0.20888392388799601</v>
      </c>
      <c r="F834" s="17"/>
      <c r="G834" s="17">
        <v>0.19374016378302</v>
      </c>
      <c r="H834" s="17">
        <v>0.19908385965220299</v>
      </c>
      <c r="I834" s="17">
        <v>0.19613476098187699</v>
      </c>
      <c r="J834" s="17">
        <v>0.22939297514700199</v>
      </c>
      <c r="K834" s="17">
        <v>0.24322290315574099</v>
      </c>
      <c r="L834" s="17">
        <v>0.21667140238202401</v>
      </c>
      <c r="M834" s="17"/>
      <c r="N834" s="17">
        <v>0.188382905511469</v>
      </c>
      <c r="O834" s="17">
        <v>0.22513950576945099</v>
      </c>
      <c r="P834" s="17">
        <v>0.207400253296567</v>
      </c>
      <c r="Q834" s="17">
        <v>0.23449512763010599</v>
      </c>
      <c r="R834" s="17"/>
      <c r="S834" s="17">
        <v>0.17596770380643301</v>
      </c>
      <c r="T834" s="17">
        <v>0.195570909856044</v>
      </c>
      <c r="U834" s="17">
        <v>0.215537850576765</v>
      </c>
      <c r="V834" s="17">
        <v>0.27667489301586701</v>
      </c>
      <c r="W834" s="17">
        <v>0.23358141376914099</v>
      </c>
      <c r="X834" s="17">
        <v>0.24585477760647201</v>
      </c>
      <c r="Y834" s="17">
        <v>0.19614976822021099</v>
      </c>
      <c r="Z834" s="17">
        <v>0.235547988714739</v>
      </c>
      <c r="AA834" s="17">
        <v>0.193338710396664</v>
      </c>
      <c r="AB834" s="17">
        <v>0.21631245998425599</v>
      </c>
      <c r="AC834" s="17">
        <v>0.20429051508644799</v>
      </c>
      <c r="AD834" s="17">
        <v>0.23878557347107399</v>
      </c>
      <c r="AE834" s="17"/>
      <c r="AF834" s="17">
        <v>0.26617414052084698</v>
      </c>
      <c r="AG834" s="17">
        <v>0.211335017020397</v>
      </c>
      <c r="AH834" s="17">
        <v>0.24885924266221299</v>
      </c>
      <c r="AI834" s="17">
        <v>0.23391395369488599</v>
      </c>
      <c r="AJ834" s="17">
        <v>0.226747133602728</v>
      </c>
      <c r="AK834" s="17">
        <v>0.18528941123493101</v>
      </c>
      <c r="AL834" s="17">
        <v>0.20817695422455099</v>
      </c>
      <c r="AM834" s="17">
        <v>0.24212353933915901</v>
      </c>
      <c r="AN834" s="17">
        <v>0.31658448912994902</v>
      </c>
      <c r="AO834" s="17">
        <v>0.15730293730768299</v>
      </c>
      <c r="AP834" s="17">
        <v>0.15976373539570099</v>
      </c>
      <c r="AQ834" s="17">
        <v>0.225398360848171</v>
      </c>
      <c r="AR834" s="17">
        <v>0.29528974832615901</v>
      </c>
      <c r="AS834" s="17">
        <v>0.11911524609318699</v>
      </c>
      <c r="AT834" s="17">
        <v>0.10107315349328</v>
      </c>
      <c r="AU834" s="17">
        <v>0.114325334508659</v>
      </c>
      <c r="AV834" s="17"/>
      <c r="AW834" s="17">
        <v>0.176097844968918</v>
      </c>
      <c r="AX834" s="17">
        <v>0.20295122169806101</v>
      </c>
      <c r="AY834" s="17">
        <v>0.25153794774689803</v>
      </c>
      <c r="AZ834" s="17">
        <v>0.22290829560763201</v>
      </c>
      <c r="BA834" s="17">
        <v>0.22785930746171901</v>
      </c>
      <c r="BB834" s="17">
        <v>0.26413332814691298</v>
      </c>
      <c r="BC834" s="17"/>
      <c r="BD834" s="17">
        <v>0.19638224351306399</v>
      </c>
      <c r="BE834" s="17">
        <v>0.2115147137083</v>
      </c>
      <c r="BF834" s="17">
        <v>0.20315822335616099</v>
      </c>
      <c r="BG834" s="17">
        <v>0.18264035803359399</v>
      </c>
      <c r="BH834" s="17">
        <v>0.15379256226049301</v>
      </c>
      <c r="BI834" s="17"/>
      <c r="BJ834" s="17">
        <v>0.23115978098013301</v>
      </c>
      <c r="BK834" s="17">
        <v>0.134501279479842</v>
      </c>
      <c r="BL834" s="17"/>
      <c r="BM834" s="17">
        <v>0.23000661707769199</v>
      </c>
      <c r="BN834" s="17">
        <v>0.13306201491161901</v>
      </c>
      <c r="BO834" s="17"/>
      <c r="BP834" s="17">
        <v>0.12957501495028301</v>
      </c>
      <c r="BQ834" s="17">
        <v>0.15716859169012001</v>
      </c>
      <c r="BR834" s="17">
        <v>9.0335162397556706E-2</v>
      </c>
      <c r="BS834" s="17">
        <v>0.24387901210125101</v>
      </c>
      <c r="BT834" s="17"/>
      <c r="BU834" s="17">
        <v>0.19385099668741201</v>
      </c>
      <c r="BV834" s="17">
        <v>0.237046460743318</v>
      </c>
      <c r="BW834" s="17"/>
      <c r="BX834" s="17">
        <v>0.139031107102385</v>
      </c>
      <c r="BY834" s="17">
        <v>0.24044369015470299</v>
      </c>
      <c r="BZ834" s="17"/>
      <c r="CA834" s="17">
        <v>0.15393263403162399</v>
      </c>
      <c r="CB834" s="17">
        <v>0.30627362844010497</v>
      </c>
      <c r="CC834" s="17">
        <v>9.5281857183377006E-2</v>
      </c>
      <c r="CD834" s="17">
        <v>0.25915442689822399</v>
      </c>
    </row>
    <row r="835" spans="2:82">
      <c r="B835" t="s">
        <v>186</v>
      </c>
      <c r="C835" s="17">
        <v>8.8639268336414001E-2</v>
      </c>
      <c r="D835" s="17">
        <v>9.20310993232792E-2</v>
      </c>
      <c r="E835" s="17">
        <v>8.4526754946957605E-2</v>
      </c>
      <c r="F835" s="17"/>
      <c r="G835" s="17">
        <v>0.12788013406736901</v>
      </c>
      <c r="H835" s="17">
        <v>0.136777138051005</v>
      </c>
      <c r="I835" s="17">
        <v>8.4745196465465897E-2</v>
      </c>
      <c r="J835" s="17">
        <v>7.8378072806791904E-2</v>
      </c>
      <c r="K835" s="17">
        <v>7.5817698180282098E-2</v>
      </c>
      <c r="L835" s="17">
        <v>4.5536033483074903E-2</v>
      </c>
      <c r="M835" s="17"/>
      <c r="N835" s="17">
        <v>4.58331537486419E-2</v>
      </c>
      <c r="O835" s="17">
        <v>7.5457074417516007E-2</v>
      </c>
      <c r="P835" s="17">
        <v>0.117736971074704</v>
      </c>
      <c r="Q835" s="17">
        <v>0.119133060085322</v>
      </c>
      <c r="R835" s="17"/>
      <c r="S835" s="17">
        <v>0.119432120697552</v>
      </c>
      <c r="T835" s="17">
        <v>9.7271361065270498E-2</v>
      </c>
      <c r="U835" s="17">
        <v>3.7144214082302597E-2</v>
      </c>
      <c r="V835" s="17">
        <v>1.8573497215137399E-2</v>
      </c>
      <c r="W835" s="17">
        <v>5.1660193640506398E-2</v>
      </c>
      <c r="X835" s="17">
        <v>0.139035051760729</v>
      </c>
      <c r="Y835" s="17">
        <v>9.3101017847551107E-2</v>
      </c>
      <c r="Z835" s="17">
        <v>5.6012012478027402E-2</v>
      </c>
      <c r="AA835" s="17">
        <v>0.116836762933907</v>
      </c>
      <c r="AB835" s="17">
        <v>0.106753076498844</v>
      </c>
      <c r="AC835" s="17">
        <v>6.5946098890530394E-2</v>
      </c>
      <c r="AD835" s="17">
        <v>7.9065627288316107E-2</v>
      </c>
      <c r="AE835" s="17"/>
      <c r="AF835" s="17">
        <v>0.49922089122459901</v>
      </c>
      <c r="AG835" s="17">
        <v>0.149997746490799</v>
      </c>
      <c r="AH835" s="17">
        <v>0.130351236991987</v>
      </c>
      <c r="AI835" s="17">
        <v>7.6491914687874404E-2</v>
      </c>
      <c r="AJ835" s="17">
        <v>0.12330492357584801</v>
      </c>
      <c r="AK835" s="17">
        <v>8.4071003181318493E-2</v>
      </c>
      <c r="AL835" s="17">
        <v>8.0123589191183106E-2</v>
      </c>
      <c r="AM835" s="17">
        <v>7.2321146667084696E-2</v>
      </c>
      <c r="AN835" s="17">
        <v>6.9197514463041093E-2</v>
      </c>
      <c r="AO835" s="17">
        <v>0.13246763127737099</v>
      </c>
      <c r="AP835" s="17">
        <v>6.9894177443713595E-2</v>
      </c>
      <c r="AQ835" s="17">
        <v>0.118677088878874</v>
      </c>
      <c r="AR835" s="17">
        <v>2.2016683010967798E-2</v>
      </c>
      <c r="AS835" s="17">
        <v>9.633009612764E-2</v>
      </c>
      <c r="AT835" s="17">
        <v>2.9765542015182E-2</v>
      </c>
      <c r="AU835" s="17">
        <v>3.6569262535009701E-2</v>
      </c>
      <c r="AV835" s="17"/>
      <c r="AW835" s="17">
        <v>0.13162403057441099</v>
      </c>
      <c r="AX835" s="17">
        <v>6.0229884431051803E-2</v>
      </c>
      <c r="AY835" s="17">
        <v>7.6615524673500496E-2</v>
      </c>
      <c r="AZ835" s="17">
        <v>8.9920984023464698E-2</v>
      </c>
      <c r="BA835" s="17">
        <v>7.2568755047462394E-2</v>
      </c>
      <c r="BB835" s="17">
        <v>0.10561172277825601</v>
      </c>
      <c r="BC835" s="17"/>
      <c r="BD835" s="17">
        <v>0.13691388250015199</v>
      </c>
      <c r="BE835" s="17">
        <v>7.9535359967861693E-2</v>
      </c>
      <c r="BF835" s="17">
        <v>6.9111047783464594E-2</v>
      </c>
      <c r="BG835" s="17">
        <v>6.1603489720121501E-2</v>
      </c>
      <c r="BH835" s="17">
        <v>0</v>
      </c>
      <c r="BI835" s="17"/>
      <c r="BJ835" s="17">
        <v>7.8936245117777901E-2</v>
      </c>
      <c r="BK835" s="17">
        <v>0.125628242958192</v>
      </c>
      <c r="BL835" s="17"/>
      <c r="BM835" s="17">
        <v>8.1474276814411495E-2</v>
      </c>
      <c r="BN835" s="17">
        <v>0.117804754905418</v>
      </c>
      <c r="BO835" s="17"/>
      <c r="BP835" s="17">
        <v>0.14994338040819499</v>
      </c>
      <c r="BQ835" s="17">
        <v>6.8989324389030396E-2</v>
      </c>
      <c r="BR835" s="17">
        <v>8.18646444512377E-2</v>
      </c>
      <c r="BS835" s="17">
        <v>7.7116710295061994E-2</v>
      </c>
      <c r="BT835" s="17"/>
      <c r="BU835" s="17">
        <v>7.2067531462662093E-2</v>
      </c>
      <c r="BV835" s="17">
        <v>0.109787043424352</v>
      </c>
      <c r="BW835" s="17"/>
      <c r="BX835" s="17">
        <v>9.7494056586722402E-2</v>
      </c>
      <c r="BY835" s="17">
        <v>8.5325789324723705E-2</v>
      </c>
      <c r="BZ835" s="17"/>
      <c r="CA835" s="17">
        <v>8.6658364686623093E-2</v>
      </c>
      <c r="CB835" s="17">
        <v>0.11929463305607001</v>
      </c>
      <c r="CC835" s="17">
        <v>3.56223394858418E-2</v>
      </c>
      <c r="CD835" s="17">
        <v>0.11430638635017799</v>
      </c>
    </row>
    <row r="836" spans="2:82">
      <c r="B836" t="s">
        <v>187</v>
      </c>
      <c r="C836" s="17">
        <v>4.37562173571521E-2</v>
      </c>
      <c r="D836" s="17">
        <v>4.4728737623294601E-2</v>
      </c>
      <c r="E836" s="17">
        <v>4.1610353684020003E-2</v>
      </c>
      <c r="F836" s="17"/>
      <c r="G836" s="17">
        <v>2.95636856230761E-2</v>
      </c>
      <c r="H836" s="17">
        <v>3.1944268341004202E-2</v>
      </c>
      <c r="I836" s="17">
        <v>7.4791676755678396E-2</v>
      </c>
      <c r="J836" s="17">
        <v>5.7518206095982301E-2</v>
      </c>
      <c r="K836" s="17">
        <v>6.5832973596521904E-2</v>
      </c>
      <c r="L836" s="17">
        <v>9.4877753467426506E-3</v>
      </c>
      <c r="M836" s="17"/>
      <c r="N836" s="17">
        <v>1.0814760284894099E-2</v>
      </c>
      <c r="O836" s="17">
        <v>5.0753284141984198E-2</v>
      </c>
      <c r="P836" s="17">
        <v>8.52054012366837E-2</v>
      </c>
      <c r="Q836" s="17">
        <v>3.5879103095438097E-2</v>
      </c>
      <c r="R836" s="17"/>
      <c r="S836" s="17">
        <v>4.8332626926964502E-2</v>
      </c>
      <c r="T836" s="17">
        <v>3.2790538115968597E-2</v>
      </c>
      <c r="U836" s="17">
        <v>4.1464802229989203E-2</v>
      </c>
      <c r="V836" s="17">
        <v>5.14328547283898E-2</v>
      </c>
      <c r="W836" s="17">
        <v>3.1788508889313498E-2</v>
      </c>
      <c r="X836" s="17">
        <v>2.0148923970705501E-2</v>
      </c>
      <c r="Y836" s="17">
        <v>4.9372959985520798E-2</v>
      </c>
      <c r="Z836" s="17">
        <v>4.6143930127045298E-2</v>
      </c>
      <c r="AA836" s="17">
        <v>5.82840962577632E-2</v>
      </c>
      <c r="AB836" s="17">
        <v>2.9809444264709901E-2</v>
      </c>
      <c r="AC836" s="17">
        <v>0.10108467949241599</v>
      </c>
      <c r="AD836" s="17">
        <v>2.7320250565301501E-2</v>
      </c>
      <c r="AE836" s="17"/>
      <c r="AF836" s="17">
        <v>0</v>
      </c>
      <c r="AG836" s="17">
        <v>0.10377326756281501</v>
      </c>
      <c r="AH836" s="17">
        <v>1.8376765413749E-2</v>
      </c>
      <c r="AI836" s="17">
        <v>3.7764645929655803E-2</v>
      </c>
      <c r="AJ836" s="17">
        <v>3.7664924460393601E-2</v>
      </c>
      <c r="AK836" s="17">
        <v>4.5158972543791198E-2</v>
      </c>
      <c r="AL836" s="17">
        <v>7.3167712408385599E-2</v>
      </c>
      <c r="AM836" s="17">
        <v>2.5142488441219898E-2</v>
      </c>
      <c r="AN836" s="17">
        <v>2.39483876021543E-2</v>
      </c>
      <c r="AO836" s="17">
        <v>5.6346003462107899E-2</v>
      </c>
      <c r="AP836" s="17">
        <v>3.2634270133722498E-2</v>
      </c>
      <c r="AQ836" s="17">
        <v>5.3706210604603899E-2</v>
      </c>
      <c r="AR836" s="17">
        <v>6.6403429420342802E-2</v>
      </c>
      <c r="AS836" s="17">
        <v>0</v>
      </c>
      <c r="AT836" s="17">
        <v>0</v>
      </c>
      <c r="AU836" s="17">
        <v>4.7639804085319398E-2</v>
      </c>
      <c r="AV836" s="17"/>
      <c r="AW836" s="17">
        <v>4.1504643860876003E-2</v>
      </c>
      <c r="AX836" s="17">
        <v>3.3933087562147302E-2</v>
      </c>
      <c r="AY836" s="17">
        <v>5.9254010049427298E-2</v>
      </c>
      <c r="AZ836" s="17">
        <v>5.3840454278239802E-2</v>
      </c>
      <c r="BA836" s="17">
        <v>3.8131254591349202E-2</v>
      </c>
      <c r="BB836" s="17">
        <v>4.0368802238657998E-2</v>
      </c>
      <c r="BC836" s="17"/>
      <c r="BD836" s="17">
        <v>4.98734601355953E-2</v>
      </c>
      <c r="BE836" s="17">
        <v>5.02420962874503E-2</v>
      </c>
      <c r="BF836" s="17">
        <v>4.0592594262844901E-2</v>
      </c>
      <c r="BG836" s="17">
        <v>3.1579595580702301E-2</v>
      </c>
      <c r="BH836" s="17">
        <v>0</v>
      </c>
      <c r="BI836" s="17"/>
      <c r="BJ836" s="17">
        <v>4.7015165886629899E-2</v>
      </c>
      <c r="BK836" s="17">
        <v>3.1288346706727498E-2</v>
      </c>
      <c r="BL836" s="17"/>
      <c r="BM836" s="17">
        <v>4.6582257099536201E-2</v>
      </c>
      <c r="BN836" s="17">
        <v>3.1511104924364597E-2</v>
      </c>
      <c r="BO836" s="17"/>
      <c r="BP836" s="17">
        <v>2.7817592978607999E-2</v>
      </c>
      <c r="BQ836" s="17">
        <v>3.24249388322259E-2</v>
      </c>
      <c r="BR836" s="17">
        <v>5.0356047651765698E-2</v>
      </c>
      <c r="BS836" s="17">
        <v>4.6555617372953197E-2</v>
      </c>
      <c r="BT836" s="17"/>
      <c r="BU836" s="17">
        <v>2.6262342172465501E-2</v>
      </c>
      <c r="BV836" s="17">
        <v>6.6080765510471498E-2</v>
      </c>
      <c r="BW836" s="17"/>
      <c r="BX836" s="17">
        <v>2.70010751210167E-2</v>
      </c>
      <c r="BY836" s="17">
        <v>5.0026024219601603E-2</v>
      </c>
      <c r="BZ836" s="17"/>
      <c r="CA836" s="17">
        <v>2.11729016699688E-2</v>
      </c>
      <c r="CB836" s="17">
        <v>0.105269165127123</v>
      </c>
      <c r="CC836" s="17">
        <v>4.1045208426189698E-3</v>
      </c>
      <c r="CD836" s="17">
        <v>3.1812348493331803E-2</v>
      </c>
    </row>
    <row r="837" spans="2:82">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row>
    <row r="838" spans="2:82">
      <c r="B838" s="6" t="s">
        <v>297</v>
      </c>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row>
    <row r="839" spans="2:82">
      <c r="B839" s="24" t="s">
        <v>17</v>
      </c>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row>
    <row r="840" spans="2:82">
      <c r="B840" t="s">
        <v>183</v>
      </c>
      <c r="C840" s="17">
        <v>0.197733723298016</v>
      </c>
      <c r="D840" s="17">
        <v>0.210701095869094</v>
      </c>
      <c r="E840" s="17">
        <v>0.18454320215511599</v>
      </c>
      <c r="F840" s="17"/>
      <c r="G840" s="17">
        <v>0.16651286712256799</v>
      </c>
      <c r="H840" s="17">
        <v>0.21832773943776801</v>
      </c>
      <c r="I840" s="17">
        <v>0.212107238692087</v>
      </c>
      <c r="J840" s="17">
        <v>0.14052525774119301</v>
      </c>
      <c r="K840" s="17">
        <v>0.17272633849746999</v>
      </c>
      <c r="L840" s="17">
        <v>0.25319150301968302</v>
      </c>
      <c r="M840" s="17"/>
      <c r="N840" s="17">
        <v>0.229496210603195</v>
      </c>
      <c r="O840" s="17">
        <v>0.22110318758772801</v>
      </c>
      <c r="P840" s="17">
        <v>0.17071669494221201</v>
      </c>
      <c r="Q840" s="17">
        <v>0.16330342779211099</v>
      </c>
      <c r="R840" s="17"/>
      <c r="S840" s="17">
        <v>0.195292203061248</v>
      </c>
      <c r="T840" s="17">
        <v>0.18530670627516299</v>
      </c>
      <c r="U840" s="17">
        <v>0.240820064684865</v>
      </c>
      <c r="V840" s="17">
        <v>0.188856355300452</v>
      </c>
      <c r="W840" s="17">
        <v>0.22587762185083601</v>
      </c>
      <c r="X840" s="17">
        <v>0.15299594131146399</v>
      </c>
      <c r="Y840" s="17">
        <v>0.16355855104793399</v>
      </c>
      <c r="Z840" s="17">
        <v>0.12629186622512001</v>
      </c>
      <c r="AA840" s="17">
        <v>0.22127446913748899</v>
      </c>
      <c r="AB840" s="17">
        <v>0.21974738978208699</v>
      </c>
      <c r="AC840" s="17">
        <v>0.18684669422717301</v>
      </c>
      <c r="AD840" s="17">
        <v>0.26552327597386199</v>
      </c>
      <c r="AE840" s="17"/>
      <c r="AF840" s="17">
        <v>0</v>
      </c>
      <c r="AG840" s="17">
        <v>0.123357474593185</v>
      </c>
      <c r="AH840" s="17">
        <v>0.20195571149250699</v>
      </c>
      <c r="AI840" s="17">
        <v>0.17925761698263701</v>
      </c>
      <c r="AJ840" s="17">
        <v>0.19986006698936701</v>
      </c>
      <c r="AK840" s="17">
        <v>0.22816354133071301</v>
      </c>
      <c r="AL840" s="17">
        <v>0.174452239036058</v>
      </c>
      <c r="AM840" s="17">
        <v>0.216575820262247</v>
      </c>
      <c r="AN840" s="17">
        <v>0.177872832023416</v>
      </c>
      <c r="AO840" s="17">
        <v>0.15423783368184099</v>
      </c>
      <c r="AP840" s="17">
        <v>0.22845583575702899</v>
      </c>
      <c r="AQ840" s="17">
        <v>0.13521299474989201</v>
      </c>
      <c r="AR840" s="17">
        <v>0.25498832852488501</v>
      </c>
      <c r="AS840" s="17">
        <v>0.21773028120138699</v>
      </c>
      <c r="AT840" s="17">
        <v>0.21856275580604501</v>
      </c>
      <c r="AU840" s="17">
        <v>0.31202111732849103</v>
      </c>
      <c r="AV840" s="17"/>
      <c r="AW840" s="17">
        <v>0.24341877436654999</v>
      </c>
      <c r="AX840" s="17">
        <v>0.195865020806059</v>
      </c>
      <c r="AY840" s="17">
        <v>0.12015624481435</v>
      </c>
      <c r="AZ840" s="17">
        <v>0.173025130334237</v>
      </c>
      <c r="BA840" s="17">
        <v>0.24009920700381601</v>
      </c>
      <c r="BB840" s="17">
        <v>0.20556745678205399</v>
      </c>
      <c r="BC840" s="17"/>
      <c r="BD840" s="17">
        <v>0.168556178309584</v>
      </c>
      <c r="BE840" s="17">
        <v>0.17312325427630501</v>
      </c>
      <c r="BF840" s="17">
        <v>0.20395260572016499</v>
      </c>
      <c r="BG840" s="17">
        <v>0.26817331675103001</v>
      </c>
      <c r="BH840" s="17">
        <v>0.461356873646173</v>
      </c>
      <c r="BI840" s="17"/>
      <c r="BJ840" s="17">
        <v>0.19110128093963699</v>
      </c>
      <c r="BK840" s="17">
        <v>0.222362077341199</v>
      </c>
      <c r="BL840" s="17"/>
      <c r="BM840" s="17">
        <v>0.192767386681898</v>
      </c>
      <c r="BN840" s="17">
        <v>0.22152683615969601</v>
      </c>
      <c r="BO840" s="17"/>
      <c r="BP840" s="17">
        <v>0.21536823770533101</v>
      </c>
      <c r="BQ840" s="17">
        <v>0.23252096486566401</v>
      </c>
      <c r="BR840" s="17">
        <v>0.15174502673273699</v>
      </c>
      <c r="BS840" s="17">
        <v>0.191309598965787</v>
      </c>
      <c r="BT840" s="17"/>
      <c r="BU840" s="17">
        <v>0.222549930098283</v>
      </c>
      <c r="BV840" s="17">
        <v>0.16606489075825701</v>
      </c>
      <c r="BW840" s="17"/>
      <c r="BX840" s="17">
        <v>0.25061756322993001</v>
      </c>
      <c r="BY840" s="17">
        <v>0.17794448738197</v>
      </c>
      <c r="BZ840" s="17"/>
      <c r="CA840" s="17">
        <v>0.30230739027303699</v>
      </c>
      <c r="CB840" s="17">
        <v>7.8434215412522101E-2</v>
      </c>
      <c r="CC840" s="17">
        <v>0.36797100216432299</v>
      </c>
      <c r="CD840" s="17">
        <v>0.11080457260078599</v>
      </c>
    </row>
    <row r="841" spans="2:82">
      <c r="B841" t="s">
        <v>184</v>
      </c>
      <c r="C841" s="17">
        <v>0.32360519771386997</v>
      </c>
      <c r="D841" s="17">
        <v>0.34757438144399599</v>
      </c>
      <c r="E841" s="17">
        <v>0.304174826648268</v>
      </c>
      <c r="F841" s="17"/>
      <c r="G841" s="17">
        <v>0.39148619013054597</v>
      </c>
      <c r="H841" s="17">
        <v>0.31822181300539898</v>
      </c>
      <c r="I841" s="17">
        <v>0.30993809458690702</v>
      </c>
      <c r="J841" s="17">
        <v>0.295130701012501</v>
      </c>
      <c r="K841" s="17">
        <v>0.27881894022596498</v>
      </c>
      <c r="L841" s="17">
        <v>0.34752357809289902</v>
      </c>
      <c r="M841" s="17"/>
      <c r="N841" s="17">
        <v>0.377884592286508</v>
      </c>
      <c r="O841" s="17">
        <v>0.33381227880895797</v>
      </c>
      <c r="P841" s="17">
        <v>0.29723312207750802</v>
      </c>
      <c r="Q841" s="17">
        <v>0.28616325596877501</v>
      </c>
      <c r="R841" s="17"/>
      <c r="S841" s="17">
        <v>0.38373663052186102</v>
      </c>
      <c r="T841" s="17">
        <v>0.38001964240966402</v>
      </c>
      <c r="U841" s="17">
        <v>0.27627703876492199</v>
      </c>
      <c r="V841" s="17">
        <v>0.29995481588213802</v>
      </c>
      <c r="W841" s="17">
        <v>0.28914815618426698</v>
      </c>
      <c r="X841" s="17">
        <v>0.27082579505427801</v>
      </c>
      <c r="Y841" s="17">
        <v>0.29104032154467002</v>
      </c>
      <c r="Z841" s="17">
        <v>0.26808132320459499</v>
      </c>
      <c r="AA841" s="17">
        <v>0.32851678210018698</v>
      </c>
      <c r="AB841" s="17">
        <v>0.34982019884870202</v>
      </c>
      <c r="AC841" s="17">
        <v>0.35725759642397398</v>
      </c>
      <c r="AD841" s="17">
        <v>0.23285538694978999</v>
      </c>
      <c r="AE841" s="17"/>
      <c r="AF841" s="17">
        <v>0</v>
      </c>
      <c r="AG841" s="17">
        <v>0.24351536988310099</v>
      </c>
      <c r="AH841" s="17">
        <v>0.25842339584506102</v>
      </c>
      <c r="AI841" s="17">
        <v>0.31735609556815902</v>
      </c>
      <c r="AJ841" s="17">
        <v>0.242106430086621</v>
      </c>
      <c r="AK841" s="17">
        <v>0.413618269001439</v>
      </c>
      <c r="AL841" s="17">
        <v>0.34096018017055602</v>
      </c>
      <c r="AM841" s="17">
        <v>0.30839825235081297</v>
      </c>
      <c r="AN841" s="17">
        <v>0.34453107054286602</v>
      </c>
      <c r="AO841" s="17">
        <v>0.313467158891377</v>
      </c>
      <c r="AP841" s="17">
        <v>0.38197075585800899</v>
      </c>
      <c r="AQ841" s="17">
        <v>0.34114774857560798</v>
      </c>
      <c r="AR841" s="17">
        <v>0.180859246406573</v>
      </c>
      <c r="AS841" s="17">
        <v>0.42785414189080101</v>
      </c>
      <c r="AT841" s="17">
        <v>0.45224294848573299</v>
      </c>
      <c r="AU841" s="17">
        <v>0.39648880795409602</v>
      </c>
      <c r="AV841" s="17"/>
      <c r="AW841" s="17">
        <v>0.34367926721552</v>
      </c>
      <c r="AX841" s="17">
        <v>0.34370733721854602</v>
      </c>
      <c r="AY841" s="17">
        <v>0.33136028351741698</v>
      </c>
      <c r="AZ841" s="17">
        <v>0.29333704398226501</v>
      </c>
      <c r="BA841" s="17">
        <v>0.27967370982881401</v>
      </c>
      <c r="BB841" s="17">
        <v>0.32206695513300199</v>
      </c>
      <c r="BC841" s="17"/>
      <c r="BD841" s="17">
        <v>0.30049918191395603</v>
      </c>
      <c r="BE841" s="17">
        <v>0.31135830984729201</v>
      </c>
      <c r="BF841" s="17">
        <v>0.346761000041723</v>
      </c>
      <c r="BG841" s="17">
        <v>0.40505788533899501</v>
      </c>
      <c r="BH841" s="17">
        <v>0.38204723866522999</v>
      </c>
      <c r="BI841" s="17"/>
      <c r="BJ841" s="17">
        <v>0.32239496885565699</v>
      </c>
      <c r="BK841" s="17">
        <v>0.32909558611285999</v>
      </c>
      <c r="BL841" s="17"/>
      <c r="BM841" s="17">
        <v>0.32129259629873502</v>
      </c>
      <c r="BN841" s="17">
        <v>0.337529487319777</v>
      </c>
      <c r="BO841" s="17"/>
      <c r="BP841" s="17">
        <v>0.33185206068608097</v>
      </c>
      <c r="BQ841" s="17">
        <v>0.369969680319163</v>
      </c>
      <c r="BR841" s="17">
        <v>0.36199126416789501</v>
      </c>
      <c r="BS841" s="17">
        <v>0.319025411505862</v>
      </c>
      <c r="BT841" s="17"/>
      <c r="BU841" s="17">
        <v>0.35429797413335601</v>
      </c>
      <c r="BV841" s="17">
        <v>0.28443706841706901</v>
      </c>
      <c r="BW841" s="17"/>
      <c r="BX841" s="17">
        <v>0.38766910523964598</v>
      </c>
      <c r="BY841" s="17">
        <v>0.29963235872631599</v>
      </c>
      <c r="BZ841" s="17"/>
      <c r="CA841" s="17">
        <v>0.31993358763937702</v>
      </c>
      <c r="CB841" s="17">
        <v>0.23526379799789399</v>
      </c>
      <c r="CC841" s="17">
        <v>0.39799914452639301</v>
      </c>
      <c r="CD841" s="17">
        <v>0.33185269991183602</v>
      </c>
    </row>
    <row r="842" spans="2:82">
      <c r="B842" t="s">
        <v>185</v>
      </c>
      <c r="C842" s="17">
        <v>0.256751166513142</v>
      </c>
      <c r="D842" s="17">
        <v>0.216832812605249</v>
      </c>
      <c r="E842" s="17">
        <v>0.29386348317969002</v>
      </c>
      <c r="F842" s="17"/>
      <c r="G842" s="17">
        <v>0.202700312416594</v>
      </c>
      <c r="H842" s="17">
        <v>0.228530093092363</v>
      </c>
      <c r="I842" s="17">
        <v>0.21464184619993401</v>
      </c>
      <c r="J842" s="17">
        <v>0.30057287369987601</v>
      </c>
      <c r="K842" s="17">
        <v>0.30262415138410698</v>
      </c>
      <c r="L842" s="17">
        <v>0.284704980657702</v>
      </c>
      <c r="M842" s="17"/>
      <c r="N842" s="17">
        <v>0.226201689810447</v>
      </c>
      <c r="O842" s="17">
        <v>0.24710832265443</v>
      </c>
      <c r="P842" s="17">
        <v>0.244598491111362</v>
      </c>
      <c r="Q842" s="17">
        <v>0.30375223697458298</v>
      </c>
      <c r="R842" s="17"/>
      <c r="S842" s="17">
        <v>0.207236192230984</v>
      </c>
      <c r="T842" s="17">
        <v>0.224604262935162</v>
      </c>
      <c r="U842" s="17">
        <v>0.30495376182705702</v>
      </c>
      <c r="V842" s="17">
        <v>0.27498610087222403</v>
      </c>
      <c r="W842" s="17">
        <v>0.25528620803594998</v>
      </c>
      <c r="X842" s="17">
        <v>0.27244946787494201</v>
      </c>
      <c r="Y842" s="17">
        <v>0.28896499756905802</v>
      </c>
      <c r="Z842" s="17">
        <v>0.39825876430999302</v>
      </c>
      <c r="AA842" s="17">
        <v>0.20300877549594701</v>
      </c>
      <c r="AB842" s="17">
        <v>0.29608564654328901</v>
      </c>
      <c r="AC842" s="17">
        <v>0.24917375745731801</v>
      </c>
      <c r="AD842" s="17">
        <v>0.25579132935410198</v>
      </c>
      <c r="AE842" s="17"/>
      <c r="AF842" s="17">
        <v>0.24634867810872799</v>
      </c>
      <c r="AG842" s="17">
        <v>0.27272374722257903</v>
      </c>
      <c r="AH842" s="17">
        <v>0.351722745415671</v>
      </c>
      <c r="AI842" s="17">
        <v>0.247126634311751</v>
      </c>
      <c r="AJ842" s="17">
        <v>0.32180554988865001</v>
      </c>
      <c r="AK842" s="17">
        <v>0.167403533002838</v>
      </c>
      <c r="AL842" s="17">
        <v>0.25852713723793402</v>
      </c>
      <c r="AM842" s="17">
        <v>0.233738684085596</v>
      </c>
      <c r="AN842" s="17">
        <v>0.26176099470323599</v>
      </c>
      <c r="AO842" s="17">
        <v>0.225007895228133</v>
      </c>
      <c r="AP842" s="17">
        <v>0.25560249110975503</v>
      </c>
      <c r="AQ842" s="17">
        <v>0.24513023798268299</v>
      </c>
      <c r="AR842" s="17">
        <v>0.31878678338517202</v>
      </c>
      <c r="AS842" s="17">
        <v>0.19486690679905</v>
      </c>
      <c r="AT842" s="17">
        <v>0.257742243649837</v>
      </c>
      <c r="AU842" s="17">
        <v>0.166569750309948</v>
      </c>
      <c r="AV842" s="17"/>
      <c r="AW842" s="17">
        <v>0.21779257178171799</v>
      </c>
      <c r="AX842" s="17">
        <v>0.27496557870906302</v>
      </c>
      <c r="AY842" s="17">
        <v>0.25863771414032899</v>
      </c>
      <c r="AZ842" s="17">
        <v>0.26662309443603099</v>
      </c>
      <c r="BA842" s="17">
        <v>0.271223160700789</v>
      </c>
      <c r="BB842" s="17">
        <v>0.26484169514707201</v>
      </c>
      <c r="BC842" s="17"/>
      <c r="BD842" s="17">
        <v>0.26305394124858</v>
      </c>
      <c r="BE842" s="17">
        <v>0.28796866543666699</v>
      </c>
      <c r="BF842" s="17">
        <v>0.25584822293887699</v>
      </c>
      <c r="BG842" s="17">
        <v>0.169073459254382</v>
      </c>
      <c r="BH842" s="17">
        <v>0.156595887688597</v>
      </c>
      <c r="BI842" s="17"/>
      <c r="BJ842" s="17">
        <v>0.26551588079998101</v>
      </c>
      <c r="BK842" s="17">
        <v>0.217261540450677</v>
      </c>
      <c r="BL842" s="17"/>
      <c r="BM842" s="17">
        <v>0.26560721015621602</v>
      </c>
      <c r="BN842" s="17">
        <v>0.21059282640038501</v>
      </c>
      <c r="BO842" s="17"/>
      <c r="BP842" s="17">
        <v>0.19995690556427101</v>
      </c>
      <c r="BQ842" s="17">
        <v>0.213975846860087</v>
      </c>
      <c r="BR842" s="17">
        <v>0.21214955479729999</v>
      </c>
      <c r="BS842" s="17">
        <v>0.27402694043261899</v>
      </c>
      <c r="BT842" s="17"/>
      <c r="BU842" s="17">
        <v>0.24618577097359801</v>
      </c>
      <c r="BV842" s="17">
        <v>0.27023403860359102</v>
      </c>
      <c r="BW842" s="17"/>
      <c r="BX842" s="17">
        <v>0.17928451981965801</v>
      </c>
      <c r="BY842" s="17">
        <v>0.285739336604724</v>
      </c>
      <c r="BZ842" s="17"/>
      <c r="CA842" s="17">
        <v>0.17545771370746099</v>
      </c>
      <c r="CB842" s="17">
        <v>0.30155537629347601</v>
      </c>
      <c r="CC842" s="17">
        <v>0.16643460357519199</v>
      </c>
      <c r="CD842" s="17">
        <v>0.32662741013677599</v>
      </c>
    </row>
    <row r="843" spans="2:82">
      <c r="B843" t="s">
        <v>186</v>
      </c>
      <c r="C843" s="17">
        <v>0.14441641100798799</v>
      </c>
      <c r="D843" s="17">
        <v>0.151421103133803</v>
      </c>
      <c r="E843" s="17">
        <v>0.13741698456396001</v>
      </c>
      <c r="F843" s="17"/>
      <c r="G843" s="17">
        <v>0.17916314919519299</v>
      </c>
      <c r="H843" s="17">
        <v>0.16934928324444801</v>
      </c>
      <c r="I843" s="17">
        <v>0.15065054387253099</v>
      </c>
      <c r="J843" s="17">
        <v>0.16961490773853699</v>
      </c>
      <c r="K843" s="17">
        <v>0.149307721777895</v>
      </c>
      <c r="L843" s="17">
        <v>7.2984639561060299E-2</v>
      </c>
      <c r="M843" s="17"/>
      <c r="N843" s="17">
        <v>0.112133451170426</v>
      </c>
      <c r="O843" s="17">
        <v>0.119787729443795</v>
      </c>
      <c r="P843" s="17">
        <v>0.17675536744626599</v>
      </c>
      <c r="Q843" s="17">
        <v>0.173359321965873</v>
      </c>
      <c r="R843" s="17"/>
      <c r="S843" s="17">
        <v>0.14170885845894901</v>
      </c>
      <c r="T843" s="17">
        <v>0.157171768235078</v>
      </c>
      <c r="U843" s="17">
        <v>9.7975884683657199E-2</v>
      </c>
      <c r="V843" s="17">
        <v>0.14508442597573301</v>
      </c>
      <c r="W843" s="17">
        <v>0.135182702022835</v>
      </c>
      <c r="X843" s="17">
        <v>0.21307418571574799</v>
      </c>
      <c r="Y843" s="17">
        <v>0.16160247577522099</v>
      </c>
      <c r="Z843" s="17">
        <v>0.161224116133247</v>
      </c>
      <c r="AA843" s="17">
        <v>0.16361948291519299</v>
      </c>
      <c r="AB843" s="17">
        <v>0.104297430597352</v>
      </c>
      <c r="AC843" s="17">
        <v>0.107264992564849</v>
      </c>
      <c r="AD843" s="17">
        <v>9.3423716059663306E-2</v>
      </c>
      <c r="AE843" s="17"/>
      <c r="AF843" s="17">
        <v>0.48892055899334202</v>
      </c>
      <c r="AG843" s="17">
        <v>0.20732709416753101</v>
      </c>
      <c r="AH843" s="17">
        <v>0.14806270829540599</v>
      </c>
      <c r="AI843" s="17">
        <v>0.17681024948820101</v>
      </c>
      <c r="AJ843" s="17">
        <v>0.15136560752565301</v>
      </c>
      <c r="AK843" s="17">
        <v>0.12166217007036099</v>
      </c>
      <c r="AL843" s="17">
        <v>0.15237829491896299</v>
      </c>
      <c r="AM843" s="17">
        <v>0.14756970096059199</v>
      </c>
      <c r="AN843" s="17">
        <v>0.15579078988970099</v>
      </c>
      <c r="AO843" s="17">
        <v>0.19358910712704999</v>
      </c>
      <c r="AP843" s="17">
        <v>7.2814145254102805E-2</v>
      </c>
      <c r="AQ843" s="17">
        <v>0.18127386975658</v>
      </c>
      <c r="AR843" s="17">
        <v>0.146043347113925</v>
      </c>
      <c r="AS843" s="17">
        <v>0.100647430461549</v>
      </c>
      <c r="AT843" s="17">
        <v>4.1686510043202403E-2</v>
      </c>
      <c r="AU843" s="17">
        <v>6.2754463160062599E-2</v>
      </c>
      <c r="AV843" s="17"/>
      <c r="AW843" s="17">
        <v>0.141156698480283</v>
      </c>
      <c r="AX843" s="17">
        <v>0.11894924257270401</v>
      </c>
      <c r="AY843" s="17">
        <v>0.15200159770708399</v>
      </c>
      <c r="AZ843" s="17">
        <v>0.19218605097569699</v>
      </c>
      <c r="BA843" s="17">
        <v>0.119102270428773</v>
      </c>
      <c r="BB843" s="17">
        <v>0.13174906101498601</v>
      </c>
      <c r="BC843" s="17"/>
      <c r="BD843" s="17">
        <v>0.19309649270492499</v>
      </c>
      <c r="BE843" s="17">
        <v>0.12760979436839301</v>
      </c>
      <c r="BF843" s="17">
        <v>0.12592699148803199</v>
      </c>
      <c r="BG843" s="17">
        <v>0.11182610041208201</v>
      </c>
      <c r="BH843" s="17">
        <v>0</v>
      </c>
      <c r="BI843" s="17"/>
      <c r="BJ843" s="17">
        <v>0.13986427140270799</v>
      </c>
      <c r="BK843" s="17">
        <v>0.166957926965422</v>
      </c>
      <c r="BL843" s="17"/>
      <c r="BM843" s="17">
        <v>0.144529863591881</v>
      </c>
      <c r="BN843" s="17">
        <v>0.143324833297518</v>
      </c>
      <c r="BO843" s="17"/>
      <c r="BP843" s="17">
        <v>0.18080987028832901</v>
      </c>
      <c r="BQ843" s="17">
        <v>0.12787091762674699</v>
      </c>
      <c r="BR843" s="17">
        <v>0.237605065362681</v>
      </c>
      <c r="BS843" s="17">
        <v>0.13541245501051299</v>
      </c>
      <c r="BT843" s="17"/>
      <c r="BU843" s="17">
        <v>0.121412172608478</v>
      </c>
      <c r="BV843" s="17">
        <v>0.17377292707195599</v>
      </c>
      <c r="BW843" s="17"/>
      <c r="BX843" s="17">
        <v>0.12686052335016099</v>
      </c>
      <c r="BY843" s="17">
        <v>0.150985858367023</v>
      </c>
      <c r="BZ843" s="17"/>
      <c r="CA843" s="17">
        <v>0.17302336751733</v>
      </c>
      <c r="CB843" s="17">
        <v>0.189925406289115</v>
      </c>
      <c r="CC843" s="17">
        <v>4.8750497063454301E-2</v>
      </c>
      <c r="CD843" s="17">
        <v>0.192049124922864</v>
      </c>
    </row>
    <row r="844" spans="2:82">
      <c r="B844" t="s">
        <v>187</v>
      </c>
      <c r="C844" s="17">
        <v>7.7493501466984305E-2</v>
      </c>
      <c r="D844" s="17">
        <v>7.3470606947859299E-2</v>
      </c>
      <c r="E844" s="17">
        <v>8.0001503452965597E-2</v>
      </c>
      <c r="F844" s="17"/>
      <c r="G844" s="17">
        <v>6.0137481135099403E-2</v>
      </c>
      <c r="H844" s="17">
        <v>6.5571071220021898E-2</v>
      </c>
      <c r="I844" s="17">
        <v>0.112662276648541</v>
      </c>
      <c r="J844" s="17">
        <v>9.4156259807893106E-2</v>
      </c>
      <c r="K844" s="17">
        <v>9.6522848114563201E-2</v>
      </c>
      <c r="L844" s="17">
        <v>4.1595298668655398E-2</v>
      </c>
      <c r="M844" s="17"/>
      <c r="N844" s="17">
        <v>5.4284056129423601E-2</v>
      </c>
      <c r="O844" s="17">
        <v>7.8188481505089197E-2</v>
      </c>
      <c r="P844" s="17">
        <v>0.110696324422651</v>
      </c>
      <c r="Q844" s="17">
        <v>7.34217572986582E-2</v>
      </c>
      <c r="R844" s="17"/>
      <c r="S844" s="17">
        <v>7.2026115726957302E-2</v>
      </c>
      <c r="T844" s="17">
        <v>5.2897620144933703E-2</v>
      </c>
      <c r="U844" s="17">
        <v>7.9973250039498803E-2</v>
      </c>
      <c r="V844" s="17">
        <v>9.11183019694526E-2</v>
      </c>
      <c r="W844" s="17">
        <v>9.4505311906111597E-2</v>
      </c>
      <c r="X844" s="17">
        <v>9.0654610043568298E-2</v>
      </c>
      <c r="Y844" s="17">
        <v>9.4833654063115905E-2</v>
      </c>
      <c r="Z844" s="17">
        <v>4.6143930127045298E-2</v>
      </c>
      <c r="AA844" s="17">
        <v>8.3580490351183798E-2</v>
      </c>
      <c r="AB844" s="17">
        <v>3.00493342285716E-2</v>
      </c>
      <c r="AC844" s="17">
        <v>9.9456959326685496E-2</v>
      </c>
      <c r="AD844" s="17">
        <v>0.15240629166258399</v>
      </c>
      <c r="AE844" s="17"/>
      <c r="AF844" s="17">
        <v>0.26473076289793102</v>
      </c>
      <c r="AG844" s="17">
        <v>0.15307631413360401</v>
      </c>
      <c r="AH844" s="17">
        <v>3.9835438951355502E-2</v>
      </c>
      <c r="AI844" s="17">
        <v>7.9449403649251599E-2</v>
      </c>
      <c r="AJ844" s="17">
        <v>8.4862345509709405E-2</v>
      </c>
      <c r="AK844" s="17">
        <v>6.9152486594647594E-2</v>
      </c>
      <c r="AL844" s="17">
        <v>7.3682148636489697E-2</v>
      </c>
      <c r="AM844" s="17">
        <v>9.3717542340753093E-2</v>
      </c>
      <c r="AN844" s="17">
        <v>6.0044312840780899E-2</v>
      </c>
      <c r="AO844" s="17">
        <v>0.113698005071598</v>
      </c>
      <c r="AP844" s="17">
        <v>6.1156772021104998E-2</v>
      </c>
      <c r="AQ844" s="17">
        <v>9.7235148935235993E-2</v>
      </c>
      <c r="AR844" s="17">
        <v>9.9322294569444594E-2</v>
      </c>
      <c r="AS844" s="17">
        <v>5.8901239647212902E-2</v>
      </c>
      <c r="AT844" s="17">
        <v>2.9765542015182E-2</v>
      </c>
      <c r="AU844" s="17">
        <v>6.2165861247402102E-2</v>
      </c>
      <c r="AV844" s="17"/>
      <c r="AW844" s="17">
        <v>5.3952688155929497E-2</v>
      </c>
      <c r="AX844" s="17">
        <v>6.65128206936276E-2</v>
      </c>
      <c r="AY844" s="17">
        <v>0.13784415982081899</v>
      </c>
      <c r="AZ844" s="17">
        <v>7.4828680271769601E-2</v>
      </c>
      <c r="BA844" s="17">
        <v>8.9901652037807006E-2</v>
      </c>
      <c r="BB844" s="17">
        <v>7.5774831922885699E-2</v>
      </c>
      <c r="BC844" s="17"/>
      <c r="BD844" s="17">
        <v>7.4794205822955304E-2</v>
      </c>
      <c r="BE844" s="17">
        <v>9.9939976071342904E-2</v>
      </c>
      <c r="BF844" s="17">
        <v>6.7511179811202804E-2</v>
      </c>
      <c r="BG844" s="17">
        <v>4.5869238243510697E-2</v>
      </c>
      <c r="BH844" s="17">
        <v>0</v>
      </c>
      <c r="BI844" s="17"/>
      <c r="BJ844" s="17">
        <v>8.1123598002016406E-2</v>
      </c>
      <c r="BK844" s="17">
        <v>6.4322869129841795E-2</v>
      </c>
      <c r="BL844" s="17"/>
      <c r="BM844" s="17">
        <v>7.5802943271270407E-2</v>
      </c>
      <c r="BN844" s="17">
        <v>8.7026016822625105E-2</v>
      </c>
      <c r="BO844" s="17"/>
      <c r="BP844" s="17">
        <v>7.2012925755988499E-2</v>
      </c>
      <c r="BQ844" s="17">
        <v>5.5662590328338597E-2</v>
      </c>
      <c r="BR844" s="17">
        <v>3.6509088939386598E-2</v>
      </c>
      <c r="BS844" s="17">
        <v>8.0225594085218899E-2</v>
      </c>
      <c r="BT844" s="17"/>
      <c r="BU844" s="17">
        <v>5.5554152186284997E-2</v>
      </c>
      <c r="BV844" s="17">
        <v>0.10549107514912701</v>
      </c>
      <c r="BW844" s="17"/>
      <c r="BX844" s="17">
        <v>5.5568288360604103E-2</v>
      </c>
      <c r="BY844" s="17">
        <v>8.5697958919967204E-2</v>
      </c>
      <c r="BZ844" s="17"/>
      <c r="CA844" s="17">
        <v>2.9277940862793901E-2</v>
      </c>
      <c r="CB844" s="17">
        <v>0.19482120400699299</v>
      </c>
      <c r="CC844" s="17">
        <v>1.88447526706386E-2</v>
      </c>
      <c r="CD844" s="17">
        <v>3.8666192427737299E-2</v>
      </c>
    </row>
    <row r="845" spans="2:82">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row>
    <row r="846" spans="2:82">
      <c r="B846" s="6" t="s">
        <v>298</v>
      </c>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row>
    <row r="847" spans="2:82">
      <c r="B847" s="24" t="s">
        <v>17</v>
      </c>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row>
    <row r="848" spans="2:82">
      <c r="B848" t="s">
        <v>183</v>
      </c>
      <c r="C848" s="17">
        <v>0.26357553595633498</v>
      </c>
      <c r="D848" s="17">
        <v>0.26721631827087799</v>
      </c>
      <c r="E848" s="17">
        <v>0.25909096625734901</v>
      </c>
      <c r="F848" s="17"/>
      <c r="G848" s="17">
        <v>0.25091259984791803</v>
      </c>
      <c r="H848" s="17">
        <v>0.29854559509398598</v>
      </c>
      <c r="I848" s="17">
        <v>0.28717559129923398</v>
      </c>
      <c r="J848" s="17">
        <v>0.207292137676931</v>
      </c>
      <c r="K848" s="17">
        <v>0.21345951335639399</v>
      </c>
      <c r="L848" s="17">
        <v>0.30387597637059599</v>
      </c>
      <c r="M848" s="17"/>
      <c r="N848" s="17">
        <v>0.31254418210650298</v>
      </c>
      <c r="O848" s="17">
        <v>0.279453831913972</v>
      </c>
      <c r="P848" s="17">
        <v>0.25904552364516698</v>
      </c>
      <c r="Q848" s="17">
        <v>0.20040320546955601</v>
      </c>
      <c r="R848" s="17"/>
      <c r="S848" s="17">
        <v>0.267854247036237</v>
      </c>
      <c r="T848" s="17">
        <v>0.25294844725241999</v>
      </c>
      <c r="U848" s="17">
        <v>0.29125277006118899</v>
      </c>
      <c r="V848" s="17">
        <v>0.25773550209510199</v>
      </c>
      <c r="W848" s="17">
        <v>0.28008426813776299</v>
      </c>
      <c r="X848" s="17">
        <v>0.26949500116663599</v>
      </c>
      <c r="Y848" s="17">
        <v>0.26122279739086302</v>
      </c>
      <c r="Z848" s="17">
        <v>0.193859650161574</v>
      </c>
      <c r="AA848" s="17">
        <v>0.29366981108558499</v>
      </c>
      <c r="AB848" s="17">
        <v>0.22908835924361401</v>
      </c>
      <c r="AC848" s="17">
        <v>0.216111737615658</v>
      </c>
      <c r="AD848" s="17">
        <v>0.319647858123774</v>
      </c>
      <c r="AE848" s="17"/>
      <c r="AF848" s="17">
        <v>0</v>
      </c>
      <c r="AG848" s="17">
        <v>8.7893424491828895E-2</v>
      </c>
      <c r="AH848" s="17">
        <v>0.24257872862746099</v>
      </c>
      <c r="AI848" s="17">
        <v>0.293759040254093</v>
      </c>
      <c r="AJ848" s="17">
        <v>0.22532011879428099</v>
      </c>
      <c r="AK848" s="17">
        <v>0.31321433931915899</v>
      </c>
      <c r="AL848" s="17">
        <v>0.25431293805751498</v>
      </c>
      <c r="AM848" s="17">
        <v>0.28568937115704202</v>
      </c>
      <c r="AN848" s="17">
        <v>0.22287217703127299</v>
      </c>
      <c r="AO848" s="17">
        <v>0.23371039587695699</v>
      </c>
      <c r="AP848" s="17">
        <v>0.30896880137708899</v>
      </c>
      <c r="AQ848" s="17">
        <v>0.18789889639192101</v>
      </c>
      <c r="AR848" s="17">
        <v>0.33668713484162399</v>
      </c>
      <c r="AS848" s="17">
        <v>0.26820633900107299</v>
      </c>
      <c r="AT848" s="17">
        <v>0.34065577521131901</v>
      </c>
      <c r="AU848" s="17">
        <v>0.38830280024381297</v>
      </c>
      <c r="AV848" s="17"/>
      <c r="AW848" s="17">
        <v>0.31381333442338799</v>
      </c>
      <c r="AX848" s="17">
        <v>0.27171773711886099</v>
      </c>
      <c r="AY848" s="17">
        <v>0.203177298167971</v>
      </c>
      <c r="AZ848" s="17">
        <v>0.203144382964979</v>
      </c>
      <c r="BA848" s="17">
        <v>0.30794580077884698</v>
      </c>
      <c r="BB848" s="17">
        <v>0.290235760331989</v>
      </c>
      <c r="BC848" s="17"/>
      <c r="BD848" s="17">
        <v>0.203712415993308</v>
      </c>
      <c r="BE848" s="17">
        <v>0.21858877081866299</v>
      </c>
      <c r="BF848" s="17">
        <v>0.29146952260667802</v>
      </c>
      <c r="BG848" s="17">
        <v>0.379198713770455</v>
      </c>
      <c r="BH848" s="17">
        <v>0.562792204745172</v>
      </c>
      <c r="BI848" s="17"/>
      <c r="BJ848" s="17">
        <v>0.252182502231593</v>
      </c>
      <c r="BK848" s="17">
        <v>0.31314404230652298</v>
      </c>
      <c r="BL848" s="17"/>
      <c r="BM848" s="17">
        <v>0.25714328221976002</v>
      </c>
      <c r="BN848" s="17">
        <v>0.29185665536696798</v>
      </c>
      <c r="BO848" s="17"/>
      <c r="BP848" s="17">
        <v>0.293309075117684</v>
      </c>
      <c r="BQ848" s="17">
        <v>0.29872746312255199</v>
      </c>
      <c r="BR848" s="17">
        <v>0.271824579045854</v>
      </c>
      <c r="BS848" s="17">
        <v>0.25387969126422899</v>
      </c>
      <c r="BT848" s="17"/>
      <c r="BU848" s="17">
        <v>0.30429976942263498</v>
      </c>
      <c r="BV848" s="17">
        <v>0.21160591222074901</v>
      </c>
      <c r="BW848" s="17"/>
      <c r="BX848" s="17">
        <v>0.33345420472619802</v>
      </c>
      <c r="BY848" s="17">
        <v>0.23742680198454999</v>
      </c>
      <c r="BZ848" s="17"/>
      <c r="CA848" s="17">
        <v>0.36170832564557098</v>
      </c>
      <c r="CB848" s="17">
        <v>0.11945202737510099</v>
      </c>
      <c r="CC848" s="17">
        <v>0.46259530028762602</v>
      </c>
      <c r="CD848" s="17">
        <v>0.17226412191134199</v>
      </c>
    </row>
    <row r="849" spans="2:82">
      <c r="B849" t="s">
        <v>184</v>
      </c>
      <c r="C849" s="17">
        <v>0.41982449093347202</v>
      </c>
      <c r="D849" s="17">
        <v>0.43682502898844799</v>
      </c>
      <c r="E849" s="17">
        <v>0.407179925553389</v>
      </c>
      <c r="F849" s="17"/>
      <c r="G849" s="17">
        <v>0.42334378957443702</v>
      </c>
      <c r="H849" s="17">
        <v>0.37605000213961298</v>
      </c>
      <c r="I849" s="17">
        <v>0.36891301673245602</v>
      </c>
      <c r="J849" s="17">
        <v>0.41432337165580801</v>
      </c>
      <c r="K849" s="17">
        <v>0.45153829760521003</v>
      </c>
      <c r="L849" s="17">
        <v>0.47815663947055798</v>
      </c>
      <c r="M849" s="17"/>
      <c r="N849" s="17">
        <v>0.478447547852205</v>
      </c>
      <c r="O849" s="17">
        <v>0.43141454326092599</v>
      </c>
      <c r="P849" s="17">
        <v>0.342380815507345</v>
      </c>
      <c r="Q849" s="17">
        <v>0.41597036433254703</v>
      </c>
      <c r="R849" s="17"/>
      <c r="S849" s="17">
        <v>0.426423454686433</v>
      </c>
      <c r="T849" s="17">
        <v>0.47960347970574502</v>
      </c>
      <c r="U849" s="17">
        <v>0.42722207384599498</v>
      </c>
      <c r="V849" s="17">
        <v>0.36572732197908298</v>
      </c>
      <c r="W849" s="17">
        <v>0.43003078290608499</v>
      </c>
      <c r="X849" s="17">
        <v>0.39701664570842499</v>
      </c>
      <c r="Y849" s="17">
        <v>0.42637754009541001</v>
      </c>
      <c r="Z849" s="17">
        <v>0.43860367264525402</v>
      </c>
      <c r="AA849" s="17">
        <v>0.301762871460663</v>
      </c>
      <c r="AB849" s="17">
        <v>0.52319435938850001</v>
      </c>
      <c r="AC849" s="17">
        <v>0.49050118556383598</v>
      </c>
      <c r="AD849" s="17">
        <v>0.32992367935181599</v>
      </c>
      <c r="AE849" s="17"/>
      <c r="AF849" s="17">
        <v>0.386816065636711</v>
      </c>
      <c r="AG849" s="17">
        <v>0.38310800554729901</v>
      </c>
      <c r="AH849" s="17">
        <v>0.36033800794419502</v>
      </c>
      <c r="AI849" s="17">
        <v>0.391972993475738</v>
      </c>
      <c r="AJ849" s="17">
        <v>0.371934093293806</v>
      </c>
      <c r="AK849" s="17">
        <v>0.39192128305082902</v>
      </c>
      <c r="AL849" s="17">
        <v>0.39002292248016901</v>
      </c>
      <c r="AM849" s="17">
        <v>0.404813376119181</v>
      </c>
      <c r="AN849" s="17">
        <v>0.48937296132652502</v>
      </c>
      <c r="AO849" s="17">
        <v>0.48725864540299502</v>
      </c>
      <c r="AP849" s="17">
        <v>0.50437712964280301</v>
      </c>
      <c r="AQ849" s="17">
        <v>0.515056465468678</v>
      </c>
      <c r="AR849" s="17">
        <v>0.28493207674415599</v>
      </c>
      <c r="AS849" s="17">
        <v>0.58620189058745897</v>
      </c>
      <c r="AT849" s="17">
        <v>0.55816427667333202</v>
      </c>
      <c r="AU849" s="17">
        <v>0.37985804279540702</v>
      </c>
      <c r="AV849" s="17"/>
      <c r="AW849" s="17">
        <v>0.35852768692398701</v>
      </c>
      <c r="AX849" s="17">
        <v>0.46642359650088699</v>
      </c>
      <c r="AY849" s="17">
        <v>0.43074584388043102</v>
      </c>
      <c r="AZ849" s="17">
        <v>0.45244359726939598</v>
      </c>
      <c r="BA849" s="17">
        <v>0.403303686196686</v>
      </c>
      <c r="BB849" s="17">
        <v>0.33616878151298701</v>
      </c>
      <c r="BC849" s="17"/>
      <c r="BD849" s="17">
        <v>0.40701239266883399</v>
      </c>
      <c r="BE849" s="17">
        <v>0.44875220691109602</v>
      </c>
      <c r="BF849" s="17">
        <v>0.44797131478685798</v>
      </c>
      <c r="BG849" s="17">
        <v>0.39190617477013301</v>
      </c>
      <c r="BH849" s="17">
        <v>0.29245604121406998</v>
      </c>
      <c r="BI849" s="17"/>
      <c r="BJ849" s="17">
        <v>0.43031912930420002</v>
      </c>
      <c r="BK849" s="17">
        <v>0.37905616919929502</v>
      </c>
      <c r="BL849" s="17"/>
      <c r="BM849" s="17">
        <v>0.42610274584359198</v>
      </c>
      <c r="BN849" s="17">
        <v>0.39585286769090799</v>
      </c>
      <c r="BO849" s="17"/>
      <c r="BP849" s="17">
        <v>0.386784673690164</v>
      </c>
      <c r="BQ849" s="17">
        <v>0.41404275192109502</v>
      </c>
      <c r="BR849" s="17">
        <v>0.490919993504908</v>
      </c>
      <c r="BS849" s="17">
        <v>0.42780562163702801</v>
      </c>
      <c r="BT849" s="17"/>
      <c r="BU849" s="17">
        <v>0.42808343907841001</v>
      </c>
      <c r="BV849" s="17">
        <v>0.40928495731893999</v>
      </c>
      <c r="BW849" s="17"/>
      <c r="BX849" s="17">
        <v>0.39269687314830898</v>
      </c>
      <c r="BY849" s="17">
        <v>0.42997569835112698</v>
      </c>
      <c r="BZ849" s="17"/>
      <c r="CA849" s="17">
        <v>0.41738129863907603</v>
      </c>
      <c r="CB849" s="17">
        <v>0.37248859202968398</v>
      </c>
      <c r="CC849" s="17">
        <v>0.42698808968568602</v>
      </c>
      <c r="CD849" s="17">
        <v>0.45769309638543898</v>
      </c>
    </row>
    <row r="850" spans="2:82">
      <c r="B850" t="s">
        <v>185</v>
      </c>
      <c r="C850" s="17">
        <v>0.16988008730045101</v>
      </c>
      <c r="D850" s="17">
        <v>0.14251259747772099</v>
      </c>
      <c r="E850" s="17">
        <v>0.19528708867004199</v>
      </c>
      <c r="F850" s="17"/>
      <c r="G850" s="17">
        <v>0.146478831372026</v>
      </c>
      <c r="H850" s="17">
        <v>0.13670651868259601</v>
      </c>
      <c r="I850" s="17">
        <v>0.17882628109545601</v>
      </c>
      <c r="J850" s="17">
        <v>0.21671138159054901</v>
      </c>
      <c r="K850" s="17">
        <v>0.18982542894136201</v>
      </c>
      <c r="L850" s="17">
        <v>0.152264611711589</v>
      </c>
      <c r="M850" s="17"/>
      <c r="N850" s="17">
        <v>0.122348482864057</v>
      </c>
      <c r="O850" s="17">
        <v>0.152531054430215</v>
      </c>
      <c r="P850" s="17">
        <v>0.19222384299824599</v>
      </c>
      <c r="Q850" s="17">
        <v>0.21408457551756399</v>
      </c>
      <c r="R850" s="17"/>
      <c r="S850" s="17">
        <v>0.13704395880248499</v>
      </c>
      <c r="T850" s="17">
        <v>0.13692742460068999</v>
      </c>
      <c r="U850" s="17">
        <v>0.174627313743179</v>
      </c>
      <c r="V850" s="17">
        <v>0.238418404631839</v>
      </c>
      <c r="W850" s="17">
        <v>0.20443624806962199</v>
      </c>
      <c r="X850" s="17">
        <v>0.14962393833308599</v>
      </c>
      <c r="Y850" s="17">
        <v>0.16957441333533399</v>
      </c>
      <c r="Z850" s="17">
        <v>0.212670919789549</v>
      </c>
      <c r="AA850" s="17">
        <v>0.19816061789523601</v>
      </c>
      <c r="AB850" s="17">
        <v>0.13670956899915801</v>
      </c>
      <c r="AC850" s="17">
        <v>0.141042190071415</v>
      </c>
      <c r="AD850" s="17">
        <v>0.215598388835055</v>
      </c>
      <c r="AE850" s="17"/>
      <c r="AF850" s="17">
        <v>0</v>
      </c>
      <c r="AG850" s="17">
        <v>0.29949318350713799</v>
      </c>
      <c r="AH850" s="17">
        <v>0.21683096386548001</v>
      </c>
      <c r="AI850" s="17">
        <v>0.178274472638036</v>
      </c>
      <c r="AJ850" s="17">
        <v>0.23617305887773499</v>
      </c>
      <c r="AK850" s="17">
        <v>0.16352132359249499</v>
      </c>
      <c r="AL850" s="17">
        <v>0.19967362495935501</v>
      </c>
      <c r="AM850" s="17">
        <v>0.14830347526121601</v>
      </c>
      <c r="AN850" s="17">
        <v>0.15457278356155299</v>
      </c>
      <c r="AO850" s="17">
        <v>6.1890653581341402E-2</v>
      </c>
      <c r="AP850" s="17">
        <v>0.107440451020623</v>
      </c>
      <c r="AQ850" s="17">
        <v>0.115656675501279</v>
      </c>
      <c r="AR850" s="17">
        <v>0.26425475630941297</v>
      </c>
      <c r="AS850" s="17">
        <v>5.6145705395097098E-2</v>
      </c>
      <c r="AT850" s="17">
        <v>3.1889544378107801E-2</v>
      </c>
      <c r="AU850" s="17">
        <v>0.13571997023771501</v>
      </c>
      <c r="AV850" s="17"/>
      <c r="AW850" s="17">
        <v>0.146928341489832</v>
      </c>
      <c r="AX850" s="17">
        <v>0.140139289952605</v>
      </c>
      <c r="AY850" s="17">
        <v>0.212562336692389</v>
      </c>
      <c r="AZ850" s="17">
        <v>0.19002564475474401</v>
      </c>
      <c r="BA850" s="17">
        <v>0.18658417463324301</v>
      </c>
      <c r="BB850" s="17">
        <v>0.19901206413592301</v>
      </c>
      <c r="BC850" s="17"/>
      <c r="BD850" s="17">
        <v>0.21029915132707699</v>
      </c>
      <c r="BE850" s="17">
        <v>0.16196381147671199</v>
      </c>
      <c r="BF850" s="17">
        <v>0.15659269501930601</v>
      </c>
      <c r="BG850" s="17">
        <v>0.105175936271622</v>
      </c>
      <c r="BH850" s="17">
        <v>0.105652451968785</v>
      </c>
      <c r="BI850" s="17"/>
      <c r="BJ850" s="17">
        <v>0.176458058572141</v>
      </c>
      <c r="BK850" s="17">
        <v>0.133790121726474</v>
      </c>
      <c r="BL850" s="17"/>
      <c r="BM850" s="17">
        <v>0.173894635987837</v>
      </c>
      <c r="BN850" s="17">
        <v>0.14444616499632801</v>
      </c>
      <c r="BO850" s="17"/>
      <c r="BP850" s="17">
        <v>0.13852169416686999</v>
      </c>
      <c r="BQ850" s="17">
        <v>0.13264502322876301</v>
      </c>
      <c r="BR850" s="17">
        <v>8.4682530521307198E-2</v>
      </c>
      <c r="BS850" s="17">
        <v>0.183092259435016</v>
      </c>
      <c r="BT850" s="17"/>
      <c r="BU850" s="17">
        <v>0.15387147139740801</v>
      </c>
      <c r="BV850" s="17">
        <v>0.19030924395227899</v>
      </c>
      <c r="BW850" s="17"/>
      <c r="BX850" s="17">
        <v>0.12937476530675601</v>
      </c>
      <c r="BY850" s="17">
        <v>0.185037257691646</v>
      </c>
      <c r="BZ850" s="17"/>
      <c r="CA850" s="17">
        <v>0.11007767165917599</v>
      </c>
      <c r="CB850" s="17">
        <v>0.26152102775769598</v>
      </c>
      <c r="CC850" s="17">
        <v>6.4470215782376897E-2</v>
      </c>
      <c r="CD850" s="17">
        <v>0.205755735107857</v>
      </c>
    </row>
    <row r="851" spans="2:82">
      <c r="B851" t="s">
        <v>186</v>
      </c>
      <c r="C851" s="17">
        <v>9.0597561014449005E-2</v>
      </c>
      <c r="D851" s="17">
        <v>9.7077618302875895E-2</v>
      </c>
      <c r="E851" s="17">
        <v>8.3744254119334699E-2</v>
      </c>
      <c r="F851" s="17"/>
      <c r="G851" s="17">
        <v>0.12807964546904499</v>
      </c>
      <c r="H851" s="17">
        <v>0.14455100183410599</v>
      </c>
      <c r="I851" s="17">
        <v>9.3716310613757098E-2</v>
      </c>
      <c r="J851" s="17">
        <v>7.4445434101986604E-2</v>
      </c>
      <c r="K851" s="17">
        <v>7.8441311041305306E-2</v>
      </c>
      <c r="L851" s="17">
        <v>4.2391642263400198E-2</v>
      </c>
      <c r="M851" s="17"/>
      <c r="N851" s="17">
        <v>6.4285478994531201E-2</v>
      </c>
      <c r="O851" s="17">
        <v>7.9421799175720995E-2</v>
      </c>
      <c r="P851" s="17">
        <v>0.12047622336814499</v>
      </c>
      <c r="Q851" s="17">
        <v>0.10436566482101001</v>
      </c>
      <c r="R851" s="17"/>
      <c r="S851" s="17">
        <v>0.11871769962220401</v>
      </c>
      <c r="T851" s="17">
        <v>9.0909299162535998E-2</v>
      </c>
      <c r="U851" s="17">
        <v>4.9119061199113703E-2</v>
      </c>
      <c r="V851" s="17">
        <v>3.9816217498795201E-2</v>
      </c>
      <c r="W851" s="17">
        <v>3.4522969922696503E-2</v>
      </c>
      <c r="X851" s="17">
        <v>0.12799697549813499</v>
      </c>
      <c r="Y851" s="17">
        <v>8.54724932999473E-2</v>
      </c>
      <c r="Z851" s="17">
        <v>0.124118549537877</v>
      </c>
      <c r="AA851" s="17">
        <v>0.140708457476625</v>
      </c>
      <c r="AB851" s="17">
        <v>6.0412009589196299E-2</v>
      </c>
      <c r="AC851" s="17">
        <v>6.6494267990992395E-2</v>
      </c>
      <c r="AD851" s="17">
        <v>0.10750982312405399</v>
      </c>
      <c r="AE851" s="17"/>
      <c r="AF851" s="17">
        <v>0.34845317146535898</v>
      </c>
      <c r="AG851" s="17">
        <v>0.120197347959784</v>
      </c>
      <c r="AH851" s="17">
        <v>0.109152787343438</v>
      </c>
      <c r="AI851" s="17">
        <v>8.7425392031284493E-2</v>
      </c>
      <c r="AJ851" s="17">
        <v>0.111084359676891</v>
      </c>
      <c r="AK851" s="17">
        <v>7.0013775338113898E-2</v>
      </c>
      <c r="AL851" s="17">
        <v>0.104981349665317</v>
      </c>
      <c r="AM851" s="17">
        <v>8.8350883200343497E-2</v>
      </c>
      <c r="AN851" s="17">
        <v>8.9086082931120095E-2</v>
      </c>
      <c r="AO851" s="17">
        <v>0.140266679553571</v>
      </c>
      <c r="AP851" s="17">
        <v>6.3461489945684096E-2</v>
      </c>
      <c r="AQ851" s="17">
        <v>0.13046719532850801</v>
      </c>
      <c r="AR851" s="17">
        <v>5.2076383301790201E-2</v>
      </c>
      <c r="AS851" s="17">
        <v>6.3717807938301604E-2</v>
      </c>
      <c r="AT851" s="17">
        <v>2.9765542015182E-2</v>
      </c>
      <c r="AU851" s="17">
        <v>3.3863414783277299E-2</v>
      </c>
      <c r="AV851" s="17"/>
      <c r="AW851" s="17">
        <v>0.13389699197851199</v>
      </c>
      <c r="AX851" s="17">
        <v>6.7415483384114794E-2</v>
      </c>
      <c r="AY851" s="17">
        <v>6.8935046587786195E-2</v>
      </c>
      <c r="AZ851" s="17">
        <v>9.4729142587793996E-2</v>
      </c>
      <c r="BA851" s="17">
        <v>5.3114072064745298E-2</v>
      </c>
      <c r="BB851" s="17">
        <v>0.13602605903027301</v>
      </c>
      <c r="BC851" s="17"/>
      <c r="BD851" s="17">
        <v>0.11607801840512399</v>
      </c>
      <c r="BE851" s="17">
        <v>9.5194804769657401E-2</v>
      </c>
      <c r="BF851" s="17">
        <v>6.6428046085312498E-2</v>
      </c>
      <c r="BG851" s="17">
        <v>8.5449595116478594E-2</v>
      </c>
      <c r="BH851" s="17">
        <v>3.9099302071972201E-2</v>
      </c>
      <c r="BI851" s="17"/>
      <c r="BJ851" s="17">
        <v>8.2755115885313396E-2</v>
      </c>
      <c r="BK851" s="17">
        <v>0.12548644067731099</v>
      </c>
      <c r="BL851" s="17"/>
      <c r="BM851" s="17">
        <v>8.6324317760551397E-2</v>
      </c>
      <c r="BN851" s="17">
        <v>0.112451227164585</v>
      </c>
      <c r="BO851" s="17"/>
      <c r="BP851" s="17">
        <v>0.113901051097257</v>
      </c>
      <c r="BQ851" s="17">
        <v>0.11240593937810101</v>
      </c>
      <c r="BR851" s="17">
        <v>0.117261799315797</v>
      </c>
      <c r="BS851" s="17">
        <v>7.9285636755048697E-2</v>
      </c>
      <c r="BT851" s="17"/>
      <c r="BU851" s="17">
        <v>7.7731555336599895E-2</v>
      </c>
      <c r="BV851" s="17">
        <v>0.107016322453164</v>
      </c>
      <c r="BW851" s="17"/>
      <c r="BX851" s="17">
        <v>0.109757610120396</v>
      </c>
      <c r="BY851" s="17">
        <v>8.3427833316748204E-2</v>
      </c>
      <c r="BZ851" s="17"/>
      <c r="CA851" s="17">
        <v>7.9592904787991595E-2</v>
      </c>
      <c r="CB851" s="17">
        <v>0.12572472663942399</v>
      </c>
      <c r="CC851" s="17">
        <v>3.2546134057981797E-2</v>
      </c>
      <c r="CD851" s="17">
        <v>0.119405829471674</v>
      </c>
    </row>
    <row r="852" spans="2:82">
      <c r="B852" t="s">
        <v>187</v>
      </c>
      <c r="C852" s="17">
        <v>5.6122324795292902E-2</v>
      </c>
      <c r="D852" s="17">
        <v>5.6368436960076998E-2</v>
      </c>
      <c r="E852" s="17">
        <v>5.4697765399885398E-2</v>
      </c>
      <c r="F852" s="17"/>
      <c r="G852" s="17">
        <v>5.1185133736573303E-2</v>
      </c>
      <c r="H852" s="17">
        <v>4.4146882249698198E-2</v>
      </c>
      <c r="I852" s="17">
        <v>7.1368800259096504E-2</v>
      </c>
      <c r="J852" s="17">
        <v>8.7227674974725194E-2</v>
      </c>
      <c r="K852" s="17">
        <v>6.6735449055729201E-2</v>
      </c>
      <c r="L852" s="17">
        <v>2.33111301838567E-2</v>
      </c>
      <c r="M852" s="17"/>
      <c r="N852" s="17">
        <v>2.23743081827039E-2</v>
      </c>
      <c r="O852" s="17">
        <v>5.7178771219166001E-2</v>
      </c>
      <c r="P852" s="17">
        <v>8.5873594481097104E-2</v>
      </c>
      <c r="Q852" s="17">
        <v>6.5176189859322803E-2</v>
      </c>
      <c r="R852" s="17"/>
      <c r="S852" s="17">
        <v>4.9960639852641299E-2</v>
      </c>
      <c r="T852" s="17">
        <v>3.9611349278609702E-2</v>
      </c>
      <c r="U852" s="17">
        <v>5.7778781150523303E-2</v>
      </c>
      <c r="V852" s="17">
        <v>9.8302553795180797E-2</v>
      </c>
      <c r="W852" s="17">
        <v>5.0925730963833099E-2</v>
      </c>
      <c r="X852" s="17">
        <v>5.58674392937182E-2</v>
      </c>
      <c r="Y852" s="17">
        <v>5.7352755878446599E-2</v>
      </c>
      <c r="Z852" s="17">
        <v>3.0747207865746699E-2</v>
      </c>
      <c r="AA852" s="17">
        <v>6.5698242081890901E-2</v>
      </c>
      <c r="AB852" s="17">
        <v>5.05957027795308E-2</v>
      </c>
      <c r="AC852" s="17">
        <v>8.5850618758098907E-2</v>
      </c>
      <c r="AD852" s="17">
        <v>2.7320250565301501E-2</v>
      </c>
      <c r="AE852" s="17"/>
      <c r="AF852" s="17">
        <v>0.26473076289793102</v>
      </c>
      <c r="AG852" s="17">
        <v>0.10930803849395</v>
      </c>
      <c r="AH852" s="17">
        <v>7.1099512219425301E-2</v>
      </c>
      <c r="AI852" s="17">
        <v>4.8568101600847902E-2</v>
      </c>
      <c r="AJ852" s="17">
        <v>5.5488369357287799E-2</v>
      </c>
      <c r="AK852" s="17">
        <v>6.1329278699403397E-2</v>
      </c>
      <c r="AL852" s="17">
        <v>5.1009164837643603E-2</v>
      </c>
      <c r="AM852" s="17">
        <v>7.2842894262217697E-2</v>
      </c>
      <c r="AN852" s="17">
        <v>4.4095995149529499E-2</v>
      </c>
      <c r="AO852" s="17">
        <v>7.6873625585134803E-2</v>
      </c>
      <c r="AP852" s="17">
        <v>1.5752128013800399E-2</v>
      </c>
      <c r="AQ852" s="17">
        <v>5.0920767309612897E-2</v>
      </c>
      <c r="AR852" s="17">
        <v>6.20496488030155E-2</v>
      </c>
      <c r="AS852" s="17">
        <v>2.5728257078069101E-2</v>
      </c>
      <c r="AT852" s="17">
        <v>3.9524861722058498E-2</v>
      </c>
      <c r="AU852" s="17">
        <v>6.2255771939787798E-2</v>
      </c>
      <c r="AV852" s="17"/>
      <c r="AW852" s="17">
        <v>4.6833645184280397E-2</v>
      </c>
      <c r="AX852" s="17">
        <v>5.4303893043531302E-2</v>
      </c>
      <c r="AY852" s="17">
        <v>8.4579474671423002E-2</v>
      </c>
      <c r="AZ852" s="17">
        <v>5.9657232423087903E-2</v>
      </c>
      <c r="BA852" s="17">
        <v>4.9052266326478598E-2</v>
      </c>
      <c r="BB852" s="17">
        <v>3.8557334988827401E-2</v>
      </c>
      <c r="BC852" s="17"/>
      <c r="BD852" s="17">
        <v>6.2898021605656496E-2</v>
      </c>
      <c r="BE852" s="17">
        <v>7.5500406023872604E-2</v>
      </c>
      <c r="BF852" s="17">
        <v>3.7538421501845401E-2</v>
      </c>
      <c r="BG852" s="17">
        <v>3.8269580071312197E-2</v>
      </c>
      <c r="BH852" s="17">
        <v>0</v>
      </c>
      <c r="BI852" s="17"/>
      <c r="BJ852" s="17">
        <v>5.8285194006752597E-2</v>
      </c>
      <c r="BK852" s="17">
        <v>4.8523226090398497E-2</v>
      </c>
      <c r="BL852" s="17"/>
      <c r="BM852" s="17">
        <v>5.65350181882599E-2</v>
      </c>
      <c r="BN852" s="17">
        <v>5.5393084781210598E-2</v>
      </c>
      <c r="BO852" s="17"/>
      <c r="BP852" s="17">
        <v>6.7483505928024004E-2</v>
      </c>
      <c r="BQ852" s="17">
        <v>4.2178822349489303E-2</v>
      </c>
      <c r="BR852" s="17">
        <v>3.5311097612133302E-2</v>
      </c>
      <c r="BS852" s="17">
        <v>5.5936790908678098E-2</v>
      </c>
      <c r="BT852" s="17"/>
      <c r="BU852" s="17">
        <v>3.6013764764946797E-2</v>
      </c>
      <c r="BV852" s="17">
        <v>8.1783564054867502E-2</v>
      </c>
      <c r="BW852" s="17"/>
      <c r="BX852" s="17">
        <v>3.4716546698341101E-2</v>
      </c>
      <c r="BY852" s="17">
        <v>6.4132408655929493E-2</v>
      </c>
      <c r="BZ852" s="17"/>
      <c r="CA852" s="17">
        <v>3.1239799268184799E-2</v>
      </c>
      <c r="CB852" s="17">
        <v>0.12081362619809601</v>
      </c>
      <c r="CC852" s="17">
        <v>1.34002601863291E-2</v>
      </c>
      <c r="CD852" s="17">
        <v>4.4881217123687603E-2</v>
      </c>
    </row>
    <row r="853" spans="2:82">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row>
    <row r="854" spans="2:82">
      <c r="B854" s="6" t="s">
        <v>299</v>
      </c>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row>
    <row r="855" spans="2:82">
      <c r="B855" s="24" t="s">
        <v>17</v>
      </c>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row>
    <row r="856" spans="2:82">
      <c r="B856" t="s">
        <v>183</v>
      </c>
      <c r="C856" s="17">
        <v>0.26029583066268602</v>
      </c>
      <c r="D856" s="17">
        <v>0.26052416746822499</v>
      </c>
      <c r="E856" s="17">
        <v>0.25883313304051803</v>
      </c>
      <c r="F856" s="17"/>
      <c r="G856" s="17">
        <v>0.23611637506823299</v>
      </c>
      <c r="H856" s="17">
        <v>0.27761250145604999</v>
      </c>
      <c r="I856" s="17">
        <v>0.26777206409329501</v>
      </c>
      <c r="J856" s="17">
        <v>0.217145647047045</v>
      </c>
      <c r="K856" s="17">
        <v>0.21919146042600901</v>
      </c>
      <c r="L856" s="17">
        <v>0.31919941173427702</v>
      </c>
      <c r="M856" s="17"/>
      <c r="N856" s="17">
        <v>0.31288334688585601</v>
      </c>
      <c r="O856" s="17">
        <v>0.27963661151303398</v>
      </c>
      <c r="P856" s="17">
        <v>0.22457845651431399</v>
      </c>
      <c r="Q856" s="17">
        <v>0.21393611732234999</v>
      </c>
      <c r="R856" s="17"/>
      <c r="S856" s="17">
        <v>0.269788124540078</v>
      </c>
      <c r="T856" s="17">
        <v>0.22814382861803501</v>
      </c>
      <c r="U856" s="17">
        <v>0.26762425957692898</v>
      </c>
      <c r="V856" s="17">
        <v>0.25550376649045498</v>
      </c>
      <c r="W856" s="17">
        <v>0.31756356295824001</v>
      </c>
      <c r="X856" s="17">
        <v>0.245137219229033</v>
      </c>
      <c r="Y856" s="17">
        <v>0.226022203848739</v>
      </c>
      <c r="Z856" s="17">
        <v>0.17602326913149499</v>
      </c>
      <c r="AA856" s="17">
        <v>0.310255996481759</v>
      </c>
      <c r="AB856" s="17">
        <v>0.27072753067298599</v>
      </c>
      <c r="AC856" s="17">
        <v>0.23854644213161</v>
      </c>
      <c r="AD856" s="17">
        <v>0.284835575992059</v>
      </c>
      <c r="AE856" s="17"/>
      <c r="AF856" s="17">
        <v>0</v>
      </c>
      <c r="AG856" s="17">
        <v>0.105709137296186</v>
      </c>
      <c r="AH856" s="17">
        <v>0.23305771112846899</v>
      </c>
      <c r="AI856" s="17">
        <v>0.30474601996692002</v>
      </c>
      <c r="AJ856" s="17">
        <v>0.23367959412738701</v>
      </c>
      <c r="AK856" s="17">
        <v>0.30747677426572201</v>
      </c>
      <c r="AL856" s="17">
        <v>0.278899414605288</v>
      </c>
      <c r="AM856" s="17">
        <v>0.25697420302236101</v>
      </c>
      <c r="AN856" s="17">
        <v>0.24061588727687599</v>
      </c>
      <c r="AO856" s="17">
        <v>0.23221816660695799</v>
      </c>
      <c r="AP856" s="17">
        <v>0.27805537387839702</v>
      </c>
      <c r="AQ856" s="17">
        <v>0.18609605885862299</v>
      </c>
      <c r="AR856" s="17">
        <v>0.35669449911572199</v>
      </c>
      <c r="AS856" s="17">
        <v>0.25379785651298498</v>
      </c>
      <c r="AT856" s="17">
        <v>0.30811775828333199</v>
      </c>
      <c r="AU856" s="17">
        <v>0.39893987312277301</v>
      </c>
      <c r="AV856" s="17"/>
      <c r="AW856" s="17">
        <v>0.30548022873616498</v>
      </c>
      <c r="AX856" s="17">
        <v>0.27900976026790802</v>
      </c>
      <c r="AY856" s="17">
        <v>0.19851866978371699</v>
      </c>
      <c r="AZ856" s="17">
        <v>0.21399321432691501</v>
      </c>
      <c r="BA856" s="17">
        <v>0.29474145288034098</v>
      </c>
      <c r="BB856" s="17">
        <v>0.22432768647899101</v>
      </c>
      <c r="BC856" s="17"/>
      <c r="BD856" s="17">
        <v>0.21341058040768501</v>
      </c>
      <c r="BE856" s="17">
        <v>0.23720549426315399</v>
      </c>
      <c r="BF856" s="17">
        <v>0.28488557359078698</v>
      </c>
      <c r="BG856" s="17">
        <v>0.35160861122795101</v>
      </c>
      <c r="BH856" s="17">
        <v>0.50889123520800805</v>
      </c>
      <c r="BI856" s="17"/>
      <c r="BJ856" s="17">
        <v>0.24948609089816101</v>
      </c>
      <c r="BK856" s="17">
        <v>0.30386461275418603</v>
      </c>
      <c r="BL856" s="17"/>
      <c r="BM856" s="17">
        <v>0.25485790450954299</v>
      </c>
      <c r="BN856" s="17">
        <v>0.28761991675873799</v>
      </c>
      <c r="BO856" s="17"/>
      <c r="BP856" s="17">
        <v>0.295965785844717</v>
      </c>
      <c r="BQ856" s="17">
        <v>0.28323975602366003</v>
      </c>
      <c r="BR856" s="17">
        <v>0.17623246123728301</v>
      </c>
      <c r="BS856" s="17">
        <v>0.25944405998457098</v>
      </c>
      <c r="BT856" s="17"/>
      <c r="BU856" s="17">
        <v>0.30398627403957101</v>
      </c>
      <c r="BV856" s="17">
        <v>0.204540922347062</v>
      </c>
      <c r="BW856" s="17"/>
      <c r="BX856" s="17">
        <v>0.32662493897739597</v>
      </c>
      <c r="BY856" s="17">
        <v>0.235475349127481</v>
      </c>
      <c r="BZ856" s="17"/>
      <c r="CA856" s="17">
        <v>0.36070232028597099</v>
      </c>
      <c r="CB856" s="17">
        <v>0.13250728581754501</v>
      </c>
      <c r="CC856" s="17">
        <v>0.45422555193681002</v>
      </c>
      <c r="CD856" s="17">
        <v>0.15823329526972599</v>
      </c>
    </row>
    <row r="857" spans="2:82">
      <c r="B857" t="s">
        <v>184</v>
      </c>
      <c r="C857" s="17">
        <v>0.40370368591974898</v>
      </c>
      <c r="D857" s="17">
        <v>0.41294332740624501</v>
      </c>
      <c r="E857" s="17">
        <v>0.39787999906876798</v>
      </c>
      <c r="F857" s="17"/>
      <c r="G857" s="17">
        <v>0.40776569216595399</v>
      </c>
      <c r="H857" s="17">
        <v>0.322052350149308</v>
      </c>
      <c r="I857" s="17">
        <v>0.399375596681254</v>
      </c>
      <c r="J857" s="17">
        <v>0.39198023688231198</v>
      </c>
      <c r="K857" s="17">
        <v>0.42021177036432</v>
      </c>
      <c r="L857" s="17">
        <v>0.46601681015093899</v>
      </c>
      <c r="M857" s="17"/>
      <c r="N857" s="17">
        <v>0.43415966552246199</v>
      </c>
      <c r="O857" s="17">
        <v>0.387543054193001</v>
      </c>
      <c r="P857" s="17">
        <v>0.40236038137225699</v>
      </c>
      <c r="Q857" s="17">
        <v>0.39281145278910901</v>
      </c>
      <c r="R857" s="17"/>
      <c r="S857" s="17">
        <v>0.41061525234049301</v>
      </c>
      <c r="T857" s="17">
        <v>0.41637290272446698</v>
      </c>
      <c r="U857" s="17">
        <v>0.45584672428670098</v>
      </c>
      <c r="V857" s="17">
        <v>0.39442024605418702</v>
      </c>
      <c r="W857" s="17">
        <v>0.352086493993576</v>
      </c>
      <c r="X857" s="17">
        <v>0.29409557222656002</v>
      </c>
      <c r="Y857" s="17">
        <v>0.44046949159815102</v>
      </c>
      <c r="Z857" s="17">
        <v>0.463364375642902</v>
      </c>
      <c r="AA857" s="17">
        <v>0.35367780883153799</v>
      </c>
      <c r="AB857" s="17">
        <v>0.46492741290577</v>
      </c>
      <c r="AC857" s="17">
        <v>0.44010204639959399</v>
      </c>
      <c r="AD857" s="17">
        <v>0.39781850787808398</v>
      </c>
      <c r="AE857" s="17"/>
      <c r="AF857" s="17">
        <v>0.24634867810872799</v>
      </c>
      <c r="AG857" s="17">
        <v>0.45443270074386899</v>
      </c>
      <c r="AH857" s="17">
        <v>0.35800739046816799</v>
      </c>
      <c r="AI857" s="17">
        <v>0.375746703752532</v>
      </c>
      <c r="AJ857" s="17">
        <v>0.35772945778992099</v>
      </c>
      <c r="AK857" s="17">
        <v>0.425587805533228</v>
      </c>
      <c r="AL857" s="17">
        <v>0.33397061706532999</v>
      </c>
      <c r="AM857" s="17">
        <v>0.40640423856345498</v>
      </c>
      <c r="AN857" s="17">
        <v>0.43059276084027598</v>
      </c>
      <c r="AO857" s="17">
        <v>0.45951484348877403</v>
      </c>
      <c r="AP857" s="17">
        <v>0.45619033608517101</v>
      </c>
      <c r="AQ857" s="17">
        <v>0.426226130198188</v>
      </c>
      <c r="AR857" s="17">
        <v>0.26568685051146201</v>
      </c>
      <c r="AS857" s="17">
        <v>0.57262279244008696</v>
      </c>
      <c r="AT857" s="17">
        <v>0.43719797704034802</v>
      </c>
      <c r="AU857" s="17">
        <v>0.42443525918500702</v>
      </c>
      <c r="AV857" s="17"/>
      <c r="AW857" s="17">
        <v>0.35914730679537499</v>
      </c>
      <c r="AX857" s="17">
        <v>0.44532002799856701</v>
      </c>
      <c r="AY857" s="17">
        <v>0.40264199001960099</v>
      </c>
      <c r="AZ857" s="17">
        <v>0.39677174793583703</v>
      </c>
      <c r="BA857" s="17">
        <v>0.41045441510356001</v>
      </c>
      <c r="BB857" s="17">
        <v>0.40410206913247798</v>
      </c>
      <c r="BC857" s="17"/>
      <c r="BD857" s="17">
        <v>0.40485206113989503</v>
      </c>
      <c r="BE857" s="17">
        <v>0.40902550075550198</v>
      </c>
      <c r="BF857" s="17">
        <v>0.41784624091165201</v>
      </c>
      <c r="BG857" s="17">
        <v>0.38368703947153499</v>
      </c>
      <c r="BH857" s="17">
        <v>0.28965271578596702</v>
      </c>
      <c r="BI857" s="17"/>
      <c r="BJ857" s="17">
        <v>0.41125006906876699</v>
      </c>
      <c r="BK857" s="17">
        <v>0.37445634087282498</v>
      </c>
      <c r="BL857" s="17"/>
      <c r="BM857" s="17">
        <v>0.403174115367606</v>
      </c>
      <c r="BN857" s="17">
        <v>0.40317916083822702</v>
      </c>
      <c r="BO857" s="17"/>
      <c r="BP857" s="17">
        <v>0.38118471752692601</v>
      </c>
      <c r="BQ857" s="17">
        <v>0.44384967775425399</v>
      </c>
      <c r="BR857" s="17">
        <v>0.57245846752290197</v>
      </c>
      <c r="BS857" s="17">
        <v>0.39648513980708699</v>
      </c>
      <c r="BT857" s="17"/>
      <c r="BU857" s="17">
        <v>0.42574426607997201</v>
      </c>
      <c r="BV857" s="17">
        <v>0.37557692795906999</v>
      </c>
      <c r="BW857" s="17"/>
      <c r="BX857" s="17">
        <v>0.40277879049583998</v>
      </c>
      <c r="BY857" s="17">
        <v>0.40404978358899801</v>
      </c>
      <c r="BZ857" s="17"/>
      <c r="CA857" s="17">
        <v>0.371296855745541</v>
      </c>
      <c r="CB857" s="17">
        <v>0.34551202742675002</v>
      </c>
      <c r="CC857" s="17">
        <v>0.422406942800098</v>
      </c>
      <c r="CD857" s="17">
        <v>0.44740087471084</v>
      </c>
    </row>
    <row r="858" spans="2:82">
      <c r="B858" t="s">
        <v>185</v>
      </c>
      <c r="C858" s="17">
        <v>0.17391967995243601</v>
      </c>
      <c r="D858" s="17">
        <v>0.162129983155645</v>
      </c>
      <c r="E858" s="17">
        <v>0.18546655132857701</v>
      </c>
      <c r="F858" s="17"/>
      <c r="G858" s="17">
        <v>0.158906920001641</v>
      </c>
      <c r="H858" s="17">
        <v>0.17317301705695501</v>
      </c>
      <c r="I858" s="17">
        <v>0.15523699570023899</v>
      </c>
      <c r="J858" s="17">
        <v>0.191915998732091</v>
      </c>
      <c r="K858" s="17">
        <v>0.213272862953088</v>
      </c>
      <c r="L858" s="17">
        <v>0.159472671837742</v>
      </c>
      <c r="M858" s="17"/>
      <c r="N858" s="17">
        <v>0.13911964382076</v>
      </c>
      <c r="O858" s="17">
        <v>0.17007764801515701</v>
      </c>
      <c r="P858" s="17">
        <v>0.18071059215481799</v>
      </c>
      <c r="Q858" s="17">
        <v>0.20537563468474301</v>
      </c>
      <c r="R858" s="17"/>
      <c r="S858" s="17">
        <v>0.112251636932285</v>
      </c>
      <c r="T858" s="17">
        <v>0.17666966487896099</v>
      </c>
      <c r="U858" s="17">
        <v>0.189653254579803</v>
      </c>
      <c r="V858" s="17">
        <v>0.22979470253352799</v>
      </c>
      <c r="W858" s="17">
        <v>0.21627758863169699</v>
      </c>
      <c r="X858" s="17">
        <v>0.22023272680728401</v>
      </c>
      <c r="Y858" s="17">
        <v>0.190246158962731</v>
      </c>
      <c r="Z858" s="17">
        <v>0.149596917178447</v>
      </c>
      <c r="AA858" s="17">
        <v>0.15330553965912899</v>
      </c>
      <c r="AB858" s="17">
        <v>0.16087244252191499</v>
      </c>
      <c r="AC858" s="17">
        <v>0.18651356848535</v>
      </c>
      <c r="AD858" s="17">
        <v>0.13691299115105901</v>
      </c>
      <c r="AE858" s="17"/>
      <c r="AF858" s="17">
        <v>0.14046738752798299</v>
      </c>
      <c r="AG858" s="17">
        <v>0.14740546740997201</v>
      </c>
      <c r="AH858" s="17">
        <v>0.191450328626602</v>
      </c>
      <c r="AI858" s="17">
        <v>0.16317741790884599</v>
      </c>
      <c r="AJ858" s="17">
        <v>0.212859053269561</v>
      </c>
      <c r="AK858" s="17">
        <v>0.14952937683522599</v>
      </c>
      <c r="AL858" s="17">
        <v>0.203749006534372</v>
      </c>
      <c r="AM858" s="17">
        <v>0.23261992641248</v>
      </c>
      <c r="AN858" s="17">
        <v>0.20539436340351699</v>
      </c>
      <c r="AO858" s="17">
        <v>0.14703738481276901</v>
      </c>
      <c r="AP858" s="17">
        <v>0.164155614585244</v>
      </c>
      <c r="AQ858" s="17">
        <v>0.127705148093472</v>
      </c>
      <c r="AR858" s="17">
        <v>0.22377816649968699</v>
      </c>
      <c r="AS858" s="17">
        <v>6.5716737367143299E-2</v>
      </c>
      <c r="AT858" s="17">
        <v>0.15326504471368599</v>
      </c>
      <c r="AU858" s="17">
        <v>8.6040941514144806E-2</v>
      </c>
      <c r="AV858" s="17"/>
      <c r="AW858" s="17">
        <v>0.14848485114732701</v>
      </c>
      <c r="AX858" s="17">
        <v>0.14625944404821001</v>
      </c>
      <c r="AY858" s="17">
        <v>0.18420662165601501</v>
      </c>
      <c r="AZ858" s="17">
        <v>0.208848277567389</v>
      </c>
      <c r="BA858" s="17">
        <v>0.195297443218553</v>
      </c>
      <c r="BB858" s="17">
        <v>0.21658068657504201</v>
      </c>
      <c r="BC858" s="17"/>
      <c r="BD858" s="17">
        <v>0.20860482972066199</v>
      </c>
      <c r="BE858" s="17">
        <v>0.16918227074516901</v>
      </c>
      <c r="BF858" s="17">
        <v>0.14584014673243401</v>
      </c>
      <c r="BG858" s="17">
        <v>0.12409774816012099</v>
      </c>
      <c r="BH858" s="17">
        <v>0.156595887688597</v>
      </c>
      <c r="BI858" s="17"/>
      <c r="BJ858" s="17">
        <v>0.18375188579872001</v>
      </c>
      <c r="BK858" s="17">
        <v>0.133817623662361</v>
      </c>
      <c r="BL858" s="17"/>
      <c r="BM858" s="17">
        <v>0.18480816755971299</v>
      </c>
      <c r="BN858" s="17">
        <v>0.12685382330176101</v>
      </c>
      <c r="BO858" s="17"/>
      <c r="BP858" s="17">
        <v>0.12800398782653999</v>
      </c>
      <c r="BQ858" s="17">
        <v>0.10463877399883401</v>
      </c>
      <c r="BR858" s="17">
        <v>0.12644824244859701</v>
      </c>
      <c r="BS858" s="17">
        <v>0.19179209137594799</v>
      </c>
      <c r="BT858" s="17"/>
      <c r="BU858" s="17">
        <v>0.152399975058985</v>
      </c>
      <c r="BV858" s="17">
        <v>0.20138173070260901</v>
      </c>
      <c r="BW858" s="17"/>
      <c r="BX858" s="17">
        <v>0.117852472349527</v>
      </c>
      <c r="BY858" s="17">
        <v>0.19490013825191599</v>
      </c>
      <c r="BZ858" s="17"/>
      <c r="CA858" s="17">
        <v>0.148694870286325</v>
      </c>
      <c r="CB858" s="17">
        <v>0.25914552819308001</v>
      </c>
      <c r="CC858" s="17">
        <v>6.6868604998771397E-2</v>
      </c>
      <c r="CD858" s="17">
        <v>0.20900330223420799</v>
      </c>
    </row>
    <row r="859" spans="2:82">
      <c r="B859" t="s">
        <v>186</v>
      </c>
      <c r="C859" s="17">
        <v>0.11056559709475</v>
      </c>
      <c r="D859" s="17">
        <v>0.111934244901416</v>
      </c>
      <c r="E859" s="17">
        <v>0.108387291445525</v>
      </c>
      <c r="F859" s="17"/>
      <c r="G859" s="17">
        <v>0.17412610096501499</v>
      </c>
      <c r="H859" s="17">
        <v>0.16745168353701401</v>
      </c>
      <c r="I859" s="17">
        <v>0.10020231446493599</v>
      </c>
      <c r="J859" s="17">
        <v>0.12320982522577099</v>
      </c>
      <c r="K859" s="17">
        <v>7.1753156205531701E-2</v>
      </c>
      <c r="L859" s="17">
        <v>4.9322310384638399E-2</v>
      </c>
      <c r="M859" s="17"/>
      <c r="N859" s="17">
        <v>0.10048113673964899</v>
      </c>
      <c r="O859" s="17">
        <v>9.8011192371500397E-2</v>
      </c>
      <c r="P859" s="17">
        <v>0.104141043165503</v>
      </c>
      <c r="Q859" s="17">
        <v>0.14065768239479001</v>
      </c>
      <c r="R859" s="17"/>
      <c r="S859" s="17">
        <v>0.154319081975656</v>
      </c>
      <c r="T859" s="17">
        <v>0.13532625128758299</v>
      </c>
      <c r="U859" s="17">
        <v>5.78630867540477E-2</v>
      </c>
      <c r="V859" s="17">
        <v>4.80984321474636E-2</v>
      </c>
      <c r="W859" s="17">
        <v>6.3146623452654205E-2</v>
      </c>
      <c r="X859" s="17">
        <v>0.19264270531326699</v>
      </c>
      <c r="Y859" s="17">
        <v>0.10299391929608701</v>
      </c>
      <c r="Z859" s="17">
        <v>0.14210679768742501</v>
      </c>
      <c r="AA859" s="17">
        <v>0.11492283801433301</v>
      </c>
      <c r="AB859" s="17">
        <v>8.2967681127162199E-2</v>
      </c>
      <c r="AC859" s="17">
        <v>3.375326349103E-2</v>
      </c>
      <c r="AD859" s="17">
        <v>0.13078130853683601</v>
      </c>
      <c r="AE859" s="17"/>
      <c r="AF859" s="17">
        <v>0.49922089122459901</v>
      </c>
      <c r="AG859" s="17">
        <v>0.160015849106318</v>
      </c>
      <c r="AH859" s="17">
        <v>0.19910780436301101</v>
      </c>
      <c r="AI859" s="17">
        <v>9.6828279427443306E-2</v>
      </c>
      <c r="AJ859" s="17">
        <v>0.15794185448683601</v>
      </c>
      <c r="AK859" s="17">
        <v>6.5362882050482504E-2</v>
      </c>
      <c r="AL859" s="17">
        <v>0.132830558475209</v>
      </c>
      <c r="AM859" s="17">
        <v>6.5922533623288301E-2</v>
      </c>
      <c r="AN859" s="17">
        <v>8.8602943407893098E-2</v>
      </c>
      <c r="AO859" s="17">
        <v>0.104883601629391</v>
      </c>
      <c r="AP859" s="17">
        <v>6.6400634936499198E-2</v>
      </c>
      <c r="AQ859" s="17">
        <v>0.176318311902076</v>
      </c>
      <c r="AR859" s="17">
        <v>0.112550304347624</v>
      </c>
      <c r="AS859" s="17">
        <v>5.7230999424450701E-2</v>
      </c>
      <c r="AT859" s="17">
        <v>0.101419219962635</v>
      </c>
      <c r="AU859" s="17">
        <v>2.9735410142883101E-2</v>
      </c>
      <c r="AV859" s="17"/>
      <c r="AW859" s="17">
        <v>0.14209388594137701</v>
      </c>
      <c r="AX859" s="17">
        <v>8.0545295145984894E-2</v>
      </c>
      <c r="AY859" s="17">
        <v>0.127183151307768</v>
      </c>
      <c r="AZ859" s="17">
        <v>0.119502709988353</v>
      </c>
      <c r="BA859" s="17">
        <v>7.3083551999571394E-2</v>
      </c>
      <c r="BB859" s="17">
        <v>0.13144727671829301</v>
      </c>
      <c r="BC859" s="17"/>
      <c r="BD859" s="17">
        <v>0.12398284022049801</v>
      </c>
      <c r="BE859" s="17">
        <v>0.12940476459220401</v>
      </c>
      <c r="BF859" s="17">
        <v>0.104488878102184</v>
      </c>
      <c r="BG859" s="17">
        <v>9.0698635806166494E-2</v>
      </c>
      <c r="BH859" s="17">
        <v>4.4860161317427601E-2</v>
      </c>
      <c r="BI859" s="17"/>
      <c r="BJ859" s="17">
        <v>0.101782316830294</v>
      </c>
      <c r="BK859" s="17">
        <v>0.144274748887116</v>
      </c>
      <c r="BL859" s="17"/>
      <c r="BM859" s="17">
        <v>0.10571643889516601</v>
      </c>
      <c r="BN859" s="17">
        <v>0.12940006068806401</v>
      </c>
      <c r="BO859" s="17"/>
      <c r="BP859" s="17">
        <v>0.154864314357432</v>
      </c>
      <c r="BQ859" s="17">
        <v>0.123140065310585</v>
      </c>
      <c r="BR859" s="17">
        <v>9.3038380459988398E-2</v>
      </c>
      <c r="BS859" s="17">
        <v>0.100432551123247</v>
      </c>
      <c r="BT859" s="17"/>
      <c r="BU859" s="17">
        <v>8.6539533630625304E-2</v>
      </c>
      <c r="BV859" s="17">
        <v>0.14122609998944699</v>
      </c>
      <c r="BW859" s="17"/>
      <c r="BX859" s="17">
        <v>0.117317848014485</v>
      </c>
      <c r="BY859" s="17">
        <v>0.108038891647736</v>
      </c>
      <c r="BZ859" s="17"/>
      <c r="CA859" s="17">
        <v>8.1626685195708301E-2</v>
      </c>
      <c r="CB859" s="17">
        <v>0.14079759836321801</v>
      </c>
      <c r="CC859" s="17">
        <v>4.0572655260940102E-2</v>
      </c>
      <c r="CD859" s="17">
        <v>0.16056725678259101</v>
      </c>
    </row>
    <row r="860" spans="2:82">
      <c r="B860" t="s">
        <v>187</v>
      </c>
      <c r="C860" s="17">
        <v>5.1515206370380102E-2</v>
      </c>
      <c r="D860" s="17">
        <v>5.2468277068469502E-2</v>
      </c>
      <c r="E860" s="17">
        <v>4.9433025116610602E-2</v>
      </c>
      <c r="F860" s="17"/>
      <c r="G860" s="17">
        <v>2.3084911799156501E-2</v>
      </c>
      <c r="H860" s="17">
        <v>5.9710447800672403E-2</v>
      </c>
      <c r="I860" s="17">
        <v>7.7413029060275806E-2</v>
      </c>
      <c r="J860" s="17">
        <v>7.5748292112781307E-2</v>
      </c>
      <c r="K860" s="17">
        <v>7.5570750051050795E-2</v>
      </c>
      <c r="L860" s="17">
        <v>5.9887958924043803E-3</v>
      </c>
      <c r="M860" s="17"/>
      <c r="N860" s="17">
        <v>1.3356207031273199E-2</v>
      </c>
      <c r="O860" s="17">
        <v>6.4731493907308604E-2</v>
      </c>
      <c r="P860" s="17">
        <v>8.8209526793107895E-2</v>
      </c>
      <c r="Q860" s="17">
        <v>4.7219112809007903E-2</v>
      </c>
      <c r="R860" s="17"/>
      <c r="S860" s="17">
        <v>5.3025904211488097E-2</v>
      </c>
      <c r="T860" s="17">
        <v>4.3487352490953299E-2</v>
      </c>
      <c r="U860" s="17">
        <v>2.9012674802520601E-2</v>
      </c>
      <c r="V860" s="17">
        <v>7.2182852774366299E-2</v>
      </c>
      <c r="W860" s="17">
        <v>5.0925730963833099E-2</v>
      </c>
      <c r="X860" s="17">
        <v>4.7891776423856197E-2</v>
      </c>
      <c r="Y860" s="17">
        <v>4.0268226294291699E-2</v>
      </c>
      <c r="Z860" s="17">
        <v>6.8908640359731599E-2</v>
      </c>
      <c r="AA860" s="17">
        <v>6.7837817013241097E-2</v>
      </c>
      <c r="AB860" s="17">
        <v>2.0504932772167202E-2</v>
      </c>
      <c r="AC860" s="17">
        <v>0.10108467949241599</v>
      </c>
      <c r="AD860" s="17">
        <v>4.9651616441961997E-2</v>
      </c>
      <c r="AE860" s="17"/>
      <c r="AF860" s="17">
        <v>0.113963043138691</v>
      </c>
      <c r="AG860" s="17">
        <v>0.132436845443655</v>
      </c>
      <c r="AH860" s="17">
        <v>1.8376765413749E-2</v>
      </c>
      <c r="AI860" s="17">
        <v>5.9501578944257998E-2</v>
      </c>
      <c r="AJ860" s="17">
        <v>3.7790040326294003E-2</v>
      </c>
      <c r="AK860" s="17">
        <v>5.2043161315342597E-2</v>
      </c>
      <c r="AL860" s="17">
        <v>5.0550403319800402E-2</v>
      </c>
      <c r="AM860" s="17">
        <v>3.8079098378415402E-2</v>
      </c>
      <c r="AN860" s="17">
        <v>3.4794045071437303E-2</v>
      </c>
      <c r="AO860" s="17">
        <v>5.6346003462107899E-2</v>
      </c>
      <c r="AP860" s="17">
        <v>3.5198040514689298E-2</v>
      </c>
      <c r="AQ860" s="17">
        <v>8.3654350947641995E-2</v>
      </c>
      <c r="AR860" s="17">
        <v>4.1290179525505101E-2</v>
      </c>
      <c r="AS860" s="17">
        <v>5.0631614255333197E-2</v>
      </c>
      <c r="AT860" s="17">
        <v>0</v>
      </c>
      <c r="AU860" s="17">
        <v>6.0848516035192299E-2</v>
      </c>
      <c r="AV860" s="17"/>
      <c r="AW860" s="17">
        <v>4.4793727379755399E-2</v>
      </c>
      <c r="AX860" s="17">
        <v>4.8865472539329699E-2</v>
      </c>
      <c r="AY860" s="17">
        <v>8.7449567232898803E-2</v>
      </c>
      <c r="AZ860" s="17">
        <v>6.0884050181505202E-2</v>
      </c>
      <c r="BA860" s="17">
        <v>2.64231367979742E-2</v>
      </c>
      <c r="BB860" s="17">
        <v>2.3542281095196699E-2</v>
      </c>
      <c r="BC860" s="17"/>
      <c r="BD860" s="17">
        <v>4.9149688511260101E-2</v>
      </c>
      <c r="BE860" s="17">
        <v>5.51819696439717E-2</v>
      </c>
      <c r="BF860" s="17">
        <v>4.6939160662943097E-2</v>
      </c>
      <c r="BG860" s="17">
        <v>4.9907965334226798E-2</v>
      </c>
      <c r="BH860" s="17">
        <v>0</v>
      </c>
      <c r="BI860" s="17"/>
      <c r="BJ860" s="17">
        <v>5.3729637404058402E-2</v>
      </c>
      <c r="BK860" s="17">
        <v>4.3586673823511703E-2</v>
      </c>
      <c r="BL860" s="17"/>
      <c r="BM860" s="17">
        <v>5.1443373667972497E-2</v>
      </c>
      <c r="BN860" s="17">
        <v>5.29470384132106E-2</v>
      </c>
      <c r="BO860" s="17"/>
      <c r="BP860" s="17">
        <v>3.9981194444384999E-2</v>
      </c>
      <c r="BQ860" s="17">
        <v>4.5131726912667598E-2</v>
      </c>
      <c r="BR860" s="17">
        <v>3.1822448331230102E-2</v>
      </c>
      <c r="BS860" s="17">
        <v>5.1846157709147002E-2</v>
      </c>
      <c r="BT860" s="17"/>
      <c r="BU860" s="17">
        <v>3.1329951190846299E-2</v>
      </c>
      <c r="BV860" s="17">
        <v>7.7274319001811503E-2</v>
      </c>
      <c r="BW860" s="17"/>
      <c r="BX860" s="17">
        <v>3.5425950162753503E-2</v>
      </c>
      <c r="BY860" s="17">
        <v>5.7535837383868499E-2</v>
      </c>
      <c r="BZ860" s="17"/>
      <c r="CA860" s="17">
        <v>3.7679268486454802E-2</v>
      </c>
      <c r="CB860" s="17">
        <v>0.12203756019940599</v>
      </c>
      <c r="CC860" s="17">
        <v>1.59262450033801E-2</v>
      </c>
      <c r="CD860" s="17">
        <v>2.4795271002634501E-2</v>
      </c>
    </row>
    <row r="861" spans="2:82">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row>
    <row r="862" spans="2:82">
      <c r="B862" s="6" t="s">
        <v>300</v>
      </c>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row>
    <row r="863" spans="2:82">
      <c r="B863" s="24" t="s">
        <v>17</v>
      </c>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row>
    <row r="864" spans="2:82">
      <c r="B864" t="s">
        <v>183</v>
      </c>
      <c r="C864" s="17">
        <v>0.208449449063667</v>
      </c>
      <c r="D864" s="17">
        <v>0.19425327789726801</v>
      </c>
      <c r="E864" s="17">
        <v>0.21842575081099899</v>
      </c>
      <c r="F864" s="17"/>
      <c r="G864" s="17">
        <v>0.17675735217546101</v>
      </c>
      <c r="H864" s="17">
        <v>0.20696646431499499</v>
      </c>
      <c r="I864" s="17">
        <v>0.21162995899182599</v>
      </c>
      <c r="J864" s="17">
        <v>0.187734837917679</v>
      </c>
      <c r="K864" s="17">
        <v>0.21280631854252599</v>
      </c>
      <c r="L864" s="17">
        <v>0.23963157431065699</v>
      </c>
      <c r="M864" s="17"/>
      <c r="N864" s="17">
        <v>0.210790662333396</v>
      </c>
      <c r="O864" s="17">
        <v>0.23102324478627501</v>
      </c>
      <c r="P864" s="17">
        <v>0.16613504424785699</v>
      </c>
      <c r="Q864" s="17">
        <v>0.214095229902735</v>
      </c>
      <c r="R864" s="17"/>
      <c r="S864" s="17">
        <v>0.229605608449443</v>
      </c>
      <c r="T864" s="17">
        <v>0.226649478075274</v>
      </c>
      <c r="U864" s="17">
        <v>0.246616619681959</v>
      </c>
      <c r="V864" s="17">
        <v>0.18876923917232299</v>
      </c>
      <c r="W864" s="17">
        <v>0.21436679170576201</v>
      </c>
      <c r="X864" s="17">
        <v>0.18580717412261799</v>
      </c>
      <c r="Y864" s="17">
        <v>0.22735765064841801</v>
      </c>
      <c r="Z864" s="17">
        <v>0.15142817910843101</v>
      </c>
      <c r="AA864" s="17">
        <v>0.22421385296243099</v>
      </c>
      <c r="AB864" s="17">
        <v>0.19609902027264101</v>
      </c>
      <c r="AC864" s="17">
        <v>0.159775090410049</v>
      </c>
      <c r="AD864" s="17">
        <v>0.10273728982901301</v>
      </c>
      <c r="AE864" s="17"/>
      <c r="AF864" s="17">
        <v>0.51710072043154498</v>
      </c>
      <c r="AG864" s="17">
        <v>0.16666644091095001</v>
      </c>
      <c r="AH864" s="17">
        <v>0.21279738726522901</v>
      </c>
      <c r="AI864" s="17">
        <v>0.194242830136867</v>
      </c>
      <c r="AJ864" s="17">
        <v>0.21260050545535</v>
      </c>
      <c r="AK864" s="17">
        <v>0.27189247846717501</v>
      </c>
      <c r="AL864" s="17">
        <v>0.22540220011831799</v>
      </c>
      <c r="AM864" s="17">
        <v>0.16266098746990101</v>
      </c>
      <c r="AN864" s="17">
        <v>0.14762314716616401</v>
      </c>
      <c r="AO864" s="17">
        <v>0.19479037480424499</v>
      </c>
      <c r="AP864" s="17">
        <v>0.18735903981247601</v>
      </c>
      <c r="AQ864" s="17">
        <v>0.22717738015584901</v>
      </c>
      <c r="AR864" s="17">
        <v>0.21945131190071801</v>
      </c>
      <c r="AS864" s="17">
        <v>0.223054894448911</v>
      </c>
      <c r="AT864" s="17">
        <v>0.12022089302634401</v>
      </c>
      <c r="AU864" s="17">
        <v>0.27902857533187198</v>
      </c>
      <c r="AV864" s="17"/>
      <c r="AW864" s="17">
        <v>0.21805428528458501</v>
      </c>
      <c r="AX864" s="17">
        <v>0.20811395006049199</v>
      </c>
      <c r="AY864" s="17">
        <v>0.23085084354343699</v>
      </c>
      <c r="AZ864" s="17">
        <v>0.18923312566127501</v>
      </c>
      <c r="BA864" s="17">
        <v>0.17994113202832501</v>
      </c>
      <c r="BB864" s="17">
        <v>0.231031759184819</v>
      </c>
      <c r="BC864" s="17"/>
      <c r="BD864" s="17">
        <v>0.139322721899937</v>
      </c>
      <c r="BE864" s="17">
        <v>0.225841752634482</v>
      </c>
      <c r="BF864" s="17">
        <v>0.24890952946248199</v>
      </c>
      <c r="BG864" s="17">
        <v>0.26434001335992502</v>
      </c>
      <c r="BH864" s="17">
        <v>0.25337943749269298</v>
      </c>
      <c r="BI864" s="17"/>
      <c r="BJ864" s="17">
        <v>0.20625691366091001</v>
      </c>
      <c r="BK864" s="17">
        <v>0.22168084210482999</v>
      </c>
      <c r="BL864" s="17"/>
      <c r="BM864" s="17">
        <v>0.20820916914693399</v>
      </c>
      <c r="BN864" s="17">
        <v>0.21462714693750101</v>
      </c>
      <c r="BO864" s="17"/>
      <c r="BP864" s="17">
        <v>0.22656298677758499</v>
      </c>
      <c r="BQ864" s="17">
        <v>0.22594447321883801</v>
      </c>
      <c r="BR864" s="17">
        <v>0.18458721795448199</v>
      </c>
      <c r="BS864" s="17">
        <v>0.20593230429693801</v>
      </c>
      <c r="BT864" s="17"/>
      <c r="BU864" s="17">
        <v>0.247047482992972</v>
      </c>
      <c r="BV864" s="17">
        <v>0.156946522383687</v>
      </c>
      <c r="BW864" s="17"/>
      <c r="BX864" s="17">
        <v>0.29977508475532499</v>
      </c>
      <c r="BY864" s="17">
        <v>0.171897987124635</v>
      </c>
      <c r="BZ864" s="17"/>
      <c r="CA864" s="17">
        <v>0.22389815541115299</v>
      </c>
      <c r="CB864" s="17">
        <v>6.2045134238981801E-2</v>
      </c>
      <c r="CC864" s="17">
        <v>0.39983868194389299</v>
      </c>
      <c r="CD864" s="17">
        <v>0.13356233711446699</v>
      </c>
    </row>
    <row r="865" spans="2:82">
      <c r="B865" t="s">
        <v>184</v>
      </c>
      <c r="C865" s="17">
        <v>0.37417847689218697</v>
      </c>
      <c r="D865" s="17">
        <v>0.37370361711224098</v>
      </c>
      <c r="E865" s="17">
        <v>0.37758716984399698</v>
      </c>
      <c r="F865" s="17"/>
      <c r="G865" s="17">
        <v>0.430652269867842</v>
      </c>
      <c r="H865" s="17">
        <v>0.415754074408481</v>
      </c>
      <c r="I865" s="17">
        <v>0.372324501439046</v>
      </c>
      <c r="J865" s="17">
        <v>0.354907135357446</v>
      </c>
      <c r="K865" s="17">
        <v>0.31377545263532403</v>
      </c>
      <c r="L865" s="17">
        <v>0.35834168443075598</v>
      </c>
      <c r="M865" s="17"/>
      <c r="N865" s="17">
        <v>0.47539722877044799</v>
      </c>
      <c r="O865" s="17">
        <v>0.34612675936915299</v>
      </c>
      <c r="P865" s="17">
        <v>0.38657472237009399</v>
      </c>
      <c r="Q865" s="17">
        <v>0.28122613493308402</v>
      </c>
      <c r="R865" s="17"/>
      <c r="S865" s="17">
        <v>0.38949665697123798</v>
      </c>
      <c r="T865" s="17">
        <v>0.37033689899937899</v>
      </c>
      <c r="U865" s="17">
        <v>0.296609346552833</v>
      </c>
      <c r="V865" s="17">
        <v>0.40136808179815298</v>
      </c>
      <c r="W865" s="17">
        <v>0.42771810287627099</v>
      </c>
      <c r="X865" s="17">
        <v>0.375685618960515</v>
      </c>
      <c r="Y865" s="17">
        <v>0.35776146159102401</v>
      </c>
      <c r="Z865" s="17">
        <v>0.47607004991350599</v>
      </c>
      <c r="AA865" s="17">
        <v>0.36813378628621601</v>
      </c>
      <c r="AB865" s="17">
        <v>0.33267454212221098</v>
      </c>
      <c r="AC865" s="17">
        <v>0.39599564025593598</v>
      </c>
      <c r="AD865" s="17">
        <v>0.35071719654197298</v>
      </c>
      <c r="AE865" s="17"/>
      <c r="AF865" s="17">
        <v>0.23561200961297399</v>
      </c>
      <c r="AG865" s="17">
        <v>0.29636889393235499</v>
      </c>
      <c r="AH865" s="17">
        <v>0.329668571893657</v>
      </c>
      <c r="AI865" s="17">
        <v>0.29452934051999902</v>
      </c>
      <c r="AJ865" s="17">
        <v>0.34386895565741599</v>
      </c>
      <c r="AK865" s="17">
        <v>0.32474872850402198</v>
      </c>
      <c r="AL865" s="17">
        <v>0.33609370145073703</v>
      </c>
      <c r="AM865" s="17">
        <v>0.368620085114579</v>
      </c>
      <c r="AN865" s="17">
        <v>0.52594961517227001</v>
      </c>
      <c r="AO865" s="17">
        <v>0.46323501983264498</v>
      </c>
      <c r="AP865" s="17">
        <v>0.35603645800163902</v>
      </c>
      <c r="AQ865" s="17">
        <v>0.456861896148752</v>
      </c>
      <c r="AR865" s="17">
        <v>0.45070576886774999</v>
      </c>
      <c r="AS865" s="17">
        <v>0.23125094996852499</v>
      </c>
      <c r="AT865" s="17">
        <v>0.59582422523453604</v>
      </c>
      <c r="AU865" s="17">
        <v>0.51897489708841404</v>
      </c>
      <c r="AV865" s="17"/>
      <c r="AW865" s="17">
        <v>0.38481640195574701</v>
      </c>
      <c r="AX865" s="17">
        <v>0.41061374361650999</v>
      </c>
      <c r="AY865" s="17">
        <v>0.40381427445011903</v>
      </c>
      <c r="AZ865" s="17">
        <v>0.30322560678254201</v>
      </c>
      <c r="BA865" s="17">
        <v>0.38261615555827699</v>
      </c>
      <c r="BB865" s="17">
        <v>0.34210433922065903</v>
      </c>
      <c r="BC865" s="17"/>
      <c r="BD865" s="17">
        <v>0.348017212107055</v>
      </c>
      <c r="BE865" s="17">
        <v>0.32411292709758599</v>
      </c>
      <c r="BF865" s="17">
        <v>0.42678246589798402</v>
      </c>
      <c r="BG865" s="17">
        <v>0.42026337410389802</v>
      </c>
      <c r="BH865" s="17">
        <v>0.45174435376210298</v>
      </c>
      <c r="BI865" s="17"/>
      <c r="BJ865" s="17">
        <v>0.36877269718247002</v>
      </c>
      <c r="BK865" s="17">
        <v>0.39653723099684501</v>
      </c>
      <c r="BL865" s="17"/>
      <c r="BM865" s="17">
        <v>0.36638053075077498</v>
      </c>
      <c r="BN865" s="17">
        <v>0.41539076218750598</v>
      </c>
      <c r="BO865" s="17"/>
      <c r="BP865" s="17">
        <v>0.41221350990447297</v>
      </c>
      <c r="BQ865" s="17">
        <v>0.41001531494508098</v>
      </c>
      <c r="BR865" s="17">
        <v>0.46303639420574899</v>
      </c>
      <c r="BS865" s="17">
        <v>0.35829710184412999</v>
      </c>
      <c r="BT865" s="17"/>
      <c r="BU865" s="17">
        <v>0.41389129494768301</v>
      </c>
      <c r="BV865" s="17">
        <v>0.321188048407828</v>
      </c>
      <c r="BW865" s="17"/>
      <c r="BX865" s="17">
        <v>0.41785760169973302</v>
      </c>
      <c r="BY865" s="17">
        <v>0.35669668379168501</v>
      </c>
      <c r="BZ865" s="17"/>
      <c r="CA865" s="17">
        <v>0.491334836273008</v>
      </c>
      <c r="CB865" s="17">
        <v>0.28909606321365999</v>
      </c>
      <c r="CC865" s="17">
        <v>0.441234146431986</v>
      </c>
      <c r="CD865" s="17">
        <v>0.35007964486548299</v>
      </c>
    </row>
    <row r="866" spans="2:82">
      <c r="B866" t="s">
        <v>185</v>
      </c>
      <c r="C866" s="17">
        <v>0.26591743396703699</v>
      </c>
      <c r="D866" s="17">
        <v>0.27021892263451602</v>
      </c>
      <c r="E866" s="17">
        <v>0.26202138783408302</v>
      </c>
      <c r="F866" s="17"/>
      <c r="G866" s="17">
        <v>0.19951253926058199</v>
      </c>
      <c r="H866" s="17">
        <v>0.25528320722516801</v>
      </c>
      <c r="I866" s="17">
        <v>0.233198560548252</v>
      </c>
      <c r="J866" s="17">
        <v>0.24632117473685899</v>
      </c>
      <c r="K866" s="17">
        <v>0.377385041650735</v>
      </c>
      <c r="L866" s="17">
        <v>0.28756187261717597</v>
      </c>
      <c r="M866" s="17"/>
      <c r="N866" s="17">
        <v>0.22075347412010601</v>
      </c>
      <c r="O866" s="17">
        <v>0.26461450375912998</v>
      </c>
      <c r="P866" s="17">
        <v>0.26828235046169302</v>
      </c>
      <c r="Q866" s="17">
        <v>0.31808346774426</v>
      </c>
      <c r="R866" s="17"/>
      <c r="S866" s="17">
        <v>0.25967609997320801</v>
      </c>
      <c r="T866" s="17">
        <v>0.269781948776317</v>
      </c>
      <c r="U866" s="17">
        <v>0.29770371612642399</v>
      </c>
      <c r="V866" s="17">
        <v>0.26124040603864102</v>
      </c>
      <c r="W866" s="17">
        <v>0.195653533095693</v>
      </c>
      <c r="X866" s="17">
        <v>0.29396663359816899</v>
      </c>
      <c r="Y866" s="17">
        <v>0.27099019913552302</v>
      </c>
      <c r="Z866" s="17">
        <v>0.21138200580730099</v>
      </c>
      <c r="AA866" s="17">
        <v>0.19649187475160201</v>
      </c>
      <c r="AB866" s="17">
        <v>0.33466517861519501</v>
      </c>
      <c r="AC866" s="17">
        <v>0.26373301535796301</v>
      </c>
      <c r="AD866" s="17">
        <v>0.39748637677066401</v>
      </c>
      <c r="AE866" s="17"/>
      <c r="AF866" s="17">
        <v>0.124524395745217</v>
      </c>
      <c r="AG866" s="17">
        <v>0.31585921250278698</v>
      </c>
      <c r="AH866" s="17">
        <v>0.28737244623538599</v>
      </c>
      <c r="AI866" s="17">
        <v>0.30148111466419097</v>
      </c>
      <c r="AJ866" s="17">
        <v>0.301819851498349</v>
      </c>
      <c r="AK866" s="17">
        <v>0.311459413684468</v>
      </c>
      <c r="AL866" s="17">
        <v>0.24958809380872901</v>
      </c>
      <c r="AM866" s="17">
        <v>0.279809072148541</v>
      </c>
      <c r="AN866" s="17">
        <v>0.20330276681350501</v>
      </c>
      <c r="AO866" s="17">
        <v>0.22028427810204901</v>
      </c>
      <c r="AP866" s="17">
        <v>0.21017241852295801</v>
      </c>
      <c r="AQ866" s="17">
        <v>0.22298542901520299</v>
      </c>
      <c r="AR866" s="17">
        <v>0.18285421797718401</v>
      </c>
      <c r="AS866" s="17">
        <v>0.37036830641054502</v>
      </c>
      <c r="AT866" s="17">
        <v>0.121897025286944</v>
      </c>
      <c r="AU866" s="17">
        <v>0.158486457861573</v>
      </c>
      <c r="AV866" s="17"/>
      <c r="AW866" s="17">
        <v>0.25227964448220003</v>
      </c>
      <c r="AX866" s="17">
        <v>0.26692116798293197</v>
      </c>
      <c r="AY866" s="17">
        <v>0.20694171335881201</v>
      </c>
      <c r="AZ866" s="17">
        <v>0.300273450910925</v>
      </c>
      <c r="BA866" s="17">
        <v>0.28512306971853801</v>
      </c>
      <c r="BB866" s="17">
        <v>0.287059276326811</v>
      </c>
      <c r="BC866" s="17"/>
      <c r="BD866" s="17">
        <v>0.347228153333555</v>
      </c>
      <c r="BE866" s="17">
        <v>0.26431187717104199</v>
      </c>
      <c r="BF866" s="17">
        <v>0.21811634776968</v>
      </c>
      <c r="BG866" s="17">
        <v>0.194149669344263</v>
      </c>
      <c r="BH866" s="17">
        <v>0.218156554900792</v>
      </c>
      <c r="BI866" s="17"/>
      <c r="BJ866" s="17">
        <v>0.27231375897210802</v>
      </c>
      <c r="BK866" s="17">
        <v>0.23418664400390499</v>
      </c>
      <c r="BL866" s="17"/>
      <c r="BM866" s="17">
        <v>0.266550402227063</v>
      </c>
      <c r="BN866" s="17">
        <v>0.25920843494688001</v>
      </c>
      <c r="BO866" s="17"/>
      <c r="BP866" s="17">
        <v>0.22926088581955301</v>
      </c>
      <c r="BQ866" s="17">
        <v>0.21934235093458701</v>
      </c>
      <c r="BR866" s="17">
        <v>0.22188618523481701</v>
      </c>
      <c r="BS866" s="17">
        <v>0.27634388880052002</v>
      </c>
      <c r="BT866" s="17"/>
      <c r="BU866" s="17">
        <v>0.22537394731914601</v>
      </c>
      <c r="BV866" s="17">
        <v>0.32001625734238398</v>
      </c>
      <c r="BW866" s="17"/>
      <c r="BX866" s="17">
        <v>0.19048344047756799</v>
      </c>
      <c r="BY866" s="17">
        <v>0.296108548663997</v>
      </c>
      <c r="BZ866" s="17"/>
      <c r="CA866" s="17">
        <v>0.18864508908998801</v>
      </c>
      <c r="CB866" s="17">
        <v>0.38198967679111201</v>
      </c>
      <c r="CC866" s="17">
        <v>9.6726567603461905E-2</v>
      </c>
      <c r="CD866" s="17">
        <v>0.36559816103923298</v>
      </c>
    </row>
    <row r="867" spans="2:82">
      <c r="B867" t="s">
        <v>186</v>
      </c>
      <c r="C867" s="17">
        <v>0.11118110418076101</v>
      </c>
      <c r="D867" s="17">
        <v>0.11894717342491901</v>
      </c>
      <c r="E867" s="17">
        <v>0.104056996102403</v>
      </c>
      <c r="F867" s="17"/>
      <c r="G867" s="17">
        <v>0.16166567388338299</v>
      </c>
      <c r="H867" s="17">
        <v>9.9954418267355696E-2</v>
      </c>
      <c r="I867" s="17">
        <v>0.14255158269591101</v>
      </c>
      <c r="J867" s="17">
        <v>0.142098807700656</v>
      </c>
      <c r="K867" s="17">
        <v>6.3884038715574701E-2</v>
      </c>
      <c r="L867" s="17">
        <v>6.9807241353681895E-2</v>
      </c>
      <c r="M867" s="17"/>
      <c r="N867" s="17">
        <v>6.3910739738316694E-2</v>
      </c>
      <c r="O867" s="17">
        <v>0.123147981434887</v>
      </c>
      <c r="P867" s="17">
        <v>0.14236257913476</v>
      </c>
      <c r="Q867" s="17">
        <v>0.123923292864952</v>
      </c>
      <c r="R867" s="17"/>
      <c r="S867" s="17">
        <v>0.107521714916423</v>
      </c>
      <c r="T867" s="17">
        <v>0.10130282870876101</v>
      </c>
      <c r="U867" s="17">
        <v>0.10019686081572</v>
      </c>
      <c r="V867" s="17">
        <v>0.10762760134435</v>
      </c>
      <c r="W867" s="17">
        <v>8.8895110293086194E-2</v>
      </c>
      <c r="X867" s="17">
        <v>0.11019069004081</v>
      </c>
      <c r="Y867" s="17">
        <v>9.0758909948165295E-2</v>
      </c>
      <c r="Z867" s="17">
        <v>0.11552331656423399</v>
      </c>
      <c r="AA867" s="17">
        <v>0.15064415729167199</v>
      </c>
      <c r="AB867" s="17">
        <v>0.136561258989952</v>
      </c>
      <c r="AC867" s="17">
        <v>0.108592635593565</v>
      </c>
      <c r="AD867" s="17">
        <v>0.101823280850268</v>
      </c>
      <c r="AE867" s="17"/>
      <c r="AF867" s="17">
        <v>0.12276287421026399</v>
      </c>
      <c r="AG867" s="17">
        <v>7.8767007540723702E-2</v>
      </c>
      <c r="AH867" s="17">
        <v>0.12685570873301699</v>
      </c>
      <c r="AI867" s="17">
        <v>0.15693011554524999</v>
      </c>
      <c r="AJ867" s="17">
        <v>9.2606033328779994E-2</v>
      </c>
      <c r="AK867" s="17">
        <v>8.3764577349323299E-2</v>
      </c>
      <c r="AL867" s="17">
        <v>0.128246196571213</v>
      </c>
      <c r="AM867" s="17">
        <v>0.151704422373762</v>
      </c>
      <c r="AN867" s="17">
        <v>0.113314764102399</v>
      </c>
      <c r="AO867" s="17">
        <v>0.108410857494969</v>
      </c>
      <c r="AP867" s="17">
        <v>0.163056847775196</v>
      </c>
      <c r="AQ867" s="17">
        <v>9.29752946801959E-2</v>
      </c>
      <c r="AR867" s="17">
        <v>0.108719370054011</v>
      </c>
      <c r="AS867" s="17">
        <v>0.14766704114120699</v>
      </c>
      <c r="AT867" s="17">
        <v>0.13728067935097901</v>
      </c>
      <c r="AU867" s="17">
        <v>2.88067161306334E-2</v>
      </c>
      <c r="AV867" s="17"/>
      <c r="AW867" s="17">
        <v>0.11177585470536799</v>
      </c>
      <c r="AX867" s="17">
        <v>7.7660897177066798E-2</v>
      </c>
      <c r="AY867" s="17">
        <v>0.11619576479390301</v>
      </c>
      <c r="AZ867" s="17">
        <v>0.14862691797229999</v>
      </c>
      <c r="BA867" s="17">
        <v>0.112880359658962</v>
      </c>
      <c r="BB867" s="17">
        <v>0.118316513449153</v>
      </c>
      <c r="BC867" s="17"/>
      <c r="BD867" s="17">
        <v>0.125546767382338</v>
      </c>
      <c r="BE867" s="17">
        <v>0.138190436679725</v>
      </c>
      <c r="BF867" s="17">
        <v>8.9094838339032104E-2</v>
      </c>
      <c r="BG867" s="17">
        <v>9.0096117512844603E-2</v>
      </c>
      <c r="BH867" s="17">
        <v>4.25413896725364E-2</v>
      </c>
      <c r="BI867" s="17"/>
      <c r="BJ867" s="17">
        <v>0.10999679878070601</v>
      </c>
      <c r="BK867" s="17">
        <v>0.116965275034333</v>
      </c>
      <c r="BL867" s="17"/>
      <c r="BM867" s="17">
        <v>0.116232713497296</v>
      </c>
      <c r="BN867" s="17">
        <v>8.7427085585868494E-2</v>
      </c>
      <c r="BO867" s="17"/>
      <c r="BP867" s="17">
        <v>0.104096257984089</v>
      </c>
      <c r="BQ867" s="17">
        <v>9.5602615063689694E-2</v>
      </c>
      <c r="BR867" s="17">
        <v>8.9932735122533206E-2</v>
      </c>
      <c r="BS867" s="17">
        <v>0.118792000651966</v>
      </c>
      <c r="BT867" s="17"/>
      <c r="BU867" s="17">
        <v>8.0062748672570697E-2</v>
      </c>
      <c r="BV867" s="17">
        <v>0.152703591701119</v>
      </c>
      <c r="BW867" s="17"/>
      <c r="BX867" s="17">
        <v>7.7306587128591397E-2</v>
      </c>
      <c r="BY867" s="17">
        <v>0.124738777350602</v>
      </c>
      <c r="BZ867" s="17"/>
      <c r="CA867" s="17">
        <v>7.0082198876033605E-2</v>
      </c>
      <c r="CB867" s="17">
        <v>0.16588370337341199</v>
      </c>
      <c r="CC867" s="17">
        <v>6.0023050737454599E-2</v>
      </c>
      <c r="CD867" s="17">
        <v>0.125815819780668</v>
      </c>
    </row>
    <row r="868" spans="2:82">
      <c r="B868" t="s">
        <v>187</v>
      </c>
      <c r="C868" s="17">
        <v>4.0273535896348203E-2</v>
      </c>
      <c r="D868" s="17">
        <v>4.2877008931055699E-2</v>
      </c>
      <c r="E868" s="17">
        <v>3.7908695408517802E-2</v>
      </c>
      <c r="F868" s="17"/>
      <c r="G868" s="17">
        <v>3.1412164812731701E-2</v>
      </c>
      <c r="H868" s="17">
        <v>2.2041835784E-2</v>
      </c>
      <c r="I868" s="17">
        <v>4.02953963249639E-2</v>
      </c>
      <c r="J868" s="17">
        <v>6.8938044287360695E-2</v>
      </c>
      <c r="K868" s="17">
        <v>3.2149148455840298E-2</v>
      </c>
      <c r="L868" s="17">
        <v>4.4657627287729103E-2</v>
      </c>
      <c r="M868" s="17"/>
      <c r="N868" s="17">
        <v>2.9147895037734101E-2</v>
      </c>
      <c r="O868" s="17">
        <v>3.5087510650556097E-2</v>
      </c>
      <c r="P868" s="17">
        <v>3.66453037855956E-2</v>
      </c>
      <c r="Q868" s="17">
        <v>6.2671874554969698E-2</v>
      </c>
      <c r="R868" s="17"/>
      <c r="S868" s="17">
        <v>1.36999196896885E-2</v>
      </c>
      <c r="T868" s="17">
        <v>3.1928845440268798E-2</v>
      </c>
      <c r="U868" s="17">
        <v>5.88734568230629E-2</v>
      </c>
      <c r="V868" s="17">
        <v>4.09946716465334E-2</v>
      </c>
      <c r="W868" s="17">
        <v>7.3366462029186896E-2</v>
      </c>
      <c r="X868" s="17">
        <v>3.4349883277888002E-2</v>
      </c>
      <c r="Y868" s="17">
        <v>5.3131778676870502E-2</v>
      </c>
      <c r="Z868" s="17">
        <v>4.5596448606527999E-2</v>
      </c>
      <c r="AA868" s="17">
        <v>6.0516328708079999E-2</v>
      </c>
      <c r="AB868" s="17">
        <v>0</v>
      </c>
      <c r="AC868" s="17">
        <v>7.1903618382487003E-2</v>
      </c>
      <c r="AD868" s="17">
        <v>4.7235856008081598E-2</v>
      </c>
      <c r="AE868" s="17"/>
      <c r="AF868" s="17">
        <v>0</v>
      </c>
      <c r="AG868" s="17">
        <v>0.142338445113185</v>
      </c>
      <c r="AH868" s="17">
        <v>4.3305885872710899E-2</v>
      </c>
      <c r="AI868" s="17">
        <v>5.2816599133692299E-2</v>
      </c>
      <c r="AJ868" s="17">
        <v>4.9104654060106098E-2</v>
      </c>
      <c r="AK868" s="17">
        <v>8.1348019950114297E-3</v>
      </c>
      <c r="AL868" s="17">
        <v>6.0669808051002701E-2</v>
      </c>
      <c r="AM868" s="17">
        <v>3.7205432893217198E-2</v>
      </c>
      <c r="AN868" s="17">
        <v>9.8097067456615408E-3</v>
      </c>
      <c r="AO868" s="17">
        <v>1.32794697660924E-2</v>
      </c>
      <c r="AP868" s="17">
        <v>8.3375235887730506E-2</v>
      </c>
      <c r="AQ868" s="17">
        <v>0</v>
      </c>
      <c r="AR868" s="17">
        <v>3.8269331200337202E-2</v>
      </c>
      <c r="AS868" s="17">
        <v>2.76588080308128E-2</v>
      </c>
      <c r="AT868" s="17">
        <v>2.47771771011959E-2</v>
      </c>
      <c r="AU868" s="17">
        <v>1.47033535875078E-2</v>
      </c>
      <c r="AV868" s="17"/>
      <c r="AW868" s="17">
        <v>3.3073813572099799E-2</v>
      </c>
      <c r="AX868" s="17">
        <v>3.6690241162999598E-2</v>
      </c>
      <c r="AY868" s="17">
        <v>4.2197403853728999E-2</v>
      </c>
      <c r="AZ868" s="17">
        <v>5.8640898672958297E-2</v>
      </c>
      <c r="BA868" s="17">
        <v>3.9439283035898803E-2</v>
      </c>
      <c r="BB868" s="17">
        <v>2.14881118185575E-2</v>
      </c>
      <c r="BC868" s="17"/>
      <c r="BD868" s="17">
        <v>3.9885145277114599E-2</v>
      </c>
      <c r="BE868" s="17">
        <v>4.7543006417164399E-2</v>
      </c>
      <c r="BF868" s="17">
        <v>1.70968185308224E-2</v>
      </c>
      <c r="BG868" s="17">
        <v>3.1150825679069499E-2</v>
      </c>
      <c r="BH868" s="17">
        <v>3.4178264171876097E-2</v>
      </c>
      <c r="BI868" s="17"/>
      <c r="BJ868" s="17">
        <v>4.2659831403805901E-2</v>
      </c>
      <c r="BK868" s="17">
        <v>3.06300078600878E-2</v>
      </c>
      <c r="BL868" s="17"/>
      <c r="BM868" s="17">
        <v>4.2627184377932899E-2</v>
      </c>
      <c r="BN868" s="17">
        <v>2.3346570342244799E-2</v>
      </c>
      <c r="BO868" s="17"/>
      <c r="BP868" s="17">
        <v>2.78663595143008E-2</v>
      </c>
      <c r="BQ868" s="17">
        <v>4.9095245837804502E-2</v>
      </c>
      <c r="BR868" s="17">
        <v>4.0557467482419299E-2</v>
      </c>
      <c r="BS868" s="17">
        <v>4.0634704406445198E-2</v>
      </c>
      <c r="BT868" s="17"/>
      <c r="BU868" s="17">
        <v>3.3624526067628203E-2</v>
      </c>
      <c r="BV868" s="17">
        <v>4.9145580164982397E-2</v>
      </c>
      <c r="BW868" s="17"/>
      <c r="BX868" s="17">
        <v>1.45772859387831E-2</v>
      </c>
      <c r="BY868" s="17">
        <v>5.0558003069081099E-2</v>
      </c>
      <c r="BZ868" s="17"/>
      <c r="CA868" s="17">
        <v>2.6039720349816699E-2</v>
      </c>
      <c r="CB868" s="17">
        <v>0.10098542238283401</v>
      </c>
      <c r="CC868" s="17">
        <v>2.1775532832039699E-3</v>
      </c>
      <c r="CD868" s="17">
        <v>2.4944037200149601E-2</v>
      </c>
    </row>
    <row r="869" spans="2:82">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row>
    <row r="870" spans="2:82">
      <c r="B870" s="6" t="s">
        <v>301</v>
      </c>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row>
    <row r="871" spans="2:82">
      <c r="B871" s="24" t="s">
        <v>17</v>
      </c>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row>
    <row r="872" spans="2:82">
      <c r="B872" t="s">
        <v>183</v>
      </c>
      <c r="C872" s="17">
        <v>0.15288404323434299</v>
      </c>
      <c r="D872" s="17">
        <v>0.152916660726031</v>
      </c>
      <c r="E872" s="17">
        <v>0.14967625343850699</v>
      </c>
      <c r="F872" s="17"/>
      <c r="G872" s="17">
        <v>8.1527267212130897E-2</v>
      </c>
      <c r="H872" s="17">
        <v>0.176740258835516</v>
      </c>
      <c r="I872" s="17">
        <v>0.14339204838200201</v>
      </c>
      <c r="J872" s="17">
        <v>0.113346507483431</v>
      </c>
      <c r="K872" s="17">
        <v>0.18091835100113299</v>
      </c>
      <c r="L872" s="17">
        <v>0.19785163289899799</v>
      </c>
      <c r="M872" s="17"/>
      <c r="N872" s="17">
        <v>0.184839176490109</v>
      </c>
      <c r="O872" s="17">
        <v>0.158050907449723</v>
      </c>
      <c r="P872" s="17">
        <v>0.113880284369478</v>
      </c>
      <c r="Q872" s="17">
        <v>0.138569976577336</v>
      </c>
      <c r="R872" s="17"/>
      <c r="S872" s="17">
        <v>0.19196640773175</v>
      </c>
      <c r="T872" s="17">
        <v>0.14725173510930001</v>
      </c>
      <c r="U872" s="17">
        <v>0.194423748964416</v>
      </c>
      <c r="V872" s="17">
        <v>0.129480207685782</v>
      </c>
      <c r="W872" s="17">
        <v>0.16007711888281301</v>
      </c>
      <c r="X872" s="17">
        <v>0.193293420807889</v>
      </c>
      <c r="Y872" s="17">
        <v>0.134790215268663</v>
      </c>
      <c r="Z872" s="17">
        <v>0.11084699033746</v>
      </c>
      <c r="AA872" s="17">
        <v>0.15451276684065901</v>
      </c>
      <c r="AB872" s="17">
        <v>0.10075454021654701</v>
      </c>
      <c r="AC872" s="17">
        <v>0.11093378805868</v>
      </c>
      <c r="AD872" s="17">
        <v>0.10273728982901301</v>
      </c>
      <c r="AE872" s="17"/>
      <c r="AF872" s="17">
        <v>0.13135405857537999</v>
      </c>
      <c r="AG872" s="17">
        <v>0.15928194036895901</v>
      </c>
      <c r="AH872" s="17">
        <v>0.15295592231991101</v>
      </c>
      <c r="AI872" s="17">
        <v>0.15000720437022899</v>
      </c>
      <c r="AJ872" s="17">
        <v>0.14915463203930701</v>
      </c>
      <c r="AK872" s="17">
        <v>0.14447499283369999</v>
      </c>
      <c r="AL872" s="17">
        <v>0.160183896523869</v>
      </c>
      <c r="AM872" s="17">
        <v>0.13383339246061501</v>
      </c>
      <c r="AN872" s="17">
        <v>9.9499369932703793E-2</v>
      </c>
      <c r="AO872" s="17">
        <v>0.18329936839029301</v>
      </c>
      <c r="AP872" s="17">
        <v>0.16383900211067901</v>
      </c>
      <c r="AQ872" s="17">
        <v>0.15166819731207401</v>
      </c>
      <c r="AR872" s="17">
        <v>0.15834118304247399</v>
      </c>
      <c r="AS872" s="17">
        <v>9.3800203119454806E-2</v>
      </c>
      <c r="AT872" s="17">
        <v>0.19105424394609399</v>
      </c>
      <c r="AU872" s="17">
        <v>0.24692894625199799</v>
      </c>
      <c r="AV872" s="17"/>
      <c r="AW872" s="17">
        <v>0.17175545164165701</v>
      </c>
      <c r="AX872" s="17">
        <v>0.15277070311451299</v>
      </c>
      <c r="AY872" s="17">
        <v>0.15151129236001901</v>
      </c>
      <c r="AZ872" s="17">
        <v>0.13965482367585599</v>
      </c>
      <c r="BA872" s="17">
        <v>0.126839842906106</v>
      </c>
      <c r="BB872" s="17">
        <v>0.16278520130982699</v>
      </c>
      <c r="BC872" s="17"/>
      <c r="BD872" s="17">
        <v>8.5225447152998596E-2</v>
      </c>
      <c r="BE872" s="17">
        <v>0.137315740599499</v>
      </c>
      <c r="BF872" s="17">
        <v>0.198369059462327</v>
      </c>
      <c r="BG872" s="17">
        <v>0.198279058948751</v>
      </c>
      <c r="BH872" s="17">
        <v>0.20545663244256199</v>
      </c>
      <c r="BI872" s="17"/>
      <c r="BJ872" s="17">
        <v>0.14983374537455699</v>
      </c>
      <c r="BK872" s="17">
        <v>0.168071683480884</v>
      </c>
      <c r="BL872" s="17"/>
      <c r="BM872" s="17">
        <v>0.14405364696164499</v>
      </c>
      <c r="BN872" s="17">
        <v>0.20260750991582799</v>
      </c>
      <c r="BO872" s="17"/>
      <c r="BP872" s="17">
        <v>0.194182792852859</v>
      </c>
      <c r="BQ872" s="17">
        <v>0.16127579167016801</v>
      </c>
      <c r="BR872" s="17">
        <v>0.127810807996694</v>
      </c>
      <c r="BS872" s="17">
        <v>0.144698963213545</v>
      </c>
      <c r="BT872" s="17"/>
      <c r="BU872" s="17">
        <v>0.175744783878997</v>
      </c>
      <c r="BV872" s="17">
        <v>0.122380027111963</v>
      </c>
      <c r="BW872" s="17"/>
      <c r="BX872" s="17">
        <v>0.232083298466188</v>
      </c>
      <c r="BY872" s="17">
        <v>0.121185949470392</v>
      </c>
      <c r="BZ872" s="17"/>
      <c r="CA872" s="17">
        <v>0.17145841642874801</v>
      </c>
      <c r="CB872" s="17">
        <v>3.1169890275946601E-2</v>
      </c>
      <c r="CC872" s="17">
        <v>0.31282383634435701</v>
      </c>
      <c r="CD872" s="17">
        <v>8.7913627205782205E-2</v>
      </c>
    </row>
    <row r="873" spans="2:82">
      <c r="B873" t="s">
        <v>184</v>
      </c>
      <c r="C873" s="17">
        <v>0.32786529298565997</v>
      </c>
      <c r="D873" s="17">
        <v>0.33516570817736502</v>
      </c>
      <c r="E873" s="17">
        <v>0.32291134232313901</v>
      </c>
      <c r="F873" s="17"/>
      <c r="G873" s="17">
        <v>0.390991796782025</v>
      </c>
      <c r="H873" s="17">
        <v>0.33895792201331199</v>
      </c>
      <c r="I873" s="17">
        <v>0.33981841350429298</v>
      </c>
      <c r="J873" s="17">
        <v>0.32749849880210202</v>
      </c>
      <c r="K873" s="17">
        <v>0.30497333770290502</v>
      </c>
      <c r="L873" s="17">
        <v>0.28387046605431898</v>
      </c>
      <c r="M873" s="17"/>
      <c r="N873" s="17">
        <v>0.375922699651141</v>
      </c>
      <c r="O873" s="17">
        <v>0.33152739720757102</v>
      </c>
      <c r="P873" s="17">
        <v>0.317193397806802</v>
      </c>
      <c r="Q873" s="17">
        <v>0.28439982765897798</v>
      </c>
      <c r="R873" s="17"/>
      <c r="S873" s="17">
        <v>0.34131774840564899</v>
      </c>
      <c r="T873" s="17">
        <v>0.33524501213150798</v>
      </c>
      <c r="U873" s="17">
        <v>0.298712609053153</v>
      </c>
      <c r="V873" s="17">
        <v>0.28370699939531502</v>
      </c>
      <c r="W873" s="17">
        <v>0.352019542747253</v>
      </c>
      <c r="X873" s="17">
        <v>0.26679430323539999</v>
      </c>
      <c r="Y873" s="17">
        <v>0.38687972900476503</v>
      </c>
      <c r="Z873" s="17">
        <v>0.36535851582419099</v>
      </c>
      <c r="AA873" s="17">
        <v>0.312086436635585</v>
      </c>
      <c r="AB873" s="17">
        <v>0.39024032874822101</v>
      </c>
      <c r="AC873" s="17">
        <v>0.32901619171952501</v>
      </c>
      <c r="AD873" s="17">
        <v>0.264931844684683</v>
      </c>
      <c r="AE873" s="17"/>
      <c r="AF873" s="17">
        <v>0.50092165330459204</v>
      </c>
      <c r="AG873" s="17">
        <v>0.28691883225138798</v>
      </c>
      <c r="AH873" s="17">
        <v>0.30753340146849001</v>
      </c>
      <c r="AI873" s="17">
        <v>0.348451094654814</v>
      </c>
      <c r="AJ873" s="17">
        <v>0.33169495699231599</v>
      </c>
      <c r="AK873" s="17">
        <v>0.361744686263127</v>
      </c>
      <c r="AL873" s="17">
        <v>0.32666263551420999</v>
      </c>
      <c r="AM873" s="17">
        <v>0.31618103393278202</v>
      </c>
      <c r="AN873" s="17">
        <v>0.34044940121067602</v>
      </c>
      <c r="AO873" s="17">
        <v>0.25659496438763402</v>
      </c>
      <c r="AP873" s="17">
        <v>0.34500600610029197</v>
      </c>
      <c r="AQ873" s="17">
        <v>0.41113310664113401</v>
      </c>
      <c r="AR873" s="17">
        <v>0.28253604603997201</v>
      </c>
      <c r="AS873" s="17">
        <v>0.29481064975957999</v>
      </c>
      <c r="AT873" s="17">
        <v>0.36645440026614601</v>
      </c>
      <c r="AU873" s="17">
        <v>0.36945354149278897</v>
      </c>
      <c r="AV873" s="17"/>
      <c r="AW873" s="17">
        <v>0.35103530281251699</v>
      </c>
      <c r="AX873" s="17">
        <v>0.366546121434834</v>
      </c>
      <c r="AY873" s="17">
        <v>0.32052928972898298</v>
      </c>
      <c r="AZ873" s="17">
        <v>0.28584832044877201</v>
      </c>
      <c r="BA873" s="17">
        <v>0.26346065581031203</v>
      </c>
      <c r="BB873" s="17">
        <v>0.34435779385791798</v>
      </c>
      <c r="BC873" s="17"/>
      <c r="BD873" s="17">
        <v>0.26733792101584097</v>
      </c>
      <c r="BE873" s="17">
        <v>0.31880210210135901</v>
      </c>
      <c r="BF873" s="17">
        <v>0.37288824978629198</v>
      </c>
      <c r="BG873" s="17">
        <v>0.409333181494202</v>
      </c>
      <c r="BH873" s="17">
        <v>0.36201958632579401</v>
      </c>
      <c r="BI873" s="17"/>
      <c r="BJ873" s="17">
        <v>0.31470301727938699</v>
      </c>
      <c r="BK873" s="17">
        <v>0.38623022768674697</v>
      </c>
      <c r="BL873" s="17"/>
      <c r="BM873" s="17">
        <v>0.32890826038659299</v>
      </c>
      <c r="BN873" s="17">
        <v>0.32596133665760102</v>
      </c>
      <c r="BO873" s="17"/>
      <c r="BP873" s="17">
        <v>0.346914707130203</v>
      </c>
      <c r="BQ873" s="17">
        <v>0.34956817251551803</v>
      </c>
      <c r="BR873" s="17">
        <v>0.38724688973100702</v>
      </c>
      <c r="BS873" s="17">
        <v>0.32132416447207701</v>
      </c>
      <c r="BT873" s="17"/>
      <c r="BU873" s="17">
        <v>0.36363953447234199</v>
      </c>
      <c r="BV873" s="17">
        <v>0.280130267422048</v>
      </c>
      <c r="BW873" s="17"/>
      <c r="BX873" s="17">
        <v>0.40690160535159697</v>
      </c>
      <c r="BY873" s="17">
        <v>0.29623241420670698</v>
      </c>
      <c r="BZ873" s="17"/>
      <c r="CA873" s="17">
        <v>0.42173862153936698</v>
      </c>
      <c r="CB873" s="17">
        <v>0.20862642009435201</v>
      </c>
      <c r="CC873" s="17">
        <v>0.439565740088526</v>
      </c>
      <c r="CD873" s="17">
        <v>0.29444486707524897</v>
      </c>
    </row>
    <row r="874" spans="2:82">
      <c r="B874" t="s">
        <v>185</v>
      </c>
      <c r="C874" s="17">
        <v>0.25838013578010699</v>
      </c>
      <c r="D874" s="17">
        <v>0.25779576786275898</v>
      </c>
      <c r="E874" s="17">
        <v>0.25945310791594201</v>
      </c>
      <c r="F874" s="17"/>
      <c r="G874" s="17">
        <v>0.178706998085782</v>
      </c>
      <c r="H874" s="17">
        <v>0.242393895287419</v>
      </c>
      <c r="I874" s="17">
        <v>0.246498396509823</v>
      </c>
      <c r="J874" s="17">
        <v>0.24955327103473399</v>
      </c>
      <c r="K874" s="17">
        <v>0.289269593403014</v>
      </c>
      <c r="L874" s="17">
        <v>0.31850521303183299</v>
      </c>
      <c r="M874" s="17"/>
      <c r="N874" s="17">
        <v>0.25012277974107799</v>
      </c>
      <c r="O874" s="17">
        <v>0.28568539512176699</v>
      </c>
      <c r="P874" s="17">
        <v>0.21506096202594199</v>
      </c>
      <c r="Q874" s="17">
        <v>0.28040607071826301</v>
      </c>
      <c r="R874" s="17"/>
      <c r="S874" s="17">
        <v>0.23960083583632799</v>
      </c>
      <c r="T874" s="17">
        <v>0.26485081474405697</v>
      </c>
      <c r="U874" s="17">
        <v>0.29986218199881898</v>
      </c>
      <c r="V874" s="17">
        <v>0.30692992049629197</v>
      </c>
      <c r="W874" s="17">
        <v>0.23821181847874501</v>
      </c>
      <c r="X874" s="17">
        <v>0.28139338692137</v>
      </c>
      <c r="Y874" s="17">
        <v>0.22284868767976701</v>
      </c>
      <c r="Z874" s="17">
        <v>0.20297162156347201</v>
      </c>
      <c r="AA874" s="17">
        <v>0.22361375052705901</v>
      </c>
      <c r="AB874" s="17">
        <v>0.25262797611392701</v>
      </c>
      <c r="AC874" s="17">
        <v>0.231682695506324</v>
      </c>
      <c r="AD874" s="17">
        <v>0.38149150472311</v>
      </c>
      <c r="AE874" s="17"/>
      <c r="AF874" s="17">
        <v>0.244961413909764</v>
      </c>
      <c r="AG874" s="17">
        <v>0.21598302593603499</v>
      </c>
      <c r="AH874" s="17">
        <v>0.25094315697501501</v>
      </c>
      <c r="AI874" s="17">
        <v>0.19046609742925399</v>
      </c>
      <c r="AJ874" s="17">
        <v>0.258213136269689</v>
      </c>
      <c r="AK874" s="17">
        <v>0.27053671044567501</v>
      </c>
      <c r="AL874" s="17">
        <v>0.190783993909005</v>
      </c>
      <c r="AM874" s="17">
        <v>0.27876883134059099</v>
      </c>
      <c r="AN874" s="17">
        <v>0.30285909731181498</v>
      </c>
      <c r="AO874" s="17">
        <v>0.32452443247635798</v>
      </c>
      <c r="AP874" s="17">
        <v>0.22422603731794899</v>
      </c>
      <c r="AQ874" s="17">
        <v>0.24190326466692899</v>
      </c>
      <c r="AR874" s="17">
        <v>0.27612059134133199</v>
      </c>
      <c r="AS874" s="17">
        <v>0.339458831923727</v>
      </c>
      <c r="AT874" s="17">
        <v>0.27401550383689</v>
      </c>
      <c r="AU874" s="17">
        <v>0.21938320479642301</v>
      </c>
      <c r="AV874" s="17"/>
      <c r="AW874" s="17">
        <v>0.234012797504418</v>
      </c>
      <c r="AX874" s="17">
        <v>0.25904870256854901</v>
      </c>
      <c r="AY874" s="17">
        <v>0.22888652771758999</v>
      </c>
      <c r="AZ874" s="17">
        <v>0.27255438134170201</v>
      </c>
      <c r="BA874" s="17">
        <v>0.33265989585400702</v>
      </c>
      <c r="BB874" s="17">
        <v>0.23287618225199899</v>
      </c>
      <c r="BC874" s="17"/>
      <c r="BD874" s="17">
        <v>0.34562004271831898</v>
      </c>
      <c r="BE874" s="17">
        <v>0.21394449588158501</v>
      </c>
      <c r="BF874" s="17">
        <v>0.24632454438020601</v>
      </c>
      <c r="BG874" s="17">
        <v>0.20872424564127601</v>
      </c>
      <c r="BH874" s="17">
        <v>0.23413609102572</v>
      </c>
      <c r="BI874" s="17"/>
      <c r="BJ874" s="17">
        <v>0.26909455596126303</v>
      </c>
      <c r="BK874" s="17">
        <v>0.205719821434866</v>
      </c>
      <c r="BL874" s="17"/>
      <c r="BM874" s="17">
        <v>0.25975103610982297</v>
      </c>
      <c r="BN874" s="17">
        <v>0.25302529483442399</v>
      </c>
      <c r="BO874" s="17"/>
      <c r="BP874" s="17">
        <v>0.26787970385480098</v>
      </c>
      <c r="BQ874" s="17">
        <v>0.23384995627629801</v>
      </c>
      <c r="BR874" s="17">
        <v>0.18220972925221299</v>
      </c>
      <c r="BS874" s="17">
        <v>0.26816998717154</v>
      </c>
      <c r="BT874" s="17"/>
      <c r="BU874" s="17">
        <v>0.23670433278561301</v>
      </c>
      <c r="BV874" s="17">
        <v>0.28730304139752499</v>
      </c>
      <c r="BW874" s="17"/>
      <c r="BX874" s="17">
        <v>0.17473158904628999</v>
      </c>
      <c r="BY874" s="17">
        <v>0.29185897936045202</v>
      </c>
      <c r="BZ874" s="17"/>
      <c r="CA874" s="17">
        <v>0.20804867406854599</v>
      </c>
      <c r="CB874" s="17">
        <v>0.29787108445282301</v>
      </c>
      <c r="CC874" s="17">
        <v>0.153673221617876</v>
      </c>
      <c r="CD874" s="17">
        <v>0.35526662245248197</v>
      </c>
    </row>
    <row r="875" spans="2:82">
      <c r="B875" t="s">
        <v>186</v>
      </c>
      <c r="C875" s="17">
        <v>0.17610740391416399</v>
      </c>
      <c r="D875" s="17">
        <v>0.17242150532575101</v>
      </c>
      <c r="E875" s="17">
        <v>0.181274730019093</v>
      </c>
      <c r="F875" s="17"/>
      <c r="G875" s="17">
        <v>0.27633034335989598</v>
      </c>
      <c r="H875" s="17">
        <v>0.18567428628563601</v>
      </c>
      <c r="I875" s="17">
        <v>0.177124802601869</v>
      </c>
      <c r="J875" s="17">
        <v>0.19731286619931901</v>
      </c>
      <c r="K875" s="17">
        <v>0.136953815706777</v>
      </c>
      <c r="L875" s="17">
        <v>0.113112698540441</v>
      </c>
      <c r="M875" s="17"/>
      <c r="N875" s="17">
        <v>0.129379616681321</v>
      </c>
      <c r="O875" s="17">
        <v>0.13659335084192401</v>
      </c>
      <c r="P875" s="17">
        <v>0.261367228945592</v>
      </c>
      <c r="Q875" s="17">
        <v>0.191583906477895</v>
      </c>
      <c r="R875" s="17"/>
      <c r="S875" s="17">
        <v>0.183331808168124</v>
      </c>
      <c r="T875" s="17">
        <v>0.16419748637610801</v>
      </c>
      <c r="U875" s="17">
        <v>0.11418703570599099</v>
      </c>
      <c r="V875" s="17">
        <v>0.18191075217772901</v>
      </c>
      <c r="W875" s="17">
        <v>0.135953050681202</v>
      </c>
      <c r="X875" s="17">
        <v>0.19156866271728701</v>
      </c>
      <c r="Y875" s="17">
        <v>0.19077675433305299</v>
      </c>
      <c r="Z875" s="17">
        <v>0.26245439954538102</v>
      </c>
      <c r="AA875" s="17">
        <v>0.20254167450151001</v>
      </c>
      <c r="AB875" s="17">
        <v>0.18383869382710499</v>
      </c>
      <c r="AC875" s="17">
        <v>0.172014240092108</v>
      </c>
      <c r="AD875" s="17">
        <v>0.135428196469629</v>
      </c>
      <c r="AE875" s="17"/>
      <c r="AF875" s="17">
        <v>0</v>
      </c>
      <c r="AG875" s="17">
        <v>0.13594539213346399</v>
      </c>
      <c r="AH875" s="17">
        <v>0.195927631376731</v>
      </c>
      <c r="AI875" s="17">
        <v>0.189798645825344</v>
      </c>
      <c r="AJ875" s="17">
        <v>0.15684204540074401</v>
      </c>
      <c r="AK875" s="17">
        <v>0.15416583133806999</v>
      </c>
      <c r="AL875" s="17">
        <v>0.21333427414537701</v>
      </c>
      <c r="AM875" s="17">
        <v>0.211129280587496</v>
      </c>
      <c r="AN875" s="17">
        <v>0.205230581620401</v>
      </c>
      <c r="AO875" s="17">
        <v>0.209655777800279</v>
      </c>
      <c r="AP875" s="17">
        <v>0.150812169169393</v>
      </c>
      <c r="AQ875" s="17">
        <v>0.15373190788820401</v>
      </c>
      <c r="AR875" s="17">
        <v>0.24473284837588499</v>
      </c>
      <c r="AS875" s="17">
        <v>0.210354979998335</v>
      </c>
      <c r="AT875" s="17">
        <v>6.5283311619114603E-2</v>
      </c>
      <c r="AU875" s="17">
        <v>0.11905302145103699</v>
      </c>
      <c r="AV875" s="17"/>
      <c r="AW875" s="17">
        <v>0.17821109422612599</v>
      </c>
      <c r="AX875" s="17">
        <v>0.16448934653163999</v>
      </c>
      <c r="AY875" s="17">
        <v>0.20208372826072199</v>
      </c>
      <c r="AZ875" s="17">
        <v>0.184257499142089</v>
      </c>
      <c r="BA875" s="17">
        <v>0.15911790500945</v>
      </c>
      <c r="BB875" s="17">
        <v>0.17197614851963799</v>
      </c>
      <c r="BC875" s="17"/>
      <c r="BD875" s="17">
        <v>0.204084828259671</v>
      </c>
      <c r="BE875" s="17">
        <v>0.238736517548406</v>
      </c>
      <c r="BF875" s="17">
        <v>0.122957852638211</v>
      </c>
      <c r="BG875" s="17">
        <v>0.12456206081818801</v>
      </c>
      <c r="BH875" s="17">
        <v>0.19838769020592401</v>
      </c>
      <c r="BI875" s="17"/>
      <c r="BJ875" s="17">
        <v>0.174425809957689</v>
      </c>
      <c r="BK875" s="17">
        <v>0.18556820102364899</v>
      </c>
      <c r="BL875" s="17"/>
      <c r="BM875" s="17">
        <v>0.17798106223704199</v>
      </c>
      <c r="BN875" s="17">
        <v>0.166336913684624</v>
      </c>
      <c r="BO875" s="17"/>
      <c r="BP875" s="17">
        <v>0.149979043629238</v>
      </c>
      <c r="BQ875" s="17">
        <v>0.18829749043167901</v>
      </c>
      <c r="BR875" s="17">
        <v>0.24571242061041901</v>
      </c>
      <c r="BS875" s="17">
        <v>0.172475232454811</v>
      </c>
      <c r="BT875" s="17"/>
      <c r="BU875" s="17">
        <v>0.15804752558443499</v>
      </c>
      <c r="BV875" s="17">
        <v>0.20020543417055001</v>
      </c>
      <c r="BW875" s="17"/>
      <c r="BX875" s="17">
        <v>0.13743579393990499</v>
      </c>
      <c r="BY875" s="17">
        <v>0.191585028234981</v>
      </c>
      <c r="BZ875" s="17"/>
      <c r="CA875" s="17">
        <v>0.16450347527565901</v>
      </c>
      <c r="CB875" s="17">
        <v>0.25805454376945902</v>
      </c>
      <c r="CC875" s="17">
        <v>8.0353850467888496E-2</v>
      </c>
      <c r="CD875" s="17">
        <v>0.20548401852583401</v>
      </c>
    </row>
    <row r="876" spans="2:82">
      <c r="B876" t="s">
        <v>187</v>
      </c>
      <c r="C876" s="17">
        <v>8.4763124085726296E-2</v>
      </c>
      <c r="D876" s="17">
        <v>8.1700357908094198E-2</v>
      </c>
      <c r="E876" s="17">
        <v>8.6684566303319902E-2</v>
      </c>
      <c r="F876" s="17"/>
      <c r="G876" s="17">
        <v>7.2443594560165706E-2</v>
      </c>
      <c r="H876" s="17">
        <v>5.6233637578117203E-2</v>
      </c>
      <c r="I876" s="17">
        <v>9.3166339002013293E-2</v>
      </c>
      <c r="J876" s="17">
        <v>0.11228885648041299</v>
      </c>
      <c r="K876" s="17">
        <v>8.7884902186170705E-2</v>
      </c>
      <c r="L876" s="17">
        <v>8.66599894744082E-2</v>
      </c>
      <c r="M876" s="17"/>
      <c r="N876" s="17">
        <v>5.9735727436351603E-2</v>
      </c>
      <c r="O876" s="17">
        <v>8.8142949379015095E-2</v>
      </c>
      <c r="P876" s="17">
        <v>9.2498126852184906E-2</v>
      </c>
      <c r="Q876" s="17">
        <v>0.105040218567527</v>
      </c>
      <c r="R876" s="17"/>
      <c r="S876" s="17">
        <v>4.3783199858149303E-2</v>
      </c>
      <c r="T876" s="17">
        <v>8.8454951639026405E-2</v>
      </c>
      <c r="U876" s="17">
        <v>9.2814424277620794E-2</v>
      </c>
      <c r="V876" s="17">
        <v>9.7972120244881805E-2</v>
      </c>
      <c r="W876" s="17">
        <v>0.11373846920998699</v>
      </c>
      <c r="X876" s="17">
        <v>6.6950226318053904E-2</v>
      </c>
      <c r="Y876" s="17">
        <v>6.4704613713753106E-2</v>
      </c>
      <c r="Z876" s="17">
        <v>5.8368472729496197E-2</v>
      </c>
      <c r="AA876" s="17">
        <v>0.107245371495186</v>
      </c>
      <c r="AB876" s="17">
        <v>7.2538461094200299E-2</v>
      </c>
      <c r="AC876" s="17">
        <v>0.156353084623362</v>
      </c>
      <c r="AD876" s="17">
        <v>0.115411164293565</v>
      </c>
      <c r="AE876" s="17"/>
      <c r="AF876" s="17">
        <v>0.12276287421026399</v>
      </c>
      <c r="AG876" s="17">
        <v>0.201870809310155</v>
      </c>
      <c r="AH876" s="17">
        <v>9.2639887859853901E-2</v>
      </c>
      <c r="AI876" s="17">
        <v>0.121276957720359</v>
      </c>
      <c r="AJ876" s="17">
        <v>0.104095229297944</v>
      </c>
      <c r="AK876" s="17">
        <v>6.9077779119427404E-2</v>
      </c>
      <c r="AL876" s="17">
        <v>0.109035199907539</v>
      </c>
      <c r="AM876" s="17">
        <v>6.0087461678515301E-2</v>
      </c>
      <c r="AN876" s="17">
        <v>5.1961549924403903E-2</v>
      </c>
      <c r="AO876" s="17">
        <v>2.5925456945435299E-2</v>
      </c>
      <c r="AP876" s="17">
        <v>0.11611678530168699</v>
      </c>
      <c r="AQ876" s="17">
        <v>4.1563523491658302E-2</v>
      </c>
      <c r="AR876" s="17">
        <v>3.8269331200337202E-2</v>
      </c>
      <c r="AS876" s="17">
        <v>6.1575335198903E-2</v>
      </c>
      <c r="AT876" s="17">
        <v>0.103192540331755</v>
      </c>
      <c r="AU876" s="17">
        <v>4.5181286007752501E-2</v>
      </c>
      <c r="AV876" s="17"/>
      <c r="AW876" s="17">
        <v>6.4985353815282698E-2</v>
      </c>
      <c r="AX876" s="17">
        <v>5.7145126350463697E-2</v>
      </c>
      <c r="AY876" s="17">
        <v>9.6989161932685294E-2</v>
      </c>
      <c r="AZ876" s="17">
        <v>0.117684975391583</v>
      </c>
      <c r="BA876" s="17">
        <v>0.117921700420124</v>
      </c>
      <c r="BB876" s="17">
        <v>8.8004674060618696E-2</v>
      </c>
      <c r="BC876" s="17"/>
      <c r="BD876" s="17">
        <v>9.7731760853170799E-2</v>
      </c>
      <c r="BE876" s="17">
        <v>9.1201143869151596E-2</v>
      </c>
      <c r="BF876" s="17">
        <v>5.9460293732964097E-2</v>
      </c>
      <c r="BG876" s="17">
        <v>5.9101453097583398E-2</v>
      </c>
      <c r="BH876" s="17">
        <v>0</v>
      </c>
      <c r="BI876" s="17"/>
      <c r="BJ876" s="17">
        <v>9.1942871427104195E-2</v>
      </c>
      <c r="BK876" s="17">
        <v>5.4410066373853198E-2</v>
      </c>
      <c r="BL876" s="17"/>
      <c r="BM876" s="17">
        <v>8.9305994304896497E-2</v>
      </c>
      <c r="BN876" s="17">
        <v>5.2068944907521703E-2</v>
      </c>
      <c r="BO876" s="17"/>
      <c r="BP876" s="17">
        <v>4.1043752532898999E-2</v>
      </c>
      <c r="BQ876" s="17">
        <v>6.7008589106337099E-2</v>
      </c>
      <c r="BR876" s="17">
        <v>5.7020152409666902E-2</v>
      </c>
      <c r="BS876" s="17">
        <v>9.3331652688026304E-2</v>
      </c>
      <c r="BT876" s="17"/>
      <c r="BU876" s="17">
        <v>6.5863823278613703E-2</v>
      </c>
      <c r="BV876" s="17">
        <v>0.10998122989791401</v>
      </c>
      <c r="BW876" s="17"/>
      <c r="BX876" s="17">
        <v>4.8847713196019799E-2</v>
      </c>
      <c r="BY876" s="17">
        <v>9.9137628727468993E-2</v>
      </c>
      <c r="BZ876" s="17"/>
      <c r="CA876" s="17">
        <v>3.4250812687679898E-2</v>
      </c>
      <c r="CB876" s="17">
        <v>0.204278061407419</v>
      </c>
      <c r="CC876" s="17">
        <v>1.3583351481352699E-2</v>
      </c>
      <c r="CD876" s="17">
        <v>5.6890864740653198E-2</v>
      </c>
    </row>
    <row r="877" spans="2:82">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row>
    <row r="878" spans="2:82">
      <c r="B878" s="6" t="s">
        <v>302</v>
      </c>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row>
    <row r="879" spans="2:82">
      <c r="B879" s="24" t="s">
        <v>17</v>
      </c>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row>
    <row r="880" spans="2:82">
      <c r="B880" t="s">
        <v>183</v>
      </c>
      <c r="C880" s="17">
        <v>0.204740084953909</v>
      </c>
      <c r="D880" s="17">
        <v>0.21179286685554899</v>
      </c>
      <c r="E880" s="17">
        <v>0.19282099755370399</v>
      </c>
      <c r="F880" s="17"/>
      <c r="G880" s="17">
        <v>0.13464045327518501</v>
      </c>
      <c r="H880" s="17">
        <v>0.23714287635213399</v>
      </c>
      <c r="I880" s="17">
        <v>0.200986342303899</v>
      </c>
      <c r="J880" s="17">
        <v>0.18753007558254201</v>
      </c>
      <c r="K880" s="17">
        <v>0.188424022297874</v>
      </c>
      <c r="L880" s="17">
        <v>0.248712056456662</v>
      </c>
      <c r="M880" s="17"/>
      <c r="N880" s="17">
        <v>0.218459069400053</v>
      </c>
      <c r="O880" s="17">
        <v>0.20596363039368101</v>
      </c>
      <c r="P880" s="17">
        <v>0.17639490277336001</v>
      </c>
      <c r="Q880" s="17">
        <v>0.206999527439333</v>
      </c>
      <c r="R880" s="17"/>
      <c r="S880" s="17">
        <v>0.26107356351314898</v>
      </c>
      <c r="T880" s="17">
        <v>0.219747325380725</v>
      </c>
      <c r="U880" s="17">
        <v>0.26828079788123699</v>
      </c>
      <c r="V880" s="17">
        <v>0.18391279849995901</v>
      </c>
      <c r="W880" s="17">
        <v>0.18586032036707401</v>
      </c>
      <c r="X880" s="17">
        <v>0.18294031315248399</v>
      </c>
      <c r="Y880" s="17">
        <v>0.19087708590948099</v>
      </c>
      <c r="Z880" s="17">
        <v>0.19691250011998801</v>
      </c>
      <c r="AA880" s="17">
        <v>0.17368093563197901</v>
      </c>
      <c r="AB880" s="17">
        <v>0.17688648914835101</v>
      </c>
      <c r="AC880" s="17">
        <v>0.19083389004259099</v>
      </c>
      <c r="AD880" s="17">
        <v>0.10273728982901301</v>
      </c>
      <c r="AE880" s="17"/>
      <c r="AF880" s="17">
        <v>0.39599155983803203</v>
      </c>
      <c r="AG880" s="17">
        <v>0.25109610210626598</v>
      </c>
      <c r="AH880" s="17">
        <v>0.25265684315915399</v>
      </c>
      <c r="AI880" s="17">
        <v>0.196589809104876</v>
      </c>
      <c r="AJ880" s="17">
        <v>0.21696466280138299</v>
      </c>
      <c r="AK880" s="17">
        <v>0.23000537506844801</v>
      </c>
      <c r="AL880" s="17">
        <v>0.22279801808882199</v>
      </c>
      <c r="AM880" s="17">
        <v>0.14845657297791301</v>
      </c>
      <c r="AN880" s="17">
        <v>0.133486015104095</v>
      </c>
      <c r="AO880" s="17">
        <v>0.201353470821343</v>
      </c>
      <c r="AP880" s="17">
        <v>0.22868663004870601</v>
      </c>
      <c r="AQ880" s="17">
        <v>0.16116772118051401</v>
      </c>
      <c r="AR880" s="17">
        <v>0.166948829761394</v>
      </c>
      <c r="AS880" s="17">
        <v>0.134192735046232</v>
      </c>
      <c r="AT880" s="17">
        <v>0.16528153932792</v>
      </c>
      <c r="AU880" s="17">
        <v>0.30805542800304803</v>
      </c>
      <c r="AV880" s="17"/>
      <c r="AW880" s="17">
        <v>0.23191038998909899</v>
      </c>
      <c r="AX880" s="17">
        <v>0.19335362463502501</v>
      </c>
      <c r="AY880" s="17">
        <v>0.21802393818650301</v>
      </c>
      <c r="AZ880" s="17">
        <v>0.16741041266593501</v>
      </c>
      <c r="BA880" s="17">
        <v>0.198119476094234</v>
      </c>
      <c r="BB880" s="17">
        <v>0.24657648209201199</v>
      </c>
      <c r="BC880" s="17"/>
      <c r="BD880" s="17">
        <v>0.157454341617209</v>
      </c>
      <c r="BE880" s="17">
        <v>0.181475193448808</v>
      </c>
      <c r="BF880" s="17">
        <v>0.25132000373697999</v>
      </c>
      <c r="BG880" s="17">
        <v>0.27755777938973197</v>
      </c>
      <c r="BH880" s="17">
        <v>0.21627799859544999</v>
      </c>
      <c r="BI880" s="17"/>
      <c r="BJ880" s="17">
        <v>0.20012728916922401</v>
      </c>
      <c r="BK880" s="17">
        <v>0.22911718662283501</v>
      </c>
      <c r="BL880" s="17"/>
      <c r="BM880" s="17">
        <v>0.19927673405045801</v>
      </c>
      <c r="BN880" s="17">
        <v>0.238105339779142</v>
      </c>
      <c r="BO880" s="17"/>
      <c r="BP880" s="17">
        <v>0.25846661724401399</v>
      </c>
      <c r="BQ880" s="17">
        <v>0.23132908994787099</v>
      </c>
      <c r="BR880" s="17">
        <v>0.16163506476567199</v>
      </c>
      <c r="BS880" s="17">
        <v>0.19633775311718701</v>
      </c>
      <c r="BT880" s="17"/>
      <c r="BU880" s="17">
        <v>0.23260538111522699</v>
      </c>
      <c r="BV880" s="17">
        <v>0.16755828684106</v>
      </c>
      <c r="BW880" s="17"/>
      <c r="BX880" s="17">
        <v>0.276872548739243</v>
      </c>
      <c r="BY880" s="17">
        <v>0.17587034882067201</v>
      </c>
      <c r="BZ880" s="17"/>
      <c r="CA880" s="17">
        <v>0.23789365598155399</v>
      </c>
      <c r="CB880" s="17">
        <v>7.1684265086613894E-2</v>
      </c>
      <c r="CC880" s="17">
        <v>0.39638921911555403</v>
      </c>
      <c r="CD880" s="17">
        <v>0.1099717216526</v>
      </c>
    </row>
    <row r="881" spans="2:82">
      <c r="B881" t="s">
        <v>184</v>
      </c>
      <c r="C881" s="17">
        <v>0.41317085010827798</v>
      </c>
      <c r="D881" s="17">
        <v>0.41719094366688397</v>
      </c>
      <c r="E881" s="17">
        <v>0.41225825836429902</v>
      </c>
      <c r="F881" s="17"/>
      <c r="G881" s="17">
        <v>0.50426886509000002</v>
      </c>
      <c r="H881" s="17">
        <v>0.42227977037242398</v>
      </c>
      <c r="I881" s="17">
        <v>0.38327803901513202</v>
      </c>
      <c r="J881" s="17">
        <v>0.40651965876071899</v>
      </c>
      <c r="K881" s="17">
        <v>0.41275842632423498</v>
      </c>
      <c r="L881" s="17">
        <v>0.37764159872558301</v>
      </c>
      <c r="M881" s="17"/>
      <c r="N881" s="17">
        <v>0.49207578270590402</v>
      </c>
      <c r="O881" s="17">
        <v>0.40560408446672203</v>
      </c>
      <c r="P881" s="17">
        <v>0.40717227441935</v>
      </c>
      <c r="Q881" s="17">
        <v>0.345095142538691</v>
      </c>
      <c r="R881" s="17"/>
      <c r="S881" s="17">
        <v>0.41282746400987003</v>
      </c>
      <c r="T881" s="17">
        <v>0.37679435167340802</v>
      </c>
      <c r="U881" s="17">
        <v>0.36245018277964502</v>
      </c>
      <c r="V881" s="17">
        <v>0.35621673121304898</v>
      </c>
      <c r="W881" s="17">
        <v>0.47637731614491502</v>
      </c>
      <c r="X881" s="17">
        <v>0.44539782603326999</v>
      </c>
      <c r="Y881" s="17">
        <v>0.43311790401589001</v>
      </c>
      <c r="Z881" s="17">
        <v>0.53081150312571002</v>
      </c>
      <c r="AA881" s="17">
        <v>0.42347934152982197</v>
      </c>
      <c r="AB881" s="17">
        <v>0.43985673238198397</v>
      </c>
      <c r="AC881" s="17">
        <v>0.40411509623691599</v>
      </c>
      <c r="AD881" s="17">
        <v>0.36670139914557398</v>
      </c>
      <c r="AE881" s="17"/>
      <c r="AF881" s="17">
        <v>0.35672117020648703</v>
      </c>
      <c r="AG881" s="17">
        <v>0.26299352233183798</v>
      </c>
      <c r="AH881" s="17">
        <v>0.33862173685351299</v>
      </c>
      <c r="AI881" s="17">
        <v>0.43034695297352599</v>
      </c>
      <c r="AJ881" s="17">
        <v>0.41341294659058198</v>
      </c>
      <c r="AK881" s="17">
        <v>0.397975734774215</v>
      </c>
      <c r="AL881" s="17">
        <v>0.35567284153543799</v>
      </c>
      <c r="AM881" s="17">
        <v>0.42603648586475101</v>
      </c>
      <c r="AN881" s="17">
        <v>0.52462521562186804</v>
      </c>
      <c r="AO881" s="17">
        <v>0.460378765672254</v>
      </c>
      <c r="AP881" s="17">
        <v>0.38486893790606103</v>
      </c>
      <c r="AQ881" s="17">
        <v>0.50630431759384398</v>
      </c>
      <c r="AR881" s="17">
        <v>0.43392631177338098</v>
      </c>
      <c r="AS881" s="17">
        <v>0.41585288472007498</v>
      </c>
      <c r="AT881" s="17">
        <v>0.51007297083005798</v>
      </c>
      <c r="AU881" s="17">
        <v>0.47404888041238802</v>
      </c>
      <c r="AV881" s="17"/>
      <c r="AW881" s="17">
        <v>0.42546062541511898</v>
      </c>
      <c r="AX881" s="17">
        <v>0.452926981087174</v>
      </c>
      <c r="AY881" s="17">
        <v>0.44925971449823598</v>
      </c>
      <c r="AZ881" s="17">
        <v>0.35290193650464502</v>
      </c>
      <c r="BA881" s="17">
        <v>0.380952636254201</v>
      </c>
      <c r="BB881" s="17">
        <v>0.38499461809354502</v>
      </c>
      <c r="BC881" s="17"/>
      <c r="BD881" s="17">
        <v>0.39975459020620002</v>
      </c>
      <c r="BE881" s="17">
        <v>0.40333457157230601</v>
      </c>
      <c r="BF881" s="17">
        <v>0.45175015104608102</v>
      </c>
      <c r="BG881" s="17">
        <v>0.40830014255342501</v>
      </c>
      <c r="BH881" s="17">
        <v>0.54060771117183803</v>
      </c>
      <c r="BI881" s="17"/>
      <c r="BJ881" s="17">
        <v>0.41117583338992297</v>
      </c>
      <c r="BK881" s="17">
        <v>0.42158714578028</v>
      </c>
      <c r="BL881" s="17"/>
      <c r="BM881" s="17">
        <v>0.40853692008243703</v>
      </c>
      <c r="BN881" s="17">
        <v>0.44292661925842503</v>
      </c>
      <c r="BO881" s="17"/>
      <c r="BP881" s="17">
        <v>0.426965184677707</v>
      </c>
      <c r="BQ881" s="17">
        <v>0.407309722596154</v>
      </c>
      <c r="BR881" s="17">
        <v>0.49151608150197401</v>
      </c>
      <c r="BS881" s="17">
        <v>0.40257109818519599</v>
      </c>
      <c r="BT881" s="17"/>
      <c r="BU881" s="17">
        <v>0.42617713656654299</v>
      </c>
      <c r="BV881" s="17">
        <v>0.39581603304516699</v>
      </c>
      <c r="BW881" s="17"/>
      <c r="BX881" s="17">
        <v>0.44135470350543998</v>
      </c>
      <c r="BY881" s="17">
        <v>0.40189076388780298</v>
      </c>
      <c r="BZ881" s="17"/>
      <c r="CA881" s="17">
        <v>0.497767574675688</v>
      </c>
      <c r="CB881" s="17">
        <v>0.32731488009457699</v>
      </c>
      <c r="CC881" s="17">
        <v>0.45345695641057099</v>
      </c>
      <c r="CD881" s="17">
        <v>0.43137894773514401</v>
      </c>
    </row>
    <row r="882" spans="2:82">
      <c r="B882" t="s">
        <v>185</v>
      </c>
      <c r="C882" s="17">
        <v>0.213913243548918</v>
      </c>
      <c r="D882" s="17">
        <v>0.19589980411791999</v>
      </c>
      <c r="E882" s="17">
        <v>0.232574758139171</v>
      </c>
      <c r="F882" s="17"/>
      <c r="G882" s="17">
        <v>0.18412785687571401</v>
      </c>
      <c r="H882" s="17">
        <v>0.15178256953119501</v>
      </c>
      <c r="I882" s="17">
        <v>0.23315563368276401</v>
      </c>
      <c r="J882" s="17">
        <v>0.22289326951271199</v>
      </c>
      <c r="K882" s="17">
        <v>0.23758495552072401</v>
      </c>
      <c r="L882" s="17">
        <v>0.24609941515367001</v>
      </c>
      <c r="M882" s="17"/>
      <c r="N882" s="17">
        <v>0.18401910975170199</v>
      </c>
      <c r="O882" s="17">
        <v>0.23615896159635899</v>
      </c>
      <c r="P882" s="17">
        <v>0.215780365964896</v>
      </c>
      <c r="Q882" s="17">
        <v>0.21683554382401801</v>
      </c>
      <c r="R882" s="17"/>
      <c r="S882" s="17">
        <v>0.19320987109944099</v>
      </c>
      <c r="T882" s="17">
        <v>0.272434667900536</v>
      </c>
      <c r="U882" s="17">
        <v>0.25395951919153997</v>
      </c>
      <c r="V882" s="17">
        <v>0.23428868186841101</v>
      </c>
      <c r="W882" s="17">
        <v>0.15896579933881799</v>
      </c>
      <c r="X882" s="17">
        <v>0.19642033609877799</v>
      </c>
      <c r="Y882" s="17">
        <v>0.18245092431857199</v>
      </c>
      <c r="Z882" s="17">
        <v>0.112850461011829</v>
      </c>
      <c r="AA882" s="17">
        <v>0.20935767283815501</v>
      </c>
      <c r="AB882" s="17">
        <v>0.24595207543985101</v>
      </c>
      <c r="AC882" s="17">
        <v>0.13464562525186</v>
      </c>
      <c r="AD882" s="17">
        <v>0.33862569198915299</v>
      </c>
      <c r="AE882" s="17"/>
      <c r="AF882" s="17">
        <v>0.124524395745217</v>
      </c>
      <c r="AG882" s="17">
        <v>0.22924855131635499</v>
      </c>
      <c r="AH882" s="17">
        <v>0.210612733550884</v>
      </c>
      <c r="AI882" s="17">
        <v>0.14188680593651301</v>
      </c>
      <c r="AJ882" s="17">
        <v>0.235200511100188</v>
      </c>
      <c r="AK882" s="17">
        <v>0.243668605898545</v>
      </c>
      <c r="AL882" s="17">
        <v>0.19530042155397501</v>
      </c>
      <c r="AM882" s="17">
        <v>0.196915329450875</v>
      </c>
      <c r="AN882" s="17">
        <v>0.220577999786775</v>
      </c>
      <c r="AO882" s="17">
        <v>0.20628788554197899</v>
      </c>
      <c r="AP882" s="17">
        <v>0.199033485581355</v>
      </c>
      <c r="AQ882" s="17">
        <v>0.22450814221381901</v>
      </c>
      <c r="AR882" s="17">
        <v>0.246047377125063</v>
      </c>
      <c r="AS882" s="17">
        <v>0.26730174180349697</v>
      </c>
      <c r="AT882" s="17">
        <v>0.128499494370622</v>
      </c>
      <c r="AU882" s="17">
        <v>0.172660080429997</v>
      </c>
      <c r="AV882" s="17"/>
      <c r="AW882" s="17">
        <v>0.192795692826016</v>
      </c>
      <c r="AX882" s="17">
        <v>0.21228282703669099</v>
      </c>
      <c r="AY882" s="17">
        <v>0.17176813351131301</v>
      </c>
      <c r="AZ882" s="17">
        <v>0.24160629456239699</v>
      </c>
      <c r="BA882" s="17">
        <v>0.26120730673812798</v>
      </c>
      <c r="BB882" s="17">
        <v>0.213229529211275</v>
      </c>
      <c r="BC882" s="17"/>
      <c r="BD882" s="17">
        <v>0.25544002121414999</v>
      </c>
      <c r="BE882" s="17">
        <v>0.23683723993192199</v>
      </c>
      <c r="BF882" s="17">
        <v>0.17300088287261001</v>
      </c>
      <c r="BG882" s="17">
        <v>0.155991789351064</v>
      </c>
      <c r="BH882" s="17">
        <v>0.15173603396261001</v>
      </c>
      <c r="BI882" s="17"/>
      <c r="BJ882" s="17">
        <v>0.22264494945371199</v>
      </c>
      <c r="BK882" s="17">
        <v>0.168959668515374</v>
      </c>
      <c r="BL882" s="17"/>
      <c r="BM882" s="17">
        <v>0.216578033207111</v>
      </c>
      <c r="BN882" s="17">
        <v>0.195518593995989</v>
      </c>
      <c r="BO882" s="17"/>
      <c r="BP882" s="17">
        <v>0.17387331523875801</v>
      </c>
      <c r="BQ882" s="17">
        <v>0.19148845316735</v>
      </c>
      <c r="BR882" s="17">
        <v>0.209695324132054</v>
      </c>
      <c r="BS882" s="17">
        <v>0.223119957944479</v>
      </c>
      <c r="BT882" s="17"/>
      <c r="BU882" s="17">
        <v>0.19615111008254599</v>
      </c>
      <c r="BV882" s="17">
        <v>0.237613980723099</v>
      </c>
      <c r="BW882" s="17"/>
      <c r="BX882" s="17">
        <v>0.14376639252759399</v>
      </c>
      <c r="BY882" s="17">
        <v>0.24198827347704899</v>
      </c>
      <c r="BZ882" s="17"/>
      <c r="CA882" s="17">
        <v>0.11941644830709799</v>
      </c>
      <c r="CB882" s="17">
        <v>0.31719927197487202</v>
      </c>
      <c r="CC882" s="17">
        <v>8.0799717677645794E-2</v>
      </c>
      <c r="CD882" s="17">
        <v>0.28980453327347</v>
      </c>
    </row>
    <row r="883" spans="2:82">
      <c r="B883" t="s">
        <v>186</v>
      </c>
      <c r="C883" s="17">
        <v>0.11267269475146199</v>
      </c>
      <c r="D883" s="17">
        <v>0.11263479874299299</v>
      </c>
      <c r="E883" s="17">
        <v>0.113590973168799</v>
      </c>
      <c r="F883" s="17"/>
      <c r="G883" s="17">
        <v>0.14325435859074301</v>
      </c>
      <c r="H883" s="17">
        <v>0.149080822727686</v>
      </c>
      <c r="I883" s="17">
        <v>0.11994262420129</v>
      </c>
      <c r="J883" s="17">
        <v>0.117487867475665</v>
      </c>
      <c r="K883" s="17">
        <v>0.12054242668118199</v>
      </c>
      <c r="L883" s="17">
        <v>4.9345425183943498E-2</v>
      </c>
      <c r="M883" s="17"/>
      <c r="N883" s="17">
        <v>5.9724792142616702E-2</v>
      </c>
      <c r="O883" s="17">
        <v>0.118045625099905</v>
      </c>
      <c r="P883" s="17">
        <v>0.14175933759373199</v>
      </c>
      <c r="Q883" s="17">
        <v>0.143869629664097</v>
      </c>
      <c r="R883" s="17"/>
      <c r="S883" s="17">
        <v>9.1054539609706206E-2</v>
      </c>
      <c r="T883" s="17">
        <v>9.4585672232714399E-2</v>
      </c>
      <c r="U883" s="17">
        <v>7.34437315044221E-2</v>
      </c>
      <c r="V883" s="17">
        <v>0.16861308008136999</v>
      </c>
      <c r="W883" s="17">
        <v>9.8246876582303203E-2</v>
      </c>
      <c r="X883" s="17">
        <v>0.139587032494702</v>
      </c>
      <c r="Y883" s="17">
        <v>0.13004178240362299</v>
      </c>
      <c r="Z883" s="17">
        <v>7.3118905873962303E-2</v>
      </c>
      <c r="AA883" s="17">
        <v>0.135503162238748</v>
      </c>
      <c r="AB883" s="17">
        <v>0.105468668663457</v>
      </c>
      <c r="AC883" s="17">
        <v>0.114950858880861</v>
      </c>
      <c r="AD883" s="17">
        <v>0.111749703158201</v>
      </c>
      <c r="AE883" s="17"/>
      <c r="AF883" s="17">
        <v>0.12276287421026399</v>
      </c>
      <c r="AG883" s="17">
        <v>0.15168258705589099</v>
      </c>
      <c r="AH883" s="17">
        <v>0.132663846088486</v>
      </c>
      <c r="AI883" s="17">
        <v>0.136055290733964</v>
      </c>
      <c r="AJ883" s="17">
        <v>9.8670388839312007E-2</v>
      </c>
      <c r="AK883" s="17">
        <v>0.107243052163528</v>
      </c>
      <c r="AL883" s="17">
        <v>0.135877626870331</v>
      </c>
      <c r="AM883" s="17">
        <v>0.122500702634873</v>
      </c>
      <c r="AN883" s="17">
        <v>0.102025126697048</v>
      </c>
      <c r="AO883" s="17">
        <v>0.106054421018989</v>
      </c>
      <c r="AP883" s="17">
        <v>0.115172758024686</v>
      </c>
      <c r="AQ883" s="17">
        <v>8.1854424966447695E-2</v>
      </c>
      <c r="AR883" s="17">
        <v>0.114808150139824</v>
      </c>
      <c r="AS883" s="17">
        <v>8.90538425991724E-2</v>
      </c>
      <c r="AT883" s="17">
        <v>0.17136881837020401</v>
      </c>
      <c r="AU883" s="17">
        <v>4.5235611154567097E-2</v>
      </c>
      <c r="AV883" s="17"/>
      <c r="AW883" s="17">
        <v>0.106563063050164</v>
      </c>
      <c r="AX883" s="17">
        <v>9.3460075797408906E-2</v>
      </c>
      <c r="AY883" s="17">
        <v>0.116654231284263</v>
      </c>
      <c r="AZ883" s="17">
        <v>0.15790020380967701</v>
      </c>
      <c r="BA883" s="17">
        <v>7.9220009911231307E-2</v>
      </c>
      <c r="BB883" s="17">
        <v>0.122356608804766</v>
      </c>
      <c r="BC883" s="17"/>
      <c r="BD883" s="17">
        <v>0.13632883668694701</v>
      </c>
      <c r="BE883" s="17">
        <v>0.116683883824752</v>
      </c>
      <c r="BF883" s="17">
        <v>8.7639125559098197E-2</v>
      </c>
      <c r="BG883" s="17">
        <v>0.12114618480052999</v>
      </c>
      <c r="BH883" s="17">
        <v>0</v>
      </c>
      <c r="BI883" s="17"/>
      <c r="BJ883" s="17">
        <v>0.110382696418212</v>
      </c>
      <c r="BK883" s="17">
        <v>0.123567248153738</v>
      </c>
      <c r="BL883" s="17"/>
      <c r="BM883" s="17">
        <v>0.117710163646468</v>
      </c>
      <c r="BN883" s="17">
        <v>8.47296659193401E-2</v>
      </c>
      <c r="BO883" s="17"/>
      <c r="BP883" s="17">
        <v>0.10338075158328799</v>
      </c>
      <c r="BQ883" s="17">
        <v>0.116565895435583</v>
      </c>
      <c r="BR883" s="17">
        <v>8.9384400015015603E-2</v>
      </c>
      <c r="BS883" s="17">
        <v>0.11861246790135301</v>
      </c>
      <c r="BT883" s="17"/>
      <c r="BU883" s="17">
        <v>9.5354763861323494E-2</v>
      </c>
      <c r="BV883" s="17">
        <v>0.135780714359855</v>
      </c>
      <c r="BW883" s="17"/>
      <c r="BX883" s="17">
        <v>9.4400953580123806E-2</v>
      </c>
      <c r="BY883" s="17">
        <v>0.119985634288384</v>
      </c>
      <c r="BZ883" s="17"/>
      <c r="CA883" s="17">
        <v>0.118882600685844</v>
      </c>
      <c r="CB883" s="17">
        <v>0.17171564393761901</v>
      </c>
      <c r="CC883" s="17">
        <v>4.5644845840682E-2</v>
      </c>
      <c r="CD883" s="17">
        <v>0.12710791832871801</v>
      </c>
    </row>
    <row r="884" spans="2:82">
      <c r="B884" t="s">
        <v>187</v>
      </c>
      <c r="C884" s="17">
        <v>5.5503126637432801E-2</v>
      </c>
      <c r="D884" s="17">
        <v>6.2481586616653803E-2</v>
      </c>
      <c r="E884" s="17">
        <v>4.8755012774027301E-2</v>
      </c>
      <c r="F884" s="17"/>
      <c r="G884" s="17">
        <v>3.3708466168357001E-2</v>
      </c>
      <c r="H884" s="17">
        <v>3.9713961016560599E-2</v>
      </c>
      <c r="I884" s="17">
        <v>6.2637360796914496E-2</v>
      </c>
      <c r="J884" s="17">
        <v>6.5569128668362495E-2</v>
      </c>
      <c r="K884" s="17">
        <v>4.0690169175986203E-2</v>
      </c>
      <c r="L884" s="17">
        <v>7.8201504480141307E-2</v>
      </c>
      <c r="M884" s="17"/>
      <c r="N884" s="17">
        <v>4.5721245999723603E-2</v>
      </c>
      <c r="O884" s="17">
        <v>3.4227698443333197E-2</v>
      </c>
      <c r="P884" s="17">
        <v>5.8893119248661703E-2</v>
      </c>
      <c r="Q884" s="17">
        <v>8.7200156533861595E-2</v>
      </c>
      <c r="R884" s="17"/>
      <c r="S884" s="17">
        <v>4.1834561767833199E-2</v>
      </c>
      <c r="T884" s="17">
        <v>3.6437982812616301E-2</v>
      </c>
      <c r="U884" s="17">
        <v>4.1865768643156401E-2</v>
      </c>
      <c r="V884" s="17">
        <v>5.6968708337210801E-2</v>
      </c>
      <c r="W884" s="17">
        <v>8.0549687566890002E-2</v>
      </c>
      <c r="X884" s="17">
        <v>3.5654492220765097E-2</v>
      </c>
      <c r="Y884" s="17">
        <v>6.3512303352433103E-2</v>
      </c>
      <c r="Z884" s="17">
        <v>8.6306629868510606E-2</v>
      </c>
      <c r="AA884" s="17">
        <v>5.7978887761295103E-2</v>
      </c>
      <c r="AB884" s="17">
        <v>3.1836034366356403E-2</v>
      </c>
      <c r="AC884" s="17">
        <v>0.15545452958777201</v>
      </c>
      <c r="AD884" s="17">
        <v>8.0185915878058095E-2</v>
      </c>
      <c r="AE884" s="17"/>
      <c r="AF884" s="17">
        <v>0</v>
      </c>
      <c r="AG884" s="17">
        <v>0.10497923718964999</v>
      </c>
      <c r="AH884" s="17">
        <v>6.5444840347963301E-2</v>
      </c>
      <c r="AI884" s="17">
        <v>9.5121141251120894E-2</v>
      </c>
      <c r="AJ884" s="17">
        <v>3.5751490668535203E-2</v>
      </c>
      <c r="AK884" s="17">
        <v>2.1107232095264099E-2</v>
      </c>
      <c r="AL884" s="17">
        <v>9.0351091951434204E-2</v>
      </c>
      <c r="AM884" s="17">
        <v>0.106090909071588</v>
      </c>
      <c r="AN884" s="17">
        <v>1.92856427902133E-2</v>
      </c>
      <c r="AO884" s="17">
        <v>2.5925456945435299E-2</v>
      </c>
      <c r="AP884" s="17">
        <v>7.2238188439191206E-2</v>
      </c>
      <c r="AQ884" s="17">
        <v>2.6165394045375202E-2</v>
      </c>
      <c r="AR884" s="17">
        <v>3.8269331200337202E-2</v>
      </c>
      <c r="AS884" s="17">
        <v>9.3598795831023096E-2</v>
      </c>
      <c r="AT884" s="17">
        <v>2.47771771011959E-2</v>
      </c>
      <c r="AU884" s="17">
        <v>0</v>
      </c>
      <c r="AV884" s="17"/>
      <c r="AW884" s="17">
        <v>4.3270228719601497E-2</v>
      </c>
      <c r="AX884" s="17">
        <v>4.7976491443701003E-2</v>
      </c>
      <c r="AY884" s="17">
        <v>4.4293982519684999E-2</v>
      </c>
      <c r="AZ884" s="17">
        <v>8.0181152457345903E-2</v>
      </c>
      <c r="BA884" s="17">
        <v>8.0500571002205895E-2</v>
      </c>
      <c r="BB884" s="17">
        <v>3.2842761798402301E-2</v>
      </c>
      <c r="BC884" s="17"/>
      <c r="BD884" s="17">
        <v>5.1022210275494098E-2</v>
      </c>
      <c r="BE884" s="17">
        <v>6.16691112222124E-2</v>
      </c>
      <c r="BF884" s="17">
        <v>3.62898367852309E-2</v>
      </c>
      <c r="BG884" s="17">
        <v>3.7004103905248602E-2</v>
      </c>
      <c r="BH884" s="17">
        <v>9.1378256270100905E-2</v>
      </c>
      <c r="BI884" s="17"/>
      <c r="BJ884" s="17">
        <v>5.5669231568928897E-2</v>
      </c>
      <c r="BK884" s="17">
        <v>5.67687509277729E-2</v>
      </c>
      <c r="BL884" s="17"/>
      <c r="BM884" s="17">
        <v>5.7898149013526801E-2</v>
      </c>
      <c r="BN884" s="17">
        <v>3.8719781047103698E-2</v>
      </c>
      <c r="BO884" s="17"/>
      <c r="BP884" s="17">
        <v>3.7314131256232598E-2</v>
      </c>
      <c r="BQ884" s="17">
        <v>5.3306838853041799E-2</v>
      </c>
      <c r="BR884" s="17">
        <v>4.7769129585284599E-2</v>
      </c>
      <c r="BS884" s="17">
        <v>5.9358722851784902E-2</v>
      </c>
      <c r="BT884" s="17"/>
      <c r="BU884" s="17">
        <v>4.97116083743602E-2</v>
      </c>
      <c r="BV884" s="17">
        <v>6.3230985030819406E-2</v>
      </c>
      <c r="BW884" s="17"/>
      <c r="BX884" s="17">
        <v>4.3605401647599802E-2</v>
      </c>
      <c r="BY884" s="17">
        <v>6.0264979526092E-2</v>
      </c>
      <c r="BZ884" s="17"/>
      <c r="CA884" s="17">
        <v>2.6039720349816699E-2</v>
      </c>
      <c r="CB884" s="17">
        <v>0.112085938906318</v>
      </c>
      <c r="CC884" s="17">
        <v>2.3709260955547099E-2</v>
      </c>
      <c r="CD884" s="17">
        <v>4.17368790100675E-2</v>
      </c>
    </row>
    <row r="885" spans="2:82">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row>
    <row r="886" spans="2:82">
      <c r="B886" s="6" t="s">
        <v>303</v>
      </c>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row>
    <row r="887" spans="2:82">
      <c r="B887" s="24" t="s">
        <v>17</v>
      </c>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row>
    <row r="888" spans="2:82">
      <c r="B888" t="s">
        <v>183</v>
      </c>
      <c r="C888" s="17">
        <v>0.19526592602857801</v>
      </c>
      <c r="D888" s="17">
        <v>0.20973981526232099</v>
      </c>
      <c r="E888" s="17">
        <v>0.177527947084202</v>
      </c>
      <c r="F888" s="17"/>
      <c r="G888" s="17">
        <v>9.6073214255423506E-2</v>
      </c>
      <c r="H888" s="17">
        <v>0.21062297024639401</v>
      </c>
      <c r="I888" s="17">
        <v>0.165469307884795</v>
      </c>
      <c r="J888" s="17">
        <v>0.19042875172554</v>
      </c>
      <c r="K888" s="17">
        <v>0.212997387100163</v>
      </c>
      <c r="L888" s="17">
        <v>0.26215630607661999</v>
      </c>
      <c r="M888" s="17"/>
      <c r="N888" s="17">
        <v>0.22167052370221399</v>
      </c>
      <c r="O888" s="17">
        <v>0.19776029971036399</v>
      </c>
      <c r="P888" s="17">
        <v>0.15412606768245901</v>
      </c>
      <c r="Q888" s="17">
        <v>0.19319941274457</v>
      </c>
      <c r="R888" s="17"/>
      <c r="S888" s="17">
        <v>0.21825847224650799</v>
      </c>
      <c r="T888" s="17">
        <v>0.19753549183635599</v>
      </c>
      <c r="U888" s="17">
        <v>0.245576512668123</v>
      </c>
      <c r="V888" s="17">
        <v>0.199744129537131</v>
      </c>
      <c r="W888" s="17">
        <v>0.204457306219298</v>
      </c>
      <c r="X888" s="17">
        <v>0.19769913445853601</v>
      </c>
      <c r="Y888" s="17">
        <v>0.18445858286012901</v>
      </c>
      <c r="Z888" s="17">
        <v>0.133206300321487</v>
      </c>
      <c r="AA888" s="17">
        <v>0.174867597647439</v>
      </c>
      <c r="AB888" s="17">
        <v>0.196614119423248</v>
      </c>
      <c r="AC888" s="17">
        <v>0.137647469459143</v>
      </c>
      <c r="AD888" s="17">
        <v>0.14685732046831901</v>
      </c>
      <c r="AE888" s="17"/>
      <c r="AF888" s="17">
        <v>0.27016137822022601</v>
      </c>
      <c r="AG888" s="17">
        <v>0.25399618683611702</v>
      </c>
      <c r="AH888" s="17">
        <v>0.24090251667002999</v>
      </c>
      <c r="AI888" s="17">
        <v>0.19213670532261401</v>
      </c>
      <c r="AJ888" s="17">
        <v>0.18898687066749001</v>
      </c>
      <c r="AK888" s="17">
        <v>0.19174308360144901</v>
      </c>
      <c r="AL888" s="17">
        <v>0.21718994244991199</v>
      </c>
      <c r="AM888" s="17">
        <v>0.16026544297669301</v>
      </c>
      <c r="AN888" s="17">
        <v>0.13240597567923801</v>
      </c>
      <c r="AO888" s="17">
        <v>0.20562766442920999</v>
      </c>
      <c r="AP888" s="17">
        <v>0.17605620898895</v>
      </c>
      <c r="AQ888" s="17">
        <v>0.17275214795393501</v>
      </c>
      <c r="AR888" s="17">
        <v>0.21894592532322499</v>
      </c>
      <c r="AS888" s="17">
        <v>0.14393812186139501</v>
      </c>
      <c r="AT888" s="17">
        <v>0.148744283684768</v>
      </c>
      <c r="AU888" s="17">
        <v>0.28695834238489598</v>
      </c>
      <c r="AV888" s="17"/>
      <c r="AW888" s="17">
        <v>0.198294180840238</v>
      </c>
      <c r="AX888" s="17">
        <v>0.20503688299143699</v>
      </c>
      <c r="AY888" s="17">
        <v>0.21007945437827399</v>
      </c>
      <c r="AZ888" s="17">
        <v>0.172474431927648</v>
      </c>
      <c r="BA888" s="17">
        <v>0.165307028906099</v>
      </c>
      <c r="BB888" s="17">
        <v>0.228166688847564</v>
      </c>
      <c r="BC888" s="17"/>
      <c r="BD888" s="17">
        <v>0.142926373205432</v>
      </c>
      <c r="BE888" s="17">
        <v>0.17969191541768501</v>
      </c>
      <c r="BF888" s="17">
        <v>0.25379536378725598</v>
      </c>
      <c r="BG888" s="17">
        <v>0.22959018976916901</v>
      </c>
      <c r="BH888" s="17">
        <v>0.19222798265164101</v>
      </c>
      <c r="BI888" s="17"/>
      <c r="BJ888" s="17">
        <v>0.198239619176728</v>
      </c>
      <c r="BK888" s="17">
        <v>0.18029308641515601</v>
      </c>
      <c r="BL888" s="17"/>
      <c r="BM888" s="17">
        <v>0.19205299430693101</v>
      </c>
      <c r="BN888" s="17">
        <v>0.21665561857823501</v>
      </c>
      <c r="BO888" s="17"/>
      <c r="BP888" s="17">
        <v>0.21050094016163801</v>
      </c>
      <c r="BQ888" s="17">
        <v>0.20311760985021601</v>
      </c>
      <c r="BR888" s="17">
        <v>0.165898977851899</v>
      </c>
      <c r="BS888" s="17">
        <v>0.192880586006658</v>
      </c>
      <c r="BT888" s="17"/>
      <c r="BU888" s="17">
        <v>0.228724938036593</v>
      </c>
      <c r="BV888" s="17">
        <v>0.150620205332295</v>
      </c>
      <c r="BW888" s="17"/>
      <c r="BX888" s="17">
        <v>0.272243487923507</v>
      </c>
      <c r="BY888" s="17">
        <v>0.164457025521586</v>
      </c>
      <c r="BZ888" s="17"/>
      <c r="CA888" s="17">
        <v>0.26966120221704898</v>
      </c>
      <c r="CB888" s="17">
        <v>5.1350600948340902E-2</v>
      </c>
      <c r="CC888" s="17">
        <v>0.380629831621208</v>
      </c>
      <c r="CD888" s="17">
        <v>0.106996914005436</v>
      </c>
    </row>
    <row r="889" spans="2:82">
      <c r="B889" t="s">
        <v>184</v>
      </c>
      <c r="C889" s="17">
        <v>0.39426910424213002</v>
      </c>
      <c r="D889" s="17">
        <v>0.38360970777241998</v>
      </c>
      <c r="E889" s="17">
        <v>0.40831507803098499</v>
      </c>
      <c r="F889" s="17"/>
      <c r="G889" s="17">
        <v>0.50665560542683596</v>
      </c>
      <c r="H889" s="17">
        <v>0.37519574678597001</v>
      </c>
      <c r="I889" s="17">
        <v>0.43644617395246998</v>
      </c>
      <c r="J889" s="17">
        <v>0.38527277096354301</v>
      </c>
      <c r="K889" s="17">
        <v>0.37649962468623299</v>
      </c>
      <c r="L889" s="17">
        <v>0.32220585577088301</v>
      </c>
      <c r="M889" s="17"/>
      <c r="N889" s="17">
        <v>0.46882367953880499</v>
      </c>
      <c r="O889" s="17">
        <v>0.38837645498580697</v>
      </c>
      <c r="P889" s="17">
        <v>0.39378353690684698</v>
      </c>
      <c r="Q889" s="17">
        <v>0.32378953238114699</v>
      </c>
      <c r="R889" s="17"/>
      <c r="S889" s="17">
        <v>0.409113242067844</v>
      </c>
      <c r="T889" s="17">
        <v>0.40479015015423297</v>
      </c>
      <c r="U889" s="17">
        <v>0.27147488985753498</v>
      </c>
      <c r="V889" s="17">
        <v>0.36415329820254499</v>
      </c>
      <c r="W889" s="17">
        <v>0.44210784532486502</v>
      </c>
      <c r="X889" s="17">
        <v>0.40551262934093402</v>
      </c>
      <c r="Y889" s="17">
        <v>0.41907814901911</v>
      </c>
      <c r="Z889" s="17">
        <v>0.45649875898472703</v>
      </c>
      <c r="AA889" s="17">
        <v>0.42302618705460798</v>
      </c>
      <c r="AB889" s="17">
        <v>0.38471597287922599</v>
      </c>
      <c r="AC889" s="17">
        <v>0.43040220653813599</v>
      </c>
      <c r="AD889" s="17">
        <v>0.297282542398695</v>
      </c>
      <c r="AE889" s="17"/>
      <c r="AF889" s="17">
        <v>0.36211433365974499</v>
      </c>
      <c r="AG889" s="17">
        <v>0.184947612043456</v>
      </c>
      <c r="AH889" s="17">
        <v>0.320862069714832</v>
      </c>
      <c r="AI889" s="17">
        <v>0.405707674569948</v>
      </c>
      <c r="AJ889" s="17">
        <v>0.39354101453503498</v>
      </c>
      <c r="AK889" s="17">
        <v>0.38756944763392998</v>
      </c>
      <c r="AL889" s="17">
        <v>0.33450715113291901</v>
      </c>
      <c r="AM889" s="17">
        <v>0.41000169211710802</v>
      </c>
      <c r="AN889" s="17">
        <v>0.47703013784210502</v>
      </c>
      <c r="AO889" s="17">
        <v>0.47002646844885199</v>
      </c>
      <c r="AP889" s="17">
        <v>0.41842536114078499</v>
      </c>
      <c r="AQ889" s="17">
        <v>0.429850007232352</v>
      </c>
      <c r="AR889" s="17">
        <v>0.41233222924060298</v>
      </c>
      <c r="AS889" s="17">
        <v>0.43543227135047702</v>
      </c>
      <c r="AT889" s="17">
        <v>0.53229712351967196</v>
      </c>
      <c r="AU889" s="17">
        <v>0.450467768655051</v>
      </c>
      <c r="AV889" s="17"/>
      <c r="AW889" s="17">
        <v>0.38253974604174601</v>
      </c>
      <c r="AX889" s="17">
        <v>0.42570230735766301</v>
      </c>
      <c r="AY889" s="17">
        <v>0.41533869576902499</v>
      </c>
      <c r="AZ889" s="17">
        <v>0.37795726335062402</v>
      </c>
      <c r="BA889" s="17">
        <v>0.389678112975269</v>
      </c>
      <c r="BB889" s="17">
        <v>0.33059952953828697</v>
      </c>
      <c r="BC889" s="17"/>
      <c r="BD889" s="17">
        <v>0.34915395371476499</v>
      </c>
      <c r="BE889" s="17">
        <v>0.41172247093701297</v>
      </c>
      <c r="BF889" s="17">
        <v>0.42371224375400302</v>
      </c>
      <c r="BG889" s="17">
        <v>0.47170465194980099</v>
      </c>
      <c r="BH889" s="17">
        <v>0.356472743165621</v>
      </c>
      <c r="BI889" s="17"/>
      <c r="BJ889" s="17">
        <v>0.38774529013884301</v>
      </c>
      <c r="BK889" s="17">
        <v>0.42722082842994102</v>
      </c>
      <c r="BL889" s="17"/>
      <c r="BM889" s="17">
        <v>0.39576064940508998</v>
      </c>
      <c r="BN889" s="17">
        <v>0.39159090683575198</v>
      </c>
      <c r="BO889" s="17"/>
      <c r="BP889" s="17">
        <v>0.41688871477513501</v>
      </c>
      <c r="BQ889" s="17">
        <v>0.400710909863148</v>
      </c>
      <c r="BR889" s="17">
        <v>0.46073283302583501</v>
      </c>
      <c r="BS889" s="17">
        <v>0.39325350889372401</v>
      </c>
      <c r="BT889" s="17"/>
      <c r="BU889" s="17">
        <v>0.41523358667280902</v>
      </c>
      <c r="BV889" s="17">
        <v>0.36629534258658503</v>
      </c>
      <c r="BW889" s="17"/>
      <c r="BX889" s="17">
        <v>0.42470236432111502</v>
      </c>
      <c r="BY889" s="17">
        <v>0.382088732991133</v>
      </c>
      <c r="BZ889" s="17"/>
      <c r="CA889" s="17">
        <v>0.49874418506882701</v>
      </c>
      <c r="CB889" s="17">
        <v>0.27290330643229199</v>
      </c>
      <c r="CC889" s="17">
        <v>0.486892134593024</v>
      </c>
      <c r="CD889" s="17">
        <v>0.38243988011032398</v>
      </c>
    </row>
    <row r="890" spans="2:82">
      <c r="B890" t="s">
        <v>185</v>
      </c>
      <c r="C890" s="17">
        <v>0.239147487402148</v>
      </c>
      <c r="D890" s="17">
        <v>0.22407192826400099</v>
      </c>
      <c r="E890" s="17">
        <v>0.25498267203700797</v>
      </c>
      <c r="F890" s="17"/>
      <c r="G890" s="17">
        <v>0.20015136948329501</v>
      </c>
      <c r="H890" s="17">
        <v>0.24349056155231699</v>
      </c>
      <c r="I890" s="17">
        <v>0.20878217188864701</v>
      </c>
      <c r="J890" s="17">
        <v>0.21743120363649199</v>
      </c>
      <c r="K890" s="17">
        <v>0.27881444544783301</v>
      </c>
      <c r="L890" s="17">
        <v>0.27604808085327098</v>
      </c>
      <c r="M890" s="17"/>
      <c r="N890" s="17">
        <v>0.19167490461026601</v>
      </c>
      <c r="O890" s="17">
        <v>0.237921068532577</v>
      </c>
      <c r="P890" s="17">
        <v>0.246679708167582</v>
      </c>
      <c r="Q890" s="17">
        <v>0.28512139626134397</v>
      </c>
      <c r="R890" s="17"/>
      <c r="S890" s="17">
        <v>0.23681125887722199</v>
      </c>
      <c r="T890" s="17">
        <v>0.24793080999676101</v>
      </c>
      <c r="U890" s="17">
        <v>0.32541796681927698</v>
      </c>
      <c r="V890" s="17">
        <v>0.24329636634979199</v>
      </c>
      <c r="W890" s="17">
        <v>0.15281785914990001</v>
      </c>
      <c r="X890" s="17">
        <v>0.26676609031645998</v>
      </c>
      <c r="Y890" s="17">
        <v>0.237753378569239</v>
      </c>
      <c r="Z890" s="17">
        <v>0.21414708560574999</v>
      </c>
      <c r="AA890" s="17">
        <v>0.21942238334084599</v>
      </c>
      <c r="AB890" s="17">
        <v>0.21274787870380901</v>
      </c>
      <c r="AC890" s="17">
        <v>0.208088413448308</v>
      </c>
      <c r="AD890" s="17">
        <v>0.29732648566196501</v>
      </c>
      <c r="AE890" s="17"/>
      <c r="AF890" s="17">
        <v>0.124524395745217</v>
      </c>
      <c r="AG890" s="17">
        <v>0.288119325299528</v>
      </c>
      <c r="AH890" s="17">
        <v>0.284595764252701</v>
      </c>
      <c r="AI890" s="17">
        <v>0.18141260740416201</v>
      </c>
      <c r="AJ890" s="17">
        <v>0.23752978090576701</v>
      </c>
      <c r="AK890" s="17">
        <v>0.31694162905614898</v>
      </c>
      <c r="AL890" s="17">
        <v>0.215118648761049</v>
      </c>
      <c r="AM890" s="17">
        <v>0.29386084892672798</v>
      </c>
      <c r="AN890" s="17">
        <v>0.217424214930482</v>
      </c>
      <c r="AO890" s="17">
        <v>0.17813988407293399</v>
      </c>
      <c r="AP890" s="17">
        <v>0.20864293789740801</v>
      </c>
      <c r="AQ890" s="17">
        <v>0.21264812463855501</v>
      </c>
      <c r="AR890" s="17">
        <v>0.178879803057679</v>
      </c>
      <c r="AS890" s="17">
        <v>0.20316659536593601</v>
      </c>
      <c r="AT890" s="17">
        <v>0.17985248182586999</v>
      </c>
      <c r="AU890" s="17">
        <v>0.203741332853068</v>
      </c>
      <c r="AV890" s="17"/>
      <c r="AW890" s="17">
        <v>0.216898988971402</v>
      </c>
      <c r="AX890" s="17">
        <v>0.25147333184262199</v>
      </c>
      <c r="AY890" s="17">
        <v>0.21068723431514899</v>
      </c>
      <c r="AZ890" s="17">
        <v>0.23940846660246601</v>
      </c>
      <c r="BA890" s="17">
        <v>0.276490698111299</v>
      </c>
      <c r="BB890" s="17">
        <v>0.26243301592708701</v>
      </c>
      <c r="BC890" s="17"/>
      <c r="BD890" s="17">
        <v>0.29859010167776401</v>
      </c>
      <c r="BE890" s="17">
        <v>0.24478272834741399</v>
      </c>
      <c r="BF890" s="17">
        <v>0.19256622166474599</v>
      </c>
      <c r="BG890" s="17">
        <v>0.167796884268748</v>
      </c>
      <c r="BH890" s="17">
        <v>0.29672153334213702</v>
      </c>
      <c r="BI890" s="17"/>
      <c r="BJ890" s="17">
        <v>0.23641891837777301</v>
      </c>
      <c r="BK890" s="17">
        <v>0.24414022618008199</v>
      </c>
      <c r="BL890" s="17"/>
      <c r="BM890" s="17">
        <v>0.238284024786172</v>
      </c>
      <c r="BN890" s="17">
        <v>0.23962070697739099</v>
      </c>
      <c r="BO890" s="17"/>
      <c r="BP890" s="17">
        <v>0.232983381744468</v>
      </c>
      <c r="BQ890" s="17">
        <v>0.27209530208751598</v>
      </c>
      <c r="BR890" s="17">
        <v>0.22551147256696699</v>
      </c>
      <c r="BS890" s="17">
        <v>0.23159278984134901</v>
      </c>
      <c r="BT890" s="17"/>
      <c r="BU890" s="17">
        <v>0.20082961611331099</v>
      </c>
      <c r="BV890" s="17">
        <v>0.29027658167509701</v>
      </c>
      <c r="BW890" s="17"/>
      <c r="BX890" s="17">
        <v>0.166717552497261</v>
      </c>
      <c r="BY890" s="17">
        <v>0.26813628106202497</v>
      </c>
      <c r="BZ890" s="17"/>
      <c r="CA890" s="17">
        <v>0.113946424212699</v>
      </c>
      <c r="CB890" s="17">
        <v>0.34615843575151001</v>
      </c>
      <c r="CC890" s="17">
        <v>7.7375712217472803E-2</v>
      </c>
      <c r="CD890" s="17">
        <v>0.35422524022614399</v>
      </c>
    </row>
    <row r="891" spans="2:82">
      <c r="B891" t="s">
        <v>186</v>
      </c>
      <c r="C891" s="17">
        <v>0.12281738766676401</v>
      </c>
      <c r="D891" s="17">
        <v>0.126971359659793</v>
      </c>
      <c r="E891" s="17">
        <v>0.11950115124199</v>
      </c>
      <c r="F891" s="17"/>
      <c r="G891" s="17">
        <v>0.16409329799995101</v>
      </c>
      <c r="H891" s="17">
        <v>0.128341912141861</v>
      </c>
      <c r="I891" s="17">
        <v>0.14420918241861999</v>
      </c>
      <c r="J891" s="17">
        <v>0.14050778735369299</v>
      </c>
      <c r="K891" s="17">
        <v>9.4078797408620504E-2</v>
      </c>
      <c r="L891" s="17">
        <v>7.9854592058004797E-2</v>
      </c>
      <c r="M891" s="17"/>
      <c r="N891" s="17">
        <v>8.14165908360686E-2</v>
      </c>
      <c r="O891" s="17">
        <v>0.13861393366168701</v>
      </c>
      <c r="P891" s="17">
        <v>0.147264764632665</v>
      </c>
      <c r="Q891" s="17">
        <v>0.131430544325638</v>
      </c>
      <c r="R891" s="17"/>
      <c r="S891" s="17">
        <v>0.117177608138332</v>
      </c>
      <c r="T891" s="17">
        <v>9.4948633371488594E-2</v>
      </c>
      <c r="U891" s="17">
        <v>0.115664862011908</v>
      </c>
      <c r="V891" s="17">
        <v>0.134144005590833</v>
      </c>
      <c r="W891" s="17">
        <v>0.119953210788781</v>
      </c>
      <c r="X891" s="17">
        <v>9.0924076076519894E-2</v>
      </c>
      <c r="Y891" s="17">
        <v>0.112275878138827</v>
      </c>
      <c r="Z891" s="17">
        <v>0.17399941272983599</v>
      </c>
      <c r="AA891" s="17">
        <v>0.110510644085436</v>
      </c>
      <c r="AB891" s="17">
        <v>0.17420960695695101</v>
      </c>
      <c r="AC891" s="17">
        <v>0.137243761524588</v>
      </c>
      <c r="AD891" s="17">
        <v>0.211297795462939</v>
      </c>
      <c r="AE891" s="17"/>
      <c r="AF891" s="17">
        <v>0.24319989237481099</v>
      </c>
      <c r="AG891" s="17">
        <v>0.17197258438827401</v>
      </c>
      <c r="AH891" s="17">
        <v>0.108379438562792</v>
      </c>
      <c r="AI891" s="17">
        <v>0.15555172408845899</v>
      </c>
      <c r="AJ891" s="17">
        <v>0.13067944754327701</v>
      </c>
      <c r="AK891" s="17">
        <v>8.2638607613208001E-2</v>
      </c>
      <c r="AL891" s="17">
        <v>0.115139076079976</v>
      </c>
      <c r="AM891" s="17">
        <v>9.8666583086253798E-2</v>
      </c>
      <c r="AN891" s="17">
        <v>0.153854028757962</v>
      </c>
      <c r="AO891" s="17">
        <v>0.132926513282911</v>
      </c>
      <c r="AP891" s="17">
        <v>0.13713986683368001</v>
      </c>
      <c r="AQ891" s="17">
        <v>0.16907319832276099</v>
      </c>
      <c r="AR891" s="17">
        <v>0.120643886446462</v>
      </c>
      <c r="AS891" s="17">
        <v>0.15993772778781601</v>
      </c>
      <c r="AT891" s="17">
        <v>0.105017971950466</v>
      </c>
      <c r="AU891" s="17">
        <v>4.4129202519477502E-2</v>
      </c>
      <c r="AV891" s="17"/>
      <c r="AW891" s="17">
        <v>0.165710066939801</v>
      </c>
      <c r="AX891" s="17">
        <v>7.94303050040229E-2</v>
      </c>
      <c r="AY891" s="17">
        <v>0.107888953333243</v>
      </c>
      <c r="AZ891" s="17">
        <v>0.144803120481552</v>
      </c>
      <c r="BA891" s="17">
        <v>0.103081476195316</v>
      </c>
      <c r="BB891" s="17">
        <v>0.14086196747904001</v>
      </c>
      <c r="BC891" s="17"/>
      <c r="BD891" s="17">
        <v>0.15735040502810099</v>
      </c>
      <c r="BE891" s="17">
        <v>0.115942588923007</v>
      </c>
      <c r="BF891" s="17">
        <v>0.10398881330840801</v>
      </c>
      <c r="BG891" s="17">
        <v>9.9833098994375896E-2</v>
      </c>
      <c r="BH891" s="17">
        <v>0.154577740840601</v>
      </c>
      <c r="BI891" s="17"/>
      <c r="BJ891" s="17">
        <v>0.125464336145021</v>
      </c>
      <c r="BK891" s="17">
        <v>0.114992583830498</v>
      </c>
      <c r="BL891" s="17"/>
      <c r="BM891" s="17">
        <v>0.122577505805711</v>
      </c>
      <c r="BN891" s="17">
        <v>0.122825370890771</v>
      </c>
      <c r="BO891" s="17"/>
      <c r="BP891" s="17">
        <v>0.10909331484687899</v>
      </c>
      <c r="BQ891" s="17">
        <v>8.4863239351020497E-2</v>
      </c>
      <c r="BR891" s="17">
        <v>8.3327262872764596E-2</v>
      </c>
      <c r="BS891" s="17">
        <v>0.131131346987305</v>
      </c>
      <c r="BT891" s="17"/>
      <c r="BU891" s="17">
        <v>0.110396279518437</v>
      </c>
      <c r="BV891" s="17">
        <v>0.139391377508295</v>
      </c>
      <c r="BW891" s="17"/>
      <c r="BX891" s="17">
        <v>0.10528804314562799</v>
      </c>
      <c r="BY891" s="17">
        <v>0.12983319614406499</v>
      </c>
      <c r="BZ891" s="17"/>
      <c r="CA891" s="17">
        <v>8.3300564685531903E-2</v>
      </c>
      <c r="CB891" s="17">
        <v>0.21290437594746101</v>
      </c>
      <c r="CC891" s="17">
        <v>4.4621828767943801E-2</v>
      </c>
      <c r="CD891" s="17">
        <v>0.13123740449796201</v>
      </c>
    </row>
    <row r="892" spans="2:82">
      <c r="B892" t="s">
        <v>187</v>
      </c>
      <c r="C892" s="17">
        <v>4.8500094660381098E-2</v>
      </c>
      <c r="D892" s="17">
        <v>5.5607189041464701E-2</v>
      </c>
      <c r="E892" s="17">
        <v>3.9673151605814097E-2</v>
      </c>
      <c r="F892" s="17"/>
      <c r="G892" s="17">
        <v>3.3026512834495203E-2</v>
      </c>
      <c r="H892" s="17">
        <v>4.2348809273457799E-2</v>
      </c>
      <c r="I892" s="17">
        <v>4.5093163855467702E-2</v>
      </c>
      <c r="J892" s="17">
        <v>6.6359486320731798E-2</v>
      </c>
      <c r="K892" s="17">
        <v>3.7609745357151197E-2</v>
      </c>
      <c r="L892" s="17">
        <v>5.9735165241221001E-2</v>
      </c>
      <c r="M892" s="17"/>
      <c r="N892" s="17">
        <v>3.6414301312646599E-2</v>
      </c>
      <c r="O892" s="17">
        <v>3.7328243109564403E-2</v>
      </c>
      <c r="P892" s="17">
        <v>5.8145922610448E-2</v>
      </c>
      <c r="Q892" s="17">
        <v>6.6459114287301502E-2</v>
      </c>
      <c r="R892" s="17"/>
      <c r="S892" s="17">
        <v>1.86394186700931E-2</v>
      </c>
      <c r="T892" s="17">
        <v>5.4794914641161298E-2</v>
      </c>
      <c r="U892" s="17">
        <v>4.1865768643156401E-2</v>
      </c>
      <c r="V892" s="17">
        <v>5.8662200319698397E-2</v>
      </c>
      <c r="W892" s="17">
        <v>8.0663778517154797E-2</v>
      </c>
      <c r="X892" s="17">
        <v>3.90980698075502E-2</v>
      </c>
      <c r="Y892" s="17">
        <v>4.6434011412695E-2</v>
      </c>
      <c r="Z892" s="17">
        <v>2.2148442358199901E-2</v>
      </c>
      <c r="AA892" s="17">
        <v>7.2173187871671596E-2</v>
      </c>
      <c r="AB892" s="17">
        <v>3.1712422036766302E-2</v>
      </c>
      <c r="AC892" s="17">
        <v>8.66181490298253E-2</v>
      </c>
      <c r="AD892" s="17">
        <v>4.7235856008081598E-2</v>
      </c>
      <c r="AE892" s="17"/>
      <c r="AF892" s="17">
        <v>0</v>
      </c>
      <c r="AG892" s="17">
        <v>0.100964291432624</v>
      </c>
      <c r="AH892" s="17">
        <v>4.5260210799644998E-2</v>
      </c>
      <c r="AI892" s="17">
        <v>6.5191288614817794E-2</v>
      </c>
      <c r="AJ892" s="17">
        <v>4.9262886348430901E-2</v>
      </c>
      <c r="AK892" s="17">
        <v>2.1107232095264099E-2</v>
      </c>
      <c r="AL892" s="17">
        <v>0.11804518157614501</v>
      </c>
      <c r="AM892" s="17">
        <v>3.7205432893217198E-2</v>
      </c>
      <c r="AN892" s="17">
        <v>1.92856427902133E-2</v>
      </c>
      <c r="AO892" s="17">
        <v>1.32794697660924E-2</v>
      </c>
      <c r="AP892" s="17">
        <v>5.9735625139176601E-2</v>
      </c>
      <c r="AQ892" s="17">
        <v>1.56765218523971E-2</v>
      </c>
      <c r="AR892" s="17">
        <v>6.9198155932030894E-2</v>
      </c>
      <c r="AS892" s="17">
        <v>5.7525283634375902E-2</v>
      </c>
      <c r="AT892" s="17">
        <v>3.40881390192245E-2</v>
      </c>
      <c r="AU892" s="17">
        <v>1.47033535875078E-2</v>
      </c>
      <c r="AV892" s="17"/>
      <c r="AW892" s="17">
        <v>3.6557017206813397E-2</v>
      </c>
      <c r="AX892" s="17">
        <v>3.8357172804254699E-2</v>
      </c>
      <c r="AY892" s="17">
        <v>5.6005662204309102E-2</v>
      </c>
      <c r="AZ892" s="17">
        <v>6.5356717637710601E-2</v>
      </c>
      <c r="BA892" s="17">
        <v>6.54426838120164E-2</v>
      </c>
      <c r="BB892" s="17">
        <v>3.7938798208021998E-2</v>
      </c>
      <c r="BC892" s="17"/>
      <c r="BD892" s="17">
        <v>5.1979166373937902E-2</v>
      </c>
      <c r="BE892" s="17">
        <v>4.7860296374881102E-2</v>
      </c>
      <c r="BF892" s="17">
        <v>2.5937357485587301E-2</v>
      </c>
      <c r="BG892" s="17">
        <v>3.1075175017905101E-2</v>
      </c>
      <c r="BH892" s="17">
        <v>0</v>
      </c>
      <c r="BI892" s="17"/>
      <c r="BJ892" s="17">
        <v>5.2131836161634401E-2</v>
      </c>
      <c r="BK892" s="17">
        <v>3.33532751443237E-2</v>
      </c>
      <c r="BL892" s="17"/>
      <c r="BM892" s="17">
        <v>5.1324825696095103E-2</v>
      </c>
      <c r="BN892" s="17">
        <v>2.93073967178515E-2</v>
      </c>
      <c r="BO892" s="17"/>
      <c r="BP892" s="17">
        <v>3.0533648471880899E-2</v>
      </c>
      <c r="BQ892" s="17">
        <v>3.9212938848098601E-2</v>
      </c>
      <c r="BR892" s="17">
        <v>6.4529453682535307E-2</v>
      </c>
      <c r="BS892" s="17">
        <v>5.1141768270963901E-2</v>
      </c>
      <c r="BT892" s="17"/>
      <c r="BU892" s="17">
        <v>4.48155796588506E-2</v>
      </c>
      <c r="BV892" s="17">
        <v>5.34164928977287E-2</v>
      </c>
      <c r="BW892" s="17"/>
      <c r="BX892" s="17">
        <v>3.1048552112488598E-2</v>
      </c>
      <c r="BY892" s="17">
        <v>5.5484764281191402E-2</v>
      </c>
      <c r="BZ892" s="17"/>
      <c r="CA892" s="17">
        <v>3.4347623815892799E-2</v>
      </c>
      <c r="CB892" s="17">
        <v>0.116683280920396</v>
      </c>
      <c r="CC892" s="17">
        <v>1.04804928003516E-2</v>
      </c>
      <c r="CD892" s="17">
        <v>2.5100561160133501E-2</v>
      </c>
    </row>
    <row r="893" spans="2:82">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row>
    <row r="894" spans="2:82">
      <c r="B894" s="6" t="s">
        <v>304</v>
      </c>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row>
    <row r="895" spans="2:82">
      <c r="B895" s="24" t="s">
        <v>15</v>
      </c>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row>
    <row r="896" spans="2:82">
      <c r="B896" t="s">
        <v>305</v>
      </c>
      <c r="C896" s="17">
        <v>8.8919220183847597E-2</v>
      </c>
      <c r="D896" s="17">
        <v>9.3912336350466502E-2</v>
      </c>
      <c r="E896" s="17">
        <v>8.4703875056645603E-2</v>
      </c>
      <c r="F896" s="17"/>
      <c r="G896" s="17">
        <v>0.103247603210637</v>
      </c>
      <c r="H896" s="17">
        <v>0.11127759873405201</v>
      </c>
      <c r="I896" s="17">
        <v>0.103000731932771</v>
      </c>
      <c r="J896" s="17">
        <v>8.4567940083457305E-2</v>
      </c>
      <c r="K896" s="17">
        <v>6.5317277988018299E-2</v>
      </c>
      <c r="L896" s="17">
        <v>6.9018781016423697E-2</v>
      </c>
      <c r="M896" s="17"/>
      <c r="N896" s="17">
        <v>7.6516193644910899E-2</v>
      </c>
      <c r="O896" s="17">
        <v>8.3785543115743003E-2</v>
      </c>
      <c r="P896" s="17">
        <v>0.10821448874063901</v>
      </c>
      <c r="Q896" s="17">
        <v>9.0730598442461605E-2</v>
      </c>
      <c r="R896" s="17"/>
      <c r="S896" s="17">
        <v>8.4789309570358407E-2</v>
      </c>
      <c r="T896" s="17">
        <v>8.1156653633150402E-2</v>
      </c>
      <c r="U896" s="17">
        <v>6.0998345059855498E-2</v>
      </c>
      <c r="V896" s="17">
        <v>9.7994926429288198E-2</v>
      </c>
      <c r="W896" s="17">
        <v>8.0568254647147397E-2</v>
      </c>
      <c r="X896" s="17">
        <v>0.100033417852696</v>
      </c>
      <c r="Y896" s="17">
        <v>0.105160618903019</v>
      </c>
      <c r="Z896" s="17">
        <v>0.114430300789316</v>
      </c>
      <c r="AA896" s="17">
        <v>0.11094422351325001</v>
      </c>
      <c r="AB896" s="17">
        <v>7.6501508482076805E-2</v>
      </c>
      <c r="AC896" s="17">
        <v>7.1982834024355402E-2</v>
      </c>
      <c r="AD896" s="17">
        <v>8.2587047422074497E-2</v>
      </c>
      <c r="AE896" s="17"/>
      <c r="AF896" s="17">
        <v>8.9016783709156305E-2</v>
      </c>
      <c r="AG896" s="17">
        <v>0.139366184534396</v>
      </c>
      <c r="AH896" s="17">
        <v>9.2771298696064597E-2</v>
      </c>
      <c r="AI896" s="17">
        <v>7.9841743705336601E-2</v>
      </c>
      <c r="AJ896" s="17">
        <v>0.104172935662218</v>
      </c>
      <c r="AK896" s="17">
        <v>8.1983354307372996E-2</v>
      </c>
      <c r="AL896" s="17">
        <v>9.1074493382483301E-2</v>
      </c>
      <c r="AM896" s="17">
        <v>7.3503778383954305E-2</v>
      </c>
      <c r="AN896" s="17">
        <v>0.10865299114114201</v>
      </c>
      <c r="AO896" s="17">
        <v>8.3540203948511194E-2</v>
      </c>
      <c r="AP896" s="17">
        <v>7.7535712063644097E-2</v>
      </c>
      <c r="AQ896" s="17">
        <v>9.0699860911552202E-2</v>
      </c>
      <c r="AR896" s="17">
        <v>8.4400345466989907E-2</v>
      </c>
      <c r="AS896" s="17">
        <v>6.2768574539371499E-2</v>
      </c>
      <c r="AT896" s="17">
        <v>9.0869083140832502E-2</v>
      </c>
      <c r="AU896" s="17">
        <v>9.1644442925421205E-2</v>
      </c>
      <c r="AV896" s="17"/>
      <c r="AW896" s="17">
        <v>8.6347525665873101E-2</v>
      </c>
      <c r="AX896" s="17">
        <v>7.5958427514528998E-2</v>
      </c>
      <c r="AY896" s="17">
        <v>0.105857908796</v>
      </c>
      <c r="AZ896" s="17">
        <v>0.101052155736234</v>
      </c>
      <c r="BA896" s="17">
        <v>9.8158939748493601E-2</v>
      </c>
      <c r="BB896" s="17">
        <v>6.2130592587667302E-2</v>
      </c>
      <c r="BC896" s="17"/>
      <c r="BD896" s="17">
        <v>9.2563945204355194E-2</v>
      </c>
      <c r="BE896" s="17">
        <v>0.102631637646264</v>
      </c>
      <c r="BF896" s="17">
        <v>7.3100295676969795E-2</v>
      </c>
      <c r="BG896" s="17">
        <v>9.72467973720363E-2</v>
      </c>
      <c r="BH896" s="17">
        <v>8.7662214857118004E-2</v>
      </c>
      <c r="BI896" s="17"/>
      <c r="BJ896" s="17">
        <v>8.4841332568374603E-2</v>
      </c>
      <c r="BK896" s="17">
        <v>0.10904173647261001</v>
      </c>
      <c r="BL896" s="17"/>
      <c r="BM896" s="17">
        <v>8.8266660182626799E-2</v>
      </c>
      <c r="BN896" s="17">
        <v>9.2680201647970695E-2</v>
      </c>
      <c r="BO896" s="17"/>
      <c r="BP896" s="17">
        <v>0.119459797227426</v>
      </c>
      <c r="BQ896" s="17">
        <v>0.10439213537337701</v>
      </c>
      <c r="BR896" s="17">
        <v>7.4445939579205006E-2</v>
      </c>
      <c r="BS896" s="17">
        <v>8.3991553410170103E-2</v>
      </c>
      <c r="BT896" s="17"/>
      <c r="BU896" s="17">
        <v>7.6837551683521493E-2</v>
      </c>
      <c r="BV896" s="17">
        <v>0.104298691841561</v>
      </c>
      <c r="BW896" s="17"/>
      <c r="BX896" s="17">
        <v>8.4082052142751204E-2</v>
      </c>
      <c r="BY896" s="17">
        <v>9.0837910884546694E-2</v>
      </c>
      <c r="BZ896" s="17"/>
      <c r="CA896" s="17">
        <v>0.11801809395118</v>
      </c>
      <c r="CB896" s="17">
        <v>0.126223011988784</v>
      </c>
      <c r="CC896" s="17">
        <v>5.3833341025425203E-2</v>
      </c>
      <c r="CD896" s="17">
        <v>8.2999446857911094E-2</v>
      </c>
    </row>
    <row r="897" spans="2:82">
      <c r="B897" t="s">
        <v>306</v>
      </c>
      <c r="C897" s="17">
        <v>0.23244440571561201</v>
      </c>
      <c r="D897" s="17">
        <v>0.24694883464050099</v>
      </c>
      <c r="E897" s="17">
        <v>0.21956893100116101</v>
      </c>
      <c r="F897" s="17"/>
      <c r="G897" s="17">
        <v>0.28798673479493497</v>
      </c>
      <c r="H897" s="17">
        <v>0.237833586149304</v>
      </c>
      <c r="I897" s="17">
        <v>0.24122648234733499</v>
      </c>
      <c r="J897" s="17">
        <v>0.22817620761423599</v>
      </c>
      <c r="K897" s="17">
        <v>0.21959894492497201</v>
      </c>
      <c r="L897" s="17">
        <v>0.19599092313958899</v>
      </c>
      <c r="M897" s="17"/>
      <c r="N897" s="17">
        <v>0.20354594019762701</v>
      </c>
      <c r="O897" s="17">
        <v>0.21706064980992101</v>
      </c>
      <c r="P897" s="17">
        <v>0.27650911948864698</v>
      </c>
      <c r="Q897" s="17">
        <v>0.242271366181595</v>
      </c>
      <c r="R897" s="17"/>
      <c r="S897" s="17">
        <v>0.20220836472992099</v>
      </c>
      <c r="T897" s="17">
        <v>0.21932682234458201</v>
      </c>
      <c r="U897" s="17">
        <v>0.23370165093211701</v>
      </c>
      <c r="V897" s="17">
        <v>0.226155756281437</v>
      </c>
      <c r="W897" s="17">
        <v>0.24855191008237501</v>
      </c>
      <c r="X897" s="17">
        <v>0.25147294576732099</v>
      </c>
      <c r="Y897" s="17">
        <v>0.240538101142621</v>
      </c>
      <c r="Z897" s="17">
        <v>0.26946443042770102</v>
      </c>
      <c r="AA897" s="17">
        <v>0.22242058035546999</v>
      </c>
      <c r="AB897" s="17">
        <v>0.250164783347676</v>
      </c>
      <c r="AC897" s="17">
        <v>0.220215709609455</v>
      </c>
      <c r="AD897" s="17">
        <v>0.28425408950619002</v>
      </c>
      <c r="AE897" s="17"/>
      <c r="AF897" s="17">
        <v>0.17360782046793799</v>
      </c>
      <c r="AG897" s="17">
        <v>0.24833561009608501</v>
      </c>
      <c r="AH897" s="17">
        <v>0.252292285878011</v>
      </c>
      <c r="AI897" s="17">
        <v>0.20592686673383401</v>
      </c>
      <c r="AJ897" s="17">
        <v>0.22660113969111301</v>
      </c>
      <c r="AK897" s="17">
        <v>0.23635658282041899</v>
      </c>
      <c r="AL897" s="17">
        <v>0.26262603988828298</v>
      </c>
      <c r="AM897" s="17">
        <v>0.224893422401303</v>
      </c>
      <c r="AN897" s="17">
        <v>0.24064891253686799</v>
      </c>
      <c r="AO897" s="17">
        <v>0.24870833595733099</v>
      </c>
      <c r="AP897" s="17">
        <v>0.250726354581218</v>
      </c>
      <c r="AQ897" s="17">
        <v>0.227041865932888</v>
      </c>
      <c r="AR897" s="17">
        <v>0.20992161515237501</v>
      </c>
      <c r="AS897" s="17">
        <v>0.242678077618594</v>
      </c>
      <c r="AT897" s="17">
        <v>0.226838477625118</v>
      </c>
      <c r="AU897" s="17">
        <v>0.15812721107418901</v>
      </c>
      <c r="AV897" s="17"/>
      <c r="AW897" s="17">
        <v>0.22438287534086199</v>
      </c>
      <c r="AX897" s="17">
        <v>0.23070537642460101</v>
      </c>
      <c r="AY897" s="17">
        <v>0.214690226037517</v>
      </c>
      <c r="AZ897" s="17">
        <v>0.257146016764013</v>
      </c>
      <c r="BA897" s="17">
        <v>0.21940848341170299</v>
      </c>
      <c r="BB897" s="17">
        <v>0.25203569515556901</v>
      </c>
      <c r="BC897" s="17"/>
      <c r="BD897" s="17">
        <v>0.233519700063228</v>
      </c>
      <c r="BE897" s="17">
        <v>0.25734355773232898</v>
      </c>
      <c r="BF897" s="17">
        <v>0.23021232949468901</v>
      </c>
      <c r="BG897" s="17">
        <v>0.19768983830074099</v>
      </c>
      <c r="BH897" s="17">
        <v>0.21054049195625099</v>
      </c>
      <c r="BI897" s="17"/>
      <c r="BJ897" s="17">
        <v>0.23577251985119799</v>
      </c>
      <c r="BK897" s="17">
        <v>0.21959246523200199</v>
      </c>
      <c r="BL897" s="17"/>
      <c r="BM897" s="17">
        <v>0.23472370300194501</v>
      </c>
      <c r="BN897" s="17">
        <v>0.21930299159913899</v>
      </c>
      <c r="BO897" s="17"/>
      <c r="BP897" s="17">
        <v>0.20088630391952</v>
      </c>
      <c r="BQ897" s="17">
        <v>0.25179902398621701</v>
      </c>
      <c r="BR897" s="17">
        <v>0.20349345005188699</v>
      </c>
      <c r="BS897" s="17">
        <v>0.23785821462520099</v>
      </c>
      <c r="BT897" s="17"/>
      <c r="BU897" s="17">
        <v>0.233782969784364</v>
      </c>
      <c r="BV897" s="17">
        <v>0.230740468204262</v>
      </c>
      <c r="BW897" s="17"/>
      <c r="BX897" s="17">
        <v>0.227838510715969</v>
      </c>
      <c r="BY897" s="17">
        <v>0.23427136062582599</v>
      </c>
      <c r="BZ897" s="17"/>
      <c r="CA897" s="17">
        <v>0.200753937104486</v>
      </c>
      <c r="CB897" s="17">
        <v>0.25975285917316598</v>
      </c>
      <c r="CC897" s="17">
        <v>0.19723348578184799</v>
      </c>
      <c r="CD897" s="17">
        <v>0.25213633755703402</v>
      </c>
    </row>
    <row r="898" spans="2:82">
      <c r="B898" t="s">
        <v>307</v>
      </c>
      <c r="C898" s="17">
        <v>0.29484159033787799</v>
      </c>
      <c r="D898" s="17">
        <v>0.305224014978346</v>
      </c>
      <c r="E898" s="17">
        <v>0.28355829768361202</v>
      </c>
      <c r="F898" s="17"/>
      <c r="G898" s="17">
        <v>0.30556905741165602</v>
      </c>
      <c r="H898" s="17">
        <v>0.28955382966597898</v>
      </c>
      <c r="I898" s="17">
        <v>0.276985232488976</v>
      </c>
      <c r="J898" s="17">
        <v>0.289169089741384</v>
      </c>
      <c r="K898" s="17">
        <v>0.30657007643946199</v>
      </c>
      <c r="L898" s="17">
        <v>0.303335343601702</v>
      </c>
      <c r="M898" s="17"/>
      <c r="N898" s="17">
        <v>0.32640511829728402</v>
      </c>
      <c r="O898" s="17">
        <v>0.307934471064647</v>
      </c>
      <c r="P898" s="17">
        <v>0.269652261871068</v>
      </c>
      <c r="Q898" s="17">
        <v>0.26927177114987699</v>
      </c>
      <c r="R898" s="17"/>
      <c r="S898" s="17">
        <v>0.31148606165445503</v>
      </c>
      <c r="T898" s="17">
        <v>0.28493738371274202</v>
      </c>
      <c r="U898" s="17">
        <v>0.35067594540274899</v>
      </c>
      <c r="V898" s="17">
        <v>0.269010292143323</v>
      </c>
      <c r="W898" s="17">
        <v>0.28117199008018701</v>
      </c>
      <c r="X898" s="17">
        <v>0.27432680958699901</v>
      </c>
      <c r="Y898" s="17">
        <v>0.323732327799996</v>
      </c>
      <c r="Z898" s="17">
        <v>0.26239937159573601</v>
      </c>
      <c r="AA898" s="17">
        <v>0.291371591120204</v>
      </c>
      <c r="AB898" s="17">
        <v>0.308281894763067</v>
      </c>
      <c r="AC898" s="17">
        <v>0.27564895969504699</v>
      </c>
      <c r="AD898" s="17">
        <v>0.252731366337134</v>
      </c>
      <c r="AE898" s="17"/>
      <c r="AF898" s="17">
        <v>0.29612288485067001</v>
      </c>
      <c r="AG898" s="17">
        <v>0.26712056799865702</v>
      </c>
      <c r="AH898" s="17">
        <v>0.232059338852627</v>
      </c>
      <c r="AI898" s="17">
        <v>0.30472917701503099</v>
      </c>
      <c r="AJ898" s="17">
        <v>0.26043006043609601</v>
      </c>
      <c r="AK898" s="17">
        <v>0.301681990114745</v>
      </c>
      <c r="AL898" s="17">
        <v>0.286902725250887</v>
      </c>
      <c r="AM898" s="17">
        <v>0.26519900426362802</v>
      </c>
      <c r="AN898" s="17">
        <v>0.32053534796932098</v>
      </c>
      <c r="AO898" s="17">
        <v>0.324507877171615</v>
      </c>
      <c r="AP898" s="17">
        <v>0.32330177880384797</v>
      </c>
      <c r="AQ898" s="17">
        <v>0.33385036851851901</v>
      </c>
      <c r="AR898" s="17">
        <v>0.36235168265088702</v>
      </c>
      <c r="AS898" s="17">
        <v>0.33191408790254601</v>
      </c>
      <c r="AT898" s="17">
        <v>0.29333472693249102</v>
      </c>
      <c r="AU898" s="17">
        <v>0.30791934365969098</v>
      </c>
      <c r="AV898" s="17"/>
      <c r="AW898" s="17">
        <v>0.29580398133389502</v>
      </c>
      <c r="AX898" s="17">
        <v>0.308743192435531</v>
      </c>
      <c r="AY898" s="17">
        <v>0.30614527792069601</v>
      </c>
      <c r="AZ898" s="17">
        <v>0.27659977284458698</v>
      </c>
      <c r="BA898" s="17">
        <v>0.29921919495787203</v>
      </c>
      <c r="BB898" s="17">
        <v>0.25571769714868697</v>
      </c>
      <c r="BC898" s="17"/>
      <c r="BD898" s="17">
        <v>0.27694921713217302</v>
      </c>
      <c r="BE898" s="17">
        <v>0.27694752574098302</v>
      </c>
      <c r="BF898" s="17">
        <v>0.31477489182465801</v>
      </c>
      <c r="BG898" s="17">
        <v>0.32412140477146301</v>
      </c>
      <c r="BH898" s="17">
        <v>0.33342949243875297</v>
      </c>
      <c r="BI898" s="17"/>
      <c r="BJ898" s="17">
        <v>0.29843033271645097</v>
      </c>
      <c r="BK898" s="17">
        <v>0.28127256062392703</v>
      </c>
      <c r="BL898" s="17"/>
      <c r="BM898" s="17">
        <v>0.296501932564605</v>
      </c>
      <c r="BN898" s="17">
        <v>0.28641427351270099</v>
      </c>
      <c r="BO898" s="17"/>
      <c r="BP898" s="17">
        <v>0.29735591129866301</v>
      </c>
      <c r="BQ898" s="17">
        <v>0.28777507735844299</v>
      </c>
      <c r="BR898" s="17">
        <v>0.34286641334986501</v>
      </c>
      <c r="BS898" s="17">
        <v>0.292467215847247</v>
      </c>
      <c r="BT898" s="17"/>
      <c r="BU898" s="17">
        <v>0.31131794279576602</v>
      </c>
      <c r="BV898" s="17">
        <v>0.27386786509109101</v>
      </c>
      <c r="BW898" s="17"/>
      <c r="BX898" s="17">
        <v>0.30683300492917398</v>
      </c>
      <c r="BY898" s="17">
        <v>0.29008512633475098</v>
      </c>
      <c r="BZ898" s="17"/>
      <c r="CA898" s="17">
        <v>0.29179190706673003</v>
      </c>
      <c r="CB898" s="17">
        <v>0.26621736858640899</v>
      </c>
      <c r="CC898" s="17">
        <v>0.32577363937082598</v>
      </c>
      <c r="CD898" s="17">
        <v>0.29006007293128899</v>
      </c>
    </row>
    <row r="899" spans="2:82">
      <c r="B899" t="s">
        <v>308</v>
      </c>
      <c r="C899" s="17">
        <v>0.221203386178289</v>
      </c>
      <c r="D899" s="17">
        <v>0.23685773040929101</v>
      </c>
      <c r="E899" s="17">
        <v>0.206068968738602</v>
      </c>
      <c r="F899" s="17"/>
      <c r="G899" s="17">
        <v>0.197014230177563</v>
      </c>
      <c r="H899" s="17">
        <v>0.203210178447014</v>
      </c>
      <c r="I899" s="17">
        <v>0.21083500220934201</v>
      </c>
      <c r="J899" s="17">
        <v>0.19238073081888901</v>
      </c>
      <c r="K899" s="17">
        <v>0.24467830074844599</v>
      </c>
      <c r="L899" s="17">
        <v>0.26812584008599399</v>
      </c>
      <c r="M899" s="17"/>
      <c r="N899" s="17">
        <v>0.297965353681787</v>
      </c>
      <c r="O899" s="17">
        <v>0.22051991365416701</v>
      </c>
      <c r="P899" s="17">
        <v>0.18465536468767799</v>
      </c>
      <c r="Q899" s="17">
        <v>0.17101591157454499</v>
      </c>
      <c r="R899" s="17"/>
      <c r="S899" s="17">
        <v>0.24791071254663699</v>
      </c>
      <c r="T899" s="17">
        <v>0.25424076070402701</v>
      </c>
      <c r="U899" s="17">
        <v>0.194387359136485</v>
      </c>
      <c r="V899" s="17">
        <v>0.23335334200339899</v>
      </c>
      <c r="W899" s="17">
        <v>0.23388747370280699</v>
      </c>
      <c r="X899" s="17">
        <v>0.195959946879147</v>
      </c>
      <c r="Y899" s="17">
        <v>0.18367483335294699</v>
      </c>
      <c r="Z899" s="17">
        <v>0.212904280412751</v>
      </c>
      <c r="AA899" s="17">
        <v>0.22093300274052899</v>
      </c>
      <c r="AB899" s="17">
        <v>0.209705227579843</v>
      </c>
      <c r="AC899" s="17">
        <v>0.22708657463860399</v>
      </c>
      <c r="AD899" s="17">
        <v>0.171445030261031</v>
      </c>
      <c r="AE899" s="17"/>
      <c r="AF899" s="17">
        <v>8.1484859236415894E-2</v>
      </c>
      <c r="AG899" s="17">
        <v>0.157639664317581</v>
      </c>
      <c r="AH899" s="17">
        <v>0.206159160472423</v>
      </c>
      <c r="AI899" s="17">
        <v>0.19326877749097199</v>
      </c>
      <c r="AJ899" s="17">
        <v>0.220144760895917</v>
      </c>
      <c r="AK899" s="17">
        <v>0.21372229874624499</v>
      </c>
      <c r="AL899" s="17">
        <v>0.21580060242592999</v>
      </c>
      <c r="AM899" s="17">
        <v>0.26746524733556498</v>
      </c>
      <c r="AN899" s="17">
        <v>0.207803760519334</v>
      </c>
      <c r="AO899" s="17">
        <v>0.194333671436105</v>
      </c>
      <c r="AP899" s="17">
        <v>0.233213297007933</v>
      </c>
      <c r="AQ899" s="17">
        <v>0.23798817149361301</v>
      </c>
      <c r="AR899" s="17">
        <v>0.21415948897536499</v>
      </c>
      <c r="AS899" s="17">
        <v>0.247558719398594</v>
      </c>
      <c r="AT899" s="17">
        <v>0.32724087171559901</v>
      </c>
      <c r="AU899" s="17">
        <v>0.34135644911137197</v>
      </c>
      <c r="AV899" s="17"/>
      <c r="AW899" s="17">
        <v>0.25165269897277198</v>
      </c>
      <c r="AX899" s="17">
        <v>0.227783518545942</v>
      </c>
      <c r="AY899" s="17">
        <v>0.21453870048534601</v>
      </c>
      <c r="AZ899" s="17">
        <v>0.184052101186857</v>
      </c>
      <c r="BA899" s="17">
        <v>0.212574463421833</v>
      </c>
      <c r="BB899" s="17">
        <v>0.23390253671938099</v>
      </c>
      <c r="BC899" s="17"/>
      <c r="BD899" s="17">
        <v>0.16610827343926299</v>
      </c>
      <c r="BE899" s="17">
        <v>0.19491090491372801</v>
      </c>
      <c r="BF899" s="17">
        <v>0.25896756624884099</v>
      </c>
      <c r="BG899" s="17">
        <v>0.29374960041707399</v>
      </c>
      <c r="BH899" s="17">
        <v>0.322676852786353</v>
      </c>
      <c r="BI899" s="17"/>
      <c r="BJ899" s="17">
        <v>0.214201389091418</v>
      </c>
      <c r="BK899" s="17">
        <v>0.25405276895832601</v>
      </c>
      <c r="BL899" s="17"/>
      <c r="BM899" s="17">
        <v>0.21450534380841099</v>
      </c>
      <c r="BN899" s="17">
        <v>0.25549030462185301</v>
      </c>
      <c r="BO899" s="17"/>
      <c r="BP899" s="17">
        <v>0.25588386701080101</v>
      </c>
      <c r="BQ899" s="17">
        <v>0.227429730842897</v>
      </c>
      <c r="BR899" s="17">
        <v>0.25290331433608099</v>
      </c>
      <c r="BS899" s="17">
        <v>0.21291568998712801</v>
      </c>
      <c r="BT899" s="17"/>
      <c r="BU899" s="17">
        <v>0.257046908569317</v>
      </c>
      <c r="BV899" s="17">
        <v>0.17557604284317299</v>
      </c>
      <c r="BW899" s="17"/>
      <c r="BX899" s="17">
        <v>0.28675902435904099</v>
      </c>
      <c r="BY899" s="17">
        <v>0.19520036286233799</v>
      </c>
      <c r="BZ899" s="17"/>
      <c r="CA899" s="17">
        <v>0.3141677336241</v>
      </c>
      <c r="CB899" s="17">
        <v>0.118930681939775</v>
      </c>
      <c r="CC899" s="17">
        <v>0.35297683387965501</v>
      </c>
      <c r="CD899" s="17">
        <v>0.15425981064890501</v>
      </c>
    </row>
    <row r="900" spans="2:82">
      <c r="B900" t="s">
        <v>195</v>
      </c>
      <c r="C900" s="17">
        <v>0.16259139758437299</v>
      </c>
      <c r="D900" s="17">
        <v>0.117057083621396</v>
      </c>
      <c r="E900" s="17">
        <v>0.20609992751997899</v>
      </c>
      <c r="F900" s="17"/>
      <c r="G900" s="17">
        <v>0.106182374405208</v>
      </c>
      <c r="H900" s="17">
        <v>0.158124807003651</v>
      </c>
      <c r="I900" s="17">
        <v>0.167952551021576</v>
      </c>
      <c r="J900" s="17">
        <v>0.205706031742034</v>
      </c>
      <c r="K900" s="17">
        <v>0.16383539989910201</v>
      </c>
      <c r="L900" s="17">
        <v>0.16352911215629101</v>
      </c>
      <c r="M900" s="17"/>
      <c r="N900" s="17">
        <v>9.5567394178391205E-2</v>
      </c>
      <c r="O900" s="17">
        <v>0.17069942235552199</v>
      </c>
      <c r="P900" s="17">
        <v>0.16096876521196801</v>
      </c>
      <c r="Q900" s="17">
        <v>0.22671035265152101</v>
      </c>
      <c r="R900" s="17"/>
      <c r="S900" s="17">
        <v>0.15360555149862801</v>
      </c>
      <c r="T900" s="17">
        <v>0.16033837960549899</v>
      </c>
      <c r="U900" s="17">
        <v>0.16023669946879299</v>
      </c>
      <c r="V900" s="17">
        <v>0.173485683142552</v>
      </c>
      <c r="W900" s="17">
        <v>0.15582037148748501</v>
      </c>
      <c r="X900" s="17">
        <v>0.17820687991383699</v>
      </c>
      <c r="Y900" s="17">
        <v>0.14689411880141801</v>
      </c>
      <c r="Z900" s="17">
        <v>0.14080161677449601</v>
      </c>
      <c r="AA900" s="17">
        <v>0.15433060227054701</v>
      </c>
      <c r="AB900" s="17">
        <v>0.15534658582733701</v>
      </c>
      <c r="AC900" s="17">
        <v>0.20506592203253901</v>
      </c>
      <c r="AD900" s="17">
        <v>0.20898246647356999</v>
      </c>
      <c r="AE900" s="17"/>
      <c r="AF900" s="17">
        <v>0.35976765173581998</v>
      </c>
      <c r="AG900" s="17">
        <v>0.18753797305328099</v>
      </c>
      <c r="AH900" s="17">
        <v>0.21671791610087399</v>
      </c>
      <c r="AI900" s="17">
        <v>0.21623343505482701</v>
      </c>
      <c r="AJ900" s="17">
        <v>0.18865110331465601</v>
      </c>
      <c r="AK900" s="17">
        <v>0.16625577401121699</v>
      </c>
      <c r="AL900" s="17">
        <v>0.143596139052417</v>
      </c>
      <c r="AM900" s="17">
        <v>0.168938547615549</v>
      </c>
      <c r="AN900" s="17">
        <v>0.122358987833334</v>
      </c>
      <c r="AO900" s="17">
        <v>0.14890991148643801</v>
      </c>
      <c r="AP900" s="17">
        <v>0.115222857543358</v>
      </c>
      <c r="AQ900" s="17">
        <v>0.110419733143428</v>
      </c>
      <c r="AR900" s="17">
        <v>0.12916686775438199</v>
      </c>
      <c r="AS900" s="17">
        <v>0.115080540540895</v>
      </c>
      <c r="AT900" s="17">
        <v>6.17168405859592E-2</v>
      </c>
      <c r="AU900" s="17">
        <v>0.100952553229327</v>
      </c>
      <c r="AV900" s="17"/>
      <c r="AW900" s="17">
        <v>0.14181291868659801</v>
      </c>
      <c r="AX900" s="17">
        <v>0.15680948507939699</v>
      </c>
      <c r="AY900" s="17">
        <v>0.15876788676044101</v>
      </c>
      <c r="AZ900" s="17">
        <v>0.18114995346830901</v>
      </c>
      <c r="BA900" s="17">
        <v>0.17063891846009799</v>
      </c>
      <c r="BB900" s="17">
        <v>0.19621347838869499</v>
      </c>
      <c r="BC900" s="17"/>
      <c r="BD900" s="17">
        <v>0.230858864160981</v>
      </c>
      <c r="BE900" s="17">
        <v>0.16816637396669601</v>
      </c>
      <c r="BF900" s="17">
        <v>0.122944916754842</v>
      </c>
      <c r="BG900" s="17">
        <v>8.7192359138685699E-2</v>
      </c>
      <c r="BH900" s="17">
        <v>4.5690947961524099E-2</v>
      </c>
      <c r="BI900" s="17"/>
      <c r="BJ900" s="17">
        <v>0.166754425772558</v>
      </c>
      <c r="BK900" s="17">
        <v>0.13604046871313499</v>
      </c>
      <c r="BL900" s="17"/>
      <c r="BM900" s="17">
        <v>0.16600236044241201</v>
      </c>
      <c r="BN900" s="17">
        <v>0.146112228618337</v>
      </c>
      <c r="BO900" s="17"/>
      <c r="BP900" s="17">
        <v>0.12641412054359</v>
      </c>
      <c r="BQ900" s="17">
        <v>0.12860403243906601</v>
      </c>
      <c r="BR900" s="17">
        <v>0.12629088268296201</v>
      </c>
      <c r="BS900" s="17">
        <v>0.172767326130253</v>
      </c>
      <c r="BT900" s="17"/>
      <c r="BU900" s="17">
        <v>0.121014627167031</v>
      </c>
      <c r="BV900" s="17">
        <v>0.21551693201991201</v>
      </c>
      <c r="BW900" s="17"/>
      <c r="BX900" s="17">
        <v>9.4487407853063907E-2</v>
      </c>
      <c r="BY900" s="17">
        <v>0.189605239292538</v>
      </c>
      <c r="BZ900" s="17"/>
      <c r="CA900" s="17">
        <v>7.5268328253503894E-2</v>
      </c>
      <c r="CB900" s="17">
        <v>0.22887607831186499</v>
      </c>
      <c r="CC900" s="17">
        <v>7.0182699942246199E-2</v>
      </c>
      <c r="CD900" s="17">
        <v>0.22054433200486101</v>
      </c>
    </row>
    <row r="901" spans="2:82">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row>
    <row r="902" spans="2:82">
      <c r="B902" s="6" t="s">
        <v>309</v>
      </c>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row>
    <row r="903" spans="2:82">
      <c r="B903" s="24" t="s">
        <v>15</v>
      </c>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row>
    <row r="904" spans="2:82">
      <c r="B904" t="s">
        <v>305</v>
      </c>
      <c r="C904" s="17">
        <v>0.13661820033538</v>
      </c>
      <c r="D904" s="17">
        <v>0.150560800499389</v>
      </c>
      <c r="E904" s="17">
        <v>0.123481329712944</v>
      </c>
      <c r="F904" s="17"/>
      <c r="G904" s="17">
        <v>0.13944174881726801</v>
      </c>
      <c r="H904" s="17">
        <v>0.146867778531382</v>
      </c>
      <c r="I904" s="17">
        <v>0.121441184654934</v>
      </c>
      <c r="J904" s="17">
        <v>0.14929660685905399</v>
      </c>
      <c r="K904" s="17">
        <v>0.13612121050147899</v>
      </c>
      <c r="L904" s="17">
        <v>0.12880052819920301</v>
      </c>
      <c r="M904" s="17"/>
      <c r="N904" s="17">
        <v>0.115080826391566</v>
      </c>
      <c r="O904" s="17">
        <v>0.13330857097972801</v>
      </c>
      <c r="P904" s="17">
        <v>0.167328744630514</v>
      </c>
      <c r="Q904" s="17">
        <v>0.13700535178156401</v>
      </c>
      <c r="R904" s="17"/>
      <c r="S904" s="17">
        <v>0.139250489262397</v>
      </c>
      <c r="T904" s="17">
        <v>0.11924856327754201</v>
      </c>
      <c r="U904" s="17">
        <v>0.10539810140154</v>
      </c>
      <c r="V904" s="17">
        <v>0.13883554740726001</v>
      </c>
      <c r="W904" s="17">
        <v>0.13519958185232001</v>
      </c>
      <c r="X904" s="17">
        <v>0.128027554928454</v>
      </c>
      <c r="Y904" s="17">
        <v>0.14039070572585199</v>
      </c>
      <c r="Z904" s="17">
        <v>0.19825524028928301</v>
      </c>
      <c r="AA904" s="17">
        <v>0.14583208074725401</v>
      </c>
      <c r="AB904" s="17">
        <v>0.16467654970540699</v>
      </c>
      <c r="AC904" s="17">
        <v>0.123407057967772</v>
      </c>
      <c r="AD904" s="17">
        <v>0.11709788752556401</v>
      </c>
      <c r="AE904" s="17"/>
      <c r="AF904" s="17">
        <v>0.140095645593657</v>
      </c>
      <c r="AG904" s="17">
        <v>0.16540216625252599</v>
      </c>
      <c r="AH904" s="17">
        <v>0.14227998097484901</v>
      </c>
      <c r="AI904" s="17">
        <v>0.164950970149945</v>
      </c>
      <c r="AJ904" s="17">
        <v>0.12987862711286499</v>
      </c>
      <c r="AK904" s="17">
        <v>0.15648665475488399</v>
      </c>
      <c r="AL904" s="17">
        <v>0.144511864612198</v>
      </c>
      <c r="AM904" s="17">
        <v>0.11035107400913401</v>
      </c>
      <c r="AN904" s="17">
        <v>0.14157518889512499</v>
      </c>
      <c r="AO904" s="17">
        <v>0.114266745539362</v>
      </c>
      <c r="AP904" s="17">
        <v>0.123610875981558</v>
      </c>
      <c r="AQ904" s="17">
        <v>0.161381199883079</v>
      </c>
      <c r="AR904" s="17">
        <v>0.156532314500721</v>
      </c>
      <c r="AS904" s="17">
        <v>0.15632417138633101</v>
      </c>
      <c r="AT904" s="17">
        <v>0.140754326240422</v>
      </c>
      <c r="AU904" s="17">
        <v>7.5850758585031097E-2</v>
      </c>
      <c r="AV904" s="17"/>
      <c r="AW904" s="17">
        <v>0.128336187415591</v>
      </c>
      <c r="AX904" s="17">
        <v>0.136268032461176</v>
      </c>
      <c r="AY904" s="17">
        <v>0.13120194058572399</v>
      </c>
      <c r="AZ904" s="17">
        <v>0.15480043617855199</v>
      </c>
      <c r="BA904" s="17">
        <v>0.14591556201290801</v>
      </c>
      <c r="BB904" s="17">
        <v>0.102397965741186</v>
      </c>
      <c r="BC904" s="17"/>
      <c r="BD904" s="17">
        <v>0.15918573795423499</v>
      </c>
      <c r="BE904" s="17">
        <v>0.13474612459030699</v>
      </c>
      <c r="BF904" s="17">
        <v>0.114971592194252</v>
      </c>
      <c r="BG904" s="17">
        <v>0.117764325150101</v>
      </c>
      <c r="BH904" s="17">
        <v>0.115337271734386</v>
      </c>
      <c r="BI904" s="17"/>
      <c r="BJ904" s="17">
        <v>0.14136117445860499</v>
      </c>
      <c r="BK904" s="17">
        <v>0.116293531002746</v>
      </c>
      <c r="BL904" s="17"/>
      <c r="BM904" s="17">
        <v>0.138503324690609</v>
      </c>
      <c r="BN904" s="17">
        <v>0.13068198974858899</v>
      </c>
      <c r="BO904" s="17"/>
      <c r="BP904" s="17">
        <v>0.13397800423789699</v>
      </c>
      <c r="BQ904" s="17">
        <v>0.127785046754919</v>
      </c>
      <c r="BR904" s="17">
        <v>9.4896408979595906E-2</v>
      </c>
      <c r="BS904" s="17">
        <v>0.14129805601777501</v>
      </c>
      <c r="BT904" s="17"/>
      <c r="BU904" s="17">
        <v>0.13565781676859301</v>
      </c>
      <c r="BV904" s="17">
        <v>0.13784072947906101</v>
      </c>
      <c r="BW904" s="17"/>
      <c r="BX904" s="17">
        <v>0.12015086194808899</v>
      </c>
      <c r="BY904" s="17">
        <v>0.14315006541852901</v>
      </c>
      <c r="BZ904" s="17"/>
      <c r="CA904" s="17">
        <v>0.150559839440146</v>
      </c>
      <c r="CB904" s="17">
        <v>0.20090605245581999</v>
      </c>
      <c r="CC904" s="17">
        <v>8.35631317513858E-2</v>
      </c>
      <c r="CD904" s="17">
        <v>0.127906132824678</v>
      </c>
    </row>
    <row r="905" spans="2:82">
      <c r="B905" t="s">
        <v>306</v>
      </c>
      <c r="C905" s="17">
        <v>0.27807183015234699</v>
      </c>
      <c r="D905" s="17">
        <v>0.296622175361895</v>
      </c>
      <c r="E905" s="17">
        <v>0.26011185627704603</v>
      </c>
      <c r="F905" s="17"/>
      <c r="G905" s="17">
        <v>0.30639951919407299</v>
      </c>
      <c r="H905" s="17">
        <v>0.282268381345124</v>
      </c>
      <c r="I905" s="17">
        <v>0.27173924077964901</v>
      </c>
      <c r="J905" s="17">
        <v>0.24345956235667701</v>
      </c>
      <c r="K905" s="17">
        <v>0.24563534494853401</v>
      </c>
      <c r="L905" s="17">
        <v>0.31083916708079801</v>
      </c>
      <c r="M905" s="17"/>
      <c r="N905" s="17">
        <v>0.27265893667907898</v>
      </c>
      <c r="O905" s="17">
        <v>0.27748245478348299</v>
      </c>
      <c r="P905" s="17">
        <v>0.29422532155432701</v>
      </c>
      <c r="Q905" s="17">
        <v>0.27274636020840298</v>
      </c>
      <c r="R905" s="17"/>
      <c r="S905" s="17">
        <v>0.22910562583526101</v>
      </c>
      <c r="T905" s="17">
        <v>0.28309669193266301</v>
      </c>
      <c r="U905" s="17">
        <v>0.27037792109211001</v>
      </c>
      <c r="V905" s="17">
        <v>0.27931298403465898</v>
      </c>
      <c r="W905" s="17">
        <v>0.30738113454260502</v>
      </c>
      <c r="X905" s="17">
        <v>0.29857012835235403</v>
      </c>
      <c r="Y905" s="17">
        <v>0.245838914662937</v>
      </c>
      <c r="Z905" s="17">
        <v>0.31384488468414001</v>
      </c>
      <c r="AA905" s="17">
        <v>0.280850289833458</v>
      </c>
      <c r="AB905" s="17">
        <v>0.299786626435947</v>
      </c>
      <c r="AC905" s="17">
        <v>0.28319288667615899</v>
      </c>
      <c r="AD905" s="17">
        <v>0.32610571653209502</v>
      </c>
      <c r="AE905" s="17"/>
      <c r="AF905" s="17">
        <v>0.24391080477464899</v>
      </c>
      <c r="AG905" s="17">
        <v>0.27095571352807801</v>
      </c>
      <c r="AH905" s="17">
        <v>0.247096520979662</v>
      </c>
      <c r="AI905" s="17">
        <v>0.26450429971491402</v>
      </c>
      <c r="AJ905" s="17">
        <v>0.28913446063118697</v>
      </c>
      <c r="AK905" s="17">
        <v>0.28962249595240802</v>
      </c>
      <c r="AL905" s="17">
        <v>0.309894269767581</v>
      </c>
      <c r="AM905" s="17">
        <v>0.28831757639906003</v>
      </c>
      <c r="AN905" s="17">
        <v>0.279445332989325</v>
      </c>
      <c r="AO905" s="17">
        <v>0.35096452323351901</v>
      </c>
      <c r="AP905" s="17">
        <v>0.28883626349504798</v>
      </c>
      <c r="AQ905" s="17">
        <v>0.24209474178291299</v>
      </c>
      <c r="AR905" s="17">
        <v>0.25010960443498198</v>
      </c>
      <c r="AS905" s="17">
        <v>0.27138506403558998</v>
      </c>
      <c r="AT905" s="17">
        <v>0.29803268777744801</v>
      </c>
      <c r="AU905" s="17">
        <v>0.22666802109189799</v>
      </c>
      <c r="AV905" s="17"/>
      <c r="AW905" s="17">
        <v>0.247719632343331</v>
      </c>
      <c r="AX905" s="17">
        <v>0.28313394273255899</v>
      </c>
      <c r="AY905" s="17">
        <v>0.29391789141600999</v>
      </c>
      <c r="AZ905" s="17">
        <v>0.27840780386492398</v>
      </c>
      <c r="BA905" s="17">
        <v>0.287377797195419</v>
      </c>
      <c r="BB905" s="17">
        <v>0.31906591944067098</v>
      </c>
      <c r="BC905" s="17"/>
      <c r="BD905" s="17">
        <v>0.25946980555194898</v>
      </c>
      <c r="BE905" s="17">
        <v>0.30246991691077801</v>
      </c>
      <c r="BF905" s="17">
        <v>0.294142499147106</v>
      </c>
      <c r="BG905" s="17">
        <v>0.243785933219234</v>
      </c>
      <c r="BH905" s="17">
        <v>0.30572980707500902</v>
      </c>
      <c r="BI905" s="17"/>
      <c r="BJ905" s="17">
        <v>0.28476821940985098</v>
      </c>
      <c r="BK905" s="17">
        <v>0.25088664026694102</v>
      </c>
      <c r="BL905" s="17"/>
      <c r="BM905" s="17">
        <v>0.28472848095026698</v>
      </c>
      <c r="BN905" s="17">
        <v>0.24122719315429</v>
      </c>
      <c r="BO905" s="17"/>
      <c r="BP905" s="17">
        <v>0.23880076518700599</v>
      </c>
      <c r="BQ905" s="17">
        <v>0.28542960846118998</v>
      </c>
      <c r="BR905" s="17">
        <v>0.30245608357131798</v>
      </c>
      <c r="BS905" s="17">
        <v>0.284464736080001</v>
      </c>
      <c r="BT905" s="17"/>
      <c r="BU905" s="17">
        <v>0.280756400356096</v>
      </c>
      <c r="BV905" s="17">
        <v>0.27465448168258999</v>
      </c>
      <c r="BW905" s="17"/>
      <c r="BX905" s="17">
        <v>0.26145672040093898</v>
      </c>
      <c r="BY905" s="17">
        <v>0.284662309602363</v>
      </c>
      <c r="BZ905" s="17"/>
      <c r="CA905" s="17">
        <v>0.28881455897883102</v>
      </c>
      <c r="CB905" s="17">
        <v>0.28326595724988801</v>
      </c>
      <c r="CC905" s="17">
        <v>0.280417526433203</v>
      </c>
      <c r="CD905" s="17">
        <v>0.267750061743046</v>
      </c>
    </row>
    <row r="906" spans="2:82">
      <c r="B906" t="s">
        <v>307</v>
      </c>
      <c r="C906" s="17">
        <v>0.28568136159178598</v>
      </c>
      <c r="D906" s="17">
        <v>0.30066922341843599</v>
      </c>
      <c r="E906" s="17">
        <v>0.27029170709908501</v>
      </c>
      <c r="F906" s="17"/>
      <c r="G906" s="17">
        <v>0.33014216534121099</v>
      </c>
      <c r="H906" s="17">
        <v>0.27232446087767898</v>
      </c>
      <c r="I906" s="17">
        <v>0.28464221491584002</v>
      </c>
      <c r="J906" s="17">
        <v>0.27204129480032802</v>
      </c>
      <c r="K906" s="17">
        <v>0.29727204669093799</v>
      </c>
      <c r="L906" s="17">
        <v>0.27113915471566302</v>
      </c>
      <c r="M906" s="17"/>
      <c r="N906" s="17">
        <v>0.33146725570344898</v>
      </c>
      <c r="O906" s="17">
        <v>0.282894930078811</v>
      </c>
      <c r="P906" s="17">
        <v>0.25842307452236202</v>
      </c>
      <c r="Q906" s="17">
        <v>0.26286889834721799</v>
      </c>
      <c r="R906" s="17"/>
      <c r="S906" s="17">
        <v>0.32203394814359598</v>
      </c>
      <c r="T906" s="17">
        <v>0.31267252287018199</v>
      </c>
      <c r="U906" s="17">
        <v>0.29206402005118398</v>
      </c>
      <c r="V906" s="17">
        <v>0.24621728047067701</v>
      </c>
      <c r="W906" s="17">
        <v>0.30793487886306398</v>
      </c>
      <c r="X906" s="17">
        <v>0.28947519614596801</v>
      </c>
      <c r="Y906" s="17">
        <v>0.27852509661642499</v>
      </c>
      <c r="Z906" s="17">
        <v>0.251649210369988</v>
      </c>
      <c r="AA906" s="17">
        <v>0.26957144458994098</v>
      </c>
      <c r="AB906" s="17">
        <v>0.28277718294833198</v>
      </c>
      <c r="AC906" s="17">
        <v>0.241387312165114</v>
      </c>
      <c r="AD906" s="17">
        <v>0.243217725882237</v>
      </c>
      <c r="AE906" s="17"/>
      <c r="AF906" s="17">
        <v>0.25367850877533599</v>
      </c>
      <c r="AG906" s="17">
        <v>0.25588667540933502</v>
      </c>
      <c r="AH906" s="17">
        <v>0.25609260647659099</v>
      </c>
      <c r="AI906" s="17">
        <v>0.245555384199802</v>
      </c>
      <c r="AJ906" s="17">
        <v>0.266910832980568</v>
      </c>
      <c r="AK906" s="17">
        <v>0.281351501297194</v>
      </c>
      <c r="AL906" s="17">
        <v>0.26850348810680402</v>
      </c>
      <c r="AM906" s="17">
        <v>0.30110967881946599</v>
      </c>
      <c r="AN906" s="17">
        <v>0.32716078096633899</v>
      </c>
      <c r="AO906" s="17">
        <v>0.28456239600868499</v>
      </c>
      <c r="AP906" s="17">
        <v>0.28907594641961198</v>
      </c>
      <c r="AQ906" s="17">
        <v>0.33789276605310697</v>
      </c>
      <c r="AR906" s="17">
        <v>0.31230172697126901</v>
      </c>
      <c r="AS906" s="17">
        <v>0.29536135734559399</v>
      </c>
      <c r="AT906" s="17">
        <v>0.28132354927651099</v>
      </c>
      <c r="AU906" s="17">
        <v>0.35965299485105701</v>
      </c>
      <c r="AV906" s="17"/>
      <c r="AW906" s="17">
        <v>0.32409284483988499</v>
      </c>
      <c r="AX906" s="17">
        <v>0.28077449138375998</v>
      </c>
      <c r="AY906" s="17">
        <v>0.28412466830975103</v>
      </c>
      <c r="AZ906" s="17">
        <v>0.26505082897458498</v>
      </c>
      <c r="BA906" s="17">
        <v>0.29020596344190103</v>
      </c>
      <c r="BB906" s="17">
        <v>0.226077007358753</v>
      </c>
      <c r="BC906" s="17"/>
      <c r="BD906" s="17">
        <v>0.246452541394483</v>
      </c>
      <c r="BE906" s="17">
        <v>0.28457451952752599</v>
      </c>
      <c r="BF906" s="17">
        <v>0.29589431604912902</v>
      </c>
      <c r="BG906" s="17">
        <v>0.34153658748150101</v>
      </c>
      <c r="BH906" s="17">
        <v>0.30253477695654002</v>
      </c>
      <c r="BI906" s="17"/>
      <c r="BJ906" s="17">
        <v>0.28137489607601501</v>
      </c>
      <c r="BK906" s="17">
        <v>0.30947111678342998</v>
      </c>
      <c r="BL906" s="17"/>
      <c r="BM906" s="17">
        <v>0.28377975905473701</v>
      </c>
      <c r="BN906" s="17">
        <v>0.29623036810652498</v>
      </c>
      <c r="BO906" s="17"/>
      <c r="BP906" s="17">
        <v>0.30402008739475</v>
      </c>
      <c r="BQ906" s="17">
        <v>0.29876860542240402</v>
      </c>
      <c r="BR906" s="17">
        <v>0.34962734324936301</v>
      </c>
      <c r="BS906" s="17">
        <v>0.278149099549655</v>
      </c>
      <c r="BT906" s="17"/>
      <c r="BU906" s="17">
        <v>0.303570045619458</v>
      </c>
      <c r="BV906" s="17">
        <v>0.26290979581095503</v>
      </c>
      <c r="BW906" s="17"/>
      <c r="BX906" s="17">
        <v>0.33248378814983598</v>
      </c>
      <c r="BY906" s="17">
        <v>0.26711690820828699</v>
      </c>
      <c r="BZ906" s="17"/>
      <c r="CA906" s="17">
        <v>0.30357186171925998</v>
      </c>
      <c r="CB906" s="17">
        <v>0.23761298056521499</v>
      </c>
      <c r="CC906" s="17">
        <v>0.32484411090530002</v>
      </c>
      <c r="CD906" s="17">
        <v>0.28535951594287501</v>
      </c>
    </row>
    <row r="907" spans="2:82">
      <c r="B907" t="s">
        <v>308</v>
      </c>
      <c r="C907" s="17">
        <v>0.136391665563696</v>
      </c>
      <c r="D907" s="17">
        <v>0.13649490680871501</v>
      </c>
      <c r="E907" s="17">
        <v>0.136791732091843</v>
      </c>
      <c r="F907" s="17"/>
      <c r="G907" s="17">
        <v>0.129394693469598</v>
      </c>
      <c r="H907" s="17">
        <v>0.15741930304413901</v>
      </c>
      <c r="I907" s="17">
        <v>0.16894068897439099</v>
      </c>
      <c r="J907" s="17">
        <v>0.13133007799428401</v>
      </c>
      <c r="K907" s="17">
        <v>0.11568311214422</v>
      </c>
      <c r="L907" s="17">
        <v>0.115334328476739</v>
      </c>
      <c r="M907" s="17"/>
      <c r="N907" s="17">
        <v>0.17961106657936099</v>
      </c>
      <c r="O907" s="17">
        <v>0.13515330143685</v>
      </c>
      <c r="P907" s="17">
        <v>0.117231737549118</v>
      </c>
      <c r="Q907" s="17">
        <v>0.10744480158123799</v>
      </c>
      <c r="R907" s="17"/>
      <c r="S907" s="17">
        <v>0.167839224668998</v>
      </c>
      <c r="T907" s="17">
        <v>0.140038457283088</v>
      </c>
      <c r="U907" s="17">
        <v>0.14557469053109401</v>
      </c>
      <c r="V907" s="17">
        <v>0.15209311372197001</v>
      </c>
      <c r="W907" s="17">
        <v>0.11486481043367799</v>
      </c>
      <c r="X907" s="17">
        <v>0.115610127455525</v>
      </c>
      <c r="Y907" s="17">
        <v>0.156131818991708</v>
      </c>
      <c r="Z907" s="17">
        <v>0.12631761035701899</v>
      </c>
      <c r="AA907" s="17">
        <v>0.14228748472687699</v>
      </c>
      <c r="AB907" s="17">
        <v>8.9398121918406404E-2</v>
      </c>
      <c r="AC907" s="17">
        <v>0.133437546284324</v>
      </c>
      <c r="AD907" s="17">
        <v>9.9891854279353307E-2</v>
      </c>
      <c r="AE907" s="17"/>
      <c r="AF907" s="17">
        <v>4.3629477109585202E-2</v>
      </c>
      <c r="AG907" s="17">
        <v>0.119056017921607</v>
      </c>
      <c r="AH907" s="17">
        <v>0.123025132003253</v>
      </c>
      <c r="AI907" s="17">
        <v>0.106366219445897</v>
      </c>
      <c r="AJ907" s="17">
        <v>0.13543802659847501</v>
      </c>
      <c r="AK907" s="17">
        <v>0.121256814821793</v>
      </c>
      <c r="AL907" s="17">
        <v>0.108950619531725</v>
      </c>
      <c r="AM907" s="17">
        <v>0.135294127509972</v>
      </c>
      <c r="AN907" s="17">
        <v>0.13097637948089999</v>
      </c>
      <c r="AO907" s="17">
        <v>0.1288728340484</v>
      </c>
      <c r="AP907" s="17">
        <v>0.164094637417111</v>
      </c>
      <c r="AQ907" s="17">
        <v>0.14673476646368</v>
      </c>
      <c r="AR907" s="17">
        <v>0.16155484284766999</v>
      </c>
      <c r="AS907" s="17">
        <v>0.16196199506794601</v>
      </c>
      <c r="AT907" s="17">
        <v>0.18816696313422299</v>
      </c>
      <c r="AU907" s="17">
        <v>0.24904344827505101</v>
      </c>
      <c r="AV907" s="17"/>
      <c r="AW907" s="17">
        <v>0.16645603537458001</v>
      </c>
      <c r="AX907" s="17">
        <v>0.13416833434881101</v>
      </c>
      <c r="AY907" s="17">
        <v>0.13045280284754401</v>
      </c>
      <c r="AZ907" s="17">
        <v>0.108529685146307</v>
      </c>
      <c r="BA907" s="17">
        <v>0.122609689987745</v>
      </c>
      <c r="BB907" s="17">
        <v>0.16647288614046701</v>
      </c>
      <c r="BC907" s="17"/>
      <c r="BD907" s="17">
        <v>9.0082400709027705E-2</v>
      </c>
      <c r="BE907" s="17">
        <v>0.116153937766837</v>
      </c>
      <c r="BF907" s="17">
        <v>0.173153974214761</v>
      </c>
      <c r="BG907" s="17">
        <v>0.21588302051948299</v>
      </c>
      <c r="BH907" s="17">
        <v>0.20361929957286301</v>
      </c>
      <c r="BI907" s="17"/>
      <c r="BJ907" s="17">
        <v>0.122977052707087</v>
      </c>
      <c r="BK907" s="17">
        <v>0.194355800358124</v>
      </c>
      <c r="BL907" s="17"/>
      <c r="BM907" s="17">
        <v>0.125219784620453</v>
      </c>
      <c r="BN907" s="17">
        <v>0.19065802536189599</v>
      </c>
      <c r="BO907" s="17"/>
      <c r="BP907" s="17">
        <v>0.20837138935905999</v>
      </c>
      <c r="BQ907" s="17">
        <v>0.14589008979224999</v>
      </c>
      <c r="BR907" s="17">
        <v>0.135893100449821</v>
      </c>
      <c r="BS907" s="17">
        <v>0.12194309962906499</v>
      </c>
      <c r="BT907" s="17"/>
      <c r="BU907" s="17">
        <v>0.15430566444843699</v>
      </c>
      <c r="BV907" s="17">
        <v>0.113587875001429</v>
      </c>
      <c r="BW907" s="17"/>
      <c r="BX907" s="17">
        <v>0.18878883886574799</v>
      </c>
      <c r="BY907" s="17">
        <v>0.115608023502177</v>
      </c>
      <c r="BZ907" s="17"/>
      <c r="CA907" s="17">
        <v>0.18988720647240201</v>
      </c>
      <c r="CB907" s="17">
        <v>5.5078550429660103E-2</v>
      </c>
      <c r="CC907" s="17">
        <v>0.23382873488822201</v>
      </c>
      <c r="CD907" s="17">
        <v>9.63492837307907E-2</v>
      </c>
    </row>
    <row r="908" spans="2:82">
      <c r="B908" t="s">
        <v>195</v>
      </c>
      <c r="C908" s="17">
        <v>0.16323694235679001</v>
      </c>
      <c r="D908" s="17">
        <v>0.115652893911565</v>
      </c>
      <c r="E908" s="17">
        <v>0.209323374819081</v>
      </c>
      <c r="F908" s="17"/>
      <c r="G908" s="17">
        <v>9.4621873177849397E-2</v>
      </c>
      <c r="H908" s="17">
        <v>0.14112007620167699</v>
      </c>
      <c r="I908" s="17">
        <v>0.15323667067518501</v>
      </c>
      <c r="J908" s="17">
        <v>0.203872457989657</v>
      </c>
      <c r="K908" s="17">
        <v>0.20528828571482899</v>
      </c>
      <c r="L908" s="17">
        <v>0.17388682152759699</v>
      </c>
      <c r="M908" s="17"/>
      <c r="N908" s="17">
        <v>0.101181914646545</v>
      </c>
      <c r="O908" s="17">
        <v>0.17116074272112899</v>
      </c>
      <c r="P908" s="17">
        <v>0.16279112174367899</v>
      </c>
      <c r="Q908" s="17">
        <v>0.21993458808157701</v>
      </c>
      <c r="R908" s="17"/>
      <c r="S908" s="17">
        <v>0.14177071208974801</v>
      </c>
      <c r="T908" s="17">
        <v>0.144943764636526</v>
      </c>
      <c r="U908" s="17">
        <v>0.18658526692407101</v>
      </c>
      <c r="V908" s="17">
        <v>0.18354107436543399</v>
      </c>
      <c r="W908" s="17">
        <v>0.13461959430833301</v>
      </c>
      <c r="X908" s="17">
        <v>0.16831699311769899</v>
      </c>
      <c r="Y908" s="17">
        <v>0.17911346400307701</v>
      </c>
      <c r="Z908" s="17">
        <v>0.10993305429957</v>
      </c>
      <c r="AA908" s="17">
        <v>0.16145870010246899</v>
      </c>
      <c r="AB908" s="17">
        <v>0.16336151899190701</v>
      </c>
      <c r="AC908" s="17">
        <v>0.21857519690663199</v>
      </c>
      <c r="AD908" s="17">
        <v>0.21368681578075099</v>
      </c>
      <c r="AE908" s="17"/>
      <c r="AF908" s="17">
        <v>0.31868556374677298</v>
      </c>
      <c r="AG908" s="17">
        <v>0.18869942688845301</v>
      </c>
      <c r="AH908" s="17">
        <v>0.23150575956564501</v>
      </c>
      <c r="AI908" s="17">
        <v>0.21862312648944299</v>
      </c>
      <c r="AJ908" s="17">
        <v>0.178638052676904</v>
      </c>
      <c r="AK908" s="17">
        <v>0.15128253317372201</v>
      </c>
      <c r="AL908" s="17">
        <v>0.16813975798169301</v>
      </c>
      <c r="AM908" s="17">
        <v>0.164927543262368</v>
      </c>
      <c r="AN908" s="17">
        <v>0.12084231766831</v>
      </c>
      <c r="AO908" s="17">
        <v>0.121333501170035</v>
      </c>
      <c r="AP908" s="17">
        <v>0.13438227668667099</v>
      </c>
      <c r="AQ908" s="17">
        <v>0.111896525817221</v>
      </c>
      <c r="AR908" s="17">
        <v>0.119501511245359</v>
      </c>
      <c r="AS908" s="17">
        <v>0.114967412164539</v>
      </c>
      <c r="AT908" s="17">
        <v>9.1722473571396304E-2</v>
      </c>
      <c r="AU908" s="17">
        <v>8.8784777196962705E-2</v>
      </c>
      <c r="AV908" s="17"/>
      <c r="AW908" s="17">
        <v>0.13339530002661301</v>
      </c>
      <c r="AX908" s="17">
        <v>0.165655199073695</v>
      </c>
      <c r="AY908" s="17">
        <v>0.16030269684097201</v>
      </c>
      <c r="AZ908" s="17">
        <v>0.19321124583563201</v>
      </c>
      <c r="BA908" s="17">
        <v>0.153890987362026</v>
      </c>
      <c r="BB908" s="17">
        <v>0.18598622131892301</v>
      </c>
      <c r="BC908" s="17"/>
      <c r="BD908" s="17">
        <v>0.24480951439030499</v>
      </c>
      <c r="BE908" s="17">
        <v>0.162055501204552</v>
      </c>
      <c r="BF908" s="17">
        <v>0.121837618394752</v>
      </c>
      <c r="BG908" s="17">
        <v>8.10301336296817E-2</v>
      </c>
      <c r="BH908" s="17">
        <v>7.2778844661201395E-2</v>
      </c>
      <c r="BI908" s="17"/>
      <c r="BJ908" s="17">
        <v>0.16951865734844199</v>
      </c>
      <c r="BK908" s="17">
        <v>0.128992911588759</v>
      </c>
      <c r="BL908" s="17"/>
      <c r="BM908" s="17">
        <v>0.16776865068393401</v>
      </c>
      <c r="BN908" s="17">
        <v>0.141202423628701</v>
      </c>
      <c r="BO908" s="17"/>
      <c r="BP908" s="17">
        <v>0.114829753821287</v>
      </c>
      <c r="BQ908" s="17">
        <v>0.14212664956923801</v>
      </c>
      <c r="BR908" s="17">
        <v>0.117127063749903</v>
      </c>
      <c r="BS908" s="17">
        <v>0.174145008723504</v>
      </c>
      <c r="BT908" s="17"/>
      <c r="BU908" s="17">
        <v>0.125710072807417</v>
      </c>
      <c r="BV908" s="17">
        <v>0.211007118025965</v>
      </c>
      <c r="BW908" s="17"/>
      <c r="BX908" s="17">
        <v>9.7119790635388004E-2</v>
      </c>
      <c r="BY908" s="17">
        <v>0.18946269326864301</v>
      </c>
      <c r="BZ908" s="17"/>
      <c r="CA908" s="17">
        <v>6.7166533389361099E-2</v>
      </c>
      <c r="CB908" s="17">
        <v>0.223136459299417</v>
      </c>
      <c r="CC908" s="17">
        <v>7.7346496021888395E-2</v>
      </c>
      <c r="CD908" s="17">
        <v>0.222635005758611</v>
      </c>
    </row>
    <row r="909" spans="2:82">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row>
    <row r="910" spans="2:82">
      <c r="B910" s="6" t="s">
        <v>310</v>
      </c>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row>
    <row r="911" spans="2:82">
      <c r="B911" s="24" t="s">
        <v>15</v>
      </c>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row>
    <row r="912" spans="2:82">
      <c r="B912" t="s">
        <v>305</v>
      </c>
      <c r="C912" s="17">
        <v>9.64824307641034E-2</v>
      </c>
      <c r="D912" s="17">
        <v>0.107543888233854</v>
      </c>
      <c r="E912" s="17">
        <v>8.6396254567944294E-2</v>
      </c>
      <c r="F912" s="17"/>
      <c r="G912" s="17">
        <v>8.4676474547981107E-2</v>
      </c>
      <c r="H912" s="17">
        <v>9.9998271804187105E-2</v>
      </c>
      <c r="I912" s="17">
        <v>9.8980898586060601E-2</v>
      </c>
      <c r="J912" s="17">
        <v>0.10643864116070299</v>
      </c>
      <c r="K912" s="17">
        <v>8.1838742189907596E-2</v>
      </c>
      <c r="L912" s="17">
        <v>0.10115993539434601</v>
      </c>
      <c r="M912" s="17"/>
      <c r="N912" s="17">
        <v>7.2659524520011995E-2</v>
      </c>
      <c r="O912" s="17">
        <v>9.2403619615832197E-2</v>
      </c>
      <c r="P912" s="17">
        <v>0.118239261073613</v>
      </c>
      <c r="Q912" s="17">
        <v>0.103033321723803</v>
      </c>
      <c r="R912" s="17"/>
      <c r="S912" s="17">
        <v>0.10299299405899</v>
      </c>
      <c r="T912" s="17">
        <v>8.0528113591136694E-2</v>
      </c>
      <c r="U912" s="17">
        <v>7.6705654917689201E-2</v>
      </c>
      <c r="V912" s="17">
        <v>0.13190175401954199</v>
      </c>
      <c r="W912" s="17">
        <v>9.0767862905867094E-2</v>
      </c>
      <c r="X912" s="17">
        <v>0.10750757518169</v>
      </c>
      <c r="Y912" s="17">
        <v>8.9244615046603096E-2</v>
      </c>
      <c r="Z912" s="17">
        <v>0.124331945473535</v>
      </c>
      <c r="AA912" s="17">
        <v>9.1117562105806196E-2</v>
      </c>
      <c r="AB912" s="17">
        <v>9.7859333706157806E-2</v>
      </c>
      <c r="AC912" s="17">
        <v>8.2233867741492703E-2</v>
      </c>
      <c r="AD912" s="17">
        <v>8.3426964852559599E-2</v>
      </c>
      <c r="AE912" s="17"/>
      <c r="AF912" s="17">
        <v>0.17235895373013199</v>
      </c>
      <c r="AG912" s="17">
        <v>0.14166994055957499</v>
      </c>
      <c r="AH912" s="17">
        <v>0.11953322712228601</v>
      </c>
      <c r="AI912" s="17">
        <v>0.108430985602578</v>
      </c>
      <c r="AJ912" s="17">
        <v>7.5925964268972995E-2</v>
      </c>
      <c r="AK912" s="17">
        <v>9.2635544389905497E-2</v>
      </c>
      <c r="AL912" s="17">
        <v>0.11994222147298</v>
      </c>
      <c r="AM912" s="17">
        <v>6.3708012103109807E-2</v>
      </c>
      <c r="AN912" s="17">
        <v>0.105151975070612</v>
      </c>
      <c r="AO912" s="17">
        <v>0.120372504888848</v>
      </c>
      <c r="AP912" s="17">
        <v>9.7091418278415303E-2</v>
      </c>
      <c r="AQ912" s="17">
        <v>9.5229588604619095E-2</v>
      </c>
      <c r="AR912" s="17">
        <v>9.2868732015904398E-2</v>
      </c>
      <c r="AS912" s="17">
        <v>2.1033599003551E-2</v>
      </c>
      <c r="AT912" s="17">
        <v>9.4152366425970496E-2</v>
      </c>
      <c r="AU912" s="17">
        <v>7.7286813811174707E-2</v>
      </c>
      <c r="AV912" s="17"/>
      <c r="AW912" s="17">
        <v>9.0712910969528396E-2</v>
      </c>
      <c r="AX912" s="17">
        <v>9.0088737637426794E-2</v>
      </c>
      <c r="AY912" s="17">
        <v>0.113892112688275</v>
      </c>
      <c r="AZ912" s="17">
        <v>0.110421284364533</v>
      </c>
      <c r="BA912" s="17">
        <v>8.6458599666736496E-2</v>
      </c>
      <c r="BB912" s="17">
        <v>7.7724301469714693E-2</v>
      </c>
      <c r="BC912" s="17"/>
      <c r="BD912" s="17">
        <v>0.117383083707779</v>
      </c>
      <c r="BE912" s="17">
        <v>9.1456377933806704E-2</v>
      </c>
      <c r="BF912" s="17">
        <v>8.4730637066822295E-2</v>
      </c>
      <c r="BG912" s="17">
        <v>8.0810185250915795E-2</v>
      </c>
      <c r="BH912" s="17">
        <v>7.3732221945444903E-2</v>
      </c>
      <c r="BI912" s="17"/>
      <c r="BJ912" s="17">
        <v>9.5536823267965296E-2</v>
      </c>
      <c r="BK912" s="17">
        <v>0.101246232297821</v>
      </c>
      <c r="BL912" s="17"/>
      <c r="BM912" s="17">
        <v>9.8019137655033894E-2</v>
      </c>
      <c r="BN912" s="17">
        <v>9.1269077481134206E-2</v>
      </c>
      <c r="BO912" s="17"/>
      <c r="BP912" s="17">
        <v>0.10326550358489101</v>
      </c>
      <c r="BQ912" s="17">
        <v>0.101460257286092</v>
      </c>
      <c r="BR912" s="17">
        <v>7.69642398666045E-2</v>
      </c>
      <c r="BS912" s="17">
        <v>9.4998016634613505E-2</v>
      </c>
      <c r="BT912" s="17"/>
      <c r="BU912" s="17">
        <v>9.4164798713435194E-2</v>
      </c>
      <c r="BV912" s="17">
        <v>9.9432681918180194E-2</v>
      </c>
      <c r="BW912" s="17"/>
      <c r="BX912" s="17">
        <v>8.8590230919532206E-2</v>
      </c>
      <c r="BY912" s="17">
        <v>9.9612917511966298E-2</v>
      </c>
      <c r="BZ912" s="17"/>
      <c r="CA912" s="17">
        <v>0.105695216281762</v>
      </c>
      <c r="CB912" s="17">
        <v>0.150229315775394</v>
      </c>
      <c r="CC912" s="17">
        <v>5.3974388244796598E-2</v>
      </c>
      <c r="CD912" s="17">
        <v>8.7854092977221299E-2</v>
      </c>
    </row>
    <row r="913" spans="2:82">
      <c r="B913" t="s">
        <v>306</v>
      </c>
      <c r="C913" s="17">
        <v>0.27410975664743498</v>
      </c>
      <c r="D913" s="17">
        <v>0.28858851434968702</v>
      </c>
      <c r="E913" s="17">
        <v>0.26111190532341599</v>
      </c>
      <c r="F913" s="17"/>
      <c r="G913" s="17">
        <v>0.32054168803711203</v>
      </c>
      <c r="H913" s="17">
        <v>0.28160546558143401</v>
      </c>
      <c r="I913" s="17">
        <v>0.26614942683613901</v>
      </c>
      <c r="J913" s="17">
        <v>0.239516035339183</v>
      </c>
      <c r="K913" s="17">
        <v>0.27413864224650403</v>
      </c>
      <c r="L913" s="17">
        <v>0.27168682332973298</v>
      </c>
      <c r="M913" s="17"/>
      <c r="N913" s="17">
        <v>0.257451927436949</v>
      </c>
      <c r="O913" s="17">
        <v>0.26795271272913501</v>
      </c>
      <c r="P913" s="17">
        <v>0.30895021080496998</v>
      </c>
      <c r="Q913" s="17">
        <v>0.26909372040861501</v>
      </c>
      <c r="R913" s="17"/>
      <c r="S913" s="17">
        <v>0.220209112083041</v>
      </c>
      <c r="T913" s="17">
        <v>0.26882259437639</v>
      </c>
      <c r="U913" s="17">
        <v>0.279374082413819</v>
      </c>
      <c r="V913" s="17">
        <v>0.281643101751341</v>
      </c>
      <c r="W913" s="17">
        <v>0.26177269409596599</v>
      </c>
      <c r="X913" s="17">
        <v>0.27611244792098799</v>
      </c>
      <c r="Y913" s="17">
        <v>0.30357153214404697</v>
      </c>
      <c r="Z913" s="17">
        <v>0.270879265217146</v>
      </c>
      <c r="AA913" s="17">
        <v>0.28674716764776997</v>
      </c>
      <c r="AB913" s="17">
        <v>0.30725251046088398</v>
      </c>
      <c r="AC913" s="17">
        <v>0.25881348421418399</v>
      </c>
      <c r="AD913" s="17">
        <v>0.34016158069929098</v>
      </c>
      <c r="AE913" s="17"/>
      <c r="AF913" s="17">
        <v>8.3915549114076102E-2</v>
      </c>
      <c r="AG913" s="17">
        <v>0.270187987039398</v>
      </c>
      <c r="AH913" s="17">
        <v>0.22952890158752201</v>
      </c>
      <c r="AI913" s="17">
        <v>0.25496997779019498</v>
      </c>
      <c r="AJ913" s="17">
        <v>0.29769624058532301</v>
      </c>
      <c r="AK913" s="17">
        <v>0.307725160018893</v>
      </c>
      <c r="AL913" s="17">
        <v>0.25250372313013503</v>
      </c>
      <c r="AM913" s="17">
        <v>0.29169449793273999</v>
      </c>
      <c r="AN913" s="17">
        <v>0.27222468582930498</v>
      </c>
      <c r="AO913" s="17">
        <v>0.28903057884118499</v>
      </c>
      <c r="AP913" s="17">
        <v>0.304757485649086</v>
      </c>
      <c r="AQ913" s="17">
        <v>0.28164102107730898</v>
      </c>
      <c r="AR913" s="17">
        <v>0.26642969852383702</v>
      </c>
      <c r="AS913" s="17">
        <v>0.30730451565813199</v>
      </c>
      <c r="AT913" s="17">
        <v>0.33587443472176398</v>
      </c>
      <c r="AU913" s="17">
        <v>0.21544088415020701</v>
      </c>
      <c r="AV913" s="17"/>
      <c r="AW913" s="17">
        <v>0.27741974480735698</v>
      </c>
      <c r="AX913" s="17">
        <v>0.27005210446614403</v>
      </c>
      <c r="AY913" s="17">
        <v>0.27111801649574901</v>
      </c>
      <c r="AZ913" s="17">
        <v>0.272191897712944</v>
      </c>
      <c r="BA913" s="17">
        <v>0.29665363726126198</v>
      </c>
      <c r="BB913" s="17">
        <v>0.25220082127273902</v>
      </c>
      <c r="BC913" s="17"/>
      <c r="BD913" s="17">
        <v>0.27500888155088998</v>
      </c>
      <c r="BE913" s="17">
        <v>0.29193852035998902</v>
      </c>
      <c r="BF913" s="17">
        <v>0.27435731260777002</v>
      </c>
      <c r="BG913" s="17">
        <v>0.25324772200055701</v>
      </c>
      <c r="BH913" s="17">
        <v>0.23737511391589</v>
      </c>
      <c r="BI913" s="17"/>
      <c r="BJ913" s="17">
        <v>0.28470694930637702</v>
      </c>
      <c r="BK913" s="17">
        <v>0.23184699913273901</v>
      </c>
      <c r="BL913" s="17"/>
      <c r="BM913" s="17">
        <v>0.28143784732759602</v>
      </c>
      <c r="BN913" s="17">
        <v>0.23691688299594499</v>
      </c>
      <c r="BO913" s="17"/>
      <c r="BP913" s="17">
        <v>0.22551888522067801</v>
      </c>
      <c r="BQ913" s="17">
        <v>0.28630560674267902</v>
      </c>
      <c r="BR913" s="17">
        <v>0.214728054709906</v>
      </c>
      <c r="BS913" s="17">
        <v>0.28699050541076698</v>
      </c>
      <c r="BT913" s="17"/>
      <c r="BU913" s="17">
        <v>0.27291511323540102</v>
      </c>
      <c r="BV913" s="17">
        <v>0.27563048902773302</v>
      </c>
      <c r="BW913" s="17"/>
      <c r="BX913" s="17">
        <v>0.28072082922761099</v>
      </c>
      <c r="BY913" s="17">
        <v>0.27148743644407197</v>
      </c>
      <c r="BZ913" s="17"/>
      <c r="CA913" s="17">
        <v>0.28987110016452999</v>
      </c>
      <c r="CB913" s="17">
        <v>0.29699582060167001</v>
      </c>
      <c r="CC913" s="17">
        <v>0.25085927742163699</v>
      </c>
      <c r="CD913" s="17">
        <v>0.272872705491501</v>
      </c>
    </row>
    <row r="914" spans="2:82">
      <c r="B914" t="s">
        <v>307</v>
      </c>
      <c r="C914" s="17">
        <v>0.30204984468302498</v>
      </c>
      <c r="D914" s="17">
        <v>0.30890842530830798</v>
      </c>
      <c r="E914" s="17">
        <v>0.294620953422501</v>
      </c>
      <c r="F914" s="17"/>
      <c r="G914" s="17">
        <v>0.30339302388772998</v>
      </c>
      <c r="H914" s="17">
        <v>0.30187586838293701</v>
      </c>
      <c r="I914" s="17">
        <v>0.28488890779641901</v>
      </c>
      <c r="J914" s="17">
        <v>0.30833762309673401</v>
      </c>
      <c r="K914" s="17">
        <v>0.29555920843740902</v>
      </c>
      <c r="L914" s="17">
        <v>0.31454624573185402</v>
      </c>
      <c r="M914" s="17"/>
      <c r="N914" s="17">
        <v>0.35136543792668401</v>
      </c>
      <c r="O914" s="17">
        <v>0.31286383835012199</v>
      </c>
      <c r="P914" s="17">
        <v>0.271565588846573</v>
      </c>
      <c r="Q914" s="17">
        <v>0.26745421552087001</v>
      </c>
      <c r="R914" s="17"/>
      <c r="S914" s="17">
        <v>0.31320874259248999</v>
      </c>
      <c r="T914" s="17">
        <v>0.316982070297811</v>
      </c>
      <c r="U914" s="17">
        <v>0.31699247574050299</v>
      </c>
      <c r="V914" s="17">
        <v>0.261282029598362</v>
      </c>
      <c r="W914" s="17">
        <v>0.33738395170888802</v>
      </c>
      <c r="X914" s="17">
        <v>0.29167296366169598</v>
      </c>
      <c r="Y914" s="17">
        <v>0.301732698747946</v>
      </c>
      <c r="Z914" s="17">
        <v>0.30794151534890701</v>
      </c>
      <c r="AA914" s="17">
        <v>0.30073350115440001</v>
      </c>
      <c r="AB914" s="17">
        <v>0.315445090710057</v>
      </c>
      <c r="AC914" s="17">
        <v>0.26168350058405399</v>
      </c>
      <c r="AD914" s="17">
        <v>0.24132536059520701</v>
      </c>
      <c r="AE914" s="17"/>
      <c r="AF914" s="17">
        <v>0.25655970403232597</v>
      </c>
      <c r="AG914" s="17">
        <v>0.25944797400324299</v>
      </c>
      <c r="AH914" s="17">
        <v>0.23671696716979199</v>
      </c>
      <c r="AI914" s="17">
        <v>0.27821097494673802</v>
      </c>
      <c r="AJ914" s="17">
        <v>0.27855573765094599</v>
      </c>
      <c r="AK914" s="17">
        <v>0.29470434852787297</v>
      </c>
      <c r="AL914" s="17">
        <v>0.31529585261465298</v>
      </c>
      <c r="AM914" s="17">
        <v>0.28947259385222301</v>
      </c>
      <c r="AN914" s="17">
        <v>0.33810045027017599</v>
      </c>
      <c r="AO914" s="17">
        <v>0.34206304818128502</v>
      </c>
      <c r="AP914" s="17">
        <v>0.31839883282173698</v>
      </c>
      <c r="AQ914" s="17">
        <v>0.33510898635008102</v>
      </c>
      <c r="AR914" s="17">
        <v>0.34797877884107897</v>
      </c>
      <c r="AS914" s="17">
        <v>0.36784135922558803</v>
      </c>
      <c r="AT914" s="17">
        <v>0.263074584498321</v>
      </c>
      <c r="AU914" s="17">
        <v>0.35089080045813598</v>
      </c>
      <c r="AV914" s="17"/>
      <c r="AW914" s="17">
        <v>0.27216748811909902</v>
      </c>
      <c r="AX914" s="17">
        <v>0.326384585116685</v>
      </c>
      <c r="AY914" s="17">
        <v>0.31692140708185401</v>
      </c>
      <c r="AZ914" s="17">
        <v>0.281040588225139</v>
      </c>
      <c r="BA914" s="17">
        <v>0.30914878329197998</v>
      </c>
      <c r="BB914" s="17">
        <v>0.33706684084834398</v>
      </c>
      <c r="BC914" s="17"/>
      <c r="BD914" s="17">
        <v>0.27700718616151698</v>
      </c>
      <c r="BE914" s="17">
        <v>0.298662354157471</v>
      </c>
      <c r="BF914" s="17">
        <v>0.31275480514123699</v>
      </c>
      <c r="BG914" s="17">
        <v>0.33667939225905402</v>
      </c>
      <c r="BH914" s="17">
        <v>0.43060112901756997</v>
      </c>
      <c r="BI914" s="17"/>
      <c r="BJ914" s="17">
        <v>0.30353417381704301</v>
      </c>
      <c r="BK914" s="17">
        <v>0.29631533431277601</v>
      </c>
      <c r="BL914" s="17"/>
      <c r="BM914" s="17">
        <v>0.30336023453921601</v>
      </c>
      <c r="BN914" s="17">
        <v>0.29914798663252301</v>
      </c>
      <c r="BO914" s="17"/>
      <c r="BP914" s="17">
        <v>0.30456227201126201</v>
      </c>
      <c r="BQ914" s="17">
        <v>0.28849250444759</v>
      </c>
      <c r="BR914" s="17">
        <v>0.36442377092172601</v>
      </c>
      <c r="BS914" s="17">
        <v>0.30233916146155598</v>
      </c>
      <c r="BT914" s="17"/>
      <c r="BU914" s="17">
        <v>0.32100530688259998</v>
      </c>
      <c r="BV914" s="17">
        <v>0.27792031376191501</v>
      </c>
      <c r="BW914" s="17"/>
      <c r="BX914" s="17">
        <v>0.32069848591613798</v>
      </c>
      <c r="BY914" s="17">
        <v>0.29465275320084899</v>
      </c>
      <c r="BZ914" s="17"/>
      <c r="CA914" s="17">
        <v>0.30799639597682998</v>
      </c>
      <c r="CB914" s="17">
        <v>0.26364381144057702</v>
      </c>
      <c r="CC914" s="17">
        <v>0.34370500586599401</v>
      </c>
      <c r="CD914" s="17">
        <v>0.29285445392069998</v>
      </c>
    </row>
    <row r="915" spans="2:82">
      <c r="B915" t="s">
        <v>308</v>
      </c>
      <c r="C915" s="17">
        <v>0.17307718379839701</v>
      </c>
      <c r="D915" s="17">
        <v>0.182302364819458</v>
      </c>
      <c r="E915" s="17">
        <v>0.16383536117106801</v>
      </c>
      <c r="F915" s="17"/>
      <c r="G915" s="17">
        <v>0.19131904729152099</v>
      </c>
      <c r="H915" s="17">
        <v>0.186443848827088</v>
      </c>
      <c r="I915" s="17">
        <v>0.19396318689011099</v>
      </c>
      <c r="J915" s="17">
        <v>0.152040035917792</v>
      </c>
      <c r="K915" s="17">
        <v>0.159118015475782</v>
      </c>
      <c r="L915" s="17">
        <v>0.15944499697077599</v>
      </c>
      <c r="M915" s="17"/>
      <c r="N915" s="17">
        <v>0.21517037188811</v>
      </c>
      <c r="O915" s="17">
        <v>0.171336113236399</v>
      </c>
      <c r="P915" s="17">
        <v>0.15264827693202901</v>
      </c>
      <c r="Q915" s="17">
        <v>0.14897917706720901</v>
      </c>
      <c r="R915" s="17"/>
      <c r="S915" s="17">
        <v>0.21575682154474199</v>
      </c>
      <c r="T915" s="17">
        <v>0.169598653534246</v>
      </c>
      <c r="U915" s="17">
        <v>0.171257282310987</v>
      </c>
      <c r="V915" s="17">
        <v>0.17465742408985999</v>
      </c>
      <c r="W915" s="17">
        <v>0.19300833689025701</v>
      </c>
      <c r="X915" s="17">
        <v>0.15774101983149899</v>
      </c>
      <c r="Y915" s="17">
        <v>0.16489016732592199</v>
      </c>
      <c r="Z915" s="17">
        <v>0.15061113052306899</v>
      </c>
      <c r="AA915" s="17">
        <v>0.182066026472434</v>
      </c>
      <c r="AB915" s="17">
        <v>0.13058384079159799</v>
      </c>
      <c r="AC915" s="17">
        <v>0.16346424683900901</v>
      </c>
      <c r="AD915" s="17">
        <v>0.15092301552984999</v>
      </c>
      <c r="AE915" s="17"/>
      <c r="AF915" s="17">
        <v>0.21747707022113799</v>
      </c>
      <c r="AG915" s="17">
        <v>0.178131188248948</v>
      </c>
      <c r="AH915" s="17">
        <v>0.194304328235441</v>
      </c>
      <c r="AI915" s="17">
        <v>0.144973028933923</v>
      </c>
      <c r="AJ915" s="17">
        <v>0.18128440411088001</v>
      </c>
      <c r="AK915" s="17">
        <v>0.15365538788276301</v>
      </c>
      <c r="AL915" s="17">
        <v>0.16048420866174801</v>
      </c>
      <c r="AM915" s="17">
        <v>0.18664831365048901</v>
      </c>
      <c r="AN915" s="17">
        <v>0.16977540728374099</v>
      </c>
      <c r="AO915" s="17">
        <v>0.12007595117779001</v>
      </c>
      <c r="AP915" s="17">
        <v>0.16759555091168701</v>
      </c>
      <c r="AQ915" s="17">
        <v>0.18484700500083701</v>
      </c>
      <c r="AR915" s="17">
        <v>0.175422533267798</v>
      </c>
      <c r="AS915" s="17">
        <v>0.19981145002401299</v>
      </c>
      <c r="AT915" s="17">
        <v>0.21435909598885999</v>
      </c>
      <c r="AU915" s="17">
        <v>0.271858841643007</v>
      </c>
      <c r="AV915" s="17"/>
      <c r="AW915" s="17">
        <v>0.235743529027651</v>
      </c>
      <c r="AX915" s="17">
        <v>0.161115836744427</v>
      </c>
      <c r="AY915" s="17">
        <v>0.14072982029839901</v>
      </c>
      <c r="AZ915" s="17">
        <v>0.151866826340012</v>
      </c>
      <c r="BA915" s="17">
        <v>0.14306563366174699</v>
      </c>
      <c r="BB915" s="17">
        <v>0.18601700464103499</v>
      </c>
      <c r="BC915" s="17"/>
      <c r="BD915" s="17">
        <v>0.11383412404752601</v>
      </c>
      <c r="BE915" s="17">
        <v>0.16706777239879</v>
      </c>
      <c r="BF915" s="17">
        <v>0.209305606603782</v>
      </c>
      <c r="BG915" s="17">
        <v>0.24767194188087999</v>
      </c>
      <c r="BH915" s="17">
        <v>0.21528454928462301</v>
      </c>
      <c r="BI915" s="17"/>
      <c r="BJ915" s="17">
        <v>0.156782945770996</v>
      </c>
      <c r="BK915" s="17">
        <v>0.24468136392770901</v>
      </c>
      <c r="BL915" s="17"/>
      <c r="BM915" s="17">
        <v>0.15917636650206701</v>
      </c>
      <c r="BN915" s="17">
        <v>0.236637722697457</v>
      </c>
      <c r="BO915" s="17"/>
      <c r="BP915" s="17">
        <v>0.248800204313711</v>
      </c>
      <c r="BQ915" s="17">
        <v>0.191151008093392</v>
      </c>
      <c r="BR915" s="17">
        <v>0.21327477271616299</v>
      </c>
      <c r="BS915" s="17">
        <v>0.152337077578411</v>
      </c>
      <c r="BT915" s="17"/>
      <c r="BU915" s="17">
        <v>0.19504432758616599</v>
      </c>
      <c r="BV915" s="17">
        <v>0.145113904945331</v>
      </c>
      <c r="BW915" s="17"/>
      <c r="BX915" s="17">
        <v>0.21803120662320499</v>
      </c>
      <c r="BY915" s="17">
        <v>0.155245910454123</v>
      </c>
      <c r="BZ915" s="17"/>
      <c r="CA915" s="17">
        <v>0.24227781208830099</v>
      </c>
      <c r="CB915" s="17">
        <v>8.0926654898467495E-2</v>
      </c>
      <c r="CC915" s="17">
        <v>0.27921250127292802</v>
      </c>
      <c r="CD915" s="17">
        <v>0.13006122731669301</v>
      </c>
    </row>
    <row r="916" spans="2:82">
      <c r="B916" t="s">
        <v>195</v>
      </c>
      <c r="C916" s="17">
        <v>0.15428078410703899</v>
      </c>
      <c r="D916" s="17">
        <v>0.112656807288692</v>
      </c>
      <c r="E916" s="17">
        <v>0.194035525515071</v>
      </c>
      <c r="F916" s="17"/>
      <c r="G916" s="17">
        <v>0.100069766235657</v>
      </c>
      <c r="H916" s="17">
        <v>0.13007654540435301</v>
      </c>
      <c r="I916" s="17">
        <v>0.15601757989127099</v>
      </c>
      <c r="J916" s="17">
        <v>0.193667664485588</v>
      </c>
      <c r="K916" s="17">
        <v>0.18934539165039799</v>
      </c>
      <c r="L916" s="17">
        <v>0.15316199857328999</v>
      </c>
      <c r="M916" s="17"/>
      <c r="N916" s="17">
        <v>0.103352738228246</v>
      </c>
      <c r="O916" s="17">
        <v>0.15544371606851201</v>
      </c>
      <c r="P916" s="17">
        <v>0.14859666234281499</v>
      </c>
      <c r="Q916" s="17">
        <v>0.211439565279503</v>
      </c>
      <c r="R916" s="17"/>
      <c r="S916" s="17">
        <v>0.14783232972073701</v>
      </c>
      <c r="T916" s="17">
        <v>0.16406856820041699</v>
      </c>
      <c r="U916" s="17">
        <v>0.15567050461700199</v>
      </c>
      <c r="V916" s="17">
        <v>0.150515690540896</v>
      </c>
      <c r="W916" s="17">
        <v>0.117067154399021</v>
      </c>
      <c r="X916" s="17">
        <v>0.16696599340412699</v>
      </c>
      <c r="Y916" s="17">
        <v>0.14056098673548201</v>
      </c>
      <c r="Z916" s="17">
        <v>0.14623614343734301</v>
      </c>
      <c r="AA916" s="17">
        <v>0.13933574261959</v>
      </c>
      <c r="AB916" s="17">
        <v>0.148859224331304</v>
      </c>
      <c r="AC916" s="17">
        <v>0.233804900621261</v>
      </c>
      <c r="AD916" s="17">
        <v>0.18416307832309201</v>
      </c>
      <c r="AE916" s="17"/>
      <c r="AF916" s="17">
        <v>0.26968872290232798</v>
      </c>
      <c r="AG916" s="17">
        <v>0.15056291014883599</v>
      </c>
      <c r="AH916" s="17">
        <v>0.219916575884959</v>
      </c>
      <c r="AI916" s="17">
        <v>0.21341503272656701</v>
      </c>
      <c r="AJ916" s="17">
        <v>0.16653765338387799</v>
      </c>
      <c r="AK916" s="17">
        <v>0.15127955918056599</v>
      </c>
      <c r="AL916" s="17">
        <v>0.15177399412048501</v>
      </c>
      <c r="AM916" s="17">
        <v>0.16847658246143701</v>
      </c>
      <c r="AN916" s="17">
        <v>0.114747481546165</v>
      </c>
      <c r="AO916" s="17">
        <v>0.12845791691089301</v>
      </c>
      <c r="AP916" s="17">
        <v>0.112156712339074</v>
      </c>
      <c r="AQ916" s="17">
        <v>0.10317339896715499</v>
      </c>
      <c r="AR916" s="17">
        <v>0.117300257351382</v>
      </c>
      <c r="AS916" s="17">
        <v>0.104009076088716</v>
      </c>
      <c r="AT916" s="17">
        <v>9.25395183650847E-2</v>
      </c>
      <c r="AU916" s="17">
        <v>8.4522659937476097E-2</v>
      </c>
      <c r="AV916" s="17"/>
      <c r="AW916" s="17">
        <v>0.123956327076364</v>
      </c>
      <c r="AX916" s="17">
        <v>0.15235873603531799</v>
      </c>
      <c r="AY916" s="17">
        <v>0.15733864343572301</v>
      </c>
      <c r="AZ916" s="17">
        <v>0.18447940335737201</v>
      </c>
      <c r="BA916" s="17">
        <v>0.164673346118274</v>
      </c>
      <c r="BB916" s="17">
        <v>0.146991031768167</v>
      </c>
      <c r="BC916" s="17"/>
      <c r="BD916" s="17">
        <v>0.21676672453228901</v>
      </c>
      <c r="BE916" s="17">
        <v>0.150874975149944</v>
      </c>
      <c r="BF916" s="17">
        <v>0.118851638580389</v>
      </c>
      <c r="BG916" s="17">
        <v>8.1590758608593897E-2</v>
      </c>
      <c r="BH916" s="17">
        <v>4.3006985836471799E-2</v>
      </c>
      <c r="BI916" s="17"/>
      <c r="BJ916" s="17">
        <v>0.159439107837619</v>
      </c>
      <c r="BK916" s="17">
        <v>0.12591007032895499</v>
      </c>
      <c r="BL916" s="17"/>
      <c r="BM916" s="17">
        <v>0.158006413976087</v>
      </c>
      <c r="BN916" s="17">
        <v>0.136028330192941</v>
      </c>
      <c r="BO916" s="17"/>
      <c r="BP916" s="17">
        <v>0.117853134869458</v>
      </c>
      <c r="BQ916" s="17">
        <v>0.132590623430247</v>
      </c>
      <c r="BR916" s="17">
        <v>0.1306091617856</v>
      </c>
      <c r="BS916" s="17">
        <v>0.16333523891465301</v>
      </c>
      <c r="BT916" s="17"/>
      <c r="BU916" s="17">
        <v>0.116870453582398</v>
      </c>
      <c r="BV916" s="17">
        <v>0.20190261034684101</v>
      </c>
      <c r="BW916" s="17"/>
      <c r="BX916" s="17">
        <v>9.1959247313513306E-2</v>
      </c>
      <c r="BY916" s="17">
        <v>0.17900098238899001</v>
      </c>
      <c r="BZ916" s="17"/>
      <c r="CA916" s="17">
        <v>5.4159475488577802E-2</v>
      </c>
      <c r="CB916" s="17">
        <v>0.20820439728389101</v>
      </c>
      <c r="CC916" s="17">
        <v>7.2248827194644205E-2</v>
      </c>
      <c r="CD916" s="17">
        <v>0.216357520293885</v>
      </c>
    </row>
    <row r="917" spans="2:82">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row>
    <row r="918" spans="2:82">
      <c r="B918" s="6" t="s">
        <v>311</v>
      </c>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row>
    <row r="919" spans="2:82">
      <c r="B919" s="24" t="s">
        <v>15</v>
      </c>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row>
    <row r="920" spans="2:82">
      <c r="B920" t="s">
        <v>305</v>
      </c>
      <c r="C920" s="17">
        <v>7.9768742291900605E-2</v>
      </c>
      <c r="D920" s="17">
        <v>8.6099830457802104E-2</v>
      </c>
      <c r="E920" s="17">
        <v>7.4178487037802998E-2</v>
      </c>
      <c r="F920" s="17"/>
      <c r="G920" s="17">
        <v>6.9960055730964907E-2</v>
      </c>
      <c r="H920" s="17">
        <v>9.2614913018836106E-2</v>
      </c>
      <c r="I920" s="17">
        <v>8.3588474417918404E-2</v>
      </c>
      <c r="J920" s="17">
        <v>9.2167247453607701E-2</v>
      </c>
      <c r="K920" s="17">
        <v>6.8053194450483703E-2</v>
      </c>
      <c r="L920" s="17">
        <v>7.0484243740399993E-2</v>
      </c>
      <c r="M920" s="17"/>
      <c r="N920" s="17">
        <v>6.3055299217020994E-2</v>
      </c>
      <c r="O920" s="17">
        <v>7.7001158583797302E-2</v>
      </c>
      <c r="P920" s="17">
        <v>9.9447671615521399E-2</v>
      </c>
      <c r="Q920" s="17">
        <v>8.2277487024958407E-2</v>
      </c>
      <c r="R920" s="17"/>
      <c r="S920" s="17">
        <v>9.5966510506708499E-2</v>
      </c>
      <c r="T920" s="17">
        <v>5.8662729275456502E-2</v>
      </c>
      <c r="U920" s="17">
        <v>4.8874667803322801E-2</v>
      </c>
      <c r="V920" s="17">
        <v>9.9459362309914104E-2</v>
      </c>
      <c r="W920" s="17">
        <v>9.7794440292779297E-2</v>
      </c>
      <c r="X920" s="17">
        <v>7.5103741523499301E-2</v>
      </c>
      <c r="Y920" s="17">
        <v>7.9092383987628606E-2</v>
      </c>
      <c r="Z920" s="17">
        <v>7.8901374564351603E-2</v>
      </c>
      <c r="AA920" s="17">
        <v>8.3142021733325494E-2</v>
      </c>
      <c r="AB920" s="17">
        <v>7.7212725696587603E-2</v>
      </c>
      <c r="AC920" s="17">
        <v>8.6318780472597001E-2</v>
      </c>
      <c r="AD920" s="17">
        <v>7.8226755225076605E-2</v>
      </c>
      <c r="AE920" s="17"/>
      <c r="AF920" s="17">
        <v>8.4790702600317E-2</v>
      </c>
      <c r="AG920" s="17">
        <v>0.120485062813253</v>
      </c>
      <c r="AH920" s="17">
        <v>8.9963189243565597E-2</v>
      </c>
      <c r="AI920" s="17">
        <v>0.108728896404616</v>
      </c>
      <c r="AJ920" s="17">
        <v>6.5577637326886595E-2</v>
      </c>
      <c r="AK920" s="17">
        <v>0.10024850761133</v>
      </c>
      <c r="AL920" s="17">
        <v>9.0167712454944704E-2</v>
      </c>
      <c r="AM920" s="17">
        <v>5.1969080465094103E-2</v>
      </c>
      <c r="AN920" s="17">
        <v>7.6527101873899897E-2</v>
      </c>
      <c r="AO920" s="17">
        <v>8.0084788550604996E-2</v>
      </c>
      <c r="AP920" s="17">
        <v>7.6634381823491998E-2</v>
      </c>
      <c r="AQ920" s="17">
        <v>7.7581741199962403E-2</v>
      </c>
      <c r="AR920" s="17">
        <v>4.8950727350343101E-2</v>
      </c>
      <c r="AS920" s="17">
        <v>8.0123168280821694E-2</v>
      </c>
      <c r="AT920" s="17">
        <v>8.7884477049795406E-2</v>
      </c>
      <c r="AU920" s="17">
        <v>4.9940882003928301E-2</v>
      </c>
      <c r="AV920" s="17"/>
      <c r="AW920" s="17">
        <v>7.6364645009563498E-2</v>
      </c>
      <c r="AX920" s="17">
        <v>7.3339202101648501E-2</v>
      </c>
      <c r="AY920" s="17">
        <v>8.7432117005635204E-2</v>
      </c>
      <c r="AZ920" s="17">
        <v>9.5383815972873404E-2</v>
      </c>
      <c r="BA920" s="17">
        <v>7.22675972990348E-2</v>
      </c>
      <c r="BB920" s="17">
        <v>6.2527880529472099E-2</v>
      </c>
      <c r="BC920" s="17"/>
      <c r="BD920" s="17">
        <v>9.6145600044908006E-2</v>
      </c>
      <c r="BE920" s="17">
        <v>7.2220307640049594E-2</v>
      </c>
      <c r="BF920" s="17">
        <v>7.0920175874727098E-2</v>
      </c>
      <c r="BG920" s="17">
        <v>6.5768143726074701E-2</v>
      </c>
      <c r="BH920" s="17">
        <v>8.74707432029313E-2</v>
      </c>
      <c r="BI920" s="17"/>
      <c r="BJ920" s="17">
        <v>7.6795041019282598E-2</v>
      </c>
      <c r="BK920" s="17">
        <v>9.2940297289982293E-2</v>
      </c>
      <c r="BL920" s="17"/>
      <c r="BM920" s="17">
        <v>8.1685221056444796E-2</v>
      </c>
      <c r="BN920" s="17">
        <v>7.2247146966769496E-2</v>
      </c>
      <c r="BO920" s="17"/>
      <c r="BP920" s="17">
        <v>8.2507893082233705E-2</v>
      </c>
      <c r="BQ920" s="17">
        <v>0.101284030835705</v>
      </c>
      <c r="BR920" s="17">
        <v>5.0158682961579402E-2</v>
      </c>
      <c r="BS920" s="17">
        <v>7.8185432102264002E-2</v>
      </c>
      <c r="BT920" s="17"/>
      <c r="BU920" s="17">
        <v>7.6779507351174503E-2</v>
      </c>
      <c r="BV920" s="17">
        <v>8.3573916556357805E-2</v>
      </c>
      <c r="BW920" s="17"/>
      <c r="BX920" s="17">
        <v>7.7022036569636701E-2</v>
      </c>
      <c r="BY920" s="17">
        <v>8.0858239014381703E-2</v>
      </c>
      <c r="BZ920" s="17"/>
      <c r="CA920" s="17">
        <v>9.2722313271141305E-2</v>
      </c>
      <c r="CB920" s="17">
        <v>0.12792410309666799</v>
      </c>
      <c r="CC920" s="17">
        <v>4.8162750821720599E-2</v>
      </c>
      <c r="CD920" s="17">
        <v>6.3865199892346194E-2</v>
      </c>
    </row>
    <row r="921" spans="2:82">
      <c r="B921" t="s">
        <v>306</v>
      </c>
      <c r="C921" s="17">
        <v>0.25897060438220398</v>
      </c>
      <c r="D921" s="17">
        <v>0.28102970720248599</v>
      </c>
      <c r="E921" s="17">
        <v>0.238342571800604</v>
      </c>
      <c r="F921" s="17"/>
      <c r="G921" s="17">
        <v>0.31816401309498099</v>
      </c>
      <c r="H921" s="17">
        <v>0.23967727484205201</v>
      </c>
      <c r="I921" s="17">
        <v>0.25553383972919902</v>
      </c>
      <c r="J921" s="17">
        <v>0.247468856794999</v>
      </c>
      <c r="K921" s="17">
        <v>0.24101363962005101</v>
      </c>
      <c r="L921" s="17">
        <v>0.25948767044820498</v>
      </c>
      <c r="M921" s="17"/>
      <c r="N921" s="17">
        <v>0.242046187041249</v>
      </c>
      <c r="O921" s="17">
        <v>0.25849847000481402</v>
      </c>
      <c r="P921" s="17">
        <v>0.27123760721921197</v>
      </c>
      <c r="Q921" s="17">
        <v>0.266259717158849</v>
      </c>
      <c r="R921" s="17"/>
      <c r="S921" s="17">
        <v>0.21860854271976801</v>
      </c>
      <c r="T921" s="17">
        <v>0.279486644960804</v>
      </c>
      <c r="U921" s="17">
        <v>0.21948869476726099</v>
      </c>
      <c r="V921" s="17">
        <v>0.25508706226985001</v>
      </c>
      <c r="W921" s="17">
        <v>0.28078448278135598</v>
      </c>
      <c r="X921" s="17">
        <v>0.26171080458993301</v>
      </c>
      <c r="Y921" s="17">
        <v>0.29287187192179998</v>
      </c>
      <c r="Z921" s="17">
        <v>0.33351640703382701</v>
      </c>
      <c r="AA921" s="17">
        <v>0.265609240213871</v>
      </c>
      <c r="AB921" s="17">
        <v>0.26889668883580897</v>
      </c>
      <c r="AC921" s="17">
        <v>0.199369642673771</v>
      </c>
      <c r="AD921" s="17">
        <v>0.27165587665178997</v>
      </c>
      <c r="AE921" s="17"/>
      <c r="AF921" s="17">
        <v>8.3915549114076102E-2</v>
      </c>
      <c r="AG921" s="17">
        <v>0.29221253855649998</v>
      </c>
      <c r="AH921" s="17">
        <v>0.25208126740222597</v>
      </c>
      <c r="AI921" s="17">
        <v>0.25315638460942402</v>
      </c>
      <c r="AJ921" s="17">
        <v>0.26212480724720699</v>
      </c>
      <c r="AK921" s="17">
        <v>0.27271429232858502</v>
      </c>
      <c r="AL921" s="17">
        <v>0.263229757145021</v>
      </c>
      <c r="AM921" s="17">
        <v>0.25566370619155299</v>
      </c>
      <c r="AN921" s="17">
        <v>0.26976363245914903</v>
      </c>
      <c r="AO921" s="17">
        <v>0.30056176383604299</v>
      </c>
      <c r="AP921" s="17">
        <v>0.26903692915571098</v>
      </c>
      <c r="AQ921" s="17">
        <v>0.28594459152881901</v>
      </c>
      <c r="AR921" s="17">
        <v>0.24737638632882999</v>
      </c>
      <c r="AS921" s="17">
        <v>0.22154535068844899</v>
      </c>
      <c r="AT921" s="17">
        <v>0.20168806320559199</v>
      </c>
      <c r="AU921" s="17">
        <v>0.23592413049350699</v>
      </c>
      <c r="AV921" s="17"/>
      <c r="AW921" s="17">
        <v>0.26458702423660801</v>
      </c>
      <c r="AX921" s="17">
        <v>0.26000688672274502</v>
      </c>
      <c r="AY921" s="17">
        <v>0.25126356570272101</v>
      </c>
      <c r="AZ921" s="17">
        <v>0.25224164522694298</v>
      </c>
      <c r="BA921" s="17">
        <v>0.263040025988592</v>
      </c>
      <c r="BB921" s="17">
        <v>0.26703292290300701</v>
      </c>
      <c r="BC921" s="17"/>
      <c r="BD921" s="17">
        <v>0.26675144035422399</v>
      </c>
      <c r="BE921" s="17">
        <v>0.27783584295270503</v>
      </c>
      <c r="BF921" s="17">
        <v>0.25079631673727498</v>
      </c>
      <c r="BG921" s="17">
        <v>0.22444264547386999</v>
      </c>
      <c r="BH921" s="17">
        <v>0.19242552567898699</v>
      </c>
      <c r="BI921" s="17"/>
      <c r="BJ921" s="17">
        <v>0.26607177518560299</v>
      </c>
      <c r="BK921" s="17">
        <v>0.23052114839372501</v>
      </c>
      <c r="BL921" s="17"/>
      <c r="BM921" s="17">
        <v>0.267275178307395</v>
      </c>
      <c r="BN921" s="17">
        <v>0.22029403201342199</v>
      </c>
      <c r="BO921" s="17"/>
      <c r="BP921" s="17">
        <v>0.21833045977822599</v>
      </c>
      <c r="BQ921" s="17">
        <v>0.26758711309319599</v>
      </c>
      <c r="BR921" s="17">
        <v>0.24124235689439899</v>
      </c>
      <c r="BS921" s="17">
        <v>0.26969520940646602</v>
      </c>
      <c r="BT921" s="17"/>
      <c r="BU921" s="17">
        <v>0.25745655230679798</v>
      </c>
      <c r="BV921" s="17">
        <v>0.26089793097466701</v>
      </c>
      <c r="BW921" s="17"/>
      <c r="BX921" s="17">
        <v>0.24353661063686599</v>
      </c>
      <c r="BY921" s="17">
        <v>0.26509258733219399</v>
      </c>
      <c r="BZ921" s="17"/>
      <c r="CA921" s="17">
        <v>0.28496439081184999</v>
      </c>
      <c r="CB921" s="17">
        <v>0.29140573542507098</v>
      </c>
      <c r="CC921" s="17">
        <v>0.22238967148399799</v>
      </c>
      <c r="CD921" s="17">
        <v>0.26015622857904402</v>
      </c>
    </row>
    <row r="922" spans="2:82">
      <c r="B922" t="s">
        <v>307</v>
      </c>
      <c r="C922" s="17">
        <v>0.32575307791975</v>
      </c>
      <c r="D922" s="17">
        <v>0.33290140357842701</v>
      </c>
      <c r="E922" s="17">
        <v>0.31784485808267698</v>
      </c>
      <c r="F922" s="17"/>
      <c r="G922" s="17">
        <v>0.35476845381323102</v>
      </c>
      <c r="H922" s="17">
        <v>0.320145795983998</v>
      </c>
      <c r="I922" s="17">
        <v>0.28620332790844899</v>
      </c>
      <c r="J922" s="17">
        <v>0.30258254985753902</v>
      </c>
      <c r="K922" s="17">
        <v>0.35435707780179898</v>
      </c>
      <c r="L922" s="17">
        <v>0.342950947598957</v>
      </c>
      <c r="M922" s="17"/>
      <c r="N922" s="17">
        <v>0.36480142456255099</v>
      </c>
      <c r="O922" s="17">
        <v>0.34312966756472402</v>
      </c>
      <c r="P922" s="17">
        <v>0.31185593311499898</v>
      </c>
      <c r="Q922" s="17">
        <v>0.27944442448533902</v>
      </c>
      <c r="R922" s="17"/>
      <c r="S922" s="17">
        <v>0.32862509420594499</v>
      </c>
      <c r="T922" s="17">
        <v>0.34843684879950598</v>
      </c>
      <c r="U922" s="17">
        <v>0.358936586251415</v>
      </c>
      <c r="V922" s="17">
        <v>0.30538880991922301</v>
      </c>
      <c r="W922" s="17">
        <v>0.28659621371289001</v>
      </c>
      <c r="X922" s="17">
        <v>0.331529216105859</v>
      </c>
      <c r="Y922" s="17">
        <v>0.28511546141835897</v>
      </c>
      <c r="Z922" s="17">
        <v>0.31605477882486699</v>
      </c>
      <c r="AA922" s="17">
        <v>0.32626693942360002</v>
      </c>
      <c r="AB922" s="17">
        <v>0.350850363418167</v>
      </c>
      <c r="AC922" s="17">
        <v>0.33765640837295802</v>
      </c>
      <c r="AD922" s="17">
        <v>0.28498702640560802</v>
      </c>
      <c r="AE922" s="17"/>
      <c r="AF922" s="17">
        <v>0.28670355982579698</v>
      </c>
      <c r="AG922" s="17">
        <v>0.23908723091432399</v>
      </c>
      <c r="AH922" s="17">
        <v>0.30842156555973799</v>
      </c>
      <c r="AI922" s="17">
        <v>0.29865250404471499</v>
      </c>
      <c r="AJ922" s="17">
        <v>0.31060137935295201</v>
      </c>
      <c r="AK922" s="17">
        <v>0.29894644488586702</v>
      </c>
      <c r="AL922" s="17">
        <v>0.324148875878015</v>
      </c>
      <c r="AM922" s="17">
        <v>0.36383014572717498</v>
      </c>
      <c r="AN922" s="17">
        <v>0.35202838265721298</v>
      </c>
      <c r="AO922" s="17">
        <v>0.367711474164439</v>
      </c>
      <c r="AP922" s="17">
        <v>0.30920352937114098</v>
      </c>
      <c r="AQ922" s="17">
        <v>0.36160997244124299</v>
      </c>
      <c r="AR922" s="17">
        <v>0.37744265131363303</v>
      </c>
      <c r="AS922" s="17">
        <v>0.38798855078578398</v>
      </c>
      <c r="AT922" s="17">
        <v>0.39054229082617697</v>
      </c>
      <c r="AU922" s="17">
        <v>0.31424721126787097</v>
      </c>
      <c r="AV922" s="17"/>
      <c r="AW922" s="17">
        <v>0.31220175100629499</v>
      </c>
      <c r="AX922" s="17">
        <v>0.34510942399195499</v>
      </c>
      <c r="AY922" s="17">
        <v>0.330222992544146</v>
      </c>
      <c r="AZ922" s="17">
        <v>0.30845048210954401</v>
      </c>
      <c r="BA922" s="17">
        <v>0.33592665127780402</v>
      </c>
      <c r="BB922" s="17">
        <v>0.323548906656971</v>
      </c>
      <c r="BC922" s="17"/>
      <c r="BD922" s="17">
        <v>0.297540164743958</v>
      </c>
      <c r="BE922" s="17">
        <v>0.324577445982559</v>
      </c>
      <c r="BF922" s="17">
        <v>0.341427871159449</v>
      </c>
      <c r="BG922" s="17">
        <v>0.35162288508094203</v>
      </c>
      <c r="BH922" s="17">
        <v>0.36749001058706998</v>
      </c>
      <c r="BI922" s="17"/>
      <c r="BJ922" s="17">
        <v>0.32967140897807901</v>
      </c>
      <c r="BK922" s="17">
        <v>0.31433989148979802</v>
      </c>
      <c r="BL922" s="17"/>
      <c r="BM922" s="17">
        <v>0.32805474962734998</v>
      </c>
      <c r="BN922" s="17">
        <v>0.31595980772822102</v>
      </c>
      <c r="BO922" s="17"/>
      <c r="BP922" s="17">
        <v>0.31902488967534498</v>
      </c>
      <c r="BQ922" s="17">
        <v>0.30251701570516298</v>
      </c>
      <c r="BR922" s="17">
        <v>0.42886628686456901</v>
      </c>
      <c r="BS922" s="17">
        <v>0.32481199167033797</v>
      </c>
      <c r="BT922" s="17"/>
      <c r="BU922" s="17">
        <v>0.34228186176004</v>
      </c>
      <c r="BV922" s="17">
        <v>0.30471260965981101</v>
      </c>
      <c r="BW922" s="17"/>
      <c r="BX922" s="17">
        <v>0.34447466300198398</v>
      </c>
      <c r="BY922" s="17">
        <v>0.31832705283762602</v>
      </c>
      <c r="BZ922" s="17"/>
      <c r="CA922" s="17">
        <v>0.32130924185932802</v>
      </c>
      <c r="CB922" s="17">
        <v>0.275546100021897</v>
      </c>
      <c r="CC922" s="17">
        <v>0.37489686416816398</v>
      </c>
      <c r="CD922" s="17">
        <v>0.32261092181154899</v>
      </c>
    </row>
    <row r="923" spans="2:82">
      <c r="B923" t="s">
        <v>308</v>
      </c>
      <c r="C923" s="17">
        <v>0.17452385329758899</v>
      </c>
      <c r="D923" s="17">
        <v>0.18566405561341001</v>
      </c>
      <c r="E923" s="17">
        <v>0.16390865644491601</v>
      </c>
      <c r="F923" s="17"/>
      <c r="G923" s="17">
        <v>0.15765819214124299</v>
      </c>
      <c r="H923" s="17">
        <v>0.20401279455655</v>
      </c>
      <c r="I923" s="17">
        <v>0.22024253603576399</v>
      </c>
      <c r="J923" s="17">
        <v>0.15963106905727101</v>
      </c>
      <c r="K923" s="17">
        <v>0.150170337907129</v>
      </c>
      <c r="L923" s="17">
        <v>0.152821657079238</v>
      </c>
      <c r="M923" s="17"/>
      <c r="N923" s="17">
        <v>0.22705734882178899</v>
      </c>
      <c r="O923" s="17">
        <v>0.15327119382671001</v>
      </c>
      <c r="P923" s="17">
        <v>0.16835021794150801</v>
      </c>
      <c r="Q923" s="17">
        <v>0.14686979580767001</v>
      </c>
      <c r="R923" s="17"/>
      <c r="S923" s="17">
        <v>0.21651974684066799</v>
      </c>
      <c r="T923" s="17">
        <v>0.15679108703721001</v>
      </c>
      <c r="U923" s="17">
        <v>0.200189846799642</v>
      </c>
      <c r="V923" s="17">
        <v>0.18476209826911899</v>
      </c>
      <c r="W923" s="17">
        <v>0.17899736331427599</v>
      </c>
      <c r="X923" s="17">
        <v>0.16119549899208099</v>
      </c>
      <c r="Y923" s="17">
        <v>0.179206879299454</v>
      </c>
      <c r="Z923" s="17">
        <v>0.13860268839980899</v>
      </c>
      <c r="AA923" s="17">
        <v>0.17137472613079799</v>
      </c>
      <c r="AB923" s="17">
        <v>0.14445984209392901</v>
      </c>
      <c r="AC923" s="17">
        <v>0.138720044149754</v>
      </c>
      <c r="AD923" s="17">
        <v>0.182588747618978</v>
      </c>
      <c r="AE923" s="17"/>
      <c r="AF923" s="17">
        <v>0.182291617671692</v>
      </c>
      <c r="AG923" s="17">
        <v>0.16088991203712899</v>
      </c>
      <c r="AH923" s="17">
        <v>0.150085304663713</v>
      </c>
      <c r="AI923" s="17">
        <v>0.13356253650386399</v>
      </c>
      <c r="AJ923" s="17">
        <v>0.17123032200854199</v>
      </c>
      <c r="AK923" s="17">
        <v>0.16661870565544701</v>
      </c>
      <c r="AL923" s="17">
        <v>0.15793175812499399</v>
      </c>
      <c r="AM923" s="17">
        <v>0.166594863736896</v>
      </c>
      <c r="AN923" s="17">
        <v>0.18250024601891199</v>
      </c>
      <c r="AO923" s="17">
        <v>0.12897780646474299</v>
      </c>
      <c r="AP923" s="17">
        <v>0.223996802006838</v>
      </c>
      <c r="AQ923" s="17">
        <v>0.158519917386715</v>
      </c>
      <c r="AR923" s="17">
        <v>0.210502398900965</v>
      </c>
      <c r="AS923" s="17">
        <v>0.20417458451460799</v>
      </c>
      <c r="AT923" s="17">
        <v>0.23851561510841399</v>
      </c>
      <c r="AU923" s="17">
        <v>0.306133317207338</v>
      </c>
      <c r="AV923" s="17"/>
      <c r="AW923" s="17">
        <v>0.22734030468803301</v>
      </c>
      <c r="AX923" s="17">
        <v>0.16132298176913601</v>
      </c>
      <c r="AY923" s="17">
        <v>0.163254563070694</v>
      </c>
      <c r="AZ923" s="17">
        <v>0.155977737432135</v>
      </c>
      <c r="BA923" s="17">
        <v>0.148857403530472</v>
      </c>
      <c r="BB923" s="17">
        <v>0.167787507552184</v>
      </c>
      <c r="BC923" s="17"/>
      <c r="BD923" s="17">
        <v>0.104516329615942</v>
      </c>
      <c r="BE923" s="17">
        <v>0.158034646849293</v>
      </c>
      <c r="BF923" s="17">
        <v>0.219530137451278</v>
      </c>
      <c r="BG923" s="17">
        <v>0.26791842261547899</v>
      </c>
      <c r="BH923" s="17">
        <v>0.29356966951205798</v>
      </c>
      <c r="BI923" s="17"/>
      <c r="BJ923" s="17">
        <v>0.159424941719883</v>
      </c>
      <c r="BK923" s="17">
        <v>0.24133571067926199</v>
      </c>
      <c r="BL923" s="17"/>
      <c r="BM923" s="17">
        <v>0.156627065537634</v>
      </c>
      <c r="BN923" s="17">
        <v>0.25813488248668398</v>
      </c>
      <c r="BO923" s="17"/>
      <c r="BP923" s="17">
        <v>0.27311269462955601</v>
      </c>
      <c r="BQ923" s="17">
        <v>0.19176379495295101</v>
      </c>
      <c r="BR923" s="17">
        <v>0.17890567438286101</v>
      </c>
      <c r="BS923" s="17">
        <v>0.15289428046356199</v>
      </c>
      <c r="BT923" s="17"/>
      <c r="BU923" s="17">
        <v>0.19987564055773299</v>
      </c>
      <c r="BV923" s="17">
        <v>0.142252061232674</v>
      </c>
      <c r="BW923" s="17"/>
      <c r="BX923" s="17">
        <v>0.244967359612424</v>
      </c>
      <c r="BY923" s="17">
        <v>0.146582028795607</v>
      </c>
      <c r="BZ923" s="17"/>
      <c r="CA923" s="17">
        <v>0.24606525200387999</v>
      </c>
      <c r="CB923" s="17">
        <v>6.9914130612914405E-2</v>
      </c>
      <c r="CC923" s="17">
        <v>0.283265600923929</v>
      </c>
      <c r="CD923" s="17">
        <v>0.140112755960112</v>
      </c>
    </row>
    <row r="924" spans="2:82">
      <c r="B924" t="s">
        <v>195</v>
      </c>
      <c r="C924" s="17">
        <v>0.16098372210855599</v>
      </c>
      <c r="D924" s="17">
        <v>0.11430500314787501</v>
      </c>
      <c r="E924" s="17">
        <v>0.20572542663400001</v>
      </c>
      <c r="F924" s="17"/>
      <c r="G924" s="17">
        <v>9.9449285219580297E-2</v>
      </c>
      <c r="H924" s="17">
        <v>0.14354922159856401</v>
      </c>
      <c r="I924" s="17">
        <v>0.154431821908669</v>
      </c>
      <c r="J924" s="17">
        <v>0.19815027683658401</v>
      </c>
      <c r="K924" s="17">
        <v>0.18640575022053699</v>
      </c>
      <c r="L924" s="17">
        <v>0.174255481133201</v>
      </c>
      <c r="M924" s="17"/>
      <c r="N924" s="17">
        <v>0.10303974035739</v>
      </c>
      <c r="O924" s="17">
        <v>0.16809951001995499</v>
      </c>
      <c r="P924" s="17">
        <v>0.14910857010876</v>
      </c>
      <c r="Q924" s="17">
        <v>0.22514857552318299</v>
      </c>
      <c r="R924" s="17"/>
      <c r="S924" s="17">
        <v>0.14028010572691099</v>
      </c>
      <c r="T924" s="17">
        <v>0.156622689927023</v>
      </c>
      <c r="U924" s="17">
        <v>0.17251020437835901</v>
      </c>
      <c r="V924" s="17">
        <v>0.15530266723189401</v>
      </c>
      <c r="W924" s="17">
        <v>0.15582749989869801</v>
      </c>
      <c r="X924" s="17">
        <v>0.170460738788627</v>
      </c>
      <c r="Y924" s="17">
        <v>0.163713403372759</v>
      </c>
      <c r="Z924" s="17">
        <v>0.132924751177146</v>
      </c>
      <c r="AA924" s="17">
        <v>0.15360707249840599</v>
      </c>
      <c r="AB924" s="17">
        <v>0.158580379955506</v>
      </c>
      <c r="AC924" s="17">
        <v>0.23793512433092001</v>
      </c>
      <c r="AD924" s="17">
        <v>0.182541594098548</v>
      </c>
      <c r="AE924" s="17"/>
      <c r="AF924" s="17">
        <v>0.362298570788118</v>
      </c>
      <c r="AG924" s="17">
        <v>0.18732525567879399</v>
      </c>
      <c r="AH924" s="17">
        <v>0.19944867313075701</v>
      </c>
      <c r="AI924" s="17">
        <v>0.205899678437381</v>
      </c>
      <c r="AJ924" s="17">
        <v>0.19046585406441199</v>
      </c>
      <c r="AK924" s="17">
        <v>0.16147204951877001</v>
      </c>
      <c r="AL924" s="17">
        <v>0.164521896397025</v>
      </c>
      <c r="AM924" s="17">
        <v>0.16194220387928199</v>
      </c>
      <c r="AN924" s="17">
        <v>0.119180636990826</v>
      </c>
      <c r="AO924" s="17">
        <v>0.12266416698417</v>
      </c>
      <c r="AP924" s="17">
        <v>0.121128357642818</v>
      </c>
      <c r="AQ924" s="17">
        <v>0.11634377744325999</v>
      </c>
      <c r="AR924" s="17">
        <v>0.115727836106229</v>
      </c>
      <c r="AS924" s="17">
        <v>0.106168345730338</v>
      </c>
      <c r="AT924" s="17">
        <v>8.1369553810021797E-2</v>
      </c>
      <c r="AU924" s="17">
        <v>9.3754459027356102E-2</v>
      </c>
      <c r="AV924" s="17"/>
      <c r="AW924" s="17">
        <v>0.119506275059501</v>
      </c>
      <c r="AX924" s="17">
        <v>0.16022150541451599</v>
      </c>
      <c r="AY924" s="17">
        <v>0.16782676167680399</v>
      </c>
      <c r="AZ924" s="17">
        <v>0.187946319258505</v>
      </c>
      <c r="BA924" s="17">
        <v>0.179908321904097</v>
      </c>
      <c r="BB924" s="17">
        <v>0.17910278235836699</v>
      </c>
      <c r="BC924" s="17"/>
      <c r="BD924" s="17">
        <v>0.23504646524096801</v>
      </c>
      <c r="BE924" s="17">
        <v>0.16733175657539301</v>
      </c>
      <c r="BF924" s="17">
        <v>0.117325498777271</v>
      </c>
      <c r="BG924" s="17">
        <v>9.0247903103634106E-2</v>
      </c>
      <c r="BH924" s="17">
        <v>5.90440510189532E-2</v>
      </c>
      <c r="BI924" s="17"/>
      <c r="BJ924" s="17">
        <v>0.16803683309715201</v>
      </c>
      <c r="BK924" s="17">
        <v>0.120862952147233</v>
      </c>
      <c r="BL924" s="17"/>
      <c r="BM924" s="17">
        <v>0.166357785471176</v>
      </c>
      <c r="BN924" s="17">
        <v>0.133364130804903</v>
      </c>
      <c r="BO924" s="17"/>
      <c r="BP924" s="17">
        <v>0.107024062834639</v>
      </c>
      <c r="BQ924" s="17">
        <v>0.13684804541298601</v>
      </c>
      <c r="BR924" s="17">
        <v>0.100826998896592</v>
      </c>
      <c r="BS924" s="17">
        <v>0.17441308635736999</v>
      </c>
      <c r="BT924" s="17"/>
      <c r="BU924" s="17">
        <v>0.123606438024254</v>
      </c>
      <c r="BV924" s="17">
        <v>0.20856348157648999</v>
      </c>
      <c r="BW924" s="17"/>
      <c r="BX924" s="17">
        <v>8.9999330179089301E-2</v>
      </c>
      <c r="BY924" s="17">
        <v>0.189140092020191</v>
      </c>
      <c r="BZ924" s="17"/>
      <c r="CA924" s="17">
        <v>5.4938802053801E-2</v>
      </c>
      <c r="CB924" s="17">
        <v>0.23520993084344999</v>
      </c>
      <c r="CC924" s="17">
        <v>7.12851126021882E-2</v>
      </c>
      <c r="CD924" s="17">
        <v>0.213254893756949</v>
      </c>
    </row>
    <row r="925" spans="2:82">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row>
    <row r="926" spans="2:82">
      <c r="B926" s="6" t="s">
        <v>312</v>
      </c>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row>
    <row r="927" spans="2:82">
      <c r="B927" s="24" t="s">
        <v>15</v>
      </c>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row>
    <row r="928" spans="2:82">
      <c r="B928" t="s">
        <v>305</v>
      </c>
      <c r="C928" s="17">
        <v>7.1841892707102895E-2</v>
      </c>
      <c r="D928" s="17">
        <v>8.2751201093308496E-2</v>
      </c>
      <c r="E928" s="17">
        <v>6.1720999378880301E-2</v>
      </c>
      <c r="F928" s="17"/>
      <c r="G928" s="17">
        <v>9.3103762993842001E-2</v>
      </c>
      <c r="H928" s="17">
        <v>7.5418456702910294E-2</v>
      </c>
      <c r="I928" s="17">
        <v>8.2784701487606693E-2</v>
      </c>
      <c r="J928" s="17">
        <v>5.9740740937293001E-2</v>
      </c>
      <c r="K928" s="17">
        <v>6.0442354297045801E-2</v>
      </c>
      <c r="L928" s="17">
        <v>6.33180686378641E-2</v>
      </c>
      <c r="M928" s="17"/>
      <c r="N928" s="17">
        <v>5.4784640929897703E-2</v>
      </c>
      <c r="O928" s="17">
        <v>6.8629799215926005E-2</v>
      </c>
      <c r="P928" s="17">
        <v>8.6501840680278302E-2</v>
      </c>
      <c r="Q928" s="17">
        <v>8.1505948943582193E-2</v>
      </c>
      <c r="R928" s="17"/>
      <c r="S928" s="17">
        <v>8.4793665373208496E-2</v>
      </c>
      <c r="T928" s="17">
        <v>5.8484226176315601E-2</v>
      </c>
      <c r="U928" s="17">
        <v>5.8359039939722197E-2</v>
      </c>
      <c r="V928" s="17">
        <v>7.9941838549933003E-2</v>
      </c>
      <c r="W928" s="17">
        <v>6.2335917419097699E-2</v>
      </c>
      <c r="X928" s="17">
        <v>6.8893657040534101E-2</v>
      </c>
      <c r="Y928" s="17">
        <v>6.8408060709046606E-2</v>
      </c>
      <c r="Z928" s="17">
        <v>8.5531146575341499E-2</v>
      </c>
      <c r="AA928" s="17">
        <v>8.4396902550327405E-2</v>
      </c>
      <c r="AB928" s="17">
        <v>6.7497955755725203E-2</v>
      </c>
      <c r="AC928" s="17">
        <v>8.5509458666448906E-2</v>
      </c>
      <c r="AD928" s="17">
        <v>4.7080303166417599E-2</v>
      </c>
      <c r="AE928" s="17"/>
      <c r="AF928" s="17">
        <v>0.14350097025213199</v>
      </c>
      <c r="AG928" s="17">
        <v>7.9967381198033399E-2</v>
      </c>
      <c r="AH928" s="17">
        <v>9.3106045828485307E-2</v>
      </c>
      <c r="AI928" s="17">
        <v>5.81491064797841E-2</v>
      </c>
      <c r="AJ928" s="17">
        <v>9.5807597308508199E-2</v>
      </c>
      <c r="AK928" s="17">
        <v>5.9688264280198897E-2</v>
      </c>
      <c r="AL928" s="17">
        <v>9.1046290194608095E-2</v>
      </c>
      <c r="AM928" s="17">
        <v>7.1270524930400495E-2</v>
      </c>
      <c r="AN928" s="17">
        <v>7.6466910522002607E-2</v>
      </c>
      <c r="AO928" s="17">
        <v>4.4378405083084098E-2</v>
      </c>
      <c r="AP928" s="17">
        <v>5.3907520472039901E-2</v>
      </c>
      <c r="AQ928" s="17">
        <v>7.7861623040460501E-2</v>
      </c>
      <c r="AR928" s="17">
        <v>5.7651448084556502E-2</v>
      </c>
      <c r="AS928" s="17">
        <v>7.92431443343386E-2</v>
      </c>
      <c r="AT928" s="17">
        <v>5.1696048577393398E-2</v>
      </c>
      <c r="AU928" s="17">
        <v>8.3337246667759796E-2</v>
      </c>
      <c r="AV928" s="17"/>
      <c r="AW928" s="17">
        <v>7.3543957104886801E-2</v>
      </c>
      <c r="AX928" s="17">
        <v>6.8577413848831106E-2</v>
      </c>
      <c r="AY928" s="17">
        <v>9.1606871149106997E-2</v>
      </c>
      <c r="AZ928" s="17">
        <v>8.1212995057798498E-2</v>
      </c>
      <c r="BA928" s="17">
        <v>4.9810777071448799E-2</v>
      </c>
      <c r="BB928" s="17">
        <v>4.6508160143403698E-2</v>
      </c>
      <c r="BC928" s="17"/>
      <c r="BD928" s="17">
        <v>7.6168775431370697E-2</v>
      </c>
      <c r="BE928" s="17">
        <v>8.2346312117556206E-2</v>
      </c>
      <c r="BF928" s="17">
        <v>6.1788268493637999E-2</v>
      </c>
      <c r="BG928" s="17">
        <v>7.6043558934381097E-2</v>
      </c>
      <c r="BH928" s="17">
        <v>0.11634090150642799</v>
      </c>
      <c r="BI928" s="17"/>
      <c r="BJ928" s="17">
        <v>6.6650572513636194E-2</v>
      </c>
      <c r="BK928" s="17">
        <v>9.7544962824397896E-2</v>
      </c>
      <c r="BL928" s="17"/>
      <c r="BM928" s="17">
        <v>7.1776233536011799E-2</v>
      </c>
      <c r="BN928" s="17">
        <v>7.3974810638448102E-2</v>
      </c>
      <c r="BO928" s="17"/>
      <c r="BP928" s="17">
        <v>8.7132959352333395E-2</v>
      </c>
      <c r="BQ928" s="17">
        <v>0.11288043815983</v>
      </c>
      <c r="BR928" s="17">
        <v>4.8895573697553298E-2</v>
      </c>
      <c r="BS928" s="17">
        <v>6.5110970371358004E-2</v>
      </c>
      <c r="BT928" s="17"/>
      <c r="BU928" s="17">
        <v>7.3293160490395595E-2</v>
      </c>
      <c r="BV928" s="17">
        <v>6.9994487959960605E-2</v>
      </c>
      <c r="BW928" s="17"/>
      <c r="BX928" s="17">
        <v>8.1056692818560205E-2</v>
      </c>
      <c r="BY928" s="17">
        <v>6.8186788908259799E-2</v>
      </c>
      <c r="BZ928" s="17"/>
      <c r="CA928" s="17">
        <v>0.113195291782326</v>
      </c>
      <c r="CB928" s="17">
        <v>8.3957378596278998E-2</v>
      </c>
      <c r="CC928" s="17">
        <v>5.3351478682888198E-2</v>
      </c>
      <c r="CD928" s="17">
        <v>6.9212963462901095E-2</v>
      </c>
    </row>
    <row r="929" spans="2:82">
      <c r="B929" t="s">
        <v>306</v>
      </c>
      <c r="C929" s="17">
        <v>0.20417188844589901</v>
      </c>
      <c r="D929" s="17">
        <v>0.21955374136261599</v>
      </c>
      <c r="E929" s="17">
        <v>0.189771625465539</v>
      </c>
      <c r="F929" s="17"/>
      <c r="G929" s="17">
        <v>0.23765666490260601</v>
      </c>
      <c r="H929" s="17">
        <v>0.21240819047402301</v>
      </c>
      <c r="I929" s="17">
        <v>0.20944553462073801</v>
      </c>
      <c r="J929" s="17">
        <v>0.201185146391161</v>
      </c>
      <c r="K929" s="17">
        <v>0.19242662247721601</v>
      </c>
      <c r="L929" s="17">
        <v>0.181164809448221</v>
      </c>
      <c r="M929" s="17"/>
      <c r="N929" s="17">
        <v>0.18377576076684701</v>
      </c>
      <c r="O929" s="17">
        <v>0.19734976507628599</v>
      </c>
      <c r="P929" s="17">
        <v>0.23880520548867601</v>
      </c>
      <c r="Q929" s="17">
        <v>0.20340064488567899</v>
      </c>
      <c r="R929" s="17"/>
      <c r="S929" s="17">
        <v>0.19772523472317799</v>
      </c>
      <c r="T929" s="17">
        <v>0.19285614177066401</v>
      </c>
      <c r="U929" s="17">
        <v>0.187030390048222</v>
      </c>
      <c r="V929" s="17">
        <v>0.22267581549558099</v>
      </c>
      <c r="W929" s="17">
        <v>0.244539831625909</v>
      </c>
      <c r="X929" s="17">
        <v>0.19165630926169</v>
      </c>
      <c r="Y929" s="17">
        <v>0.18655688452733399</v>
      </c>
      <c r="Z929" s="17">
        <v>0.23984040917485999</v>
      </c>
      <c r="AA929" s="17">
        <v>0.20429581379964701</v>
      </c>
      <c r="AB929" s="17">
        <v>0.21697272867754999</v>
      </c>
      <c r="AC929" s="17">
        <v>0.173418593737316</v>
      </c>
      <c r="AD929" s="17">
        <v>0.22866034691346099</v>
      </c>
      <c r="AE929" s="17"/>
      <c r="AF929" s="17">
        <v>8.3915549114076102E-2</v>
      </c>
      <c r="AG929" s="17">
        <v>0.20132652269090501</v>
      </c>
      <c r="AH929" s="17">
        <v>0.20443416101593601</v>
      </c>
      <c r="AI929" s="17">
        <v>0.219005008333296</v>
      </c>
      <c r="AJ929" s="17">
        <v>0.16354804557361799</v>
      </c>
      <c r="AK929" s="17">
        <v>0.25892264383767699</v>
      </c>
      <c r="AL929" s="17">
        <v>0.21619481190005799</v>
      </c>
      <c r="AM929" s="17">
        <v>0.219381733896473</v>
      </c>
      <c r="AN929" s="17">
        <v>0.25596566408037602</v>
      </c>
      <c r="AO929" s="17">
        <v>0.27684397763141499</v>
      </c>
      <c r="AP929" s="17">
        <v>0.170528978248257</v>
      </c>
      <c r="AQ929" s="17">
        <v>0.19537411388832701</v>
      </c>
      <c r="AR929" s="17">
        <v>0.18545793932683999</v>
      </c>
      <c r="AS929" s="17">
        <v>0.17450762910383599</v>
      </c>
      <c r="AT929" s="17">
        <v>0.114436428876676</v>
      </c>
      <c r="AU929" s="17">
        <v>0.12151441973235599</v>
      </c>
      <c r="AV929" s="17"/>
      <c r="AW929" s="17">
        <v>0.19122947625325501</v>
      </c>
      <c r="AX929" s="17">
        <v>0.20751014638814999</v>
      </c>
      <c r="AY929" s="17">
        <v>0.19596054149867301</v>
      </c>
      <c r="AZ929" s="17">
        <v>0.21083585065833901</v>
      </c>
      <c r="BA929" s="17">
        <v>0.21866028589485401</v>
      </c>
      <c r="BB929" s="17">
        <v>0.208547446669065</v>
      </c>
      <c r="BC929" s="17"/>
      <c r="BD929" s="17">
        <v>0.18748206417732999</v>
      </c>
      <c r="BE929" s="17">
        <v>0.225145909612222</v>
      </c>
      <c r="BF929" s="17">
        <v>0.19567829518672999</v>
      </c>
      <c r="BG929" s="17">
        <v>0.17234195791184001</v>
      </c>
      <c r="BH929" s="17">
        <v>0.150134351744455</v>
      </c>
      <c r="BI929" s="17"/>
      <c r="BJ929" s="17">
        <v>0.20674850530900199</v>
      </c>
      <c r="BK929" s="17">
        <v>0.193738278712418</v>
      </c>
      <c r="BL929" s="17"/>
      <c r="BM929" s="17">
        <v>0.20656626691507499</v>
      </c>
      <c r="BN929" s="17">
        <v>0.19232819312221</v>
      </c>
      <c r="BO929" s="17"/>
      <c r="BP929" s="17">
        <v>0.17479768713649099</v>
      </c>
      <c r="BQ929" s="17">
        <v>0.222102599947892</v>
      </c>
      <c r="BR929" s="17">
        <v>0.16617428788601099</v>
      </c>
      <c r="BS929" s="17">
        <v>0.210416319029574</v>
      </c>
      <c r="BT929" s="17"/>
      <c r="BU929" s="17">
        <v>0.196951429098949</v>
      </c>
      <c r="BV929" s="17">
        <v>0.21336323895175699</v>
      </c>
      <c r="BW929" s="17"/>
      <c r="BX929" s="17">
        <v>0.21046218995930899</v>
      </c>
      <c r="BY929" s="17">
        <v>0.20167680394276899</v>
      </c>
      <c r="BZ929" s="17"/>
      <c r="CA929" s="17">
        <v>0.22925148040083301</v>
      </c>
      <c r="CB929" s="17">
        <v>0.23133079906752299</v>
      </c>
      <c r="CC929" s="17">
        <v>0.17125150519260701</v>
      </c>
      <c r="CD929" s="17">
        <v>0.20675650514452201</v>
      </c>
    </row>
    <row r="930" spans="2:82">
      <c r="B930" t="s">
        <v>307</v>
      </c>
      <c r="C930" s="17">
        <v>0.29451174541656</v>
      </c>
      <c r="D930" s="17">
        <v>0.29960975109989801</v>
      </c>
      <c r="E930" s="17">
        <v>0.28884745930223699</v>
      </c>
      <c r="F930" s="17"/>
      <c r="G930" s="17">
        <v>0.34239643369819001</v>
      </c>
      <c r="H930" s="17">
        <v>0.28526726466503999</v>
      </c>
      <c r="I930" s="17">
        <v>0.27328962429204001</v>
      </c>
      <c r="J930" s="17">
        <v>0.30481618165935798</v>
      </c>
      <c r="K930" s="17">
        <v>0.268323454104543</v>
      </c>
      <c r="L930" s="17">
        <v>0.29667707550044198</v>
      </c>
      <c r="M930" s="17"/>
      <c r="N930" s="17">
        <v>0.32166423748247402</v>
      </c>
      <c r="O930" s="17">
        <v>0.317965130635261</v>
      </c>
      <c r="P930" s="17">
        <v>0.28522423147895998</v>
      </c>
      <c r="Q930" s="17">
        <v>0.246781172820463</v>
      </c>
      <c r="R930" s="17"/>
      <c r="S930" s="17">
        <v>0.31285111587144798</v>
      </c>
      <c r="T930" s="17">
        <v>0.31231852382756398</v>
      </c>
      <c r="U930" s="17">
        <v>0.28440467934681601</v>
      </c>
      <c r="V930" s="17">
        <v>0.25866818991386797</v>
      </c>
      <c r="W930" s="17">
        <v>0.28858300047927699</v>
      </c>
      <c r="X930" s="17">
        <v>0.31574622890554299</v>
      </c>
      <c r="Y930" s="17">
        <v>0.27067861497296097</v>
      </c>
      <c r="Z930" s="17">
        <v>0.28444604978200699</v>
      </c>
      <c r="AA930" s="17">
        <v>0.281221690854567</v>
      </c>
      <c r="AB930" s="17">
        <v>0.31984087635838498</v>
      </c>
      <c r="AC930" s="17">
        <v>0.30742502424162399</v>
      </c>
      <c r="AD930" s="17">
        <v>0.24458497904565499</v>
      </c>
      <c r="AE930" s="17"/>
      <c r="AF930" s="17">
        <v>0.26475821390639198</v>
      </c>
      <c r="AG930" s="17">
        <v>0.28508194423087002</v>
      </c>
      <c r="AH930" s="17">
        <v>0.21148622736362599</v>
      </c>
      <c r="AI930" s="17">
        <v>0.25406342059104298</v>
      </c>
      <c r="AJ930" s="17">
        <v>0.29440744686157899</v>
      </c>
      <c r="AK930" s="17">
        <v>0.28667114720744002</v>
      </c>
      <c r="AL930" s="17">
        <v>0.31230491836431701</v>
      </c>
      <c r="AM930" s="17">
        <v>0.25242700596121298</v>
      </c>
      <c r="AN930" s="17">
        <v>0.31487108248864498</v>
      </c>
      <c r="AO930" s="17">
        <v>0.26949202951335799</v>
      </c>
      <c r="AP930" s="17">
        <v>0.34126839918777002</v>
      </c>
      <c r="AQ930" s="17">
        <v>0.32975723784995797</v>
      </c>
      <c r="AR930" s="17">
        <v>0.372809105751994</v>
      </c>
      <c r="AS930" s="17">
        <v>0.31586040328895298</v>
      </c>
      <c r="AT930" s="17">
        <v>0.372889086929936</v>
      </c>
      <c r="AU930" s="17">
        <v>0.32559873059151101</v>
      </c>
      <c r="AV930" s="17"/>
      <c r="AW930" s="17">
        <v>0.30251300339800402</v>
      </c>
      <c r="AX930" s="17">
        <v>0.29973237070791497</v>
      </c>
      <c r="AY930" s="17">
        <v>0.29375884128941299</v>
      </c>
      <c r="AZ930" s="17">
        <v>0.25857749203191499</v>
      </c>
      <c r="BA930" s="17">
        <v>0.31365864631051399</v>
      </c>
      <c r="BB930" s="17">
        <v>0.32840165988842202</v>
      </c>
      <c r="BC930" s="17"/>
      <c r="BD930" s="17">
        <v>0.27554710542362598</v>
      </c>
      <c r="BE930" s="17">
        <v>0.29694198278944101</v>
      </c>
      <c r="BF930" s="17">
        <v>0.302254987571068</v>
      </c>
      <c r="BG930" s="17">
        <v>0.329674099826953</v>
      </c>
      <c r="BH930" s="17">
        <v>0.37427245877457599</v>
      </c>
      <c r="BI930" s="17"/>
      <c r="BJ930" s="17">
        <v>0.30251892296475302</v>
      </c>
      <c r="BK930" s="17">
        <v>0.26386574490841103</v>
      </c>
      <c r="BL930" s="17"/>
      <c r="BM930" s="17">
        <v>0.301287638259364</v>
      </c>
      <c r="BN930" s="17">
        <v>0.26200586888660299</v>
      </c>
      <c r="BO930" s="17"/>
      <c r="BP930" s="17">
        <v>0.27714888698090301</v>
      </c>
      <c r="BQ930" s="17">
        <v>0.27173297975241001</v>
      </c>
      <c r="BR930" s="17">
        <v>0.35275478519147502</v>
      </c>
      <c r="BS930" s="17">
        <v>0.299252434017097</v>
      </c>
      <c r="BT930" s="17"/>
      <c r="BU930" s="17">
        <v>0.30074736983739397</v>
      </c>
      <c r="BV930" s="17">
        <v>0.28657404963838401</v>
      </c>
      <c r="BW930" s="17"/>
      <c r="BX930" s="17">
        <v>0.30262323659030399</v>
      </c>
      <c r="BY930" s="17">
        <v>0.29129427549373699</v>
      </c>
      <c r="BZ930" s="17"/>
      <c r="CA930" s="17">
        <v>0.25798347042383102</v>
      </c>
      <c r="CB930" s="17">
        <v>0.28608657929849102</v>
      </c>
      <c r="CC930" s="17">
        <v>0.31616794464013998</v>
      </c>
      <c r="CD930" s="17">
        <v>0.28893133701314699</v>
      </c>
    </row>
    <row r="931" spans="2:82">
      <c r="B931" t="s">
        <v>308</v>
      </c>
      <c r="C931" s="17">
        <v>0.25453260177557002</v>
      </c>
      <c r="D931" s="17">
        <v>0.27446282725010102</v>
      </c>
      <c r="E931" s="17">
        <v>0.23600241495479499</v>
      </c>
      <c r="F931" s="17"/>
      <c r="G931" s="17">
        <v>0.21569080490302101</v>
      </c>
      <c r="H931" s="17">
        <v>0.264019739950903</v>
      </c>
      <c r="I931" s="17">
        <v>0.27472104375876799</v>
      </c>
      <c r="J931" s="17">
        <v>0.23664010383559</v>
      </c>
      <c r="K931" s="17">
        <v>0.26657095412155002</v>
      </c>
      <c r="L931" s="17">
        <v>0.26264661782709298</v>
      </c>
      <c r="M931" s="17"/>
      <c r="N931" s="17">
        <v>0.33392402678393801</v>
      </c>
      <c r="O931" s="17">
        <v>0.238058789068266</v>
      </c>
      <c r="P931" s="17">
        <v>0.226644405878729</v>
      </c>
      <c r="Q931" s="17">
        <v>0.213570826565389</v>
      </c>
      <c r="R931" s="17"/>
      <c r="S931" s="17">
        <v>0.25630367542279697</v>
      </c>
      <c r="T931" s="17">
        <v>0.25887872816872998</v>
      </c>
      <c r="U931" s="17">
        <v>0.28963199425802499</v>
      </c>
      <c r="V931" s="17">
        <v>0.26352015970834702</v>
      </c>
      <c r="W931" s="17">
        <v>0.243239053284416</v>
      </c>
      <c r="X931" s="17">
        <v>0.25150587800277302</v>
      </c>
      <c r="Y931" s="17">
        <v>0.28320643144899799</v>
      </c>
      <c r="Z931" s="17">
        <v>0.270552107615187</v>
      </c>
      <c r="AA931" s="17">
        <v>0.26795737018618598</v>
      </c>
      <c r="AB931" s="17">
        <v>0.21475756134333601</v>
      </c>
      <c r="AC931" s="17">
        <v>0.19269282839711399</v>
      </c>
      <c r="AD931" s="17">
        <v>0.217639568583431</v>
      </c>
      <c r="AE931" s="17"/>
      <c r="AF931" s="17">
        <v>0.19605508058940199</v>
      </c>
      <c r="AG931" s="17">
        <v>0.22005263316558499</v>
      </c>
      <c r="AH931" s="17">
        <v>0.25476374447782202</v>
      </c>
      <c r="AI931" s="17">
        <v>0.20729110268713399</v>
      </c>
      <c r="AJ931" s="17">
        <v>0.259952505487198</v>
      </c>
      <c r="AK931" s="17">
        <v>0.22201341825065299</v>
      </c>
      <c r="AL931" s="17">
        <v>0.213688065504063</v>
      </c>
      <c r="AM931" s="17">
        <v>0.26901388124539999</v>
      </c>
      <c r="AN931" s="17">
        <v>0.23161193200062399</v>
      </c>
      <c r="AO931" s="17">
        <v>0.26445473594582802</v>
      </c>
      <c r="AP931" s="17">
        <v>0.28181408115176598</v>
      </c>
      <c r="AQ931" s="17">
        <v>0.277424177558251</v>
      </c>
      <c r="AR931" s="17">
        <v>0.27666040388389701</v>
      </c>
      <c r="AS931" s="17">
        <v>0.31220872786156301</v>
      </c>
      <c r="AT931" s="17">
        <v>0.35950531397604502</v>
      </c>
      <c r="AU931" s="17">
        <v>0.37301665856366401</v>
      </c>
      <c r="AV931" s="17"/>
      <c r="AW931" s="17">
        <v>0.28457402308360202</v>
      </c>
      <c r="AX931" s="17">
        <v>0.25768263755034498</v>
      </c>
      <c r="AY931" s="17">
        <v>0.24420383550414901</v>
      </c>
      <c r="AZ931" s="17">
        <v>0.23820858036038201</v>
      </c>
      <c r="BA931" s="17">
        <v>0.23820750463420501</v>
      </c>
      <c r="BB931" s="17">
        <v>0.23477868822766301</v>
      </c>
      <c r="BC931" s="17"/>
      <c r="BD931" s="17">
        <v>0.20542425200171699</v>
      </c>
      <c r="BE931" s="17">
        <v>0.21935292254012301</v>
      </c>
      <c r="BF931" s="17">
        <v>0.30743133231815201</v>
      </c>
      <c r="BG931" s="17">
        <v>0.32742694858895099</v>
      </c>
      <c r="BH931" s="17">
        <v>0.32777283604919</v>
      </c>
      <c r="BI931" s="17"/>
      <c r="BJ931" s="17">
        <v>0.24300934711125399</v>
      </c>
      <c r="BK931" s="17">
        <v>0.30472102481181301</v>
      </c>
      <c r="BL931" s="17"/>
      <c r="BM931" s="17">
        <v>0.24194393100057501</v>
      </c>
      <c r="BN931" s="17">
        <v>0.313281247323275</v>
      </c>
      <c r="BO931" s="17"/>
      <c r="BP931" s="17">
        <v>0.32334529168717202</v>
      </c>
      <c r="BQ931" s="17">
        <v>0.25578827202304399</v>
      </c>
      <c r="BR931" s="17">
        <v>0.30177820317460602</v>
      </c>
      <c r="BS931" s="17">
        <v>0.23735270045804799</v>
      </c>
      <c r="BT931" s="17"/>
      <c r="BU931" s="17">
        <v>0.287843103513238</v>
      </c>
      <c r="BV931" s="17">
        <v>0.212129690508401</v>
      </c>
      <c r="BW931" s="17"/>
      <c r="BX931" s="17">
        <v>0.29386878982737402</v>
      </c>
      <c r="BY931" s="17">
        <v>0.23892967510965199</v>
      </c>
      <c r="BZ931" s="17"/>
      <c r="CA931" s="17">
        <v>0.33007046073469098</v>
      </c>
      <c r="CB931" s="17">
        <v>0.1855083407592</v>
      </c>
      <c r="CC931" s="17">
        <v>0.36544586624490399</v>
      </c>
      <c r="CD931" s="17">
        <v>0.182449708068288</v>
      </c>
    </row>
    <row r="932" spans="2:82">
      <c r="B932" t="s">
        <v>195</v>
      </c>
      <c r="C932" s="17">
        <v>0.17494187165486799</v>
      </c>
      <c r="D932" s="17">
        <v>0.123622479194077</v>
      </c>
      <c r="E932" s="17">
        <v>0.223657500898548</v>
      </c>
      <c r="F932" s="17"/>
      <c r="G932" s="17">
        <v>0.11115233350234099</v>
      </c>
      <c r="H932" s="17">
        <v>0.162886348207124</v>
      </c>
      <c r="I932" s="17">
        <v>0.15975909584084699</v>
      </c>
      <c r="J932" s="17">
        <v>0.19761782717659801</v>
      </c>
      <c r="K932" s="17">
        <v>0.21223661499964599</v>
      </c>
      <c r="L932" s="17">
        <v>0.196193428586379</v>
      </c>
      <c r="M932" s="17"/>
      <c r="N932" s="17">
        <v>0.10585133403684301</v>
      </c>
      <c r="O932" s="17">
        <v>0.177996516004261</v>
      </c>
      <c r="P932" s="17">
        <v>0.16282431647335699</v>
      </c>
      <c r="Q932" s="17">
        <v>0.25474140678488699</v>
      </c>
      <c r="R932" s="17"/>
      <c r="S932" s="17">
        <v>0.14832630860936799</v>
      </c>
      <c r="T932" s="17">
        <v>0.17746238005672699</v>
      </c>
      <c r="U932" s="17">
        <v>0.180573896407215</v>
      </c>
      <c r="V932" s="17">
        <v>0.17519399633227101</v>
      </c>
      <c r="W932" s="17">
        <v>0.16130219719130001</v>
      </c>
      <c r="X932" s="17">
        <v>0.17219792678946</v>
      </c>
      <c r="Y932" s="17">
        <v>0.19115000834165899</v>
      </c>
      <c r="Z932" s="17">
        <v>0.119630286852604</v>
      </c>
      <c r="AA932" s="17">
        <v>0.16212822260927201</v>
      </c>
      <c r="AB932" s="17">
        <v>0.180930877865004</v>
      </c>
      <c r="AC932" s="17">
        <v>0.24095409495749701</v>
      </c>
      <c r="AD932" s="17">
        <v>0.26203480229103499</v>
      </c>
      <c r="AE932" s="17"/>
      <c r="AF932" s="17">
        <v>0.31177018613799801</v>
      </c>
      <c r="AG932" s="17">
        <v>0.213571518714607</v>
      </c>
      <c r="AH932" s="17">
        <v>0.23620982131413101</v>
      </c>
      <c r="AI932" s="17">
        <v>0.261491361908743</v>
      </c>
      <c r="AJ932" s="17">
        <v>0.186284404769097</v>
      </c>
      <c r="AK932" s="17">
        <v>0.172704526424031</v>
      </c>
      <c r="AL932" s="17">
        <v>0.16676591403695501</v>
      </c>
      <c r="AM932" s="17">
        <v>0.18790685396651299</v>
      </c>
      <c r="AN932" s="17">
        <v>0.12108441090835199</v>
      </c>
      <c r="AO932" s="17">
        <v>0.144830851826315</v>
      </c>
      <c r="AP932" s="17">
        <v>0.15248102094016799</v>
      </c>
      <c r="AQ932" s="17">
        <v>0.119582847663004</v>
      </c>
      <c r="AR932" s="17">
        <v>0.107421102952713</v>
      </c>
      <c r="AS932" s="17">
        <v>0.11818009541131</v>
      </c>
      <c r="AT932" s="17">
        <v>0.10147312163995</v>
      </c>
      <c r="AU932" s="17">
        <v>9.6532944444708196E-2</v>
      </c>
      <c r="AV932" s="17"/>
      <c r="AW932" s="17">
        <v>0.14813954016025299</v>
      </c>
      <c r="AX932" s="17">
        <v>0.16649743150475799</v>
      </c>
      <c r="AY932" s="17">
        <v>0.17446991055865799</v>
      </c>
      <c r="AZ932" s="17">
        <v>0.21116508189156599</v>
      </c>
      <c r="BA932" s="17">
        <v>0.17966278608897701</v>
      </c>
      <c r="BB932" s="17">
        <v>0.181764045071446</v>
      </c>
      <c r="BC932" s="17"/>
      <c r="BD932" s="17">
        <v>0.25537780296595702</v>
      </c>
      <c r="BE932" s="17">
        <v>0.17621287294065799</v>
      </c>
      <c r="BF932" s="17">
        <v>0.132847116430412</v>
      </c>
      <c r="BG932" s="17">
        <v>9.4513434737875393E-2</v>
      </c>
      <c r="BH932" s="17">
        <v>3.1479451925350399E-2</v>
      </c>
      <c r="BI932" s="17"/>
      <c r="BJ932" s="17">
        <v>0.18107265210135401</v>
      </c>
      <c r="BK932" s="17">
        <v>0.14012998874296101</v>
      </c>
      <c r="BL932" s="17"/>
      <c r="BM932" s="17">
        <v>0.17842593028897399</v>
      </c>
      <c r="BN932" s="17">
        <v>0.15840988002946299</v>
      </c>
      <c r="BO932" s="17"/>
      <c r="BP932" s="17">
        <v>0.137575174843101</v>
      </c>
      <c r="BQ932" s="17">
        <v>0.13749571011682399</v>
      </c>
      <c r="BR932" s="17">
        <v>0.13039715005035499</v>
      </c>
      <c r="BS932" s="17">
        <v>0.18786757612392399</v>
      </c>
      <c r="BT932" s="17"/>
      <c r="BU932" s="17">
        <v>0.141164937060024</v>
      </c>
      <c r="BV932" s="17">
        <v>0.21793853294149801</v>
      </c>
      <c r="BW932" s="17"/>
      <c r="BX932" s="17">
        <v>0.111989090804453</v>
      </c>
      <c r="BY932" s="17">
        <v>0.19991245654558201</v>
      </c>
      <c r="BZ932" s="17"/>
      <c r="CA932" s="17">
        <v>6.9499296658318194E-2</v>
      </c>
      <c r="CB932" s="17">
        <v>0.21311690227850599</v>
      </c>
      <c r="CC932" s="17">
        <v>9.3783205239460099E-2</v>
      </c>
      <c r="CD932" s="17">
        <v>0.25264948631114298</v>
      </c>
    </row>
    <row r="933" spans="2:82">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row>
    <row r="934" spans="2:82">
      <c r="B934" s="6" t="s">
        <v>313</v>
      </c>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row>
    <row r="935" spans="2:82">
      <c r="B935" s="24" t="s">
        <v>15</v>
      </c>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row>
    <row r="936" spans="2:82">
      <c r="B936" t="s">
        <v>305</v>
      </c>
      <c r="C936" s="17">
        <v>0.11216703237516699</v>
      </c>
      <c r="D936" s="17">
        <v>0.13116416472869399</v>
      </c>
      <c r="E936" s="17">
        <v>9.4446576501822505E-2</v>
      </c>
      <c r="F936" s="17"/>
      <c r="G936" s="17">
        <v>0.109313649976873</v>
      </c>
      <c r="H936" s="17">
        <v>0.12109454354562101</v>
      </c>
      <c r="I936" s="17">
        <v>0.109693071167933</v>
      </c>
      <c r="J936" s="17">
        <v>0.103393939680718</v>
      </c>
      <c r="K936" s="17">
        <v>0.11047953040304601</v>
      </c>
      <c r="L936" s="17">
        <v>0.11706975034367</v>
      </c>
      <c r="M936" s="17"/>
      <c r="N936" s="17">
        <v>8.8698289572814198E-2</v>
      </c>
      <c r="O936" s="17">
        <v>0.11082274869493799</v>
      </c>
      <c r="P936" s="17">
        <v>0.13395216283480399</v>
      </c>
      <c r="Q936" s="17">
        <v>0.120744641661938</v>
      </c>
      <c r="R936" s="17"/>
      <c r="S936" s="17">
        <v>9.1782884371073403E-2</v>
      </c>
      <c r="T936" s="17">
        <v>9.5716243920052402E-2</v>
      </c>
      <c r="U936" s="17">
        <v>9.9004241664944204E-2</v>
      </c>
      <c r="V936" s="17">
        <v>0.121612081374891</v>
      </c>
      <c r="W936" s="17">
        <v>0.109145777442124</v>
      </c>
      <c r="X936" s="17">
        <v>0.138790211166685</v>
      </c>
      <c r="Y936" s="17">
        <v>0.13693838404842901</v>
      </c>
      <c r="Z936" s="17">
        <v>0.14182752575558999</v>
      </c>
      <c r="AA936" s="17">
        <v>0.106111121817017</v>
      </c>
      <c r="AB936" s="17">
        <v>0.100683696187695</v>
      </c>
      <c r="AC936" s="17">
        <v>0.139847217234744</v>
      </c>
      <c r="AD936" s="17">
        <v>0.117430331624163</v>
      </c>
      <c r="AE936" s="17"/>
      <c r="AF936" s="17">
        <v>0.192685375491294</v>
      </c>
      <c r="AG936" s="17">
        <v>0.164390198968625</v>
      </c>
      <c r="AH936" s="17">
        <v>0.110426954313206</v>
      </c>
      <c r="AI936" s="17">
        <v>0.13848292673975299</v>
      </c>
      <c r="AJ936" s="17">
        <v>0.113830764239748</v>
      </c>
      <c r="AK936" s="17">
        <v>0.133922174662091</v>
      </c>
      <c r="AL936" s="17">
        <v>0.120884315816805</v>
      </c>
      <c r="AM936" s="17">
        <v>9.1251676914278504E-2</v>
      </c>
      <c r="AN936" s="17">
        <v>0.105963561588924</v>
      </c>
      <c r="AO936" s="17">
        <v>7.0213394149665806E-2</v>
      </c>
      <c r="AP936" s="17">
        <v>0.11124164671737199</v>
      </c>
      <c r="AQ936" s="17">
        <v>0.104139166836503</v>
      </c>
      <c r="AR936" s="17">
        <v>0.117417749459428</v>
      </c>
      <c r="AS936" s="17">
        <v>6.8452880922228496E-2</v>
      </c>
      <c r="AT936" s="17">
        <v>0.100122193008939</v>
      </c>
      <c r="AU936" s="17">
        <v>7.4054564665207101E-2</v>
      </c>
      <c r="AV936" s="17"/>
      <c r="AW936" s="17">
        <v>0.104958849097713</v>
      </c>
      <c r="AX936" s="17">
        <v>9.5840882091242002E-2</v>
      </c>
      <c r="AY936" s="17">
        <v>0.124544064997199</v>
      </c>
      <c r="AZ936" s="17">
        <v>0.11705505580586301</v>
      </c>
      <c r="BA936" s="17">
        <v>0.139038494182392</v>
      </c>
      <c r="BB936" s="17">
        <v>0.12125436622683</v>
      </c>
      <c r="BC936" s="17"/>
      <c r="BD936" s="17">
        <v>0.124935383209136</v>
      </c>
      <c r="BE936" s="17">
        <v>0.134163151044975</v>
      </c>
      <c r="BF936" s="17">
        <v>8.3230794012534498E-2</v>
      </c>
      <c r="BG936" s="17">
        <v>0.116550127415675</v>
      </c>
      <c r="BH936" s="17">
        <v>9.7698761609320298E-2</v>
      </c>
      <c r="BI936" s="17"/>
      <c r="BJ936" s="17">
        <v>0.113433277219293</v>
      </c>
      <c r="BK936" s="17">
        <v>0.106408897719661</v>
      </c>
      <c r="BL936" s="17"/>
      <c r="BM936" s="17">
        <v>0.116017087375525</v>
      </c>
      <c r="BN936" s="17">
        <v>9.3266935244146407E-2</v>
      </c>
      <c r="BO936" s="17"/>
      <c r="BP936" s="17">
        <v>9.0102808213279303E-2</v>
      </c>
      <c r="BQ936" s="17">
        <v>0.12890301830779199</v>
      </c>
      <c r="BR936" s="17">
        <v>7.4257573899622495E-2</v>
      </c>
      <c r="BS936" s="17">
        <v>0.11429205187842</v>
      </c>
      <c r="BT936" s="17"/>
      <c r="BU936" s="17">
        <v>0.103823275530809</v>
      </c>
      <c r="BV936" s="17">
        <v>0.122788294819439</v>
      </c>
      <c r="BW936" s="17"/>
      <c r="BX936" s="17">
        <v>9.9016691593013795E-2</v>
      </c>
      <c r="BY936" s="17">
        <v>0.117383191159682</v>
      </c>
      <c r="BZ936" s="17"/>
      <c r="CA936" s="17">
        <v>0.14194734708738099</v>
      </c>
      <c r="CB936" s="17">
        <v>0.19110178775314399</v>
      </c>
      <c r="CC936" s="17">
        <v>6.0566336783733798E-2</v>
      </c>
      <c r="CD936" s="17">
        <v>8.3649069567025697E-2</v>
      </c>
    </row>
    <row r="937" spans="2:82">
      <c r="B937" t="s">
        <v>306</v>
      </c>
      <c r="C937" s="17">
        <v>0.280675321219509</v>
      </c>
      <c r="D937" s="17">
        <v>0.29518772441907698</v>
      </c>
      <c r="E937" s="17">
        <v>0.26715823595626298</v>
      </c>
      <c r="F937" s="17"/>
      <c r="G937" s="17">
        <v>0.27933079275412998</v>
      </c>
      <c r="H937" s="17">
        <v>0.235277845075789</v>
      </c>
      <c r="I937" s="17">
        <v>0.27684667975911598</v>
      </c>
      <c r="J937" s="17">
        <v>0.28132846449647098</v>
      </c>
      <c r="K937" s="17">
        <v>0.280049558468077</v>
      </c>
      <c r="L937" s="17">
        <v>0.32159230240846298</v>
      </c>
      <c r="M937" s="17"/>
      <c r="N937" s="17">
        <v>0.272746968450715</v>
      </c>
      <c r="O937" s="17">
        <v>0.27024890760251602</v>
      </c>
      <c r="P937" s="17">
        <v>0.28684145865528798</v>
      </c>
      <c r="Q937" s="17">
        <v>0.29620684403612002</v>
      </c>
      <c r="R937" s="17"/>
      <c r="S937" s="17">
        <v>0.21749675809879701</v>
      </c>
      <c r="T937" s="17">
        <v>0.28968229774833398</v>
      </c>
      <c r="U937" s="17">
        <v>0.26048471738152201</v>
      </c>
      <c r="V937" s="17">
        <v>0.30290228509831801</v>
      </c>
      <c r="W937" s="17">
        <v>0.30724137137547097</v>
      </c>
      <c r="X937" s="17">
        <v>0.30198426482969998</v>
      </c>
      <c r="Y937" s="17">
        <v>0.27478964918611798</v>
      </c>
      <c r="Z937" s="17">
        <v>0.27140388245459701</v>
      </c>
      <c r="AA937" s="17">
        <v>0.28294469067355199</v>
      </c>
      <c r="AB937" s="17">
        <v>0.34728308323353801</v>
      </c>
      <c r="AC937" s="17">
        <v>0.21807159381143201</v>
      </c>
      <c r="AD937" s="17">
        <v>0.32198516245615799</v>
      </c>
      <c r="AE937" s="17"/>
      <c r="AF937" s="17">
        <v>0.22892756250278601</v>
      </c>
      <c r="AG937" s="17">
        <v>0.26329995971551401</v>
      </c>
      <c r="AH937" s="17">
        <v>0.24406193092975301</v>
      </c>
      <c r="AI937" s="17">
        <v>0.30721725097295599</v>
      </c>
      <c r="AJ937" s="17">
        <v>0.28288195106815001</v>
      </c>
      <c r="AK937" s="17">
        <v>0.29246265758689199</v>
      </c>
      <c r="AL937" s="17">
        <v>0.27915834862695399</v>
      </c>
      <c r="AM937" s="17">
        <v>0.278384337322088</v>
      </c>
      <c r="AN937" s="17">
        <v>0.26395448289503598</v>
      </c>
      <c r="AO937" s="17">
        <v>0.31369520452285898</v>
      </c>
      <c r="AP937" s="17">
        <v>0.308803430871397</v>
      </c>
      <c r="AQ937" s="17">
        <v>0.31455925731308998</v>
      </c>
      <c r="AR937" s="17">
        <v>0.25552399585010899</v>
      </c>
      <c r="AS937" s="17">
        <v>0.25617318566847902</v>
      </c>
      <c r="AT937" s="17">
        <v>0.35079566061883999</v>
      </c>
      <c r="AU937" s="17">
        <v>0.25492890851073902</v>
      </c>
      <c r="AV937" s="17"/>
      <c r="AW937" s="17">
        <v>0.25534523821886701</v>
      </c>
      <c r="AX937" s="17">
        <v>0.28970340395605398</v>
      </c>
      <c r="AY937" s="17">
        <v>0.267151119062291</v>
      </c>
      <c r="AZ937" s="17">
        <v>0.292949426084186</v>
      </c>
      <c r="BA937" s="17">
        <v>0.29715307628110299</v>
      </c>
      <c r="BB937" s="17">
        <v>0.29270016929301101</v>
      </c>
      <c r="BC937" s="17"/>
      <c r="BD937" s="17">
        <v>0.2773453821304</v>
      </c>
      <c r="BE937" s="17">
        <v>0.28380215889086502</v>
      </c>
      <c r="BF937" s="17">
        <v>0.29175789292149201</v>
      </c>
      <c r="BG937" s="17">
        <v>0.26118689558241898</v>
      </c>
      <c r="BH937" s="17">
        <v>0.25366161677232901</v>
      </c>
      <c r="BI937" s="17"/>
      <c r="BJ937" s="17">
        <v>0.29497782061098898</v>
      </c>
      <c r="BK937" s="17">
        <v>0.21959915054135201</v>
      </c>
      <c r="BL937" s="17"/>
      <c r="BM937" s="17">
        <v>0.29080181672050498</v>
      </c>
      <c r="BN937" s="17">
        <v>0.23340412603366001</v>
      </c>
      <c r="BO937" s="17"/>
      <c r="BP937" s="17">
        <v>0.23061332307028101</v>
      </c>
      <c r="BQ937" s="17">
        <v>0.234859643106893</v>
      </c>
      <c r="BR937" s="17">
        <v>0.22829951925884301</v>
      </c>
      <c r="BS937" s="17">
        <v>0.29999901330037998</v>
      </c>
      <c r="BT937" s="17"/>
      <c r="BU937" s="17">
        <v>0.29962535218172098</v>
      </c>
      <c r="BV937" s="17">
        <v>0.25655270404223102</v>
      </c>
      <c r="BW937" s="17"/>
      <c r="BX937" s="17">
        <v>0.27378607145349299</v>
      </c>
      <c r="BY937" s="17">
        <v>0.28340798201370598</v>
      </c>
      <c r="BZ937" s="17"/>
      <c r="CA937" s="17">
        <v>0.31099112139369101</v>
      </c>
      <c r="CB937" s="17">
        <v>0.29958179811435298</v>
      </c>
      <c r="CC937" s="17">
        <v>0.26632513884519199</v>
      </c>
      <c r="CD937" s="17">
        <v>0.26993747909156901</v>
      </c>
    </row>
    <row r="938" spans="2:82">
      <c r="B938" t="s">
        <v>307</v>
      </c>
      <c r="C938" s="17">
        <v>0.29422199961566498</v>
      </c>
      <c r="D938" s="17">
        <v>0.29425837234461</v>
      </c>
      <c r="E938" s="17">
        <v>0.29439094958423001</v>
      </c>
      <c r="F938" s="17"/>
      <c r="G938" s="17">
        <v>0.34347562928318198</v>
      </c>
      <c r="H938" s="17">
        <v>0.31472986554562599</v>
      </c>
      <c r="I938" s="17">
        <v>0.27751034252936702</v>
      </c>
      <c r="J938" s="17">
        <v>0.27978234563741</v>
      </c>
      <c r="K938" s="17">
        <v>0.29938250227308399</v>
      </c>
      <c r="L938" s="17">
        <v>0.26663632162696499</v>
      </c>
      <c r="M938" s="17"/>
      <c r="N938" s="17">
        <v>0.33794944389996301</v>
      </c>
      <c r="O938" s="17">
        <v>0.31956261077371501</v>
      </c>
      <c r="P938" s="17">
        <v>0.26607500163339198</v>
      </c>
      <c r="Q938" s="17">
        <v>0.24640117001336101</v>
      </c>
      <c r="R938" s="17"/>
      <c r="S938" s="17">
        <v>0.34417952399507801</v>
      </c>
      <c r="T938" s="17">
        <v>0.28451980042046798</v>
      </c>
      <c r="U938" s="17">
        <v>0.33603385452349599</v>
      </c>
      <c r="V938" s="17">
        <v>0.29293862653875602</v>
      </c>
      <c r="W938" s="17">
        <v>0.26020357818779399</v>
      </c>
      <c r="X938" s="17">
        <v>0.28619750706577901</v>
      </c>
      <c r="Y938" s="17">
        <v>0.25244109674996301</v>
      </c>
      <c r="Z938" s="17">
        <v>0.28340164176840199</v>
      </c>
      <c r="AA938" s="17">
        <v>0.310322827630437</v>
      </c>
      <c r="AB938" s="17">
        <v>0.271399376829491</v>
      </c>
      <c r="AC938" s="17">
        <v>0.30240745193388902</v>
      </c>
      <c r="AD938" s="17">
        <v>0.22055947617035501</v>
      </c>
      <c r="AE938" s="17"/>
      <c r="AF938" s="17">
        <v>0.19433938343021101</v>
      </c>
      <c r="AG938" s="17">
        <v>0.25282993261674702</v>
      </c>
      <c r="AH938" s="17">
        <v>0.26298054908333401</v>
      </c>
      <c r="AI938" s="17">
        <v>0.25534352448453801</v>
      </c>
      <c r="AJ938" s="17">
        <v>0.27840964457391498</v>
      </c>
      <c r="AK938" s="17">
        <v>0.297746037447988</v>
      </c>
      <c r="AL938" s="17">
        <v>0.29031495057874201</v>
      </c>
      <c r="AM938" s="17">
        <v>0.28544034768250098</v>
      </c>
      <c r="AN938" s="17">
        <v>0.36995824201081801</v>
      </c>
      <c r="AO938" s="17">
        <v>0.35620945207424298</v>
      </c>
      <c r="AP938" s="17">
        <v>0.27109174453573998</v>
      </c>
      <c r="AQ938" s="17">
        <v>0.31190025496557899</v>
      </c>
      <c r="AR938" s="17">
        <v>0.340982810071013</v>
      </c>
      <c r="AS938" s="17">
        <v>0.33695635857747103</v>
      </c>
      <c r="AT938" s="17">
        <v>0.27638291262548498</v>
      </c>
      <c r="AU938" s="17">
        <v>0.32281135723861798</v>
      </c>
      <c r="AV938" s="17"/>
      <c r="AW938" s="17">
        <v>0.30535022108495102</v>
      </c>
      <c r="AX938" s="17">
        <v>0.31268801067751401</v>
      </c>
      <c r="AY938" s="17">
        <v>0.30904971760319599</v>
      </c>
      <c r="AZ938" s="17">
        <v>0.25507069113552699</v>
      </c>
      <c r="BA938" s="17">
        <v>0.29130672401707602</v>
      </c>
      <c r="BB938" s="17">
        <v>0.27718283958177398</v>
      </c>
      <c r="BC938" s="17"/>
      <c r="BD938" s="17">
        <v>0.256816630309529</v>
      </c>
      <c r="BE938" s="17">
        <v>0.29521251116166197</v>
      </c>
      <c r="BF938" s="17">
        <v>0.31634365689959199</v>
      </c>
      <c r="BG938" s="17">
        <v>0.31644693349188102</v>
      </c>
      <c r="BH938" s="17">
        <v>0.35344686236266798</v>
      </c>
      <c r="BI938" s="17"/>
      <c r="BJ938" s="17">
        <v>0.29470408455687402</v>
      </c>
      <c r="BK938" s="17">
        <v>0.29905800926227699</v>
      </c>
      <c r="BL938" s="17"/>
      <c r="BM938" s="17">
        <v>0.29126801388422702</v>
      </c>
      <c r="BN938" s="17">
        <v>0.31063307775914001</v>
      </c>
      <c r="BO938" s="17"/>
      <c r="BP938" s="17">
        <v>0.319163537442754</v>
      </c>
      <c r="BQ938" s="17">
        <v>0.31838627875179798</v>
      </c>
      <c r="BR938" s="17">
        <v>0.382571838357182</v>
      </c>
      <c r="BS938" s="17">
        <v>0.28610365614834599</v>
      </c>
      <c r="BT938" s="17"/>
      <c r="BU938" s="17">
        <v>0.30438608391229299</v>
      </c>
      <c r="BV938" s="17">
        <v>0.28128353450528998</v>
      </c>
      <c r="BW938" s="17"/>
      <c r="BX938" s="17">
        <v>0.32686849654846001</v>
      </c>
      <c r="BY938" s="17">
        <v>0.28127257765157798</v>
      </c>
      <c r="BZ938" s="17"/>
      <c r="CA938" s="17">
        <v>0.269766378609826</v>
      </c>
      <c r="CB938" s="17">
        <v>0.236461239686164</v>
      </c>
      <c r="CC938" s="17">
        <v>0.35274268691040001</v>
      </c>
      <c r="CD938" s="17">
        <v>0.29352187654192502</v>
      </c>
    </row>
    <row r="939" spans="2:82">
      <c r="B939" t="s">
        <v>308</v>
      </c>
      <c r="C939" s="17">
        <v>0.15804393727697699</v>
      </c>
      <c r="D939" s="17">
        <v>0.1625942231577</v>
      </c>
      <c r="E939" s="17">
        <v>0.15325635502892801</v>
      </c>
      <c r="F939" s="17"/>
      <c r="G939" s="17">
        <v>0.165751725662312</v>
      </c>
      <c r="H939" s="17">
        <v>0.19435810981665699</v>
      </c>
      <c r="I939" s="17">
        <v>0.19080144790053899</v>
      </c>
      <c r="J939" s="17">
        <v>0.153924535476573</v>
      </c>
      <c r="K939" s="17">
        <v>0.12131652349538601</v>
      </c>
      <c r="L939" s="17">
        <v>0.124539161913306</v>
      </c>
      <c r="M939" s="17"/>
      <c r="N939" s="17">
        <v>0.19766987027329899</v>
      </c>
      <c r="O939" s="17">
        <v>0.14066570296521499</v>
      </c>
      <c r="P939" s="17">
        <v>0.16595702165848999</v>
      </c>
      <c r="Q939" s="17">
        <v>0.12535233475267099</v>
      </c>
      <c r="R939" s="17"/>
      <c r="S939" s="17">
        <v>0.205669504050741</v>
      </c>
      <c r="T939" s="17">
        <v>0.164997752677077</v>
      </c>
      <c r="U939" s="17">
        <v>0.14609185044356801</v>
      </c>
      <c r="V939" s="17">
        <v>0.12670748653523001</v>
      </c>
      <c r="W939" s="17">
        <v>0.17161689941316899</v>
      </c>
      <c r="X939" s="17">
        <v>0.12668538489879599</v>
      </c>
      <c r="Y939" s="17">
        <v>0.19872113382147699</v>
      </c>
      <c r="Z939" s="17">
        <v>0.17043236212384799</v>
      </c>
      <c r="AA939" s="17">
        <v>0.15682460513254001</v>
      </c>
      <c r="AB939" s="17">
        <v>0.124995499897572</v>
      </c>
      <c r="AC939" s="17">
        <v>0.119683603542465</v>
      </c>
      <c r="AD939" s="17">
        <v>0.136504559778962</v>
      </c>
      <c r="AE939" s="17"/>
      <c r="AF939" s="17">
        <v>0.114358955673381</v>
      </c>
      <c r="AG939" s="17">
        <v>0.165499152045333</v>
      </c>
      <c r="AH939" s="17">
        <v>0.16275636333236901</v>
      </c>
      <c r="AI939" s="17">
        <v>0.11093095735160401</v>
      </c>
      <c r="AJ939" s="17">
        <v>0.15882860080140301</v>
      </c>
      <c r="AK939" s="17">
        <v>0.13238878528393899</v>
      </c>
      <c r="AL939" s="17">
        <v>0.157451101623519</v>
      </c>
      <c r="AM939" s="17">
        <v>0.16853448492276499</v>
      </c>
      <c r="AN939" s="17">
        <v>0.168394700632024</v>
      </c>
      <c r="AO939" s="17">
        <v>0.119080773479723</v>
      </c>
      <c r="AP939" s="17">
        <v>0.181570589001397</v>
      </c>
      <c r="AQ939" s="17">
        <v>0.17377411638884899</v>
      </c>
      <c r="AR939" s="17">
        <v>0.149008122853516</v>
      </c>
      <c r="AS939" s="17">
        <v>0.20710377510501299</v>
      </c>
      <c r="AT939" s="17">
        <v>0.169673543301502</v>
      </c>
      <c r="AU939" s="17">
        <v>0.25465349191637898</v>
      </c>
      <c r="AV939" s="17"/>
      <c r="AW939" s="17">
        <v>0.21324176943214099</v>
      </c>
      <c r="AX939" s="17">
        <v>0.14806132473129499</v>
      </c>
      <c r="AY939" s="17">
        <v>0.13843192247216801</v>
      </c>
      <c r="AZ939" s="17">
        <v>0.147548062333898</v>
      </c>
      <c r="BA939" s="17">
        <v>0.116796097141903</v>
      </c>
      <c r="BB939" s="17">
        <v>0.14694267541512199</v>
      </c>
      <c r="BC939" s="17"/>
      <c r="BD939" s="17">
        <v>0.11378714544164099</v>
      </c>
      <c r="BE939" s="17">
        <v>0.13165872333888301</v>
      </c>
      <c r="BF939" s="17">
        <v>0.19723596372309901</v>
      </c>
      <c r="BG939" s="17">
        <v>0.224891207113535</v>
      </c>
      <c r="BH939" s="17">
        <v>0.22195696596742401</v>
      </c>
      <c r="BI939" s="17"/>
      <c r="BJ939" s="17">
        <v>0.13482966756144199</v>
      </c>
      <c r="BK939" s="17">
        <v>0.261079849726229</v>
      </c>
      <c r="BL939" s="17"/>
      <c r="BM939" s="17">
        <v>0.14135933788189101</v>
      </c>
      <c r="BN939" s="17">
        <v>0.23888242192871401</v>
      </c>
      <c r="BO939" s="17"/>
      <c r="BP939" s="17">
        <v>0.24940217859960201</v>
      </c>
      <c r="BQ939" s="17">
        <v>0.18902911693576599</v>
      </c>
      <c r="BR939" s="17">
        <v>0.19546322494644799</v>
      </c>
      <c r="BS939" s="17">
        <v>0.133530615548898</v>
      </c>
      <c r="BT939" s="17"/>
      <c r="BU939" s="17">
        <v>0.17830752761983201</v>
      </c>
      <c r="BV939" s="17">
        <v>0.13224921253734001</v>
      </c>
      <c r="BW939" s="17"/>
      <c r="BX939" s="17">
        <v>0.21251360864787799</v>
      </c>
      <c r="BY939" s="17">
        <v>0.13643822686097201</v>
      </c>
      <c r="BZ939" s="17"/>
      <c r="CA939" s="17">
        <v>0.225864572832774</v>
      </c>
      <c r="CB939" s="17">
        <v>5.9108251949491E-2</v>
      </c>
      <c r="CC939" s="17">
        <v>0.25591828719144299</v>
      </c>
      <c r="CD939" s="17">
        <v>0.13078613152966501</v>
      </c>
    </row>
    <row r="940" spans="2:82">
      <c r="B940" t="s">
        <v>195</v>
      </c>
      <c r="C940" s="17">
        <v>0.154891709512682</v>
      </c>
      <c r="D940" s="17">
        <v>0.11679551534992</v>
      </c>
      <c r="E940" s="17">
        <v>0.190747882928757</v>
      </c>
      <c r="F940" s="17"/>
      <c r="G940" s="17">
        <v>0.102128202323504</v>
      </c>
      <c r="H940" s="17">
        <v>0.134539636016307</v>
      </c>
      <c r="I940" s="17">
        <v>0.14514845864304499</v>
      </c>
      <c r="J940" s="17">
        <v>0.18157071470882799</v>
      </c>
      <c r="K940" s="17">
        <v>0.18877188536040801</v>
      </c>
      <c r="L940" s="17">
        <v>0.17016246370759699</v>
      </c>
      <c r="M940" s="17"/>
      <c r="N940" s="17">
        <v>0.102935427803209</v>
      </c>
      <c r="O940" s="17">
        <v>0.15870002996361601</v>
      </c>
      <c r="P940" s="17">
        <v>0.14717435521802699</v>
      </c>
      <c r="Q940" s="17">
        <v>0.21129500953590999</v>
      </c>
      <c r="R940" s="17"/>
      <c r="S940" s="17">
        <v>0.14087132948431</v>
      </c>
      <c r="T940" s="17">
        <v>0.16508390523406899</v>
      </c>
      <c r="U940" s="17">
        <v>0.15838533598647</v>
      </c>
      <c r="V940" s="17">
        <v>0.155839520452806</v>
      </c>
      <c r="W940" s="17">
        <v>0.15179237358144201</v>
      </c>
      <c r="X940" s="17">
        <v>0.14634263203903999</v>
      </c>
      <c r="Y940" s="17">
        <v>0.13710973619401301</v>
      </c>
      <c r="Z940" s="17">
        <v>0.13293458789756299</v>
      </c>
      <c r="AA940" s="17">
        <v>0.14379675474645401</v>
      </c>
      <c r="AB940" s="17">
        <v>0.155638343851704</v>
      </c>
      <c r="AC940" s="17">
        <v>0.21999013347747001</v>
      </c>
      <c r="AD940" s="17">
        <v>0.20352046997036199</v>
      </c>
      <c r="AE940" s="17"/>
      <c r="AF940" s="17">
        <v>0.26968872290232798</v>
      </c>
      <c r="AG940" s="17">
        <v>0.153980756653781</v>
      </c>
      <c r="AH940" s="17">
        <v>0.21977420234133799</v>
      </c>
      <c r="AI940" s="17">
        <v>0.18802534045114999</v>
      </c>
      <c r="AJ940" s="17">
        <v>0.166049039316784</v>
      </c>
      <c r="AK940" s="17">
        <v>0.14348034501908999</v>
      </c>
      <c r="AL940" s="17">
        <v>0.152191283353979</v>
      </c>
      <c r="AM940" s="17">
        <v>0.17638915315836701</v>
      </c>
      <c r="AN940" s="17">
        <v>9.1729012873199095E-2</v>
      </c>
      <c r="AO940" s="17">
        <v>0.14080117577351001</v>
      </c>
      <c r="AP940" s="17">
        <v>0.127292588874093</v>
      </c>
      <c r="AQ940" s="17">
        <v>9.5627204495978405E-2</v>
      </c>
      <c r="AR940" s="17">
        <v>0.137067321765934</v>
      </c>
      <c r="AS940" s="17">
        <v>0.13131379972680801</v>
      </c>
      <c r="AT940" s="17">
        <v>0.10302569044523401</v>
      </c>
      <c r="AU940" s="17">
        <v>9.3551677669057698E-2</v>
      </c>
      <c r="AV940" s="17"/>
      <c r="AW940" s="17">
        <v>0.121103922166327</v>
      </c>
      <c r="AX940" s="17">
        <v>0.15370637854389499</v>
      </c>
      <c r="AY940" s="17">
        <v>0.160823175865146</v>
      </c>
      <c r="AZ940" s="17">
        <v>0.18737676464052599</v>
      </c>
      <c r="BA940" s="17">
        <v>0.15570560837752501</v>
      </c>
      <c r="BB940" s="17">
        <v>0.16191994948326399</v>
      </c>
      <c r="BC940" s="17"/>
      <c r="BD940" s="17">
        <v>0.22711545890929499</v>
      </c>
      <c r="BE940" s="17">
        <v>0.15516345556361499</v>
      </c>
      <c r="BF940" s="17">
        <v>0.11143169244328199</v>
      </c>
      <c r="BG940" s="17">
        <v>8.0924836396490396E-2</v>
      </c>
      <c r="BH940" s="17">
        <v>7.3235793288258896E-2</v>
      </c>
      <c r="BI940" s="17"/>
      <c r="BJ940" s="17">
        <v>0.162055150051402</v>
      </c>
      <c r="BK940" s="17">
        <v>0.11385409275048</v>
      </c>
      <c r="BL940" s="17"/>
      <c r="BM940" s="17">
        <v>0.16055374413785101</v>
      </c>
      <c r="BN940" s="17">
        <v>0.12381343903434</v>
      </c>
      <c r="BO940" s="17"/>
      <c r="BP940" s="17">
        <v>0.110718152674085</v>
      </c>
      <c r="BQ940" s="17">
        <v>0.12882194289775201</v>
      </c>
      <c r="BR940" s="17">
        <v>0.119407843537905</v>
      </c>
      <c r="BS940" s="17">
        <v>0.166074663123956</v>
      </c>
      <c r="BT940" s="17"/>
      <c r="BU940" s="17">
        <v>0.113857760755346</v>
      </c>
      <c r="BV940" s="17">
        <v>0.20712625409570001</v>
      </c>
      <c r="BW940" s="17"/>
      <c r="BX940" s="17">
        <v>8.7815131757154705E-2</v>
      </c>
      <c r="BY940" s="17">
        <v>0.18149802231406201</v>
      </c>
      <c r="BZ940" s="17"/>
      <c r="CA940" s="17">
        <v>5.1430580076327503E-2</v>
      </c>
      <c r="CB940" s="17">
        <v>0.21374692249684901</v>
      </c>
      <c r="CC940" s="17">
        <v>6.4447550269231005E-2</v>
      </c>
      <c r="CD940" s="17">
        <v>0.22210544326981499</v>
      </c>
    </row>
    <row r="941" spans="2:82">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row>
    <row r="942" spans="2:82">
      <c r="B942" s="6" t="s">
        <v>314</v>
      </c>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row>
    <row r="943" spans="2:82">
      <c r="B943" s="24" t="s">
        <v>15</v>
      </c>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row>
    <row r="944" spans="2:82">
      <c r="B944" t="s">
        <v>315</v>
      </c>
      <c r="C944" s="17">
        <v>0.117663313940967</v>
      </c>
      <c r="D944" s="17">
        <v>0.11973988709854801</v>
      </c>
      <c r="E944" s="17">
        <v>0.113953307631926</v>
      </c>
      <c r="F944" s="17"/>
      <c r="G944" s="17">
        <v>0.12678940409865</v>
      </c>
      <c r="H944" s="17">
        <v>0.17734009197014899</v>
      </c>
      <c r="I944" s="17">
        <v>0.12190603235393301</v>
      </c>
      <c r="J944" s="17">
        <v>8.4613911349356502E-2</v>
      </c>
      <c r="K944" s="17">
        <v>0.100533185410303</v>
      </c>
      <c r="L944" s="17">
        <v>9.7821221448910894E-2</v>
      </c>
      <c r="M944" s="17"/>
      <c r="N944" s="17">
        <v>0.13252682135541799</v>
      </c>
      <c r="O944" s="17">
        <v>0.10672512485437</v>
      </c>
      <c r="P944" s="17">
        <v>0.12509609940115399</v>
      </c>
      <c r="Q944" s="17">
        <v>0.103279279085309</v>
      </c>
      <c r="R944" s="17"/>
      <c r="S944" s="17">
        <v>0.14282865805695899</v>
      </c>
      <c r="T944" s="17">
        <v>9.9204738238268197E-2</v>
      </c>
      <c r="U944" s="17">
        <v>9.4016041620893498E-2</v>
      </c>
      <c r="V944" s="17">
        <v>0.12146776384255099</v>
      </c>
      <c r="W944" s="17">
        <v>0.100593999045159</v>
      </c>
      <c r="X944" s="17">
        <v>0.129223566312614</v>
      </c>
      <c r="Y944" s="17">
        <v>0.100815690889226</v>
      </c>
      <c r="Z944" s="17">
        <v>8.5841352905621005E-2</v>
      </c>
      <c r="AA944" s="17">
        <v>0.13530168053451799</v>
      </c>
      <c r="AB944" s="17">
        <v>0.12571281525969599</v>
      </c>
      <c r="AC944" s="17">
        <v>0.128273547076311</v>
      </c>
      <c r="AD944" s="17">
        <v>0.117850597939402</v>
      </c>
      <c r="AE944" s="17"/>
      <c r="AF944" s="17">
        <v>0</v>
      </c>
      <c r="AG944" s="17">
        <v>0.109918338442725</v>
      </c>
      <c r="AH944" s="17">
        <v>9.9961841179646696E-2</v>
      </c>
      <c r="AI944" s="17">
        <v>0.104054261892396</v>
      </c>
      <c r="AJ944" s="17">
        <v>0.11514579019346401</v>
      </c>
      <c r="AK944" s="17">
        <v>0.120135247552858</v>
      </c>
      <c r="AL944" s="17">
        <v>0.13101610668361899</v>
      </c>
      <c r="AM944" s="17">
        <v>0.14530315706201199</v>
      </c>
      <c r="AN944" s="17">
        <v>0.111363284355276</v>
      </c>
      <c r="AO944" s="17">
        <v>0.117535977624904</v>
      </c>
      <c r="AP944" s="17">
        <v>0.14471675664847</v>
      </c>
      <c r="AQ944" s="17">
        <v>0.11003603892184501</v>
      </c>
      <c r="AR944" s="17">
        <v>7.3286077985751E-2</v>
      </c>
      <c r="AS944" s="17">
        <v>4.5998165080108698E-2</v>
      </c>
      <c r="AT944" s="17">
        <v>0.19049022508670499</v>
      </c>
      <c r="AU944" s="17">
        <v>0.16114301200817299</v>
      </c>
      <c r="AV944" s="17"/>
      <c r="AW944" s="17">
        <v>0.16460492895596401</v>
      </c>
      <c r="AX944" s="17">
        <v>0.110042970851157</v>
      </c>
      <c r="AY944" s="17">
        <v>0.10947805595735401</v>
      </c>
      <c r="AZ944" s="17">
        <v>9.8885362232581805E-2</v>
      </c>
      <c r="BA944" s="17">
        <v>6.7261956289872998E-2</v>
      </c>
      <c r="BB944" s="17">
        <v>0.14933623152273701</v>
      </c>
      <c r="BC944" s="17"/>
      <c r="BD944" s="17">
        <v>9.5658474831311097E-2</v>
      </c>
      <c r="BE944" s="17">
        <v>0.10641116800979999</v>
      </c>
      <c r="BF944" s="17">
        <v>0.14061979938094901</v>
      </c>
      <c r="BG944" s="17">
        <v>0.1468151646984</v>
      </c>
      <c r="BH944" s="17">
        <v>0.150965519474799</v>
      </c>
      <c r="BI944" s="17"/>
      <c r="BJ944" s="17">
        <v>0.101403555463653</v>
      </c>
      <c r="BK944" s="17">
        <v>0.19172053002276701</v>
      </c>
      <c r="BL944" s="17"/>
      <c r="BM944" s="17">
        <v>0.107945733737768</v>
      </c>
      <c r="BN944" s="17">
        <v>0.167435540288049</v>
      </c>
      <c r="BO944" s="17"/>
      <c r="BP944" s="17">
        <v>0.15366810457349001</v>
      </c>
      <c r="BQ944" s="17">
        <v>0.18927996080033499</v>
      </c>
      <c r="BR944" s="17">
        <v>0.11204008061217199</v>
      </c>
      <c r="BS944" s="17">
        <v>9.9314492701336202E-2</v>
      </c>
      <c r="BT944" s="17"/>
      <c r="BU944" s="17">
        <v>0.14256676014266501</v>
      </c>
      <c r="BV944" s="17">
        <v>8.5962241772989903E-2</v>
      </c>
      <c r="BW944" s="17"/>
      <c r="BX944" s="17">
        <v>0.20295418540961699</v>
      </c>
      <c r="BY944" s="17">
        <v>8.3832196115187996E-2</v>
      </c>
      <c r="BZ944" s="17"/>
      <c r="CA944" s="17">
        <v>0.18057059729497199</v>
      </c>
      <c r="CB944" s="17">
        <v>4.46811861018468E-2</v>
      </c>
      <c r="CC944" s="17">
        <v>0.19778166113113099</v>
      </c>
      <c r="CD944" s="17">
        <v>8.57081955047653E-2</v>
      </c>
    </row>
    <row r="945" spans="2:82">
      <c r="B945" t="s">
        <v>316</v>
      </c>
      <c r="C945" s="17">
        <v>0.29150857985428102</v>
      </c>
      <c r="D945" s="17">
        <v>0.300448525139487</v>
      </c>
      <c r="E945" s="17">
        <v>0.28442663811420799</v>
      </c>
      <c r="F945" s="17"/>
      <c r="G945" s="17">
        <v>0.34832595770471497</v>
      </c>
      <c r="H945" s="17">
        <v>0.277195738393549</v>
      </c>
      <c r="I945" s="17">
        <v>0.31765927460916898</v>
      </c>
      <c r="J945" s="17">
        <v>0.237546444071561</v>
      </c>
      <c r="K945" s="17">
        <v>0.277065188481951</v>
      </c>
      <c r="L945" s="17">
        <v>0.29755038246609999</v>
      </c>
      <c r="M945" s="17"/>
      <c r="N945" s="17">
        <v>0.33036118918167601</v>
      </c>
      <c r="O945" s="17">
        <v>0.30415784455039901</v>
      </c>
      <c r="P945" s="17">
        <v>0.27026630775296501</v>
      </c>
      <c r="Q945" s="17">
        <v>0.257802498178484</v>
      </c>
      <c r="R945" s="17"/>
      <c r="S945" s="17">
        <v>0.333665299079281</v>
      </c>
      <c r="T945" s="17">
        <v>0.28538274612134201</v>
      </c>
      <c r="U945" s="17">
        <v>0.26186568245319403</v>
      </c>
      <c r="V945" s="17">
        <v>0.26564304173594999</v>
      </c>
      <c r="W945" s="17">
        <v>0.30571093881009598</v>
      </c>
      <c r="X945" s="17">
        <v>0.27525528403516297</v>
      </c>
      <c r="Y945" s="17">
        <v>0.29118941956801903</v>
      </c>
      <c r="Z945" s="17">
        <v>0.27361734969997498</v>
      </c>
      <c r="AA945" s="17">
        <v>0.312285986719812</v>
      </c>
      <c r="AB945" s="17">
        <v>0.33242417464387602</v>
      </c>
      <c r="AC945" s="17">
        <v>0.21507475421865399</v>
      </c>
      <c r="AD945" s="17">
        <v>0.24675739818182399</v>
      </c>
      <c r="AE945" s="17"/>
      <c r="AF945" s="17">
        <v>0.20698527362741201</v>
      </c>
      <c r="AG945" s="17">
        <v>0.241630105097668</v>
      </c>
      <c r="AH945" s="17">
        <v>0.29338115640978402</v>
      </c>
      <c r="AI945" s="17">
        <v>0.27221081084714099</v>
      </c>
      <c r="AJ945" s="17">
        <v>0.28388977782068198</v>
      </c>
      <c r="AK945" s="17">
        <v>0.294491023280474</v>
      </c>
      <c r="AL945" s="17">
        <v>0.29096016187629598</v>
      </c>
      <c r="AM945" s="17">
        <v>0.29016894317356501</v>
      </c>
      <c r="AN945" s="17">
        <v>0.306768171312852</v>
      </c>
      <c r="AO945" s="17">
        <v>0.26901483680806398</v>
      </c>
      <c r="AP945" s="17">
        <v>0.32078691656845298</v>
      </c>
      <c r="AQ945" s="17">
        <v>0.28942272618558901</v>
      </c>
      <c r="AR945" s="17">
        <v>0.33343208912171302</v>
      </c>
      <c r="AS945" s="17">
        <v>0.25099000425331502</v>
      </c>
      <c r="AT945" s="17">
        <v>0.33577183324611098</v>
      </c>
      <c r="AU945" s="17">
        <v>0.37177844193845599</v>
      </c>
      <c r="AV945" s="17"/>
      <c r="AW945" s="17">
        <v>0.32734881174129499</v>
      </c>
      <c r="AX945" s="17">
        <v>0.29018618317158301</v>
      </c>
      <c r="AY945" s="17">
        <v>0.28306677098435401</v>
      </c>
      <c r="AZ945" s="17">
        <v>0.28250218350432998</v>
      </c>
      <c r="BA945" s="17">
        <v>0.28175640673935298</v>
      </c>
      <c r="BB945" s="17">
        <v>0.22349795251011301</v>
      </c>
      <c r="BC945" s="17"/>
      <c r="BD945" s="17">
        <v>0.25001081986644402</v>
      </c>
      <c r="BE945" s="17">
        <v>0.26424604658971401</v>
      </c>
      <c r="BF945" s="17">
        <v>0.33764683609560397</v>
      </c>
      <c r="BG945" s="17">
        <v>0.34996286830984602</v>
      </c>
      <c r="BH945" s="17">
        <v>0.299227892572968</v>
      </c>
      <c r="BI945" s="17"/>
      <c r="BJ945" s="17">
        <v>0.28271066556690699</v>
      </c>
      <c r="BK945" s="17">
        <v>0.33114604365970501</v>
      </c>
      <c r="BL945" s="17"/>
      <c r="BM945" s="17">
        <v>0.28575507700871</v>
      </c>
      <c r="BN945" s="17">
        <v>0.32079471525832798</v>
      </c>
      <c r="BO945" s="17"/>
      <c r="BP945" s="17">
        <v>0.33886002859534098</v>
      </c>
      <c r="BQ945" s="17">
        <v>0.32904905351677199</v>
      </c>
      <c r="BR945" s="17">
        <v>0.33373027802566502</v>
      </c>
      <c r="BS945" s="17">
        <v>0.27696202672099701</v>
      </c>
      <c r="BT945" s="17"/>
      <c r="BU945" s="17">
        <v>0.31827496717817799</v>
      </c>
      <c r="BV945" s="17">
        <v>0.25743605955493998</v>
      </c>
      <c r="BW945" s="17"/>
      <c r="BX945" s="17">
        <v>0.36149301110169202</v>
      </c>
      <c r="BY945" s="17">
        <v>0.26374885013488703</v>
      </c>
      <c r="BZ945" s="17"/>
      <c r="CA945" s="17">
        <v>0.37907792374106197</v>
      </c>
      <c r="CB945" s="17">
        <v>0.183329242588607</v>
      </c>
      <c r="CC945" s="17">
        <v>0.40695018797904697</v>
      </c>
      <c r="CD945" s="17">
        <v>0.249176983265816</v>
      </c>
    </row>
    <row r="946" spans="2:82">
      <c r="B946" t="s">
        <v>283</v>
      </c>
      <c r="C946" s="17">
        <v>0.38621004148007798</v>
      </c>
      <c r="D946" s="17">
        <v>0.37480525183667002</v>
      </c>
      <c r="E946" s="17">
        <v>0.39680765630972797</v>
      </c>
      <c r="F946" s="17"/>
      <c r="G946" s="17">
        <v>0.27606719838964799</v>
      </c>
      <c r="H946" s="17">
        <v>0.33846921146064501</v>
      </c>
      <c r="I946" s="17">
        <v>0.36228432237901398</v>
      </c>
      <c r="J946" s="17">
        <v>0.438890997668686</v>
      </c>
      <c r="K946" s="17">
        <v>0.42770914230472401</v>
      </c>
      <c r="L946" s="17">
        <v>0.44733868549216699</v>
      </c>
      <c r="M946" s="17"/>
      <c r="N946" s="17">
        <v>0.38621539228545798</v>
      </c>
      <c r="O946" s="17">
        <v>0.39006426282969903</v>
      </c>
      <c r="P946" s="17">
        <v>0.38449774375347301</v>
      </c>
      <c r="Q946" s="17">
        <v>0.38752496429966599</v>
      </c>
      <c r="R946" s="17"/>
      <c r="S946" s="17">
        <v>0.33692041526064098</v>
      </c>
      <c r="T946" s="17">
        <v>0.43566523022146503</v>
      </c>
      <c r="U946" s="17">
        <v>0.40979359364760798</v>
      </c>
      <c r="V946" s="17">
        <v>0.39305003509480502</v>
      </c>
      <c r="W946" s="17">
        <v>0.38651098393230299</v>
      </c>
      <c r="X946" s="17">
        <v>0.39858685788084303</v>
      </c>
      <c r="Y946" s="17">
        <v>0.37898696660866599</v>
      </c>
      <c r="Z946" s="17">
        <v>0.46284555624607199</v>
      </c>
      <c r="AA946" s="17">
        <v>0.33861974319357202</v>
      </c>
      <c r="AB946" s="17">
        <v>0.35777418892937501</v>
      </c>
      <c r="AC946" s="17">
        <v>0.422302641760741</v>
      </c>
      <c r="AD946" s="17">
        <v>0.39742483856330402</v>
      </c>
      <c r="AE946" s="17"/>
      <c r="AF946" s="17">
        <v>0.295603272978812</v>
      </c>
      <c r="AG946" s="17">
        <v>0.36473806968245098</v>
      </c>
      <c r="AH946" s="17">
        <v>0.33412350088724602</v>
      </c>
      <c r="AI946" s="17">
        <v>0.42326311799527999</v>
      </c>
      <c r="AJ946" s="17">
        <v>0.38114299556851</v>
      </c>
      <c r="AK946" s="17">
        <v>0.41363655502829</v>
      </c>
      <c r="AL946" s="17">
        <v>0.39211373354404999</v>
      </c>
      <c r="AM946" s="17">
        <v>0.40305804306786402</v>
      </c>
      <c r="AN946" s="17">
        <v>0.37093646795457103</v>
      </c>
      <c r="AO946" s="17">
        <v>0.40902063360209501</v>
      </c>
      <c r="AP946" s="17">
        <v>0.362495185783556</v>
      </c>
      <c r="AQ946" s="17">
        <v>0.40154887194314698</v>
      </c>
      <c r="AR946" s="17">
        <v>0.41060248980992697</v>
      </c>
      <c r="AS946" s="17">
        <v>0.520891589333348</v>
      </c>
      <c r="AT946" s="17">
        <v>0.30558532525446103</v>
      </c>
      <c r="AU946" s="17">
        <v>0.28357057478577802</v>
      </c>
      <c r="AV946" s="17"/>
      <c r="AW946" s="17">
        <v>0.31400480722806401</v>
      </c>
      <c r="AX946" s="17">
        <v>0.40442973604643701</v>
      </c>
      <c r="AY946" s="17">
        <v>0.38415806464813301</v>
      </c>
      <c r="AZ946" s="17">
        <v>0.40684675470972897</v>
      </c>
      <c r="BA946" s="17">
        <v>0.44806945752330202</v>
      </c>
      <c r="BB946" s="17">
        <v>0.403726566590417</v>
      </c>
      <c r="BC946" s="17"/>
      <c r="BD946" s="17">
        <v>0.41230529445170999</v>
      </c>
      <c r="BE946" s="17">
        <v>0.38533092010755798</v>
      </c>
      <c r="BF946" s="17">
        <v>0.36194790918981801</v>
      </c>
      <c r="BG946" s="17">
        <v>0.35210834077347802</v>
      </c>
      <c r="BH946" s="17">
        <v>0.399314621072208</v>
      </c>
      <c r="BI946" s="17"/>
      <c r="BJ946" s="17">
        <v>0.41091821092668601</v>
      </c>
      <c r="BK946" s="17">
        <v>0.27519695799041499</v>
      </c>
      <c r="BL946" s="17"/>
      <c r="BM946" s="17">
        <v>0.40085689939577801</v>
      </c>
      <c r="BN946" s="17">
        <v>0.31511991382250398</v>
      </c>
      <c r="BO946" s="17"/>
      <c r="BP946" s="17">
        <v>0.323797208701331</v>
      </c>
      <c r="BQ946" s="17">
        <v>0.27277044493796199</v>
      </c>
      <c r="BR946" s="17">
        <v>0.39343062659002997</v>
      </c>
      <c r="BS946" s="17">
        <v>0.41733035429320098</v>
      </c>
      <c r="BT946" s="17"/>
      <c r="BU946" s="17">
        <v>0.37736999818711298</v>
      </c>
      <c r="BV946" s="17">
        <v>0.39746305634912998</v>
      </c>
      <c r="BW946" s="17"/>
      <c r="BX946" s="17">
        <v>0.29211630159131902</v>
      </c>
      <c r="BY946" s="17">
        <v>0.42353286801509399</v>
      </c>
      <c r="BZ946" s="17"/>
      <c r="CA946" s="17">
        <v>0.30337751095603099</v>
      </c>
      <c r="CB946" s="17">
        <v>0.48998188299936102</v>
      </c>
      <c r="CC946" s="17">
        <v>0.297402512012369</v>
      </c>
      <c r="CD946" s="17">
        <v>0.40299632254733198</v>
      </c>
    </row>
    <row r="947" spans="2:82">
      <c r="B947" t="s">
        <v>317</v>
      </c>
      <c r="C947" s="17">
        <v>7.5904740739940704E-2</v>
      </c>
      <c r="D947" s="17">
        <v>9.0778729150981896E-2</v>
      </c>
      <c r="E947" s="17">
        <v>6.1941672471852102E-2</v>
      </c>
      <c r="F947" s="17"/>
      <c r="G947" s="17">
        <v>0.114874757087004</v>
      </c>
      <c r="H947" s="17">
        <v>7.7020591543170799E-2</v>
      </c>
      <c r="I947" s="17">
        <v>8.0928141721657507E-2</v>
      </c>
      <c r="J947" s="17">
        <v>7.57296889066746E-2</v>
      </c>
      <c r="K947" s="17">
        <v>7.2710539679491898E-2</v>
      </c>
      <c r="L947" s="17">
        <v>4.7237811227815701E-2</v>
      </c>
      <c r="M947" s="17"/>
      <c r="N947" s="17">
        <v>6.4101137367335095E-2</v>
      </c>
      <c r="O947" s="17">
        <v>7.4401869314513494E-2</v>
      </c>
      <c r="P947" s="17">
        <v>8.4542576530364594E-2</v>
      </c>
      <c r="Q947" s="17">
        <v>8.1741786164262503E-2</v>
      </c>
      <c r="R947" s="17"/>
      <c r="S947" s="17">
        <v>8.4499660386807396E-2</v>
      </c>
      <c r="T947" s="17">
        <v>7.3722663371502295E-2</v>
      </c>
      <c r="U947" s="17">
        <v>7.4898421139832305E-2</v>
      </c>
      <c r="V947" s="17">
        <v>8.48546588507781E-2</v>
      </c>
      <c r="W947" s="17">
        <v>7.5191988895474196E-2</v>
      </c>
      <c r="X947" s="17">
        <v>6.8995321234839396E-2</v>
      </c>
      <c r="Y947" s="17">
        <v>7.8193686036233598E-2</v>
      </c>
      <c r="Z947" s="17">
        <v>9.3328856314267794E-2</v>
      </c>
      <c r="AA947" s="17">
        <v>7.6970819134383903E-2</v>
      </c>
      <c r="AB947" s="17">
        <v>6.4069503171492195E-2</v>
      </c>
      <c r="AC947" s="17">
        <v>6.1715653087916003E-2</v>
      </c>
      <c r="AD947" s="17">
        <v>6.9383438264717906E-2</v>
      </c>
      <c r="AE947" s="17"/>
      <c r="AF947" s="17">
        <v>0.12848478819470299</v>
      </c>
      <c r="AG947" s="17">
        <v>7.3461348026757495E-2</v>
      </c>
      <c r="AH947" s="17">
        <v>7.7969502209720598E-2</v>
      </c>
      <c r="AI947" s="17">
        <v>6.7821266700568206E-2</v>
      </c>
      <c r="AJ947" s="17">
        <v>6.9706179394099704E-2</v>
      </c>
      <c r="AK947" s="17">
        <v>5.5611960754632997E-2</v>
      </c>
      <c r="AL947" s="17">
        <v>7.6730397411898799E-2</v>
      </c>
      <c r="AM947" s="17">
        <v>6.0633587088754097E-2</v>
      </c>
      <c r="AN947" s="17">
        <v>9.4981183248567594E-2</v>
      </c>
      <c r="AO947" s="17">
        <v>8.1658299198874199E-2</v>
      </c>
      <c r="AP947" s="17">
        <v>8.3240678476956403E-2</v>
      </c>
      <c r="AQ947" s="17">
        <v>8.4779100932125206E-2</v>
      </c>
      <c r="AR947" s="17">
        <v>8.2756289462004196E-2</v>
      </c>
      <c r="AS947" s="17">
        <v>9.87684814473236E-2</v>
      </c>
      <c r="AT947" s="17">
        <v>0.100116361764301</v>
      </c>
      <c r="AU947" s="17">
        <v>9.2058493766445301E-2</v>
      </c>
      <c r="AV947" s="17"/>
      <c r="AW947" s="17">
        <v>8.2507389331021697E-2</v>
      </c>
      <c r="AX947" s="17">
        <v>7.7190705025806994E-2</v>
      </c>
      <c r="AY947" s="17">
        <v>8.8001955906486698E-2</v>
      </c>
      <c r="AZ947" s="17">
        <v>6.3600681115386207E-2</v>
      </c>
      <c r="BA947" s="17">
        <v>6.8315227790830005E-2</v>
      </c>
      <c r="BB947" s="17">
        <v>7.54654371699644E-2</v>
      </c>
      <c r="BC947" s="17"/>
      <c r="BD947" s="17">
        <v>6.9289670242442897E-2</v>
      </c>
      <c r="BE947" s="17">
        <v>9.8579728823117593E-2</v>
      </c>
      <c r="BF947" s="17">
        <v>6.1964068785958303E-2</v>
      </c>
      <c r="BG947" s="17">
        <v>6.9975776308628196E-2</v>
      </c>
      <c r="BH947" s="17">
        <v>6.0001357576926498E-2</v>
      </c>
      <c r="BI947" s="17"/>
      <c r="BJ947" s="17">
        <v>7.2312536083354403E-2</v>
      </c>
      <c r="BK947" s="17">
        <v>9.3414698244546193E-2</v>
      </c>
      <c r="BL947" s="17"/>
      <c r="BM947" s="17">
        <v>7.2421120849984699E-2</v>
      </c>
      <c r="BN947" s="17">
        <v>9.3884917022147601E-2</v>
      </c>
      <c r="BO947" s="17"/>
      <c r="BP947" s="17">
        <v>9.2126962074361093E-2</v>
      </c>
      <c r="BQ947" s="17">
        <v>9.9653103372879803E-2</v>
      </c>
      <c r="BR947" s="17">
        <v>3.83032803666652E-2</v>
      </c>
      <c r="BS947" s="17">
        <v>7.1075627247077902E-2</v>
      </c>
      <c r="BT947" s="17"/>
      <c r="BU947" s="17">
        <v>6.3447697157372598E-2</v>
      </c>
      <c r="BV947" s="17">
        <v>9.1762049580341398E-2</v>
      </c>
      <c r="BW947" s="17"/>
      <c r="BX947" s="17">
        <v>6.6802725851136502E-2</v>
      </c>
      <c r="BY947" s="17">
        <v>7.9515107627425502E-2</v>
      </c>
      <c r="BZ947" s="17"/>
      <c r="CA947" s="17">
        <v>8.9621729640072395E-2</v>
      </c>
      <c r="CB947" s="17">
        <v>0.101907582376577</v>
      </c>
      <c r="CC947" s="17">
        <v>4.6659649243146799E-2</v>
      </c>
      <c r="CD947" s="17">
        <v>7.8624074036772504E-2</v>
      </c>
    </row>
    <row r="948" spans="2:82">
      <c r="B948" t="s">
        <v>318</v>
      </c>
      <c r="C948" s="17">
        <v>3.1471798351598801E-2</v>
      </c>
      <c r="D948" s="17">
        <v>3.49114343260159E-2</v>
      </c>
      <c r="E948" s="17">
        <v>2.8346368977952001E-2</v>
      </c>
      <c r="F948" s="17"/>
      <c r="G948" s="17">
        <v>4.0959931692308799E-2</v>
      </c>
      <c r="H948" s="17">
        <v>4.7887585672220102E-2</v>
      </c>
      <c r="I948" s="17">
        <v>3.04673184037429E-2</v>
      </c>
      <c r="J948" s="17">
        <v>3.3392752370518503E-2</v>
      </c>
      <c r="K948" s="17">
        <v>2.2288842470699399E-2</v>
      </c>
      <c r="L948" s="17">
        <v>1.7188354748285301E-2</v>
      </c>
      <c r="M948" s="17"/>
      <c r="N948" s="17">
        <v>2.62040715654718E-2</v>
      </c>
      <c r="O948" s="17">
        <v>2.16613008068057E-2</v>
      </c>
      <c r="P948" s="17">
        <v>4.20684832934013E-2</v>
      </c>
      <c r="Q948" s="17">
        <v>3.8859402902194001E-2</v>
      </c>
      <c r="R948" s="17"/>
      <c r="S948" s="17">
        <v>3.5977524823307398E-2</v>
      </c>
      <c r="T948" s="17">
        <v>1.67591773993708E-2</v>
      </c>
      <c r="U948" s="17">
        <v>3.4506757065395001E-2</v>
      </c>
      <c r="V948" s="17">
        <v>1.8774804685430399E-2</v>
      </c>
      <c r="W948" s="17">
        <v>4.5867020116992799E-2</v>
      </c>
      <c r="X948" s="17">
        <v>2.3293090717696099E-2</v>
      </c>
      <c r="Y948" s="17">
        <v>4.23784130451045E-2</v>
      </c>
      <c r="Z948" s="17">
        <v>1.4339898748489101E-2</v>
      </c>
      <c r="AA948" s="17">
        <v>3.8317497216077398E-2</v>
      </c>
      <c r="AB948" s="17">
        <v>2.2648352268511199E-2</v>
      </c>
      <c r="AC948" s="17">
        <v>5.6170442065184498E-2</v>
      </c>
      <c r="AD948" s="17">
        <v>4.9102428877332203E-2</v>
      </c>
      <c r="AE948" s="17"/>
      <c r="AF948" s="17">
        <v>0.15437145161760299</v>
      </c>
      <c r="AG948" s="17">
        <v>7.9033297276063799E-2</v>
      </c>
      <c r="AH948" s="17">
        <v>4.8684327377407799E-2</v>
      </c>
      <c r="AI948" s="17">
        <v>1.44364981822349E-2</v>
      </c>
      <c r="AJ948" s="17">
        <v>3.6466752991418001E-2</v>
      </c>
      <c r="AK948" s="17">
        <v>2.7731752718928498E-2</v>
      </c>
      <c r="AL948" s="17">
        <v>2.6268127432602002E-2</v>
      </c>
      <c r="AM948" s="17">
        <v>1.5998114250852902E-2</v>
      </c>
      <c r="AN948" s="17">
        <v>1.8685424378873099E-2</v>
      </c>
      <c r="AO948" s="17">
        <v>2.2766106289744001E-2</v>
      </c>
      <c r="AP948" s="17">
        <v>2.75047888795718E-2</v>
      </c>
      <c r="AQ948" s="17">
        <v>4.89260862141154E-2</v>
      </c>
      <c r="AR948" s="17">
        <v>3.0401238842486099E-2</v>
      </c>
      <c r="AS948" s="17">
        <v>4.4263967450957203E-2</v>
      </c>
      <c r="AT948" s="17">
        <v>3.4736137497069101E-2</v>
      </c>
      <c r="AU948" s="17">
        <v>3.4784718282797902E-2</v>
      </c>
      <c r="AV948" s="17"/>
      <c r="AW948" s="17">
        <v>3.1840356854528899E-2</v>
      </c>
      <c r="AX948" s="17">
        <v>2.48792711972462E-2</v>
      </c>
      <c r="AY948" s="17">
        <v>2.7379554577295101E-2</v>
      </c>
      <c r="AZ948" s="17">
        <v>3.7986513617298698E-2</v>
      </c>
      <c r="BA948" s="17">
        <v>3.3822631716046998E-2</v>
      </c>
      <c r="BB948" s="17">
        <v>4.2579195488757701E-2</v>
      </c>
      <c r="BC948" s="17"/>
      <c r="BD948" s="17">
        <v>3.3027979542161801E-2</v>
      </c>
      <c r="BE948" s="17">
        <v>3.82263110445836E-2</v>
      </c>
      <c r="BF948" s="17">
        <v>2.77328908036635E-2</v>
      </c>
      <c r="BG948" s="17">
        <v>3.0475205263223299E-2</v>
      </c>
      <c r="BH948" s="17">
        <v>7.6012101595430898E-2</v>
      </c>
      <c r="BI948" s="17"/>
      <c r="BJ948" s="17">
        <v>2.9337825192809999E-2</v>
      </c>
      <c r="BK948" s="17">
        <v>4.06517084956379E-2</v>
      </c>
      <c r="BL948" s="17"/>
      <c r="BM948" s="17">
        <v>3.1265013015299097E-2</v>
      </c>
      <c r="BN948" s="17">
        <v>2.9032222494343601E-2</v>
      </c>
      <c r="BO948" s="17"/>
      <c r="BP948" s="17">
        <v>2.90650848821008E-2</v>
      </c>
      <c r="BQ948" s="17">
        <v>4.0205230807938697E-2</v>
      </c>
      <c r="BR948" s="17">
        <v>7.0347864236321E-2</v>
      </c>
      <c r="BS948" s="17">
        <v>2.7593828485532299E-2</v>
      </c>
      <c r="BT948" s="17"/>
      <c r="BU948" s="17">
        <v>2.4948622363929401E-2</v>
      </c>
      <c r="BV948" s="17">
        <v>3.9775535556268199E-2</v>
      </c>
      <c r="BW948" s="17"/>
      <c r="BX948" s="17">
        <v>2.7746029272420002E-2</v>
      </c>
      <c r="BY948" s="17">
        <v>3.2949646221351998E-2</v>
      </c>
      <c r="BZ948" s="17"/>
      <c r="CA948" s="17">
        <v>1.6727515587942901E-2</v>
      </c>
      <c r="CB948" s="17">
        <v>6.0148415674872398E-2</v>
      </c>
      <c r="CC948" s="17">
        <v>1.2218293873349099E-2</v>
      </c>
      <c r="CD948" s="17">
        <v>2.8317532277032001E-2</v>
      </c>
    </row>
    <row r="949" spans="2:82">
      <c r="B949" t="s">
        <v>195</v>
      </c>
      <c r="C949" s="17">
        <v>9.7241525633134998E-2</v>
      </c>
      <c r="D949" s="17">
        <v>7.9316172448296293E-2</v>
      </c>
      <c r="E949" s="17">
        <v>0.114524356494333</v>
      </c>
      <c r="F949" s="17"/>
      <c r="G949" s="17">
        <v>9.2982751027674296E-2</v>
      </c>
      <c r="H949" s="17">
        <v>8.2086780960265199E-2</v>
      </c>
      <c r="I949" s="17">
        <v>8.6754910532484297E-2</v>
      </c>
      <c r="J949" s="17">
        <v>0.12982620563320399</v>
      </c>
      <c r="K949" s="17">
        <v>9.9693101652829894E-2</v>
      </c>
      <c r="L949" s="17">
        <v>9.28635446167215E-2</v>
      </c>
      <c r="M949" s="17"/>
      <c r="N949" s="17">
        <v>6.0591388244640602E-2</v>
      </c>
      <c r="O949" s="17">
        <v>0.102989597644213</v>
      </c>
      <c r="P949" s="17">
        <v>9.3528789268641097E-2</v>
      </c>
      <c r="Q949" s="17">
        <v>0.130792069370085</v>
      </c>
      <c r="R949" s="17"/>
      <c r="S949" s="17">
        <v>6.6108442393003494E-2</v>
      </c>
      <c r="T949" s="17">
        <v>8.9265444648052195E-2</v>
      </c>
      <c r="U949" s="17">
        <v>0.124919504073077</v>
      </c>
      <c r="V949" s="17">
        <v>0.116209695790485</v>
      </c>
      <c r="W949" s="17">
        <v>8.6125069199976007E-2</v>
      </c>
      <c r="X949" s="17">
        <v>0.104645879818845</v>
      </c>
      <c r="Y949" s="17">
        <v>0.108435823852751</v>
      </c>
      <c r="Z949" s="17">
        <v>7.0026986085575296E-2</v>
      </c>
      <c r="AA949" s="17">
        <v>9.8504273201636794E-2</v>
      </c>
      <c r="AB949" s="17">
        <v>9.7370965727049799E-2</v>
      </c>
      <c r="AC949" s="17">
        <v>0.116462961791194</v>
      </c>
      <c r="AD949" s="17">
        <v>0.11948129817342</v>
      </c>
      <c r="AE949" s="17"/>
      <c r="AF949" s="17">
        <v>0.21455521358147001</v>
      </c>
      <c r="AG949" s="17">
        <v>0.13121884147433399</v>
      </c>
      <c r="AH949" s="17">
        <v>0.145879671936196</v>
      </c>
      <c r="AI949" s="17">
        <v>0.11821404438238001</v>
      </c>
      <c r="AJ949" s="17">
        <v>0.113648504031826</v>
      </c>
      <c r="AK949" s="17">
        <v>8.8393460664815807E-2</v>
      </c>
      <c r="AL949" s="17">
        <v>8.2911473051534304E-2</v>
      </c>
      <c r="AM949" s="17">
        <v>8.4838155356951897E-2</v>
      </c>
      <c r="AN949" s="17">
        <v>9.7265468749859696E-2</v>
      </c>
      <c r="AO949" s="17">
        <v>0.100004146476319</v>
      </c>
      <c r="AP949" s="17">
        <v>6.1255673642992697E-2</v>
      </c>
      <c r="AQ949" s="17">
        <v>6.5287175803178193E-2</v>
      </c>
      <c r="AR949" s="17">
        <v>6.9521814778118293E-2</v>
      </c>
      <c r="AS949" s="17">
        <v>3.9087792434947602E-2</v>
      </c>
      <c r="AT949" s="17">
        <v>3.3300117151351602E-2</v>
      </c>
      <c r="AU949" s="17">
        <v>5.6664759218350701E-2</v>
      </c>
      <c r="AV949" s="17"/>
      <c r="AW949" s="17">
        <v>7.9693705889127206E-2</v>
      </c>
      <c r="AX949" s="17">
        <v>9.3271133707769294E-2</v>
      </c>
      <c r="AY949" s="17">
        <v>0.107915597926378</v>
      </c>
      <c r="AZ949" s="17">
        <v>0.110178504820674</v>
      </c>
      <c r="BA949" s="17">
        <v>0.10077431994059501</v>
      </c>
      <c r="BB949" s="17">
        <v>0.10539461671801099</v>
      </c>
      <c r="BC949" s="17"/>
      <c r="BD949" s="17">
        <v>0.13970776106593</v>
      </c>
      <c r="BE949" s="17">
        <v>0.107205825425227</v>
      </c>
      <c r="BF949" s="17">
        <v>7.0088495744007898E-2</v>
      </c>
      <c r="BG949" s="17">
        <v>5.0662644646425302E-2</v>
      </c>
      <c r="BH949" s="17">
        <v>1.44785077076677E-2</v>
      </c>
      <c r="BI949" s="17"/>
      <c r="BJ949" s="17">
        <v>0.10331720676658999</v>
      </c>
      <c r="BK949" s="17">
        <v>6.7870061586928099E-2</v>
      </c>
      <c r="BL949" s="17"/>
      <c r="BM949" s="17">
        <v>0.10175615599246</v>
      </c>
      <c r="BN949" s="17">
        <v>7.3732691114627602E-2</v>
      </c>
      <c r="BO949" s="17"/>
      <c r="BP949" s="17">
        <v>6.2482611173376203E-2</v>
      </c>
      <c r="BQ949" s="17">
        <v>6.9042206564112293E-2</v>
      </c>
      <c r="BR949" s="17">
        <v>5.21478701691468E-2</v>
      </c>
      <c r="BS949" s="17">
        <v>0.107723670551856</v>
      </c>
      <c r="BT949" s="17"/>
      <c r="BU949" s="17">
        <v>7.3391954970743495E-2</v>
      </c>
      <c r="BV949" s="17">
        <v>0.12760105718633</v>
      </c>
      <c r="BW949" s="17"/>
      <c r="BX949" s="17">
        <v>4.8887746773815702E-2</v>
      </c>
      <c r="BY949" s="17">
        <v>0.116421331886053</v>
      </c>
      <c r="BZ949" s="17"/>
      <c r="CA949" s="17">
        <v>3.0624722779919299E-2</v>
      </c>
      <c r="CB949" s="17">
        <v>0.119951690258736</v>
      </c>
      <c r="CC949" s="17">
        <v>3.8987695760957598E-2</v>
      </c>
      <c r="CD949" s="17">
        <v>0.155176892368282</v>
      </c>
    </row>
    <row r="950" spans="2:82">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row>
    <row r="951" spans="2:82">
      <c r="B951" s="6" t="s">
        <v>319</v>
      </c>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row>
    <row r="952" spans="2:82">
      <c r="B952" s="24" t="s">
        <v>15</v>
      </c>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row>
    <row r="953" spans="2:82">
      <c r="B953" t="s">
        <v>315</v>
      </c>
      <c r="C953" s="17">
        <v>0.14274192298781299</v>
      </c>
      <c r="D953" s="17">
        <v>0.14341431244737299</v>
      </c>
      <c r="E953" s="17">
        <v>0.14008484659527801</v>
      </c>
      <c r="F953" s="17"/>
      <c r="G953" s="17">
        <v>0.16233928967059899</v>
      </c>
      <c r="H953" s="17">
        <v>0.185220528119697</v>
      </c>
      <c r="I953" s="17">
        <v>0.14988143433961301</v>
      </c>
      <c r="J953" s="17">
        <v>0.119108874488212</v>
      </c>
      <c r="K953" s="17">
        <v>0.11901075412769101</v>
      </c>
      <c r="L953" s="17">
        <v>0.12435684341938399</v>
      </c>
      <c r="M953" s="17"/>
      <c r="N953" s="17">
        <v>0.166965065824112</v>
      </c>
      <c r="O953" s="17">
        <v>0.14078939621207401</v>
      </c>
      <c r="P953" s="17">
        <v>0.143745571195003</v>
      </c>
      <c r="Q953" s="17">
        <v>0.116120507983473</v>
      </c>
      <c r="R953" s="17"/>
      <c r="S953" s="17">
        <v>0.20777396317183</v>
      </c>
      <c r="T953" s="17">
        <v>0.14069015154961101</v>
      </c>
      <c r="U953" s="17">
        <v>9.7438293262661693E-2</v>
      </c>
      <c r="V953" s="17">
        <v>0.13620451263602301</v>
      </c>
      <c r="W953" s="17">
        <v>0.15447781164787799</v>
      </c>
      <c r="X953" s="17">
        <v>0.12864492730770699</v>
      </c>
      <c r="Y953" s="17">
        <v>0.14946461788378801</v>
      </c>
      <c r="Z953" s="17">
        <v>8.2858785783621894E-2</v>
      </c>
      <c r="AA953" s="17">
        <v>0.14783855331946499</v>
      </c>
      <c r="AB953" s="17">
        <v>0.116378242126356</v>
      </c>
      <c r="AC953" s="17">
        <v>0.143555566421841</v>
      </c>
      <c r="AD953" s="17">
        <v>0.124449521676831</v>
      </c>
      <c r="AE953" s="17"/>
      <c r="AF953" s="17">
        <v>9.80765177917826E-2</v>
      </c>
      <c r="AG953" s="17">
        <v>0.13239387568580199</v>
      </c>
      <c r="AH953" s="17">
        <v>0.15092978499212201</v>
      </c>
      <c r="AI953" s="17">
        <v>0.14382888292374199</v>
      </c>
      <c r="AJ953" s="17">
        <v>0.119248794551541</v>
      </c>
      <c r="AK953" s="17">
        <v>0.108324769942234</v>
      </c>
      <c r="AL953" s="17">
        <v>0.146841719564196</v>
      </c>
      <c r="AM953" s="17">
        <v>0.14527132737878301</v>
      </c>
      <c r="AN953" s="17">
        <v>0.131547642019052</v>
      </c>
      <c r="AO953" s="17">
        <v>0.148179416541111</v>
      </c>
      <c r="AP953" s="17">
        <v>0.18193203291513499</v>
      </c>
      <c r="AQ953" s="17">
        <v>0.15783196763823501</v>
      </c>
      <c r="AR953" s="17">
        <v>8.4904639947749494E-2</v>
      </c>
      <c r="AS953" s="17">
        <v>0.14648437281784399</v>
      </c>
      <c r="AT953" s="17">
        <v>0.20810340219498699</v>
      </c>
      <c r="AU953" s="17">
        <v>0.23280090466492501</v>
      </c>
      <c r="AV953" s="17"/>
      <c r="AW953" s="17">
        <v>0.18898176515479101</v>
      </c>
      <c r="AX953" s="17">
        <v>0.13959050000090401</v>
      </c>
      <c r="AY953" s="17">
        <v>0.14695602474682701</v>
      </c>
      <c r="AZ953" s="17">
        <v>0.115880004370712</v>
      </c>
      <c r="BA953" s="17">
        <v>0.107294785627948</v>
      </c>
      <c r="BB953" s="17">
        <v>0.128782306928169</v>
      </c>
      <c r="BC953" s="17"/>
      <c r="BD953" s="17">
        <v>0.108325878264895</v>
      </c>
      <c r="BE953" s="17">
        <v>0.12468189800522</v>
      </c>
      <c r="BF953" s="17">
        <v>0.176191845470727</v>
      </c>
      <c r="BG953" s="17">
        <v>0.19462779672578001</v>
      </c>
      <c r="BH953" s="17">
        <v>0.162680900292132</v>
      </c>
      <c r="BI953" s="17"/>
      <c r="BJ953" s="17">
        <v>0.125624911885377</v>
      </c>
      <c r="BK953" s="17">
        <v>0.215098230210236</v>
      </c>
      <c r="BL953" s="17"/>
      <c r="BM953" s="17">
        <v>0.129195315150438</v>
      </c>
      <c r="BN953" s="17">
        <v>0.20820943928958299</v>
      </c>
      <c r="BO953" s="17"/>
      <c r="BP953" s="17">
        <v>0.21531601152425101</v>
      </c>
      <c r="BQ953" s="17">
        <v>0.16423259718149</v>
      </c>
      <c r="BR953" s="17">
        <v>0.18812446799197699</v>
      </c>
      <c r="BS953" s="17">
        <v>0.12091082190140701</v>
      </c>
      <c r="BT953" s="17"/>
      <c r="BU953" s="17">
        <v>0.16329985106152001</v>
      </c>
      <c r="BV953" s="17">
        <v>0.116572518311434</v>
      </c>
      <c r="BW953" s="17"/>
      <c r="BX953" s="17">
        <v>0.21735492225731401</v>
      </c>
      <c r="BY953" s="17">
        <v>0.113146244972622</v>
      </c>
      <c r="BZ953" s="17"/>
      <c r="CA953" s="17">
        <v>0.20986805203518</v>
      </c>
      <c r="CB953" s="17">
        <v>5.9185290068079099E-2</v>
      </c>
      <c r="CC953" s="17">
        <v>0.235279737742741</v>
      </c>
      <c r="CD953" s="17">
        <v>0.106563131803423</v>
      </c>
    </row>
    <row r="954" spans="2:82">
      <c r="B954" t="s">
        <v>316</v>
      </c>
      <c r="C954" s="17">
        <v>0.34041055982040602</v>
      </c>
      <c r="D954" s="17">
        <v>0.33134404990087302</v>
      </c>
      <c r="E954" s="17">
        <v>0.35088381420721898</v>
      </c>
      <c r="F954" s="17"/>
      <c r="G954" s="17">
        <v>0.33485156726430698</v>
      </c>
      <c r="H954" s="17">
        <v>0.34763253897046398</v>
      </c>
      <c r="I954" s="17">
        <v>0.351330014069066</v>
      </c>
      <c r="J954" s="17">
        <v>0.30837399400607601</v>
      </c>
      <c r="K954" s="17">
        <v>0.33436083431616198</v>
      </c>
      <c r="L954" s="17">
        <v>0.35940376628557003</v>
      </c>
      <c r="M954" s="17"/>
      <c r="N954" s="17">
        <v>0.36889380549475198</v>
      </c>
      <c r="O954" s="17">
        <v>0.34387686596450701</v>
      </c>
      <c r="P954" s="17">
        <v>0.32824273341888399</v>
      </c>
      <c r="Q954" s="17">
        <v>0.31691013774504101</v>
      </c>
      <c r="R954" s="17"/>
      <c r="S954" s="17">
        <v>0.32428220468553698</v>
      </c>
      <c r="T954" s="17">
        <v>0.36678652156473002</v>
      </c>
      <c r="U954" s="17">
        <v>0.36755427364509802</v>
      </c>
      <c r="V954" s="17">
        <v>0.30428220655732202</v>
      </c>
      <c r="W954" s="17">
        <v>0.35192600909430999</v>
      </c>
      <c r="X954" s="17">
        <v>0.35331220796149898</v>
      </c>
      <c r="Y954" s="17">
        <v>0.344888201440678</v>
      </c>
      <c r="Z954" s="17">
        <v>0.327933744724275</v>
      </c>
      <c r="AA954" s="17">
        <v>0.33840864667000098</v>
      </c>
      <c r="AB954" s="17">
        <v>0.36221544451120702</v>
      </c>
      <c r="AC954" s="17">
        <v>0.282925815407227</v>
      </c>
      <c r="AD954" s="17">
        <v>0.31424248348342998</v>
      </c>
      <c r="AE954" s="17"/>
      <c r="AF954" s="17">
        <v>0.29149894740460602</v>
      </c>
      <c r="AG954" s="17">
        <v>0.29451250178546701</v>
      </c>
      <c r="AH954" s="17">
        <v>0.31675655022933402</v>
      </c>
      <c r="AI954" s="17">
        <v>0.32909986889530302</v>
      </c>
      <c r="AJ954" s="17">
        <v>0.33800903577627101</v>
      </c>
      <c r="AK954" s="17">
        <v>0.37553679025353598</v>
      </c>
      <c r="AL954" s="17">
        <v>0.33015560502207503</v>
      </c>
      <c r="AM954" s="17">
        <v>0.370804328932901</v>
      </c>
      <c r="AN954" s="17">
        <v>0.34260996941473598</v>
      </c>
      <c r="AO954" s="17">
        <v>0.38734266371146397</v>
      </c>
      <c r="AP954" s="17">
        <v>0.343012474331785</v>
      </c>
      <c r="AQ954" s="17">
        <v>0.31732142742338298</v>
      </c>
      <c r="AR954" s="17">
        <v>0.31103656805135299</v>
      </c>
      <c r="AS954" s="17">
        <v>0.31881150884832299</v>
      </c>
      <c r="AT954" s="17">
        <v>0.35140542629567101</v>
      </c>
      <c r="AU954" s="17">
        <v>0.37379493286271098</v>
      </c>
      <c r="AV954" s="17"/>
      <c r="AW954" s="17">
        <v>0.35925434440455201</v>
      </c>
      <c r="AX954" s="17">
        <v>0.34280358155120699</v>
      </c>
      <c r="AY954" s="17">
        <v>0.31942637774348398</v>
      </c>
      <c r="AZ954" s="17">
        <v>0.337649790379283</v>
      </c>
      <c r="BA954" s="17">
        <v>0.34403020449240002</v>
      </c>
      <c r="BB954" s="17">
        <v>0.30681565322488602</v>
      </c>
      <c r="BC954" s="17"/>
      <c r="BD954" s="17">
        <v>0.32413839404911798</v>
      </c>
      <c r="BE954" s="17">
        <v>0.30757242383996702</v>
      </c>
      <c r="BF954" s="17">
        <v>0.37241225814911699</v>
      </c>
      <c r="BG954" s="17">
        <v>0.40361507107668398</v>
      </c>
      <c r="BH954" s="17">
        <v>0.33096171654594397</v>
      </c>
      <c r="BI954" s="17"/>
      <c r="BJ954" s="17">
        <v>0.342521722739003</v>
      </c>
      <c r="BK954" s="17">
        <v>0.339808945828253</v>
      </c>
      <c r="BL954" s="17"/>
      <c r="BM954" s="17">
        <v>0.34068409593063798</v>
      </c>
      <c r="BN954" s="17">
        <v>0.33967005513187698</v>
      </c>
      <c r="BO954" s="17"/>
      <c r="BP954" s="17">
        <v>0.35566502833988101</v>
      </c>
      <c r="BQ954" s="17">
        <v>0.33954333409277698</v>
      </c>
      <c r="BR954" s="17">
        <v>0.405281762303907</v>
      </c>
      <c r="BS954" s="17">
        <v>0.33801188251566699</v>
      </c>
      <c r="BT954" s="17"/>
      <c r="BU954" s="17">
        <v>0.363326030576478</v>
      </c>
      <c r="BV954" s="17">
        <v>0.31124009938220798</v>
      </c>
      <c r="BW954" s="17"/>
      <c r="BX954" s="17">
        <v>0.39045681796300502</v>
      </c>
      <c r="BY954" s="17">
        <v>0.32055942186382003</v>
      </c>
      <c r="BZ954" s="17"/>
      <c r="CA954" s="17">
        <v>0.40464331263008102</v>
      </c>
      <c r="CB954" s="17">
        <v>0.23800284498589799</v>
      </c>
      <c r="CC954" s="17">
        <v>0.464218936285545</v>
      </c>
      <c r="CD954" s="17">
        <v>0.289625947173479</v>
      </c>
    </row>
    <row r="955" spans="2:82">
      <c r="B955" t="s">
        <v>283</v>
      </c>
      <c r="C955" s="17">
        <v>0.33462254595482699</v>
      </c>
      <c r="D955" s="17">
        <v>0.34744159906850097</v>
      </c>
      <c r="E955" s="17">
        <v>0.322620858686756</v>
      </c>
      <c r="F955" s="17"/>
      <c r="G955" s="17">
        <v>0.279589401693497</v>
      </c>
      <c r="H955" s="17">
        <v>0.283243636727399</v>
      </c>
      <c r="I955" s="17">
        <v>0.32525744973715298</v>
      </c>
      <c r="J955" s="17">
        <v>0.380204987265581</v>
      </c>
      <c r="K955" s="17">
        <v>0.35007914952038499</v>
      </c>
      <c r="L955" s="17">
        <v>0.37337491345315499</v>
      </c>
      <c r="M955" s="17"/>
      <c r="N955" s="17">
        <v>0.32687887241423202</v>
      </c>
      <c r="O955" s="17">
        <v>0.33449987607093601</v>
      </c>
      <c r="P955" s="17">
        <v>0.32480305120154501</v>
      </c>
      <c r="Q955" s="17">
        <v>0.35487306522035</v>
      </c>
      <c r="R955" s="17"/>
      <c r="S955" s="17">
        <v>0.30554687071594999</v>
      </c>
      <c r="T955" s="17">
        <v>0.31567936154393</v>
      </c>
      <c r="U955" s="17">
        <v>0.34304036329844001</v>
      </c>
      <c r="V955" s="17">
        <v>0.368512212511793</v>
      </c>
      <c r="W955" s="17">
        <v>0.34421601717724798</v>
      </c>
      <c r="X955" s="17">
        <v>0.33393491331146202</v>
      </c>
      <c r="Y955" s="17">
        <v>0.30617166319955802</v>
      </c>
      <c r="Z955" s="17">
        <v>0.39807378600507798</v>
      </c>
      <c r="AA955" s="17">
        <v>0.32461559599600298</v>
      </c>
      <c r="AB955" s="17">
        <v>0.34668641819325102</v>
      </c>
      <c r="AC955" s="17">
        <v>0.38521487617986899</v>
      </c>
      <c r="AD955" s="17">
        <v>0.31540410822313603</v>
      </c>
      <c r="AE955" s="17"/>
      <c r="AF955" s="17">
        <v>0.30676060202546401</v>
      </c>
      <c r="AG955" s="17">
        <v>0.34714249905375599</v>
      </c>
      <c r="AH955" s="17">
        <v>0.29094568639374202</v>
      </c>
      <c r="AI955" s="17">
        <v>0.336895198853082</v>
      </c>
      <c r="AJ955" s="17">
        <v>0.36272425487120102</v>
      </c>
      <c r="AK955" s="17">
        <v>0.36714899180802102</v>
      </c>
      <c r="AL955" s="17">
        <v>0.32104215874160003</v>
      </c>
      <c r="AM955" s="17">
        <v>0.352813786928315</v>
      </c>
      <c r="AN955" s="17">
        <v>0.36450641283498297</v>
      </c>
      <c r="AO955" s="17">
        <v>0.29079652583305299</v>
      </c>
      <c r="AP955" s="17">
        <v>0.31955980449798399</v>
      </c>
      <c r="AQ955" s="17">
        <v>0.32463321732693401</v>
      </c>
      <c r="AR955" s="17">
        <v>0.39092243038011198</v>
      </c>
      <c r="AS955" s="17">
        <v>0.37968396676143701</v>
      </c>
      <c r="AT955" s="17">
        <v>0.28847487021325002</v>
      </c>
      <c r="AU955" s="17">
        <v>0.25904238317182798</v>
      </c>
      <c r="AV955" s="17"/>
      <c r="AW955" s="17">
        <v>0.28687131648720099</v>
      </c>
      <c r="AX955" s="17">
        <v>0.33889434650053701</v>
      </c>
      <c r="AY955" s="17">
        <v>0.34056632564713502</v>
      </c>
      <c r="AZ955" s="17">
        <v>0.33680045334776498</v>
      </c>
      <c r="BA955" s="17">
        <v>0.38659786875136198</v>
      </c>
      <c r="BB955" s="17">
        <v>0.38206274949151797</v>
      </c>
      <c r="BC955" s="17"/>
      <c r="BD955" s="17">
        <v>0.36078125413701001</v>
      </c>
      <c r="BE955" s="17">
        <v>0.35790211055615401</v>
      </c>
      <c r="BF955" s="17">
        <v>0.312597496190123</v>
      </c>
      <c r="BG955" s="17">
        <v>0.27280501430823001</v>
      </c>
      <c r="BH955" s="17">
        <v>0.33667839920293002</v>
      </c>
      <c r="BI955" s="17"/>
      <c r="BJ955" s="17">
        <v>0.34798852007305697</v>
      </c>
      <c r="BK955" s="17">
        <v>0.27329854982200402</v>
      </c>
      <c r="BL955" s="17"/>
      <c r="BM955" s="17">
        <v>0.33966226790444698</v>
      </c>
      <c r="BN955" s="17">
        <v>0.310266100395231</v>
      </c>
      <c r="BO955" s="17"/>
      <c r="BP955" s="17">
        <v>0.300699480331721</v>
      </c>
      <c r="BQ955" s="17">
        <v>0.29393444603659602</v>
      </c>
      <c r="BR955" s="17">
        <v>0.214935355054924</v>
      </c>
      <c r="BS955" s="17">
        <v>0.35573771595289699</v>
      </c>
      <c r="BT955" s="17"/>
      <c r="BU955" s="17">
        <v>0.32283268437436702</v>
      </c>
      <c r="BV955" s="17">
        <v>0.34963055929505099</v>
      </c>
      <c r="BW955" s="17"/>
      <c r="BX955" s="17">
        <v>0.26426315804143002</v>
      </c>
      <c r="BY955" s="17">
        <v>0.362531004406008</v>
      </c>
      <c r="BZ955" s="17"/>
      <c r="CA955" s="17">
        <v>0.28407696644865998</v>
      </c>
      <c r="CB955" s="17">
        <v>0.43386290520659498</v>
      </c>
      <c r="CC955" s="17">
        <v>0.22915581606024599</v>
      </c>
      <c r="CD955" s="17">
        <v>0.36522565295931098</v>
      </c>
    </row>
    <row r="956" spans="2:82">
      <c r="B956" t="s">
        <v>317</v>
      </c>
      <c r="C956" s="17">
        <v>6.5275502035225294E-2</v>
      </c>
      <c r="D956" s="17">
        <v>7.2410254977082505E-2</v>
      </c>
      <c r="E956" s="17">
        <v>5.8792457908671603E-2</v>
      </c>
      <c r="F956" s="17"/>
      <c r="G956" s="17">
        <v>0.10624810676746101</v>
      </c>
      <c r="H956" s="17">
        <v>7.5485361865995401E-2</v>
      </c>
      <c r="I956" s="17">
        <v>6.3128018461789906E-2</v>
      </c>
      <c r="J956" s="17">
        <v>5.2656899485674202E-2</v>
      </c>
      <c r="K956" s="17">
        <v>6.0117308045011399E-2</v>
      </c>
      <c r="L956" s="17">
        <v>4.5145740274725399E-2</v>
      </c>
      <c r="M956" s="17"/>
      <c r="N956" s="17">
        <v>6.2696946371470094E-2</v>
      </c>
      <c r="O956" s="17">
        <v>6.7742308196237999E-2</v>
      </c>
      <c r="P956" s="17">
        <v>7.1511824571475299E-2</v>
      </c>
      <c r="Q956" s="17">
        <v>5.99431615789279E-2</v>
      </c>
      <c r="R956" s="17"/>
      <c r="S956" s="17">
        <v>7.1487413484305304E-2</v>
      </c>
      <c r="T956" s="17">
        <v>7.0682711714933094E-2</v>
      </c>
      <c r="U956" s="17">
        <v>5.0807474368317299E-2</v>
      </c>
      <c r="V956" s="17">
        <v>6.1712556288761398E-2</v>
      </c>
      <c r="W956" s="17">
        <v>6.3187068719080003E-2</v>
      </c>
      <c r="X956" s="17">
        <v>5.3851950479787601E-2</v>
      </c>
      <c r="Y956" s="17">
        <v>7.6653754962156498E-2</v>
      </c>
      <c r="Z956" s="17">
        <v>7.5961901296638004E-2</v>
      </c>
      <c r="AA956" s="17">
        <v>6.64581723654743E-2</v>
      </c>
      <c r="AB956" s="17">
        <v>5.7182265115240799E-2</v>
      </c>
      <c r="AC956" s="17">
        <v>6.5475846992292697E-2</v>
      </c>
      <c r="AD956" s="17">
        <v>7.6288846498281396E-2</v>
      </c>
      <c r="AE956" s="17"/>
      <c r="AF956" s="17">
        <v>8.4790702600317E-2</v>
      </c>
      <c r="AG956" s="17">
        <v>5.8070829859264997E-2</v>
      </c>
      <c r="AH956" s="17">
        <v>6.0779631744995399E-2</v>
      </c>
      <c r="AI956" s="17">
        <v>4.9912580375402998E-2</v>
      </c>
      <c r="AJ956" s="17">
        <v>6.13117902839466E-2</v>
      </c>
      <c r="AK956" s="17">
        <v>5.5472379854901901E-2</v>
      </c>
      <c r="AL956" s="17">
        <v>6.6471093715028406E-2</v>
      </c>
      <c r="AM956" s="17">
        <v>3.6954036421765098E-2</v>
      </c>
      <c r="AN956" s="17">
        <v>6.0623272437375302E-2</v>
      </c>
      <c r="AO956" s="17">
        <v>7.9090715293510694E-2</v>
      </c>
      <c r="AP956" s="17">
        <v>9.0363010577727707E-2</v>
      </c>
      <c r="AQ956" s="17">
        <v>7.6829421014503699E-2</v>
      </c>
      <c r="AR956" s="17">
        <v>0.11239152483684201</v>
      </c>
      <c r="AS956" s="17">
        <v>9.6548701142508506E-2</v>
      </c>
      <c r="AT956" s="17">
        <v>8.4003014216862806E-2</v>
      </c>
      <c r="AU956" s="17">
        <v>7.4642926558337805E-2</v>
      </c>
      <c r="AV956" s="17"/>
      <c r="AW956" s="17">
        <v>6.6033499812927707E-2</v>
      </c>
      <c r="AX956" s="17">
        <v>6.2351227689484402E-2</v>
      </c>
      <c r="AY956" s="17">
        <v>6.2065688325909203E-2</v>
      </c>
      <c r="AZ956" s="17">
        <v>6.8078532593420102E-2</v>
      </c>
      <c r="BA956" s="17">
        <v>6.0355973519978699E-2</v>
      </c>
      <c r="BB956" s="17">
        <v>8.3155723668328102E-2</v>
      </c>
      <c r="BC956" s="17"/>
      <c r="BD956" s="17">
        <v>6.5450763749966306E-2</v>
      </c>
      <c r="BE956" s="17">
        <v>7.7950535506261895E-2</v>
      </c>
      <c r="BF956" s="17">
        <v>5.2285832476863102E-2</v>
      </c>
      <c r="BG956" s="17">
        <v>6.0559121174677703E-2</v>
      </c>
      <c r="BH956" s="17">
        <v>5.6250744459424303E-2</v>
      </c>
      <c r="BI956" s="17"/>
      <c r="BJ956" s="17">
        <v>6.1592013118647697E-2</v>
      </c>
      <c r="BK956" s="17">
        <v>8.2833573039311006E-2</v>
      </c>
      <c r="BL956" s="17"/>
      <c r="BM956" s="17">
        <v>6.4864081448142097E-2</v>
      </c>
      <c r="BN956" s="17">
        <v>6.8962194355889697E-2</v>
      </c>
      <c r="BO956" s="17"/>
      <c r="BP956" s="17">
        <v>6.6774424618406394E-2</v>
      </c>
      <c r="BQ956" s="17">
        <v>8.6188818503665499E-2</v>
      </c>
      <c r="BR956" s="17">
        <v>6.68118625278534E-2</v>
      </c>
      <c r="BS956" s="17">
        <v>6.09721889730271E-2</v>
      </c>
      <c r="BT956" s="17"/>
      <c r="BU956" s="17">
        <v>6.0299521321012503E-2</v>
      </c>
      <c r="BV956" s="17">
        <v>7.1609722706939494E-2</v>
      </c>
      <c r="BW956" s="17"/>
      <c r="BX956" s="17">
        <v>6.3108898886479706E-2</v>
      </c>
      <c r="BY956" s="17">
        <v>6.6134897714326193E-2</v>
      </c>
      <c r="BZ956" s="17"/>
      <c r="CA956" s="17">
        <v>4.9993184552757197E-2</v>
      </c>
      <c r="CB956" s="17">
        <v>9.3865618066915804E-2</v>
      </c>
      <c r="CC956" s="17">
        <v>3.2978906840776E-2</v>
      </c>
      <c r="CD956" s="17">
        <v>7.6330744311435397E-2</v>
      </c>
    </row>
    <row r="957" spans="2:82">
      <c r="B957" t="s">
        <v>318</v>
      </c>
      <c r="C957" s="17">
        <v>3.0924055597355799E-2</v>
      </c>
      <c r="D957" s="17">
        <v>3.6446733553792701E-2</v>
      </c>
      <c r="E957" s="17">
        <v>2.52165948347963E-2</v>
      </c>
      <c r="F957" s="17"/>
      <c r="G957" s="17">
        <v>4.0261681349242601E-2</v>
      </c>
      <c r="H957" s="17">
        <v>3.3829948467439003E-2</v>
      </c>
      <c r="I957" s="17">
        <v>3.5932273871054798E-2</v>
      </c>
      <c r="J957" s="17">
        <v>2.9910521818512299E-2</v>
      </c>
      <c r="K957" s="17">
        <v>3.3850559911942801E-2</v>
      </c>
      <c r="L957" s="17">
        <v>1.71134567375817E-2</v>
      </c>
      <c r="M957" s="17"/>
      <c r="N957" s="17">
        <v>2.1753596909426E-2</v>
      </c>
      <c r="O957" s="17">
        <v>2.7506590980346801E-2</v>
      </c>
      <c r="P957" s="17">
        <v>4.5994235189940197E-2</v>
      </c>
      <c r="Q957" s="17">
        <v>3.0841150568109901E-2</v>
      </c>
      <c r="R957" s="17"/>
      <c r="S957" s="17">
        <v>3.50571786703016E-2</v>
      </c>
      <c r="T957" s="17">
        <v>2.09098800890112E-2</v>
      </c>
      <c r="U957" s="17">
        <v>3.1985629819282997E-2</v>
      </c>
      <c r="V957" s="17">
        <v>1.8143298925380601E-2</v>
      </c>
      <c r="W957" s="17">
        <v>3.1425674648627902E-2</v>
      </c>
      <c r="X957" s="17">
        <v>3.1316277315301101E-2</v>
      </c>
      <c r="Y957" s="17">
        <v>2.9023401962767099E-2</v>
      </c>
      <c r="Z957" s="17">
        <v>4.0218337637813698E-2</v>
      </c>
      <c r="AA957" s="17">
        <v>2.2894997410765301E-2</v>
      </c>
      <c r="AB957" s="17">
        <v>4.1275106887360302E-2</v>
      </c>
      <c r="AC957" s="17">
        <v>4.8394101597700002E-2</v>
      </c>
      <c r="AD957" s="17">
        <v>5.0138829576521403E-2</v>
      </c>
      <c r="AE957" s="17"/>
      <c r="AF957" s="17">
        <v>0</v>
      </c>
      <c r="AG957" s="17">
        <v>6.67772112890965E-2</v>
      </c>
      <c r="AH957" s="17">
        <v>3.4622740136442003E-2</v>
      </c>
      <c r="AI957" s="17">
        <v>2.6902984913745698E-2</v>
      </c>
      <c r="AJ957" s="17">
        <v>2.78452183136127E-2</v>
      </c>
      <c r="AK957" s="17">
        <v>3.0053523568632501E-2</v>
      </c>
      <c r="AL957" s="17">
        <v>4.9052883069581103E-2</v>
      </c>
      <c r="AM957" s="17">
        <v>1.7248313800793599E-2</v>
      </c>
      <c r="AN957" s="17">
        <v>1.95554309289524E-2</v>
      </c>
      <c r="AO957" s="17">
        <v>2.23788584110933E-2</v>
      </c>
      <c r="AP957" s="17">
        <v>1.70963927052191E-2</v>
      </c>
      <c r="AQ957" s="17">
        <v>5.79304092197718E-2</v>
      </c>
      <c r="AR957" s="17">
        <v>1.7199242988087799E-2</v>
      </c>
      <c r="AS957" s="17">
        <v>1.9249623142821599E-2</v>
      </c>
      <c r="AT957" s="17">
        <v>3.3450410194861703E-2</v>
      </c>
      <c r="AU957" s="17">
        <v>2.9025773745123998E-2</v>
      </c>
      <c r="AV957" s="17"/>
      <c r="AW957" s="17">
        <v>3.9361015722773701E-2</v>
      </c>
      <c r="AX957" s="17">
        <v>2.4775733529743299E-2</v>
      </c>
      <c r="AY957" s="17">
        <v>2.87626854021832E-2</v>
      </c>
      <c r="AZ957" s="17">
        <v>3.8188988745879497E-2</v>
      </c>
      <c r="BA957" s="17">
        <v>2.3921473630000901E-2</v>
      </c>
      <c r="BB957" s="17">
        <v>1.4393378738086099E-2</v>
      </c>
      <c r="BC957" s="17"/>
      <c r="BD957" s="17">
        <v>2.2667995971518501E-2</v>
      </c>
      <c r="BE957" s="17">
        <v>3.2106887675737598E-2</v>
      </c>
      <c r="BF957" s="17">
        <v>2.8989512155980401E-2</v>
      </c>
      <c r="BG957" s="17">
        <v>2.9009652408033899E-2</v>
      </c>
      <c r="BH957" s="17">
        <v>6.6326234321654701E-2</v>
      </c>
      <c r="BI957" s="17"/>
      <c r="BJ957" s="17">
        <v>3.0314938948457201E-2</v>
      </c>
      <c r="BK957" s="17">
        <v>3.2020087321496797E-2</v>
      </c>
      <c r="BL957" s="17"/>
      <c r="BM957" s="17">
        <v>3.1966496682067802E-2</v>
      </c>
      <c r="BN957" s="17">
        <v>2.6519352242155202E-2</v>
      </c>
      <c r="BO957" s="17"/>
      <c r="BP957" s="17">
        <v>3.0252340848306299E-2</v>
      </c>
      <c r="BQ957" s="17">
        <v>4.0197695868679099E-2</v>
      </c>
      <c r="BR957" s="17">
        <v>4.2972708159145098E-2</v>
      </c>
      <c r="BS957" s="17">
        <v>2.8548646321233301E-2</v>
      </c>
      <c r="BT957" s="17"/>
      <c r="BU957" s="17">
        <v>2.3777021543319898E-2</v>
      </c>
      <c r="BV957" s="17">
        <v>4.00219386975081E-2</v>
      </c>
      <c r="BW957" s="17"/>
      <c r="BX957" s="17">
        <v>2.39252947286436E-2</v>
      </c>
      <c r="BY957" s="17">
        <v>3.3700154604280302E-2</v>
      </c>
      <c r="BZ957" s="17"/>
      <c r="CA957" s="17">
        <v>1.49347246246856E-2</v>
      </c>
      <c r="CB957" s="17">
        <v>6.0596872569533299E-2</v>
      </c>
      <c r="CC957" s="17">
        <v>9.6666649309576896E-3</v>
      </c>
      <c r="CD957" s="17">
        <v>2.9282746111738998E-2</v>
      </c>
    </row>
    <row r="958" spans="2:82">
      <c r="B958" t="s">
        <v>195</v>
      </c>
      <c r="C958" s="17">
        <v>8.6025413604372894E-2</v>
      </c>
      <c r="D958" s="17">
        <v>6.8943050052377594E-2</v>
      </c>
      <c r="E958" s="17">
        <v>0.10240142776728001</v>
      </c>
      <c r="F958" s="17"/>
      <c r="G958" s="17">
        <v>7.6709953254892105E-2</v>
      </c>
      <c r="H958" s="17">
        <v>7.4587985849005695E-2</v>
      </c>
      <c r="I958" s="17">
        <v>7.4470809521324094E-2</v>
      </c>
      <c r="J958" s="17">
        <v>0.10974472293594401</v>
      </c>
      <c r="K958" s="17">
        <v>0.10258139407880799</v>
      </c>
      <c r="L958" s="17">
        <v>8.0605279829583598E-2</v>
      </c>
      <c r="M958" s="17"/>
      <c r="N958" s="17">
        <v>5.2811712986007599E-2</v>
      </c>
      <c r="O958" s="17">
        <v>8.5584962575898205E-2</v>
      </c>
      <c r="P958" s="17">
        <v>8.57025844231534E-2</v>
      </c>
      <c r="Q958" s="17">
        <v>0.12131197690409801</v>
      </c>
      <c r="R958" s="17"/>
      <c r="S958" s="17">
        <v>5.5852369272075798E-2</v>
      </c>
      <c r="T958" s="17">
        <v>8.5251373537784295E-2</v>
      </c>
      <c r="U958" s="17">
        <v>0.1091739656062</v>
      </c>
      <c r="V958" s="17">
        <v>0.11114521308072001</v>
      </c>
      <c r="W958" s="17">
        <v>5.4767418712855599E-2</v>
      </c>
      <c r="X958" s="17">
        <v>9.8939723624243497E-2</v>
      </c>
      <c r="Y958" s="17">
        <v>9.3798360551052201E-2</v>
      </c>
      <c r="Z958" s="17">
        <v>7.4953444552573897E-2</v>
      </c>
      <c r="AA958" s="17">
        <v>9.97840342382912E-2</v>
      </c>
      <c r="AB958" s="17">
        <v>7.6262523166584495E-2</v>
      </c>
      <c r="AC958" s="17">
        <v>7.44337934010703E-2</v>
      </c>
      <c r="AD958" s="17">
        <v>0.11947621054179999</v>
      </c>
      <c r="AE958" s="17"/>
      <c r="AF958" s="17">
        <v>0.21887323017783</v>
      </c>
      <c r="AG958" s="17">
        <v>0.101103082326613</v>
      </c>
      <c r="AH958" s="17">
        <v>0.14596560650336499</v>
      </c>
      <c r="AI958" s="17">
        <v>0.11336048403872501</v>
      </c>
      <c r="AJ958" s="17">
        <v>9.0860906203427794E-2</v>
      </c>
      <c r="AK958" s="17">
        <v>6.3463544572675404E-2</v>
      </c>
      <c r="AL958" s="17">
        <v>8.6436539887518496E-2</v>
      </c>
      <c r="AM958" s="17">
        <v>7.6908206537441404E-2</v>
      </c>
      <c r="AN958" s="17">
        <v>8.1157272364901195E-2</v>
      </c>
      <c r="AO958" s="17">
        <v>7.2211820209767699E-2</v>
      </c>
      <c r="AP958" s="17">
        <v>4.8036284972149901E-2</v>
      </c>
      <c r="AQ958" s="17">
        <v>6.5453557377172303E-2</v>
      </c>
      <c r="AR958" s="17">
        <v>8.3545593795856202E-2</v>
      </c>
      <c r="AS958" s="17">
        <v>3.9221827287066399E-2</v>
      </c>
      <c r="AT958" s="17">
        <v>3.4562876884368002E-2</v>
      </c>
      <c r="AU958" s="17">
        <v>3.06930789970742E-2</v>
      </c>
      <c r="AV958" s="17"/>
      <c r="AW958" s="17">
        <v>5.9498058417754802E-2</v>
      </c>
      <c r="AX958" s="17">
        <v>9.15846107281241E-2</v>
      </c>
      <c r="AY958" s="17">
        <v>0.10222289813446001</v>
      </c>
      <c r="AZ958" s="17">
        <v>0.10340223056294</v>
      </c>
      <c r="BA958" s="17">
        <v>7.7799693978310103E-2</v>
      </c>
      <c r="BB958" s="17">
        <v>8.4790187949013093E-2</v>
      </c>
      <c r="BC958" s="17"/>
      <c r="BD958" s="17">
        <v>0.118635713827492</v>
      </c>
      <c r="BE958" s="17">
        <v>9.97861444166602E-2</v>
      </c>
      <c r="BF958" s="17">
        <v>5.7523055557189201E-2</v>
      </c>
      <c r="BG958" s="17">
        <v>3.9383344306594403E-2</v>
      </c>
      <c r="BH958" s="17">
        <v>4.71020051779154E-2</v>
      </c>
      <c r="BI958" s="17"/>
      <c r="BJ958" s="17">
        <v>9.1957893235458193E-2</v>
      </c>
      <c r="BK958" s="17">
        <v>5.6940613778699599E-2</v>
      </c>
      <c r="BL958" s="17"/>
      <c r="BM958" s="17">
        <v>9.3627742884267395E-2</v>
      </c>
      <c r="BN958" s="17">
        <v>4.6372858585263702E-2</v>
      </c>
      <c r="BO958" s="17"/>
      <c r="BP958" s="17">
        <v>3.1292714337434802E-2</v>
      </c>
      <c r="BQ958" s="17">
        <v>7.5903108316792894E-2</v>
      </c>
      <c r="BR958" s="17">
        <v>8.1873843962192994E-2</v>
      </c>
      <c r="BS958" s="17">
        <v>9.5818744335768605E-2</v>
      </c>
      <c r="BT958" s="17"/>
      <c r="BU958" s="17">
        <v>6.6464891123302297E-2</v>
      </c>
      <c r="BV958" s="17">
        <v>0.110925161606859</v>
      </c>
      <c r="BW958" s="17"/>
      <c r="BX958" s="17">
        <v>4.0890908123128199E-2</v>
      </c>
      <c r="BY958" s="17">
        <v>0.10392827643894401</v>
      </c>
      <c r="BZ958" s="17"/>
      <c r="CA958" s="17">
        <v>3.6483759708637001E-2</v>
      </c>
      <c r="CB958" s="17">
        <v>0.11448646910297899</v>
      </c>
      <c r="CC958" s="17">
        <v>2.8699938139734999E-2</v>
      </c>
      <c r="CD958" s="17">
        <v>0.13297177764061299</v>
      </c>
    </row>
    <row r="959" spans="2:82">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row>
    <row r="960" spans="2:82">
      <c r="B960" s="6" t="s">
        <v>320</v>
      </c>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row>
    <row r="961" spans="2:82">
      <c r="B961" s="24" t="s">
        <v>15</v>
      </c>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row>
    <row r="962" spans="2:82">
      <c r="B962" t="s">
        <v>315</v>
      </c>
      <c r="C962" s="17">
        <v>0.14953574245645301</v>
      </c>
      <c r="D962" s="17">
        <v>0.155006202214475</v>
      </c>
      <c r="E962" s="17">
        <v>0.142229082861663</v>
      </c>
      <c r="F962" s="17"/>
      <c r="G962" s="17">
        <v>0.17502068090477199</v>
      </c>
      <c r="H962" s="17">
        <v>0.18010533516810701</v>
      </c>
      <c r="I962" s="17">
        <v>0.16732975785766199</v>
      </c>
      <c r="J962" s="17">
        <v>0.109557648150926</v>
      </c>
      <c r="K962" s="17">
        <v>0.12931977684068</v>
      </c>
      <c r="L962" s="17">
        <v>0.13917101960964301</v>
      </c>
      <c r="M962" s="17"/>
      <c r="N962" s="17">
        <v>0.182333401395497</v>
      </c>
      <c r="O962" s="17">
        <v>0.13742562952645501</v>
      </c>
      <c r="P962" s="17">
        <v>0.14224859972353199</v>
      </c>
      <c r="Q962" s="17">
        <v>0.131784165412445</v>
      </c>
      <c r="R962" s="17"/>
      <c r="S962" s="17">
        <v>0.21303407577442601</v>
      </c>
      <c r="T962" s="17">
        <v>0.14751261392996101</v>
      </c>
      <c r="U962" s="17">
        <v>0.113937345870624</v>
      </c>
      <c r="V962" s="17">
        <v>0.15684535816761</v>
      </c>
      <c r="W962" s="17">
        <v>0.114391745522507</v>
      </c>
      <c r="X962" s="17">
        <v>0.13789776650795199</v>
      </c>
      <c r="Y962" s="17">
        <v>0.13828465816518701</v>
      </c>
      <c r="Z962" s="17">
        <v>0.102201965324212</v>
      </c>
      <c r="AA962" s="17">
        <v>0.15767089351309799</v>
      </c>
      <c r="AB962" s="17">
        <v>0.141155155670844</v>
      </c>
      <c r="AC962" s="17">
        <v>0.15973688219682899</v>
      </c>
      <c r="AD962" s="17">
        <v>0.123325338027289</v>
      </c>
      <c r="AE962" s="17"/>
      <c r="AF962" s="17">
        <v>4.5486787894145002E-2</v>
      </c>
      <c r="AG962" s="17">
        <v>0.164571490493645</v>
      </c>
      <c r="AH962" s="17">
        <v>0.15559739970859501</v>
      </c>
      <c r="AI962" s="17">
        <v>0.13652338617794299</v>
      </c>
      <c r="AJ962" s="17">
        <v>0.14235631004315399</v>
      </c>
      <c r="AK962" s="17">
        <v>0.124342806794698</v>
      </c>
      <c r="AL962" s="17">
        <v>0.17984919688328099</v>
      </c>
      <c r="AM962" s="17">
        <v>0.18187040295099599</v>
      </c>
      <c r="AN962" s="17">
        <v>0.112670706923582</v>
      </c>
      <c r="AO962" s="17">
        <v>0.14946261296480901</v>
      </c>
      <c r="AP962" s="17">
        <v>0.17406411854199499</v>
      </c>
      <c r="AQ962" s="17">
        <v>0.14179620506461599</v>
      </c>
      <c r="AR962" s="17">
        <v>9.0463128126772596E-2</v>
      </c>
      <c r="AS962" s="17">
        <v>0.11169995987135101</v>
      </c>
      <c r="AT962" s="17">
        <v>0.228490722585665</v>
      </c>
      <c r="AU962" s="17">
        <v>0.20369455089081001</v>
      </c>
      <c r="AV962" s="17"/>
      <c r="AW962" s="17">
        <v>0.201469548598115</v>
      </c>
      <c r="AX962" s="17">
        <v>0.14183147705309901</v>
      </c>
      <c r="AY962" s="17">
        <v>0.14000260423751701</v>
      </c>
      <c r="AZ962" s="17">
        <v>0.120816372828581</v>
      </c>
      <c r="BA962" s="17">
        <v>0.12468893632774899</v>
      </c>
      <c r="BB962" s="17">
        <v>0.15086853633764699</v>
      </c>
      <c r="BC962" s="17"/>
      <c r="BD962" s="17">
        <v>0.110294522863399</v>
      </c>
      <c r="BE962" s="17">
        <v>0.13849540689175899</v>
      </c>
      <c r="BF962" s="17">
        <v>0.19250767078415801</v>
      </c>
      <c r="BG962" s="17">
        <v>0.16996936277279301</v>
      </c>
      <c r="BH962" s="17">
        <v>0.169706619608049</v>
      </c>
      <c r="BI962" s="17"/>
      <c r="BJ962" s="17">
        <v>0.13464811098358301</v>
      </c>
      <c r="BK962" s="17">
        <v>0.215877562443474</v>
      </c>
      <c r="BL962" s="17"/>
      <c r="BM962" s="17">
        <v>0.13786940006450801</v>
      </c>
      <c r="BN962" s="17">
        <v>0.20406452151459001</v>
      </c>
      <c r="BO962" s="17"/>
      <c r="BP962" s="17">
        <v>0.19917206538480101</v>
      </c>
      <c r="BQ962" s="17">
        <v>0.21807599163271801</v>
      </c>
      <c r="BR962" s="17">
        <v>0.17518511281818</v>
      </c>
      <c r="BS962" s="17">
        <v>0.12665989978235601</v>
      </c>
      <c r="BT962" s="17"/>
      <c r="BU962" s="17">
        <v>0.177491157307826</v>
      </c>
      <c r="BV962" s="17">
        <v>0.113949638569005</v>
      </c>
      <c r="BW962" s="17"/>
      <c r="BX962" s="17">
        <v>0.24293786450006899</v>
      </c>
      <c r="BY962" s="17">
        <v>0.11248725014275</v>
      </c>
      <c r="BZ962" s="17"/>
      <c r="CA962" s="17">
        <v>0.18311892533059501</v>
      </c>
      <c r="CB962" s="17">
        <v>6.3841433447725804E-2</v>
      </c>
      <c r="CC962" s="17">
        <v>0.25697632403270099</v>
      </c>
      <c r="CD962" s="17">
        <v>0.108179434720513</v>
      </c>
    </row>
    <row r="963" spans="2:82">
      <c r="B963" t="s">
        <v>316</v>
      </c>
      <c r="C963" s="17">
        <v>0.37863292489768902</v>
      </c>
      <c r="D963" s="17">
        <v>0.37416100719010398</v>
      </c>
      <c r="E963" s="17">
        <v>0.38581777813856399</v>
      </c>
      <c r="F963" s="17"/>
      <c r="G963" s="17">
        <v>0.37754583590421797</v>
      </c>
      <c r="H963" s="17">
        <v>0.38760930424602602</v>
      </c>
      <c r="I963" s="17">
        <v>0.35885960287428997</v>
      </c>
      <c r="J963" s="17">
        <v>0.365531361940301</v>
      </c>
      <c r="K963" s="17">
        <v>0.38145843218476599</v>
      </c>
      <c r="L963" s="17">
        <v>0.39693384876698201</v>
      </c>
      <c r="M963" s="17"/>
      <c r="N963" s="17">
        <v>0.40596805668379299</v>
      </c>
      <c r="O963" s="17">
        <v>0.39922253296502802</v>
      </c>
      <c r="P963" s="17">
        <v>0.36397162834289298</v>
      </c>
      <c r="Q963" s="17">
        <v>0.34074177768006497</v>
      </c>
      <c r="R963" s="17"/>
      <c r="S963" s="17">
        <v>0.35287039002306197</v>
      </c>
      <c r="T963" s="17">
        <v>0.42778409775812298</v>
      </c>
      <c r="U963" s="17">
        <v>0.40564643977192899</v>
      </c>
      <c r="V963" s="17">
        <v>0.31768291870579402</v>
      </c>
      <c r="W963" s="17">
        <v>0.39407156536254101</v>
      </c>
      <c r="X963" s="17">
        <v>0.35977500848073002</v>
      </c>
      <c r="Y963" s="17">
        <v>0.37531798276628298</v>
      </c>
      <c r="Z963" s="17">
        <v>0.423330457925986</v>
      </c>
      <c r="AA963" s="17">
        <v>0.39181440210371998</v>
      </c>
      <c r="AB963" s="17">
        <v>0.40313337258606402</v>
      </c>
      <c r="AC963" s="17">
        <v>0.32163503162815499</v>
      </c>
      <c r="AD963" s="17">
        <v>0.33965023447656301</v>
      </c>
      <c r="AE963" s="17"/>
      <c r="AF963" s="17">
        <v>0.34474561874093002</v>
      </c>
      <c r="AG963" s="17">
        <v>0.30469803458571998</v>
      </c>
      <c r="AH963" s="17">
        <v>0.37342405784628901</v>
      </c>
      <c r="AI963" s="17">
        <v>0.35690048414380499</v>
      </c>
      <c r="AJ963" s="17">
        <v>0.37455956804478002</v>
      </c>
      <c r="AK963" s="17">
        <v>0.40618078906555699</v>
      </c>
      <c r="AL963" s="17">
        <v>0.35748085311086603</v>
      </c>
      <c r="AM963" s="17">
        <v>0.353801012517653</v>
      </c>
      <c r="AN963" s="17">
        <v>0.40690888259135699</v>
      </c>
      <c r="AO963" s="17">
        <v>0.40189771173144301</v>
      </c>
      <c r="AP963" s="17">
        <v>0.39597412297932899</v>
      </c>
      <c r="AQ963" s="17">
        <v>0.42173065896077</v>
      </c>
      <c r="AR963" s="17">
        <v>0.34515881548607602</v>
      </c>
      <c r="AS963" s="17">
        <v>0.34428997159258701</v>
      </c>
      <c r="AT963" s="17">
        <v>0.45908523636165499</v>
      </c>
      <c r="AU963" s="17">
        <v>0.432386266408535</v>
      </c>
      <c r="AV963" s="17"/>
      <c r="AW963" s="17">
        <v>0.37956021033833798</v>
      </c>
      <c r="AX963" s="17">
        <v>0.39811263916252498</v>
      </c>
      <c r="AY963" s="17">
        <v>0.36309420680201798</v>
      </c>
      <c r="AZ963" s="17">
        <v>0.38081990322390902</v>
      </c>
      <c r="BA963" s="17">
        <v>0.36273840343307701</v>
      </c>
      <c r="BB963" s="17">
        <v>0.34111525691180999</v>
      </c>
      <c r="BC963" s="17"/>
      <c r="BD963" s="17">
        <v>0.36582084021599198</v>
      </c>
      <c r="BE963" s="17">
        <v>0.36942165213489803</v>
      </c>
      <c r="BF963" s="17">
        <v>0.40081873728688</v>
      </c>
      <c r="BG963" s="17">
        <v>0.43144808045926603</v>
      </c>
      <c r="BH963" s="17">
        <v>0.32665398930681699</v>
      </c>
      <c r="BI963" s="17"/>
      <c r="BJ963" s="17">
        <v>0.37776673725589399</v>
      </c>
      <c r="BK963" s="17">
        <v>0.38230814434502602</v>
      </c>
      <c r="BL963" s="17"/>
      <c r="BM963" s="17">
        <v>0.37851655700463499</v>
      </c>
      <c r="BN963" s="17">
        <v>0.38203534822144197</v>
      </c>
      <c r="BO963" s="17"/>
      <c r="BP963" s="17">
        <v>0.39855061547627402</v>
      </c>
      <c r="BQ963" s="17">
        <v>0.393912060943582</v>
      </c>
      <c r="BR963" s="17">
        <v>0.35171353370609398</v>
      </c>
      <c r="BS963" s="17">
        <v>0.37964776123870803</v>
      </c>
      <c r="BT963" s="17"/>
      <c r="BU963" s="17">
        <v>0.40474475959390499</v>
      </c>
      <c r="BV963" s="17">
        <v>0.34539362341954299</v>
      </c>
      <c r="BW963" s="17"/>
      <c r="BX963" s="17">
        <v>0.42186975408221</v>
      </c>
      <c r="BY963" s="17">
        <v>0.36148278634983499</v>
      </c>
      <c r="BZ963" s="17"/>
      <c r="CA963" s="17">
        <v>0.452265052829329</v>
      </c>
      <c r="CB963" s="17">
        <v>0.273765772839836</v>
      </c>
      <c r="CC963" s="17">
        <v>0.49557006283088201</v>
      </c>
      <c r="CD963" s="17">
        <v>0.335137295840298</v>
      </c>
    </row>
    <row r="964" spans="2:82">
      <c r="B964" t="s">
        <v>283</v>
      </c>
      <c r="C964" s="17">
        <v>0.31398700395409901</v>
      </c>
      <c r="D964" s="17">
        <v>0.31905849676255299</v>
      </c>
      <c r="E964" s="17">
        <v>0.30841192240089998</v>
      </c>
      <c r="F964" s="17"/>
      <c r="G964" s="17">
        <v>0.26634055597710499</v>
      </c>
      <c r="H964" s="17">
        <v>0.25979680800189298</v>
      </c>
      <c r="I964" s="17">
        <v>0.32940911448208199</v>
      </c>
      <c r="J964" s="17">
        <v>0.329479110707603</v>
      </c>
      <c r="K964" s="17">
        <v>0.32308251580180303</v>
      </c>
      <c r="L964" s="17">
        <v>0.35860141363229903</v>
      </c>
      <c r="M964" s="17"/>
      <c r="N964" s="17">
        <v>0.29056385439166899</v>
      </c>
      <c r="O964" s="17">
        <v>0.30746281770377798</v>
      </c>
      <c r="P964" s="17">
        <v>0.32242709617944898</v>
      </c>
      <c r="Q964" s="17">
        <v>0.34202656301758499</v>
      </c>
      <c r="R964" s="17"/>
      <c r="S964" s="17">
        <v>0.27684282280545502</v>
      </c>
      <c r="T964" s="17">
        <v>0.31049518654059899</v>
      </c>
      <c r="U964" s="17">
        <v>0.32235891919542098</v>
      </c>
      <c r="V964" s="17">
        <v>0.35527554856100702</v>
      </c>
      <c r="W964" s="17">
        <v>0.32770876557411599</v>
      </c>
      <c r="X964" s="17">
        <v>0.31873097441977299</v>
      </c>
      <c r="Y964" s="17">
        <v>0.32173718221212899</v>
      </c>
      <c r="Z964" s="17">
        <v>0.33508120137969499</v>
      </c>
      <c r="AA964" s="17">
        <v>0.280958514358571</v>
      </c>
      <c r="AB964" s="17">
        <v>0.30339645318936098</v>
      </c>
      <c r="AC964" s="17">
        <v>0.35910720200893298</v>
      </c>
      <c r="AD964" s="17">
        <v>0.338904702952671</v>
      </c>
      <c r="AE964" s="17"/>
      <c r="AF964" s="17">
        <v>0.30610366058677901</v>
      </c>
      <c r="AG964" s="17">
        <v>0.35522332363374698</v>
      </c>
      <c r="AH964" s="17">
        <v>0.26534149750179298</v>
      </c>
      <c r="AI964" s="17">
        <v>0.33296684852949499</v>
      </c>
      <c r="AJ964" s="17">
        <v>0.333768214301426</v>
      </c>
      <c r="AK964" s="17">
        <v>0.32564889126214902</v>
      </c>
      <c r="AL964" s="17">
        <v>0.30604949339855902</v>
      </c>
      <c r="AM964" s="17">
        <v>0.32736150973806499</v>
      </c>
      <c r="AN964" s="17">
        <v>0.31578998202720199</v>
      </c>
      <c r="AO964" s="17">
        <v>0.304726813356829</v>
      </c>
      <c r="AP964" s="17">
        <v>0.28976207047531799</v>
      </c>
      <c r="AQ964" s="17">
        <v>0.28828609298628599</v>
      </c>
      <c r="AR964" s="17">
        <v>0.41204167070301001</v>
      </c>
      <c r="AS964" s="17">
        <v>0.39715648100137002</v>
      </c>
      <c r="AT964" s="17">
        <v>0.217169168427047</v>
      </c>
      <c r="AU964" s="17">
        <v>0.23159077233779601</v>
      </c>
      <c r="AV964" s="17"/>
      <c r="AW964" s="17">
        <v>0.25647560693726701</v>
      </c>
      <c r="AX964" s="17">
        <v>0.30911282128753498</v>
      </c>
      <c r="AY964" s="17">
        <v>0.316264106532405</v>
      </c>
      <c r="AZ964" s="17">
        <v>0.334223136553851</v>
      </c>
      <c r="BA964" s="17">
        <v>0.37842376379926801</v>
      </c>
      <c r="BB964" s="17">
        <v>0.36692901129414601</v>
      </c>
      <c r="BC964" s="17"/>
      <c r="BD964" s="17">
        <v>0.337426025796629</v>
      </c>
      <c r="BE964" s="17">
        <v>0.32318854822008197</v>
      </c>
      <c r="BF964" s="17">
        <v>0.27703643624989099</v>
      </c>
      <c r="BG964" s="17">
        <v>0.26865099622495098</v>
      </c>
      <c r="BH964" s="17">
        <v>0.36512677470308802</v>
      </c>
      <c r="BI964" s="17"/>
      <c r="BJ964" s="17">
        <v>0.32872748569943999</v>
      </c>
      <c r="BK964" s="17">
        <v>0.25156064133303202</v>
      </c>
      <c r="BL964" s="17"/>
      <c r="BM964" s="17">
        <v>0.31839567636808502</v>
      </c>
      <c r="BN964" s="17">
        <v>0.29524311416159998</v>
      </c>
      <c r="BO964" s="17"/>
      <c r="BP964" s="17">
        <v>0.28920868534600003</v>
      </c>
      <c r="BQ964" s="17">
        <v>0.240851700353783</v>
      </c>
      <c r="BR964" s="17">
        <v>0.32381372023001997</v>
      </c>
      <c r="BS964" s="17">
        <v>0.32888688681683498</v>
      </c>
      <c r="BT964" s="17"/>
      <c r="BU964" s="17">
        <v>0.292734708047723</v>
      </c>
      <c r="BV964" s="17">
        <v>0.34104031058510398</v>
      </c>
      <c r="BW964" s="17"/>
      <c r="BX964" s="17">
        <v>0.230662735521735</v>
      </c>
      <c r="BY964" s="17">
        <v>0.34703805730297099</v>
      </c>
      <c r="BZ964" s="17"/>
      <c r="CA964" s="17">
        <v>0.27545944714445297</v>
      </c>
      <c r="CB964" s="17">
        <v>0.433733784616669</v>
      </c>
      <c r="CC964" s="17">
        <v>0.182197884599406</v>
      </c>
      <c r="CD964" s="17">
        <v>0.34991640217152498</v>
      </c>
    </row>
    <row r="965" spans="2:82">
      <c r="B965" t="s">
        <v>317</v>
      </c>
      <c r="C965" s="17">
        <v>4.9419086109403897E-2</v>
      </c>
      <c r="D965" s="17">
        <v>5.5764113772240102E-2</v>
      </c>
      <c r="E965" s="17">
        <v>4.3589415151412701E-2</v>
      </c>
      <c r="F965" s="17"/>
      <c r="G965" s="17">
        <v>7.1934019418368106E-2</v>
      </c>
      <c r="H965" s="17">
        <v>6.21329292106748E-2</v>
      </c>
      <c r="I965" s="17">
        <v>4.5729658245851797E-2</v>
      </c>
      <c r="J965" s="17">
        <v>5.28156060296609E-2</v>
      </c>
      <c r="K965" s="17">
        <v>5.4065708028296702E-2</v>
      </c>
      <c r="L965" s="17">
        <v>2.1203853438585399E-2</v>
      </c>
      <c r="M965" s="17"/>
      <c r="N965" s="17">
        <v>4.9793198697585202E-2</v>
      </c>
      <c r="O965" s="17">
        <v>4.6266492021564201E-2</v>
      </c>
      <c r="P965" s="17">
        <v>5.8692266308760101E-2</v>
      </c>
      <c r="Q965" s="17">
        <v>4.3654297978167597E-2</v>
      </c>
      <c r="R965" s="17"/>
      <c r="S965" s="17">
        <v>6.6368741091076294E-2</v>
      </c>
      <c r="T965" s="17">
        <v>1.86518887066306E-2</v>
      </c>
      <c r="U965" s="17">
        <v>4.5753209280579299E-2</v>
      </c>
      <c r="V965" s="17">
        <v>5.6858119858818501E-2</v>
      </c>
      <c r="W965" s="17">
        <v>6.4352745145335594E-2</v>
      </c>
      <c r="X965" s="17">
        <v>6.1266587126932698E-2</v>
      </c>
      <c r="Y965" s="17">
        <v>5.4621513770403203E-2</v>
      </c>
      <c r="Z965" s="17">
        <v>5.6734865519317897E-2</v>
      </c>
      <c r="AA965" s="17">
        <v>4.4707193382746001E-2</v>
      </c>
      <c r="AB965" s="17">
        <v>2.9352255974930699E-2</v>
      </c>
      <c r="AC965" s="17">
        <v>6.0983120919241601E-2</v>
      </c>
      <c r="AD965" s="17">
        <v>5.5280732901861897E-2</v>
      </c>
      <c r="AE965" s="17"/>
      <c r="AF965" s="17">
        <v>8.4790702600317E-2</v>
      </c>
      <c r="AG965" s="17">
        <v>3.8360428809105E-2</v>
      </c>
      <c r="AH965" s="17">
        <v>3.70047470507067E-2</v>
      </c>
      <c r="AI965" s="17">
        <v>2.6990721818289501E-2</v>
      </c>
      <c r="AJ965" s="17">
        <v>4.1109558938326698E-2</v>
      </c>
      <c r="AK965" s="17">
        <v>5.67690619435871E-2</v>
      </c>
      <c r="AL965" s="17">
        <v>7.1718313225675498E-2</v>
      </c>
      <c r="AM965" s="17">
        <v>3.2978903222653601E-2</v>
      </c>
      <c r="AN965" s="17">
        <v>4.3953778347337102E-2</v>
      </c>
      <c r="AO965" s="17">
        <v>5.7808439528518302E-2</v>
      </c>
      <c r="AP965" s="17">
        <v>5.73206827800357E-2</v>
      </c>
      <c r="AQ965" s="17">
        <v>5.6390425466375897E-2</v>
      </c>
      <c r="AR965" s="17">
        <v>4.8181665833658502E-2</v>
      </c>
      <c r="AS965" s="17">
        <v>9.7867483937150099E-2</v>
      </c>
      <c r="AT965" s="17">
        <v>5.1271041741989799E-2</v>
      </c>
      <c r="AU965" s="17">
        <v>6.39625066083616E-2</v>
      </c>
      <c r="AV965" s="17"/>
      <c r="AW965" s="17">
        <v>6.7824869167133706E-2</v>
      </c>
      <c r="AX965" s="17">
        <v>4.48467536572036E-2</v>
      </c>
      <c r="AY965" s="17">
        <v>5.3579165233503499E-2</v>
      </c>
      <c r="AZ965" s="17">
        <v>3.5710741394746601E-2</v>
      </c>
      <c r="BA965" s="17">
        <v>4.2441263606337098E-2</v>
      </c>
      <c r="BB965" s="17">
        <v>5.0605137090901198E-2</v>
      </c>
      <c r="BC965" s="17"/>
      <c r="BD965" s="17">
        <v>4.6646269516102602E-2</v>
      </c>
      <c r="BE965" s="17">
        <v>5.05230201693097E-2</v>
      </c>
      <c r="BF965" s="17">
        <v>4.62170090029397E-2</v>
      </c>
      <c r="BG965" s="17">
        <v>5.7736641686694901E-2</v>
      </c>
      <c r="BH965" s="17">
        <v>8.7636839516662707E-2</v>
      </c>
      <c r="BI965" s="17"/>
      <c r="BJ965" s="17">
        <v>4.4749727127514301E-2</v>
      </c>
      <c r="BK965" s="17">
        <v>7.0752140004907996E-2</v>
      </c>
      <c r="BL965" s="17"/>
      <c r="BM965" s="17">
        <v>4.9941851623181502E-2</v>
      </c>
      <c r="BN965" s="17">
        <v>4.5587329132967598E-2</v>
      </c>
      <c r="BO965" s="17"/>
      <c r="BP965" s="17">
        <v>4.8927603508456603E-2</v>
      </c>
      <c r="BQ965" s="17">
        <v>6.4505288674643502E-2</v>
      </c>
      <c r="BR965" s="17">
        <v>5.2063100465520103E-2</v>
      </c>
      <c r="BS965" s="17">
        <v>4.6248443823896902E-2</v>
      </c>
      <c r="BT965" s="17"/>
      <c r="BU965" s="17">
        <v>4.3213628755735797E-2</v>
      </c>
      <c r="BV965" s="17">
        <v>5.7318380440423901E-2</v>
      </c>
      <c r="BW965" s="17"/>
      <c r="BX965" s="17">
        <v>5.0965380662145801E-2</v>
      </c>
      <c r="BY965" s="17">
        <v>4.8805739425211603E-2</v>
      </c>
      <c r="BZ965" s="17"/>
      <c r="CA965" s="17">
        <v>3.85085379627031E-2</v>
      </c>
      <c r="CB965" s="17">
        <v>7.3077604138356095E-2</v>
      </c>
      <c r="CC965" s="17">
        <v>2.2935325177116501E-2</v>
      </c>
      <c r="CD965" s="17">
        <v>5.7855646061403997E-2</v>
      </c>
    </row>
    <row r="966" spans="2:82">
      <c r="B966" t="s">
        <v>318</v>
      </c>
      <c r="C966" s="17">
        <v>2.46640231714691E-2</v>
      </c>
      <c r="D966" s="17">
        <v>2.9937025044642199E-2</v>
      </c>
      <c r="E966" s="17">
        <v>1.96972496706323E-2</v>
      </c>
      <c r="F966" s="17"/>
      <c r="G966" s="17">
        <v>4.1495089345913998E-2</v>
      </c>
      <c r="H966" s="17">
        <v>2.61545317682885E-2</v>
      </c>
      <c r="I966" s="17">
        <v>2.7765463360932299E-2</v>
      </c>
      <c r="J966" s="17">
        <v>3.1696261231164098E-2</v>
      </c>
      <c r="K966" s="17">
        <v>1.69414882593035E-2</v>
      </c>
      <c r="L966" s="17">
        <v>9.1750650545653692E-3</v>
      </c>
      <c r="M966" s="17"/>
      <c r="N966" s="17">
        <v>1.6057438636112802E-2</v>
      </c>
      <c r="O966" s="17">
        <v>2.4334001869733599E-2</v>
      </c>
      <c r="P966" s="17">
        <v>3.30382308374551E-2</v>
      </c>
      <c r="Q966" s="17">
        <v>2.6487710406192001E-2</v>
      </c>
      <c r="R966" s="17"/>
      <c r="S966" s="17">
        <v>2.2258994768858401E-2</v>
      </c>
      <c r="T966" s="17">
        <v>1.79671786030157E-2</v>
      </c>
      <c r="U966" s="17">
        <v>1.5937196441231202E-2</v>
      </c>
      <c r="V966" s="17">
        <v>1.5675094916197198E-2</v>
      </c>
      <c r="W966" s="17">
        <v>3.1852530760617302E-2</v>
      </c>
      <c r="X966" s="17">
        <v>2.7633708428012702E-2</v>
      </c>
      <c r="Y966" s="17">
        <v>2.88501003415245E-2</v>
      </c>
      <c r="Z966" s="17">
        <v>1.38900863372943E-2</v>
      </c>
      <c r="AA966" s="17">
        <v>4.2114615697442799E-2</v>
      </c>
      <c r="AB966" s="17">
        <v>3.3347130956678003E-2</v>
      </c>
      <c r="AC966" s="17">
        <v>1.0941402415892599E-2</v>
      </c>
      <c r="AD966" s="17">
        <v>2.5497194086849601E-2</v>
      </c>
      <c r="AE966" s="17"/>
      <c r="AF966" s="17">
        <v>3.9751782852106503E-2</v>
      </c>
      <c r="AG966" s="17">
        <v>4.7868191397011997E-2</v>
      </c>
      <c r="AH966" s="17">
        <v>3.6558900433138898E-2</v>
      </c>
      <c r="AI966" s="17">
        <v>2.8691744462488299E-2</v>
      </c>
      <c r="AJ966" s="17">
        <v>2.0498642103310299E-2</v>
      </c>
      <c r="AK966" s="17">
        <v>2.6102963210361201E-2</v>
      </c>
      <c r="AL966" s="17">
        <v>1.2498829895126099E-2</v>
      </c>
      <c r="AM966" s="17">
        <v>1.76160011110209E-2</v>
      </c>
      <c r="AN966" s="17">
        <v>2.0015140253015901E-2</v>
      </c>
      <c r="AO966" s="17">
        <v>2.2069049736767401E-2</v>
      </c>
      <c r="AP966" s="17">
        <v>3.0434370222437401E-2</v>
      </c>
      <c r="AQ966" s="17">
        <v>3.0284040589048801E-2</v>
      </c>
      <c r="AR966" s="17">
        <v>2.7226300355266998E-2</v>
      </c>
      <c r="AS966" s="17">
        <v>9.4160326020766294E-3</v>
      </c>
      <c r="AT966" s="17">
        <v>1.24773864351359E-2</v>
      </c>
      <c r="AU966" s="17">
        <v>3.2986215235449798E-2</v>
      </c>
      <c r="AV966" s="17"/>
      <c r="AW966" s="17">
        <v>3.3591356850664299E-2</v>
      </c>
      <c r="AX966" s="17">
        <v>1.5887485338667202E-2</v>
      </c>
      <c r="AY966" s="17">
        <v>2.5390069753591E-2</v>
      </c>
      <c r="AZ966" s="17">
        <v>3.31733763068622E-2</v>
      </c>
      <c r="BA966" s="17">
        <v>1.5138048429318899E-2</v>
      </c>
      <c r="BB966" s="17">
        <v>1.2436997484675E-2</v>
      </c>
      <c r="BC966" s="17"/>
      <c r="BD966" s="17">
        <v>1.9420411469200101E-2</v>
      </c>
      <c r="BE966" s="17">
        <v>3.11404619995919E-2</v>
      </c>
      <c r="BF966" s="17">
        <v>2.1922428413396099E-2</v>
      </c>
      <c r="BG966" s="17">
        <v>3.1898654296444999E-2</v>
      </c>
      <c r="BH966" s="17">
        <v>2.94930478678955E-2</v>
      </c>
      <c r="BI966" s="17"/>
      <c r="BJ966" s="17">
        <v>2.2886531032551199E-2</v>
      </c>
      <c r="BK966" s="17">
        <v>3.1979537223471299E-2</v>
      </c>
      <c r="BL966" s="17"/>
      <c r="BM966" s="17">
        <v>2.5060482497863398E-2</v>
      </c>
      <c r="BN966" s="17">
        <v>2.1529935078301699E-2</v>
      </c>
      <c r="BO966" s="17"/>
      <c r="BP966" s="17">
        <v>1.89237683543921E-2</v>
      </c>
      <c r="BQ966" s="17">
        <v>3.07446541965927E-2</v>
      </c>
      <c r="BR966" s="17">
        <v>3.4146000414708097E-2</v>
      </c>
      <c r="BS966" s="17">
        <v>2.3943196822461502E-2</v>
      </c>
      <c r="BT966" s="17"/>
      <c r="BU966" s="17">
        <v>2.16142856477765E-2</v>
      </c>
      <c r="BV966" s="17">
        <v>2.8546214758486201E-2</v>
      </c>
      <c r="BW966" s="17"/>
      <c r="BX966" s="17">
        <v>1.51865802715862E-2</v>
      </c>
      <c r="BY966" s="17">
        <v>2.8423305752499801E-2</v>
      </c>
      <c r="BZ966" s="17"/>
      <c r="CA966" s="17">
        <v>2.1011893910963898E-2</v>
      </c>
      <c r="CB966" s="17">
        <v>4.4040197729956897E-2</v>
      </c>
      <c r="CC966" s="17">
        <v>8.2852984444154697E-3</v>
      </c>
      <c r="CD966" s="17">
        <v>2.4501289558690399E-2</v>
      </c>
    </row>
    <row r="967" spans="2:82">
      <c r="B967" t="s">
        <v>195</v>
      </c>
      <c r="C967" s="17">
        <v>8.3761219410885004E-2</v>
      </c>
      <c r="D967" s="17">
        <v>6.6073155015985693E-2</v>
      </c>
      <c r="E967" s="17">
        <v>0.100254551776828</v>
      </c>
      <c r="F967" s="17"/>
      <c r="G967" s="17">
        <v>6.7663818449622604E-2</v>
      </c>
      <c r="H967" s="17">
        <v>8.4201091605011005E-2</v>
      </c>
      <c r="I967" s="17">
        <v>7.0906403179181399E-2</v>
      </c>
      <c r="J967" s="17">
        <v>0.110920011940345</v>
      </c>
      <c r="K967" s="17">
        <v>9.5132078885151294E-2</v>
      </c>
      <c r="L967" s="17">
        <v>7.4914799497924303E-2</v>
      </c>
      <c r="M967" s="17"/>
      <c r="N967" s="17">
        <v>5.5284050195343999E-2</v>
      </c>
      <c r="O967" s="17">
        <v>8.5288525913440397E-2</v>
      </c>
      <c r="P967" s="17">
        <v>7.9622178607910904E-2</v>
      </c>
      <c r="Q967" s="17">
        <v>0.11530548550554499</v>
      </c>
      <c r="R967" s="17"/>
      <c r="S967" s="17">
        <v>6.8624975537122296E-2</v>
      </c>
      <c r="T967" s="17">
        <v>7.7589034461670106E-2</v>
      </c>
      <c r="U967" s="17">
        <v>9.6366889440214598E-2</v>
      </c>
      <c r="V967" s="17">
        <v>9.7662959790573406E-2</v>
      </c>
      <c r="W967" s="17">
        <v>6.7622647634884098E-2</v>
      </c>
      <c r="X967" s="17">
        <v>9.4695955036599194E-2</v>
      </c>
      <c r="Y967" s="17">
        <v>8.1188562744472698E-2</v>
      </c>
      <c r="Z967" s="17">
        <v>6.8761423513495096E-2</v>
      </c>
      <c r="AA967" s="17">
        <v>8.2734380944422495E-2</v>
      </c>
      <c r="AB967" s="17">
        <v>8.9615631622122494E-2</v>
      </c>
      <c r="AC967" s="17">
        <v>8.7596360830949294E-2</v>
      </c>
      <c r="AD967" s="17">
        <v>0.11734179755476599</v>
      </c>
      <c r="AE967" s="17"/>
      <c r="AF967" s="17">
        <v>0.17912144732572299</v>
      </c>
      <c r="AG967" s="17">
        <v>8.9278531080770995E-2</v>
      </c>
      <c r="AH967" s="17">
        <v>0.13207339745947699</v>
      </c>
      <c r="AI967" s="17">
        <v>0.117926814867978</v>
      </c>
      <c r="AJ967" s="17">
        <v>8.7707706569002897E-2</v>
      </c>
      <c r="AK967" s="17">
        <v>6.0955487723647402E-2</v>
      </c>
      <c r="AL967" s="17">
        <v>7.2403313486492302E-2</v>
      </c>
      <c r="AM967" s="17">
        <v>8.6372170459611999E-2</v>
      </c>
      <c r="AN967" s="17">
        <v>0.10066150985750499</v>
      </c>
      <c r="AO967" s="17">
        <v>6.4035372681633604E-2</v>
      </c>
      <c r="AP967" s="17">
        <v>5.2444635000885399E-2</v>
      </c>
      <c r="AQ967" s="17">
        <v>6.1512576932902602E-2</v>
      </c>
      <c r="AR967" s="17">
        <v>7.6928419495215297E-2</v>
      </c>
      <c r="AS967" s="17">
        <v>3.9570070995466097E-2</v>
      </c>
      <c r="AT967" s="17">
        <v>3.1506444448507698E-2</v>
      </c>
      <c r="AU967" s="17">
        <v>3.5379688519047298E-2</v>
      </c>
      <c r="AV967" s="17"/>
      <c r="AW967" s="17">
        <v>6.10784081084811E-2</v>
      </c>
      <c r="AX967" s="17">
        <v>9.0208823500970106E-2</v>
      </c>
      <c r="AY967" s="17">
        <v>0.10166984744096599</v>
      </c>
      <c r="AZ967" s="17">
        <v>9.5256469692050705E-2</v>
      </c>
      <c r="BA967" s="17">
        <v>7.6569584404249894E-2</v>
      </c>
      <c r="BB967" s="17">
        <v>7.8045060880820402E-2</v>
      </c>
      <c r="BC967" s="17"/>
      <c r="BD967" s="17">
        <v>0.12039193013867699</v>
      </c>
      <c r="BE967" s="17">
        <v>8.7230910584359694E-2</v>
      </c>
      <c r="BF967" s="17">
        <v>6.1497718262735299E-2</v>
      </c>
      <c r="BG967" s="17">
        <v>4.0296264559848798E-2</v>
      </c>
      <c r="BH967" s="17">
        <v>2.13827289974882E-2</v>
      </c>
      <c r="BI967" s="17"/>
      <c r="BJ967" s="17">
        <v>9.1221407901017806E-2</v>
      </c>
      <c r="BK967" s="17">
        <v>4.7521974650088498E-2</v>
      </c>
      <c r="BL967" s="17"/>
      <c r="BM967" s="17">
        <v>9.0216032441727101E-2</v>
      </c>
      <c r="BN967" s="17">
        <v>5.1539751891098502E-2</v>
      </c>
      <c r="BO967" s="17"/>
      <c r="BP967" s="17">
        <v>4.5217261930076101E-2</v>
      </c>
      <c r="BQ967" s="17">
        <v>5.19103041986822E-2</v>
      </c>
      <c r="BR967" s="17">
        <v>6.3078532365478501E-2</v>
      </c>
      <c r="BS967" s="17">
        <v>9.4613811515742594E-2</v>
      </c>
      <c r="BT967" s="17"/>
      <c r="BU967" s="17">
        <v>6.0201460647034001E-2</v>
      </c>
      <c r="BV967" s="17">
        <v>0.113751832227437</v>
      </c>
      <c r="BW967" s="17"/>
      <c r="BX967" s="17">
        <v>3.8377684962254403E-2</v>
      </c>
      <c r="BY967" s="17">
        <v>0.101762861026732</v>
      </c>
      <c r="BZ967" s="17"/>
      <c r="CA967" s="17">
        <v>2.96361428219559E-2</v>
      </c>
      <c r="CB967" s="17">
        <v>0.111541207227456</v>
      </c>
      <c r="CC967" s="17">
        <v>3.4035104915478703E-2</v>
      </c>
      <c r="CD967" s="17">
        <v>0.12440993164757</v>
      </c>
    </row>
    <row r="968" spans="2:82">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row>
    <row r="969" spans="2:82">
      <c r="B969" s="6" t="s">
        <v>321</v>
      </c>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row>
    <row r="970" spans="2:82">
      <c r="B970" s="24" t="s">
        <v>15</v>
      </c>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row>
    <row r="971" spans="2:82">
      <c r="B971" t="s">
        <v>315</v>
      </c>
      <c r="C971" s="17">
        <v>0.16812495778890599</v>
      </c>
      <c r="D971" s="17">
        <v>0.16395445615263901</v>
      </c>
      <c r="E971" s="17">
        <v>0.16982977343310901</v>
      </c>
      <c r="F971" s="17"/>
      <c r="G971" s="17">
        <v>0.19656666587445201</v>
      </c>
      <c r="H971" s="17">
        <v>0.22489656295867</v>
      </c>
      <c r="I971" s="17">
        <v>0.18710599430590399</v>
      </c>
      <c r="J971" s="17">
        <v>0.141187139516944</v>
      </c>
      <c r="K971" s="17">
        <v>0.14074425473421201</v>
      </c>
      <c r="L971" s="17">
        <v>0.127667474242699</v>
      </c>
      <c r="M971" s="17"/>
      <c r="N971" s="17">
        <v>0.19570943597298701</v>
      </c>
      <c r="O971" s="17">
        <v>0.14646594967905999</v>
      </c>
      <c r="P971" s="17">
        <v>0.194543785067639</v>
      </c>
      <c r="Q971" s="17">
        <v>0.137452685716456</v>
      </c>
      <c r="R971" s="17"/>
      <c r="S971" s="17">
        <v>0.22537826491419999</v>
      </c>
      <c r="T971" s="17">
        <v>0.145779012173015</v>
      </c>
      <c r="U971" s="17">
        <v>0.12844030540346199</v>
      </c>
      <c r="V971" s="17">
        <v>0.17801128010061101</v>
      </c>
      <c r="W971" s="17">
        <v>0.18514672250138001</v>
      </c>
      <c r="X971" s="17">
        <v>0.14652180673176901</v>
      </c>
      <c r="Y971" s="17">
        <v>0.17507002754813</v>
      </c>
      <c r="Z971" s="17">
        <v>0.12578279119358299</v>
      </c>
      <c r="AA971" s="17">
        <v>0.17162311866239099</v>
      </c>
      <c r="AB971" s="17">
        <v>0.18193233200624001</v>
      </c>
      <c r="AC971" s="17">
        <v>0.118073904544908</v>
      </c>
      <c r="AD971" s="17">
        <v>0.16614402788031801</v>
      </c>
      <c r="AE971" s="17"/>
      <c r="AF971" s="17">
        <v>0.134707781189701</v>
      </c>
      <c r="AG971" s="17">
        <v>0.14560174187284899</v>
      </c>
      <c r="AH971" s="17">
        <v>0.17432130766807499</v>
      </c>
      <c r="AI971" s="17">
        <v>0.16148245674372999</v>
      </c>
      <c r="AJ971" s="17">
        <v>0.17225493388745999</v>
      </c>
      <c r="AK971" s="17">
        <v>0.138818638235122</v>
      </c>
      <c r="AL971" s="17">
        <v>0.19386430456041501</v>
      </c>
      <c r="AM971" s="17">
        <v>0.16935658227373701</v>
      </c>
      <c r="AN971" s="17">
        <v>0.158964488636062</v>
      </c>
      <c r="AO971" s="17">
        <v>0.194081053977435</v>
      </c>
      <c r="AP971" s="17">
        <v>0.21873794224886001</v>
      </c>
      <c r="AQ971" s="17">
        <v>0.144643430177858</v>
      </c>
      <c r="AR971" s="17">
        <v>0.10348533614185899</v>
      </c>
      <c r="AS971" s="17">
        <v>0.15251312233492501</v>
      </c>
      <c r="AT971" s="17">
        <v>0.19731038618955701</v>
      </c>
      <c r="AU971" s="17">
        <v>0.242110839535362</v>
      </c>
      <c r="AV971" s="17"/>
      <c r="AW971" s="17">
        <v>0.22038570992672099</v>
      </c>
      <c r="AX971" s="17">
        <v>0.155124694329699</v>
      </c>
      <c r="AY971" s="17">
        <v>0.178736421095086</v>
      </c>
      <c r="AZ971" s="17">
        <v>0.14859101006766501</v>
      </c>
      <c r="BA971" s="17">
        <v>0.12514286707737399</v>
      </c>
      <c r="BB971" s="17">
        <v>0.15087859998655001</v>
      </c>
      <c r="BC971" s="17"/>
      <c r="BD971" s="17">
        <v>0.124709060941433</v>
      </c>
      <c r="BE971" s="17">
        <v>0.15603132399488401</v>
      </c>
      <c r="BF971" s="17">
        <v>0.21647440462605899</v>
      </c>
      <c r="BG971" s="17">
        <v>0.208584851788017</v>
      </c>
      <c r="BH971" s="17">
        <v>0.192706106852883</v>
      </c>
      <c r="BI971" s="17"/>
      <c r="BJ971" s="17">
        <v>0.15189132468814201</v>
      </c>
      <c r="BK971" s="17">
        <v>0.23824184586445299</v>
      </c>
      <c r="BL971" s="17"/>
      <c r="BM971" s="17">
        <v>0.15472330531605799</v>
      </c>
      <c r="BN971" s="17">
        <v>0.236186321400051</v>
      </c>
      <c r="BO971" s="17"/>
      <c r="BP971" s="17">
        <v>0.218785979806362</v>
      </c>
      <c r="BQ971" s="17">
        <v>0.230110475449431</v>
      </c>
      <c r="BR971" s="17">
        <v>0.19541082912129501</v>
      </c>
      <c r="BS971" s="17">
        <v>0.14513380858077299</v>
      </c>
      <c r="BT971" s="17"/>
      <c r="BU971" s="17">
        <v>0.196908273973398</v>
      </c>
      <c r="BV971" s="17">
        <v>0.13148496924241801</v>
      </c>
      <c r="BW971" s="17"/>
      <c r="BX971" s="17">
        <v>0.26505124870158098</v>
      </c>
      <c r="BY971" s="17">
        <v>0.12967858349564099</v>
      </c>
      <c r="BZ971" s="17"/>
      <c r="CA971" s="17">
        <v>0.233528817598323</v>
      </c>
      <c r="CB971" s="17">
        <v>8.7620508470692901E-2</v>
      </c>
      <c r="CC971" s="17">
        <v>0.27619128364333101</v>
      </c>
      <c r="CD971" s="17">
        <v>0.112801959500472</v>
      </c>
    </row>
    <row r="972" spans="2:82">
      <c r="B972" t="s">
        <v>316</v>
      </c>
      <c r="C972" s="17">
        <v>0.39005092021700499</v>
      </c>
      <c r="D972" s="17">
        <v>0.38831954507265898</v>
      </c>
      <c r="E972" s="17">
        <v>0.39464396638402499</v>
      </c>
      <c r="F972" s="17"/>
      <c r="G972" s="17">
        <v>0.43310695343894801</v>
      </c>
      <c r="H972" s="17">
        <v>0.36962339615137102</v>
      </c>
      <c r="I972" s="17">
        <v>0.402428059496797</v>
      </c>
      <c r="J972" s="17">
        <v>0.37383400156441898</v>
      </c>
      <c r="K972" s="17">
        <v>0.39055568234910598</v>
      </c>
      <c r="L972" s="17">
        <v>0.38078224877855799</v>
      </c>
      <c r="M972" s="17"/>
      <c r="N972" s="17">
        <v>0.409393062962639</v>
      </c>
      <c r="O972" s="17">
        <v>0.42332974377801003</v>
      </c>
      <c r="P972" s="17">
        <v>0.35713785265388298</v>
      </c>
      <c r="Q972" s="17">
        <v>0.36643852798658799</v>
      </c>
      <c r="R972" s="17"/>
      <c r="S972" s="17">
        <v>0.399058363279433</v>
      </c>
      <c r="T972" s="17">
        <v>0.39873680717658599</v>
      </c>
      <c r="U972" s="17">
        <v>0.35010171765346099</v>
      </c>
      <c r="V972" s="17">
        <v>0.32045728151688502</v>
      </c>
      <c r="W972" s="17">
        <v>0.40771078221638402</v>
      </c>
      <c r="X972" s="17">
        <v>0.35926657006483298</v>
      </c>
      <c r="Y972" s="17">
        <v>0.40231943425189498</v>
      </c>
      <c r="Z972" s="17">
        <v>0.45243817555030003</v>
      </c>
      <c r="AA972" s="17">
        <v>0.41243485331121099</v>
      </c>
      <c r="AB972" s="17">
        <v>0.40042714851835198</v>
      </c>
      <c r="AC972" s="17">
        <v>0.42072364050655903</v>
      </c>
      <c r="AD972" s="17">
        <v>0.39660988026766297</v>
      </c>
      <c r="AE972" s="17"/>
      <c r="AF972" s="17">
        <v>0.364983617401826</v>
      </c>
      <c r="AG972" s="17">
        <v>0.37342410496228501</v>
      </c>
      <c r="AH972" s="17">
        <v>0.35027873954167199</v>
      </c>
      <c r="AI972" s="17">
        <v>0.36277763207054597</v>
      </c>
      <c r="AJ972" s="17">
        <v>0.37792750137497599</v>
      </c>
      <c r="AK972" s="17">
        <v>0.39564704915261001</v>
      </c>
      <c r="AL972" s="17">
        <v>0.384790161867541</v>
      </c>
      <c r="AM972" s="17">
        <v>0.413015311275926</v>
      </c>
      <c r="AN972" s="17">
        <v>0.38119122264988298</v>
      </c>
      <c r="AO972" s="17">
        <v>0.42523603801978299</v>
      </c>
      <c r="AP972" s="17">
        <v>0.386020443311061</v>
      </c>
      <c r="AQ972" s="17">
        <v>0.41783901809596302</v>
      </c>
      <c r="AR972" s="17">
        <v>0.42496824706497599</v>
      </c>
      <c r="AS972" s="17">
        <v>0.39028545907301998</v>
      </c>
      <c r="AT972" s="17">
        <v>0.399622878746899</v>
      </c>
      <c r="AU972" s="17">
        <v>0.40248407170650402</v>
      </c>
      <c r="AV972" s="17"/>
      <c r="AW972" s="17">
        <v>0.41070097261699301</v>
      </c>
      <c r="AX972" s="17">
        <v>0.38491599921210701</v>
      </c>
      <c r="AY972" s="17">
        <v>0.37464573727755501</v>
      </c>
      <c r="AZ972" s="17">
        <v>0.38410195971994299</v>
      </c>
      <c r="BA972" s="17">
        <v>0.40012248383989102</v>
      </c>
      <c r="BB972" s="17">
        <v>0.36732069900967401</v>
      </c>
      <c r="BC972" s="17"/>
      <c r="BD972" s="17">
        <v>0.35770564578758601</v>
      </c>
      <c r="BE972" s="17">
        <v>0.39702373823446901</v>
      </c>
      <c r="BF972" s="17">
        <v>0.41106609186097498</v>
      </c>
      <c r="BG972" s="17">
        <v>0.42626275525863</v>
      </c>
      <c r="BH972" s="17">
        <v>0.39473873426269002</v>
      </c>
      <c r="BI972" s="17"/>
      <c r="BJ972" s="17">
        <v>0.39023501391083898</v>
      </c>
      <c r="BK972" s="17">
        <v>0.39480868577989198</v>
      </c>
      <c r="BL972" s="17"/>
      <c r="BM972" s="17">
        <v>0.38719332832914499</v>
      </c>
      <c r="BN972" s="17">
        <v>0.40127502397700798</v>
      </c>
      <c r="BO972" s="17"/>
      <c r="BP972" s="17">
        <v>0.41989706194751902</v>
      </c>
      <c r="BQ972" s="17">
        <v>0.37720741748270198</v>
      </c>
      <c r="BR972" s="17">
        <v>0.43713782152062403</v>
      </c>
      <c r="BS972" s="17">
        <v>0.38777031633252301</v>
      </c>
      <c r="BT972" s="17"/>
      <c r="BU972" s="17">
        <v>0.41197211095449399</v>
      </c>
      <c r="BV972" s="17">
        <v>0.36214613772430099</v>
      </c>
      <c r="BW972" s="17"/>
      <c r="BX972" s="17">
        <v>0.428321151621957</v>
      </c>
      <c r="BY972" s="17">
        <v>0.37487081142474499</v>
      </c>
      <c r="BZ972" s="17"/>
      <c r="CA972" s="17">
        <v>0.44305235591404102</v>
      </c>
      <c r="CB972" s="17">
        <v>0.30636891589857002</v>
      </c>
      <c r="CC972" s="17">
        <v>0.50191304038083595</v>
      </c>
      <c r="CD972" s="17">
        <v>0.33695298594586498</v>
      </c>
    </row>
    <row r="973" spans="2:82">
      <c r="B973" t="s">
        <v>283</v>
      </c>
      <c r="C973" s="17">
        <v>0.29245682798885397</v>
      </c>
      <c r="D973" s="17">
        <v>0.30382645546998399</v>
      </c>
      <c r="E973" s="17">
        <v>0.28157085268771398</v>
      </c>
      <c r="F973" s="17"/>
      <c r="G973" s="17">
        <v>0.20635395964596501</v>
      </c>
      <c r="H973" s="17">
        <v>0.25049360084191902</v>
      </c>
      <c r="I973" s="17">
        <v>0.26723414890367803</v>
      </c>
      <c r="J973" s="17">
        <v>0.31925535797676302</v>
      </c>
      <c r="K973" s="17">
        <v>0.29942753224908403</v>
      </c>
      <c r="L973" s="17">
        <v>0.37811461564962001</v>
      </c>
      <c r="M973" s="17"/>
      <c r="N973" s="17">
        <v>0.28740306398857202</v>
      </c>
      <c r="O973" s="17">
        <v>0.29221869868579597</v>
      </c>
      <c r="P973" s="17">
        <v>0.27340235919074202</v>
      </c>
      <c r="Q973" s="17">
        <v>0.31451324412512199</v>
      </c>
      <c r="R973" s="17"/>
      <c r="S973" s="17">
        <v>0.24100593869870501</v>
      </c>
      <c r="T973" s="17">
        <v>0.327333235802092</v>
      </c>
      <c r="U973" s="17">
        <v>0.36336611867014501</v>
      </c>
      <c r="V973" s="17">
        <v>0.33990580113614599</v>
      </c>
      <c r="W973" s="17">
        <v>0.282948747047024</v>
      </c>
      <c r="X973" s="17">
        <v>0.29798477878054802</v>
      </c>
      <c r="Y973" s="17">
        <v>0.27849758157336002</v>
      </c>
      <c r="Z973" s="17">
        <v>0.28533238364531299</v>
      </c>
      <c r="AA973" s="17">
        <v>0.25216446244010798</v>
      </c>
      <c r="AB973" s="17">
        <v>0.28460039573523099</v>
      </c>
      <c r="AC973" s="17">
        <v>0.305969369999811</v>
      </c>
      <c r="AD973" s="17">
        <v>0.25112307747845702</v>
      </c>
      <c r="AE973" s="17"/>
      <c r="AF973" s="17">
        <v>0.1313819362094</v>
      </c>
      <c r="AG973" s="17">
        <v>0.267889639412693</v>
      </c>
      <c r="AH973" s="17">
        <v>0.25883534150794402</v>
      </c>
      <c r="AI973" s="17">
        <v>0.30697417989435699</v>
      </c>
      <c r="AJ973" s="17">
        <v>0.33593879239157498</v>
      </c>
      <c r="AK973" s="17">
        <v>0.31774479858163102</v>
      </c>
      <c r="AL973" s="17">
        <v>0.26789041592125801</v>
      </c>
      <c r="AM973" s="17">
        <v>0.29085174934807601</v>
      </c>
      <c r="AN973" s="17">
        <v>0.326183528693541</v>
      </c>
      <c r="AO973" s="17">
        <v>0.26850309725742899</v>
      </c>
      <c r="AP973" s="17">
        <v>0.27130824367365303</v>
      </c>
      <c r="AQ973" s="17">
        <v>0.27666437562838198</v>
      </c>
      <c r="AR973" s="17">
        <v>0.35785777620993497</v>
      </c>
      <c r="AS973" s="17">
        <v>0.35762174115649498</v>
      </c>
      <c r="AT973" s="17">
        <v>0.301390490726066</v>
      </c>
      <c r="AU973" s="17">
        <v>0.251525154752334</v>
      </c>
      <c r="AV973" s="17"/>
      <c r="AW973" s="17">
        <v>0.22975472450991299</v>
      </c>
      <c r="AX973" s="17">
        <v>0.31039690517769503</v>
      </c>
      <c r="AY973" s="17">
        <v>0.27630000593350201</v>
      </c>
      <c r="AZ973" s="17">
        <v>0.31123565641429402</v>
      </c>
      <c r="BA973" s="17">
        <v>0.33831861414214998</v>
      </c>
      <c r="BB973" s="17">
        <v>0.341426112572078</v>
      </c>
      <c r="BC973" s="17"/>
      <c r="BD973" s="17">
        <v>0.33942846371881102</v>
      </c>
      <c r="BE973" s="17">
        <v>0.28085341790322998</v>
      </c>
      <c r="BF973" s="17">
        <v>0.25836532004453</v>
      </c>
      <c r="BG973" s="17">
        <v>0.25379537974931099</v>
      </c>
      <c r="BH973" s="17">
        <v>0.255237800429095</v>
      </c>
      <c r="BI973" s="17"/>
      <c r="BJ973" s="17">
        <v>0.30883474508256298</v>
      </c>
      <c r="BK973" s="17">
        <v>0.22073925925823201</v>
      </c>
      <c r="BL973" s="17"/>
      <c r="BM973" s="17">
        <v>0.30473807212020898</v>
      </c>
      <c r="BN973" s="17">
        <v>0.23390569578775799</v>
      </c>
      <c r="BO973" s="17"/>
      <c r="BP973" s="17">
        <v>0.244498736293536</v>
      </c>
      <c r="BQ973" s="17">
        <v>0.240192876893535</v>
      </c>
      <c r="BR973" s="17">
        <v>0.22362134168918499</v>
      </c>
      <c r="BS973" s="17">
        <v>0.31659564372482801</v>
      </c>
      <c r="BT973" s="17"/>
      <c r="BU973" s="17">
        <v>0.27214321775805</v>
      </c>
      <c r="BV973" s="17">
        <v>0.31831522600747603</v>
      </c>
      <c r="BW973" s="17"/>
      <c r="BX973" s="17">
        <v>0.213583970063768</v>
      </c>
      <c r="BY973" s="17">
        <v>0.323742203595554</v>
      </c>
      <c r="BZ973" s="17"/>
      <c r="CA973" s="17">
        <v>0.25615278579018702</v>
      </c>
      <c r="CB973" s="17">
        <v>0.39723362795144201</v>
      </c>
      <c r="CC973" s="17">
        <v>0.16341538797359001</v>
      </c>
      <c r="CD973" s="17">
        <v>0.33929039839995301</v>
      </c>
    </row>
    <row r="974" spans="2:82">
      <c r="B974" t="s">
        <v>317</v>
      </c>
      <c r="C974" s="17">
        <v>4.80580655378662E-2</v>
      </c>
      <c r="D974" s="17">
        <v>5.4018794175584903E-2</v>
      </c>
      <c r="E974" s="17">
        <v>4.2136183662356497E-2</v>
      </c>
      <c r="F974" s="17"/>
      <c r="G974" s="17">
        <v>6.3743337153910395E-2</v>
      </c>
      <c r="H974" s="17">
        <v>6.0370174409605099E-2</v>
      </c>
      <c r="I974" s="17">
        <v>4.85818980437226E-2</v>
      </c>
      <c r="J974" s="17">
        <v>4.3143544894647397E-2</v>
      </c>
      <c r="K974" s="17">
        <v>5.8762372794975502E-2</v>
      </c>
      <c r="L974" s="17">
        <v>2.39713789052673E-2</v>
      </c>
      <c r="M974" s="17"/>
      <c r="N974" s="17">
        <v>3.9960837603964801E-2</v>
      </c>
      <c r="O974" s="17">
        <v>4.1902193138365199E-2</v>
      </c>
      <c r="P974" s="17">
        <v>6.9999307028041802E-2</v>
      </c>
      <c r="Q974" s="17">
        <v>4.2563014535883799E-2</v>
      </c>
      <c r="R974" s="17"/>
      <c r="S974" s="17">
        <v>6.2321590930689598E-2</v>
      </c>
      <c r="T974" s="17">
        <v>4.4641232569832198E-2</v>
      </c>
      <c r="U974" s="17">
        <v>3.7503435102496499E-2</v>
      </c>
      <c r="V974" s="17">
        <v>5.6871937843442501E-2</v>
      </c>
      <c r="W974" s="17">
        <v>5.0169916187772397E-2</v>
      </c>
      <c r="X974" s="17">
        <v>5.1714243050318402E-2</v>
      </c>
      <c r="Y974" s="17">
        <v>3.5639982516429199E-2</v>
      </c>
      <c r="Z974" s="17">
        <v>5.7177264035389398E-2</v>
      </c>
      <c r="AA974" s="17">
        <v>5.0272761335018401E-2</v>
      </c>
      <c r="AB974" s="17">
        <v>3.7449256353096601E-2</v>
      </c>
      <c r="AC974" s="17">
        <v>4.6996602346706502E-2</v>
      </c>
      <c r="AD974" s="17">
        <v>2.8539320456185398E-2</v>
      </c>
      <c r="AE974" s="17"/>
      <c r="AF974" s="17">
        <v>9.9525050371123899E-2</v>
      </c>
      <c r="AG974" s="17">
        <v>8.1830182884394795E-2</v>
      </c>
      <c r="AH974" s="17">
        <v>4.2692445105056397E-2</v>
      </c>
      <c r="AI974" s="17">
        <v>5.3157863902092699E-2</v>
      </c>
      <c r="AJ974" s="17">
        <v>2.1595762425024902E-2</v>
      </c>
      <c r="AK974" s="17">
        <v>5.7647228538761697E-2</v>
      </c>
      <c r="AL974" s="17">
        <v>6.0449417204727698E-2</v>
      </c>
      <c r="AM974" s="17">
        <v>2.8060048978504702E-2</v>
      </c>
      <c r="AN974" s="17">
        <v>4.0977689520977502E-2</v>
      </c>
      <c r="AO974" s="17">
        <v>3.4551688304643599E-2</v>
      </c>
      <c r="AP974" s="17">
        <v>5.6101736354290797E-2</v>
      </c>
      <c r="AQ974" s="17">
        <v>6.6954945887075706E-2</v>
      </c>
      <c r="AR974" s="17">
        <v>2.9262560649737899E-2</v>
      </c>
      <c r="AS974" s="17">
        <v>5.3063856928459802E-2</v>
      </c>
      <c r="AT974" s="17">
        <v>8.2018135844241599E-2</v>
      </c>
      <c r="AU974" s="17">
        <v>3.7979201438027001E-2</v>
      </c>
      <c r="AV974" s="17"/>
      <c r="AW974" s="17">
        <v>5.2629863678097598E-2</v>
      </c>
      <c r="AX974" s="17">
        <v>4.6554384388946497E-2</v>
      </c>
      <c r="AY974" s="17">
        <v>5.8642867091067301E-2</v>
      </c>
      <c r="AZ974" s="17">
        <v>4.2308102906209101E-2</v>
      </c>
      <c r="BA974" s="17">
        <v>3.7735744616199399E-2</v>
      </c>
      <c r="BB974" s="17">
        <v>5.3963613313496701E-2</v>
      </c>
      <c r="BC974" s="17"/>
      <c r="BD974" s="17">
        <v>4.0726535740909203E-2</v>
      </c>
      <c r="BE974" s="17">
        <v>5.61563301922531E-2</v>
      </c>
      <c r="BF974" s="17">
        <v>3.9605666902585802E-2</v>
      </c>
      <c r="BG974" s="17">
        <v>6.0028855897780002E-2</v>
      </c>
      <c r="BH974" s="17">
        <v>9.0811912568526498E-2</v>
      </c>
      <c r="BI974" s="17"/>
      <c r="BJ974" s="17">
        <v>4.2780376094324897E-2</v>
      </c>
      <c r="BK974" s="17">
        <v>7.0823473820742194E-2</v>
      </c>
      <c r="BL974" s="17"/>
      <c r="BM974" s="17">
        <v>4.5939865817951002E-2</v>
      </c>
      <c r="BN974" s="17">
        <v>5.9796757787953098E-2</v>
      </c>
      <c r="BO974" s="17"/>
      <c r="BP974" s="17">
        <v>5.6185436945194601E-2</v>
      </c>
      <c r="BQ974" s="17">
        <v>7.5351057706726607E-2</v>
      </c>
      <c r="BR974" s="17">
        <v>5.5663532819345399E-2</v>
      </c>
      <c r="BS974" s="17">
        <v>4.0213987060912601E-2</v>
      </c>
      <c r="BT974" s="17"/>
      <c r="BU974" s="17">
        <v>4.1809614297029001E-2</v>
      </c>
      <c r="BV974" s="17">
        <v>5.6012089335197301E-2</v>
      </c>
      <c r="BW974" s="17"/>
      <c r="BX974" s="17">
        <v>4.7051364749217797E-2</v>
      </c>
      <c r="BY974" s="17">
        <v>4.8457379232398901E-2</v>
      </c>
      <c r="BZ974" s="17"/>
      <c r="CA974" s="17">
        <v>2.7508071680770099E-2</v>
      </c>
      <c r="CB974" s="17">
        <v>7.1697171493512304E-2</v>
      </c>
      <c r="CC974" s="17">
        <v>2.2418874401609501E-2</v>
      </c>
      <c r="CD974" s="17">
        <v>5.8119940763402003E-2</v>
      </c>
    </row>
    <row r="975" spans="2:82">
      <c r="B975" t="s">
        <v>318</v>
      </c>
      <c r="C975" s="17">
        <v>1.7813233244458299E-2</v>
      </c>
      <c r="D975" s="17">
        <v>2.35661957187361E-2</v>
      </c>
      <c r="E975" s="17">
        <v>1.2326700488347501E-2</v>
      </c>
      <c r="F975" s="17"/>
      <c r="G975" s="17">
        <v>2.5636853163209201E-2</v>
      </c>
      <c r="H975" s="17">
        <v>2.1216479676210001E-2</v>
      </c>
      <c r="I975" s="17">
        <v>1.8154714168470001E-2</v>
      </c>
      <c r="J975" s="17">
        <v>1.7498099565794501E-2</v>
      </c>
      <c r="K975" s="17">
        <v>1.6853120488123902E-2</v>
      </c>
      <c r="L975" s="17">
        <v>1.04521224172295E-2</v>
      </c>
      <c r="M975" s="17"/>
      <c r="N975" s="17">
        <v>1.4523529503213801E-2</v>
      </c>
      <c r="O975" s="17">
        <v>1.2129996996922E-2</v>
      </c>
      <c r="P975" s="17">
        <v>2.89729641948328E-2</v>
      </c>
      <c r="Q975" s="17">
        <v>1.7924072652696899E-2</v>
      </c>
      <c r="R975" s="17"/>
      <c r="S975" s="17">
        <v>2.0036319801683501E-2</v>
      </c>
      <c r="T975" s="17">
        <v>1.3436575290215099E-2</v>
      </c>
      <c r="U975" s="17">
        <v>1.56392007800428E-2</v>
      </c>
      <c r="V975" s="17">
        <v>6.7198818211426196E-3</v>
      </c>
      <c r="W975" s="17">
        <v>9.5684705175685496E-3</v>
      </c>
      <c r="X975" s="17">
        <v>3.3321557257193102E-2</v>
      </c>
      <c r="Y975" s="17">
        <v>2.06728549029562E-2</v>
      </c>
      <c r="Z975" s="17">
        <v>1.0495211949843699E-2</v>
      </c>
      <c r="AA975" s="17">
        <v>2.1482447193346701E-2</v>
      </c>
      <c r="AB975" s="17">
        <v>1.3332112055129399E-2</v>
      </c>
      <c r="AC975" s="17">
        <v>1.0941402415892599E-2</v>
      </c>
      <c r="AD975" s="17">
        <v>5.1761422178177301E-2</v>
      </c>
      <c r="AE975" s="17"/>
      <c r="AF975" s="17">
        <v>0</v>
      </c>
      <c r="AG975" s="17">
        <v>3.4244870436366599E-2</v>
      </c>
      <c r="AH975" s="17">
        <v>3.25479348618955E-2</v>
      </c>
      <c r="AI975" s="17">
        <v>7.1190379926706002E-3</v>
      </c>
      <c r="AJ975" s="17">
        <v>1.3553704877043099E-2</v>
      </c>
      <c r="AK975" s="17">
        <v>2.42354225578819E-2</v>
      </c>
      <c r="AL975" s="17">
        <v>1.4025699627757401E-2</v>
      </c>
      <c r="AM975" s="17">
        <v>1.2566672500588299E-2</v>
      </c>
      <c r="AN975" s="17">
        <v>1.7885070085747301E-2</v>
      </c>
      <c r="AO975" s="17">
        <v>4.1367724104465998E-3</v>
      </c>
      <c r="AP975" s="17">
        <v>2.0834380922885899E-2</v>
      </c>
      <c r="AQ975" s="17">
        <v>2.6278443833595198E-2</v>
      </c>
      <c r="AR975" s="17">
        <v>2.1852541206640801E-2</v>
      </c>
      <c r="AS975" s="17">
        <v>9.4160326020766294E-3</v>
      </c>
      <c r="AT975" s="17">
        <v>9.2671311844595098E-3</v>
      </c>
      <c r="AU975" s="17">
        <v>2.8968670393076199E-2</v>
      </c>
      <c r="AV975" s="17"/>
      <c r="AW975" s="17">
        <v>2.46729552146513E-2</v>
      </c>
      <c r="AX975" s="17">
        <v>1.22207555429145E-2</v>
      </c>
      <c r="AY975" s="17">
        <v>2.1255289266660201E-2</v>
      </c>
      <c r="AZ975" s="17">
        <v>2.3391896120084899E-2</v>
      </c>
      <c r="BA975" s="17">
        <v>1.0513660521888801E-2</v>
      </c>
      <c r="BB975" s="17">
        <v>3.5973913030334899E-3</v>
      </c>
      <c r="BC975" s="17"/>
      <c r="BD975" s="17">
        <v>1.7530019983805999E-2</v>
      </c>
      <c r="BE975" s="17">
        <v>1.9889219971511898E-2</v>
      </c>
      <c r="BF975" s="17">
        <v>1.46082760476698E-2</v>
      </c>
      <c r="BG975" s="17">
        <v>1.54892875055025E-2</v>
      </c>
      <c r="BH975" s="17">
        <v>4.5122716889316801E-2</v>
      </c>
      <c r="BI975" s="17"/>
      <c r="BJ975" s="17">
        <v>1.6360476126308102E-2</v>
      </c>
      <c r="BK975" s="17">
        <v>2.4922480505323402E-2</v>
      </c>
      <c r="BL975" s="17"/>
      <c r="BM975" s="17">
        <v>1.7113381342437201E-2</v>
      </c>
      <c r="BN975" s="17">
        <v>1.9264749317427301E-2</v>
      </c>
      <c r="BO975" s="17"/>
      <c r="BP975" s="17">
        <v>1.8618399279469299E-2</v>
      </c>
      <c r="BQ975" s="17">
        <v>1.99800599226439E-2</v>
      </c>
      <c r="BR975" s="17">
        <v>2.49134420498896E-2</v>
      </c>
      <c r="BS975" s="17">
        <v>1.65557345726021E-2</v>
      </c>
      <c r="BT975" s="17"/>
      <c r="BU975" s="17">
        <v>1.52329461354857E-2</v>
      </c>
      <c r="BV975" s="17">
        <v>2.1097833584232398E-2</v>
      </c>
      <c r="BW975" s="17"/>
      <c r="BX975" s="17">
        <v>1.3078977120358199E-2</v>
      </c>
      <c r="BY975" s="17">
        <v>1.9691103337633801E-2</v>
      </c>
      <c r="BZ975" s="17"/>
      <c r="CA975" s="17">
        <v>1.3576474080051901E-2</v>
      </c>
      <c r="CB975" s="17">
        <v>3.0267109123711899E-2</v>
      </c>
      <c r="CC975" s="17">
        <v>4.6664757817172203E-3</v>
      </c>
      <c r="CD975" s="17">
        <v>2.1009861595511398E-2</v>
      </c>
    </row>
    <row r="976" spans="2:82">
      <c r="B976" t="s">
        <v>195</v>
      </c>
      <c r="C976" s="17">
        <v>8.3495995222910901E-2</v>
      </c>
      <c r="D976" s="17">
        <v>6.6314553410396604E-2</v>
      </c>
      <c r="E976" s="17">
        <v>9.9492523344447498E-2</v>
      </c>
      <c r="F976" s="17"/>
      <c r="G976" s="17">
        <v>7.4592230723516006E-2</v>
      </c>
      <c r="H976" s="17">
        <v>7.33997859622251E-2</v>
      </c>
      <c r="I976" s="17">
        <v>7.6495185081428094E-2</v>
      </c>
      <c r="J976" s="17">
        <v>0.10508185648143201</v>
      </c>
      <c r="K976" s="17">
        <v>9.3657037384498903E-2</v>
      </c>
      <c r="L976" s="17">
        <v>7.9012160006626503E-2</v>
      </c>
      <c r="M976" s="17"/>
      <c r="N976" s="17">
        <v>5.3010069968623598E-2</v>
      </c>
      <c r="O976" s="17">
        <v>8.3953417721847404E-2</v>
      </c>
      <c r="P976" s="17">
        <v>7.5943731864861003E-2</v>
      </c>
      <c r="Q976" s="17">
        <v>0.121108454983254</v>
      </c>
      <c r="R976" s="17"/>
      <c r="S976" s="17">
        <v>5.2199522375289201E-2</v>
      </c>
      <c r="T976" s="17">
        <v>7.0073136988259996E-2</v>
      </c>
      <c r="U976" s="17">
        <v>0.104949222390393</v>
      </c>
      <c r="V976" s="17">
        <v>9.8033817581772598E-2</v>
      </c>
      <c r="W976" s="17">
        <v>6.4455361529870497E-2</v>
      </c>
      <c r="X976" s="17">
        <v>0.11119104411533901</v>
      </c>
      <c r="Y976" s="17">
        <v>8.7800119207229396E-2</v>
      </c>
      <c r="Z976" s="17">
        <v>6.8774173625570895E-2</v>
      </c>
      <c r="AA976" s="17">
        <v>9.2022357057924595E-2</v>
      </c>
      <c r="AB976" s="17">
        <v>8.2258755331951497E-2</v>
      </c>
      <c r="AC976" s="17">
        <v>9.7295080186123206E-2</v>
      </c>
      <c r="AD976" s="17">
        <v>0.105822271739199</v>
      </c>
      <c r="AE976" s="17"/>
      <c r="AF976" s="17">
        <v>0.269401614827949</v>
      </c>
      <c r="AG976" s="17">
        <v>9.7009460431412606E-2</v>
      </c>
      <c r="AH976" s="17">
        <v>0.14132423131535701</v>
      </c>
      <c r="AI976" s="17">
        <v>0.10848882939660399</v>
      </c>
      <c r="AJ976" s="17">
        <v>7.8729305043920006E-2</v>
      </c>
      <c r="AK976" s="17">
        <v>6.5906862933992699E-2</v>
      </c>
      <c r="AL976" s="17">
        <v>7.8980000818301199E-2</v>
      </c>
      <c r="AM976" s="17">
        <v>8.6149635623168394E-2</v>
      </c>
      <c r="AN976" s="17">
        <v>7.4798000413789395E-2</v>
      </c>
      <c r="AO976" s="17">
        <v>7.3491350030262206E-2</v>
      </c>
      <c r="AP976" s="17">
        <v>4.6997253489249297E-2</v>
      </c>
      <c r="AQ976" s="17">
        <v>6.7619786377126498E-2</v>
      </c>
      <c r="AR976" s="17">
        <v>6.2573538726850994E-2</v>
      </c>
      <c r="AS976" s="17">
        <v>3.7099787905023801E-2</v>
      </c>
      <c r="AT976" s="17">
        <v>1.0390977308778001E-2</v>
      </c>
      <c r="AU976" s="17">
        <v>3.6932062174696897E-2</v>
      </c>
      <c r="AV976" s="17"/>
      <c r="AW976" s="17">
        <v>6.1855774053624198E-2</v>
      </c>
      <c r="AX976" s="17">
        <v>9.0787261348638501E-2</v>
      </c>
      <c r="AY976" s="17">
        <v>9.0419679336129502E-2</v>
      </c>
      <c r="AZ976" s="17">
        <v>9.0371374771803598E-2</v>
      </c>
      <c r="BA976" s="17">
        <v>8.8166629802495802E-2</v>
      </c>
      <c r="BB976" s="17">
        <v>8.2813583815167804E-2</v>
      </c>
      <c r="BC976" s="17"/>
      <c r="BD976" s="17">
        <v>0.119900273827455</v>
      </c>
      <c r="BE976" s="17">
        <v>9.0045969703652001E-2</v>
      </c>
      <c r="BF976" s="17">
        <v>5.9880240518180097E-2</v>
      </c>
      <c r="BG976" s="17">
        <v>3.5838869800759302E-2</v>
      </c>
      <c r="BH976" s="17">
        <v>2.13827289974882E-2</v>
      </c>
      <c r="BI976" s="17"/>
      <c r="BJ976" s="17">
        <v>8.9898064097821903E-2</v>
      </c>
      <c r="BK976" s="17">
        <v>5.0464254771357998E-2</v>
      </c>
      <c r="BL976" s="17"/>
      <c r="BM976" s="17">
        <v>9.0292047074199897E-2</v>
      </c>
      <c r="BN976" s="17">
        <v>4.9571451729803297E-2</v>
      </c>
      <c r="BO976" s="17"/>
      <c r="BP976" s="17">
        <v>4.2014385727919802E-2</v>
      </c>
      <c r="BQ976" s="17">
        <v>5.7158112544962301E-2</v>
      </c>
      <c r="BR976" s="17">
        <v>6.3253032799661199E-2</v>
      </c>
      <c r="BS976" s="17">
        <v>9.3730509728360806E-2</v>
      </c>
      <c r="BT976" s="17"/>
      <c r="BU976" s="17">
        <v>6.1933836881542602E-2</v>
      </c>
      <c r="BV976" s="17">
        <v>0.110943744106375</v>
      </c>
      <c r="BW976" s="17"/>
      <c r="BX976" s="17">
        <v>3.2913287743117803E-2</v>
      </c>
      <c r="BY976" s="17">
        <v>0.10355991891402699</v>
      </c>
      <c r="BZ976" s="17"/>
      <c r="CA976" s="17">
        <v>2.6181494936627098E-2</v>
      </c>
      <c r="CB976" s="17">
        <v>0.106812667062071</v>
      </c>
      <c r="CC976" s="17">
        <v>3.1394937818916897E-2</v>
      </c>
      <c r="CD976" s="17">
        <v>0.131824853794797</v>
      </c>
    </row>
    <row r="977" spans="2:82">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row>
    <row r="978" spans="2:82">
      <c r="B978" s="6" t="s">
        <v>322</v>
      </c>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row>
    <row r="979" spans="2:82">
      <c r="B979" s="24" t="s">
        <v>15</v>
      </c>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row>
    <row r="980" spans="2:82">
      <c r="B980" t="s">
        <v>315</v>
      </c>
      <c r="C980" s="17">
        <v>0.224376647848819</v>
      </c>
      <c r="D980" s="17">
        <v>0.24561569579925099</v>
      </c>
      <c r="E980" s="17">
        <v>0.203349474909709</v>
      </c>
      <c r="F980" s="17"/>
      <c r="G980" s="17">
        <v>0.18995853930723799</v>
      </c>
      <c r="H980" s="17">
        <v>0.23559962974846099</v>
      </c>
      <c r="I980" s="17">
        <v>0.25376967793810701</v>
      </c>
      <c r="J980" s="17">
        <v>0.17348863433205799</v>
      </c>
      <c r="K980" s="17">
        <v>0.22495687601193301</v>
      </c>
      <c r="L980" s="17">
        <v>0.25511598243367101</v>
      </c>
      <c r="M980" s="17"/>
      <c r="N980" s="17">
        <v>0.26787997816953502</v>
      </c>
      <c r="O980" s="17">
        <v>0.22099735542587301</v>
      </c>
      <c r="P980" s="17">
        <v>0.22541388797543699</v>
      </c>
      <c r="Q980" s="17">
        <v>0.18150271115373301</v>
      </c>
      <c r="R980" s="17"/>
      <c r="S980" s="17">
        <v>0.27275349904683999</v>
      </c>
      <c r="T980" s="17">
        <v>0.22744937027946899</v>
      </c>
      <c r="U980" s="17">
        <v>0.20235488457599199</v>
      </c>
      <c r="V980" s="17">
        <v>0.22330287273714999</v>
      </c>
      <c r="W980" s="17">
        <v>0.218025744791671</v>
      </c>
      <c r="X980" s="17">
        <v>0.21636239619967901</v>
      </c>
      <c r="Y980" s="17">
        <v>0.21170033771228799</v>
      </c>
      <c r="Z980" s="17">
        <v>0.204411887252994</v>
      </c>
      <c r="AA980" s="17">
        <v>0.23197079887400701</v>
      </c>
      <c r="AB980" s="17">
        <v>0.212538453961852</v>
      </c>
      <c r="AC980" s="17">
        <v>0.17734245961831399</v>
      </c>
      <c r="AD980" s="17">
        <v>0.23259535626043301</v>
      </c>
      <c r="AE980" s="17"/>
      <c r="AF980" s="17">
        <v>8.7063488650881302E-2</v>
      </c>
      <c r="AG980" s="17">
        <v>0.167753504722329</v>
      </c>
      <c r="AH980" s="17">
        <v>0.204597151637465</v>
      </c>
      <c r="AI980" s="17">
        <v>0.21439782076526701</v>
      </c>
      <c r="AJ980" s="17">
        <v>0.23316032283832899</v>
      </c>
      <c r="AK980" s="17">
        <v>0.234919474738599</v>
      </c>
      <c r="AL980" s="17">
        <v>0.21233073472346201</v>
      </c>
      <c r="AM980" s="17">
        <v>0.24213202937475201</v>
      </c>
      <c r="AN980" s="17">
        <v>0.18725394630403</v>
      </c>
      <c r="AO980" s="17">
        <v>0.24495137651294099</v>
      </c>
      <c r="AP980" s="17">
        <v>0.24377899657733901</v>
      </c>
      <c r="AQ980" s="17">
        <v>0.23412330168641601</v>
      </c>
      <c r="AR980" s="17">
        <v>0.13861414820507401</v>
      </c>
      <c r="AS980" s="17">
        <v>0.18129786104211501</v>
      </c>
      <c r="AT980" s="17">
        <v>0.32584056858995197</v>
      </c>
      <c r="AU980" s="17">
        <v>0.34436616386319802</v>
      </c>
      <c r="AV980" s="17"/>
      <c r="AW980" s="17">
        <v>0.26435414481161301</v>
      </c>
      <c r="AX980" s="17">
        <v>0.22332729352292699</v>
      </c>
      <c r="AY980" s="17">
        <v>0.226732669305861</v>
      </c>
      <c r="AZ980" s="17">
        <v>0.19562166337156101</v>
      </c>
      <c r="BA980" s="17">
        <v>0.19208497786133899</v>
      </c>
      <c r="BB980" s="17">
        <v>0.23084787866512199</v>
      </c>
      <c r="BC980" s="17"/>
      <c r="BD980" s="17">
        <v>0.183699277310995</v>
      </c>
      <c r="BE980" s="17">
        <v>0.19512346205651801</v>
      </c>
      <c r="BF980" s="17">
        <v>0.25659492502477899</v>
      </c>
      <c r="BG980" s="17">
        <v>0.29848780497125599</v>
      </c>
      <c r="BH980" s="17">
        <v>0.17635555057588601</v>
      </c>
      <c r="BI980" s="17"/>
      <c r="BJ980" s="17">
        <v>0.213029327163864</v>
      </c>
      <c r="BK980" s="17">
        <v>0.27016869187515502</v>
      </c>
      <c r="BL980" s="17"/>
      <c r="BM980" s="17">
        <v>0.20944399572098099</v>
      </c>
      <c r="BN980" s="17">
        <v>0.29536548786494898</v>
      </c>
      <c r="BO980" s="17"/>
      <c r="BP980" s="17">
        <v>0.28441629269393998</v>
      </c>
      <c r="BQ980" s="17">
        <v>0.25167917519077898</v>
      </c>
      <c r="BR980" s="17">
        <v>0.22480843725935701</v>
      </c>
      <c r="BS980" s="17">
        <v>0.20575450670742401</v>
      </c>
      <c r="BT980" s="17"/>
      <c r="BU980" s="17">
        <v>0.25862545956604299</v>
      </c>
      <c r="BV980" s="17">
        <v>0.180779306214987</v>
      </c>
      <c r="BW980" s="17"/>
      <c r="BX980" s="17">
        <v>0.29369338606978501</v>
      </c>
      <c r="BY980" s="17">
        <v>0.19688176243292699</v>
      </c>
      <c r="BZ980" s="17"/>
      <c r="CA980" s="17">
        <v>0.31771277264777698</v>
      </c>
      <c r="CB980" s="17">
        <v>0.172352327705101</v>
      </c>
      <c r="CC980" s="17">
        <v>0.305892875333036</v>
      </c>
      <c r="CD980" s="17">
        <v>0.16279048986764599</v>
      </c>
    </row>
    <row r="981" spans="2:82">
      <c r="B981" t="s">
        <v>316</v>
      </c>
      <c r="C981" s="17">
        <v>0.37438457359885502</v>
      </c>
      <c r="D981" s="17">
        <v>0.37431115509759599</v>
      </c>
      <c r="E981" s="17">
        <v>0.37570127447809698</v>
      </c>
      <c r="F981" s="17"/>
      <c r="G981" s="17">
        <v>0.33994284011209602</v>
      </c>
      <c r="H981" s="17">
        <v>0.349037925133586</v>
      </c>
      <c r="I981" s="17">
        <v>0.32650606041966801</v>
      </c>
      <c r="J981" s="17">
        <v>0.39629256473877</v>
      </c>
      <c r="K981" s="17">
        <v>0.39030735764258201</v>
      </c>
      <c r="L981" s="17">
        <v>0.42857555898215599</v>
      </c>
      <c r="M981" s="17"/>
      <c r="N981" s="17">
        <v>0.41443574082058099</v>
      </c>
      <c r="O981" s="17">
        <v>0.40672467137378898</v>
      </c>
      <c r="P981" s="17">
        <v>0.32542390506337099</v>
      </c>
      <c r="Q981" s="17">
        <v>0.33581256922353497</v>
      </c>
      <c r="R981" s="17"/>
      <c r="S981" s="17">
        <v>0.32533189155187198</v>
      </c>
      <c r="T981" s="17">
        <v>0.40172889135876</v>
      </c>
      <c r="U981" s="17">
        <v>0.40640454824792899</v>
      </c>
      <c r="V981" s="17">
        <v>0.358220730190421</v>
      </c>
      <c r="W981" s="17">
        <v>0.39948903012208598</v>
      </c>
      <c r="X981" s="17">
        <v>0.37988028435031201</v>
      </c>
      <c r="Y981" s="17">
        <v>0.39900977529019799</v>
      </c>
      <c r="Z981" s="17">
        <v>0.34097658383496998</v>
      </c>
      <c r="AA981" s="17">
        <v>0.369539962574989</v>
      </c>
      <c r="AB981" s="17">
        <v>0.38050177792089102</v>
      </c>
      <c r="AC981" s="17">
        <v>0.35523609560207098</v>
      </c>
      <c r="AD981" s="17">
        <v>0.38305544016329901</v>
      </c>
      <c r="AE981" s="17"/>
      <c r="AF981" s="17">
        <v>0.28963373815236798</v>
      </c>
      <c r="AG981" s="17">
        <v>0.398825328848254</v>
      </c>
      <c r="AH981" s="17">
        <v>0.329681264885824</v>
      </c>
      <c r="AI981" s="17">
        <v>0.33311224746638002</v>
      </c>
      <c r="AJ981" s="17">
        <v>0.32369213409616598</v>
      </c>
      <c r="AK981" s="17">
        <v>0.36231689051530003</v>
      </c>
      <c r="AL981" s="17">
        <v>0.39069237405262303</v>
      </c>
      <c r="AM981" s="17">
        <v>0.34562664211365701</v>
      </c>
      <c r="AN981" s="17">
        <v>0.409218884664379</v>
      </c>
      <c r="AO981" s="17">
        <v>0.39642001866562898</v>
      </c>
      <c r="AP981" s="17">
        <v>0.399974566612667</v>
      </c>
      <c r="AQ981" s="17">
        <v>0.38795454036703902</v>
      </c>
      <c r="AR981" s="17">
        <v>0.45209129255207198</v>
      </c>
      <c r="AS981" s="17">
        <v>0.434450610600776</v>
      </c>
      <c r="AT981" s="17">
        <v>0.45975550679627097</v>
      </c>
      <c r="AU981" s="17">
        <v>0.36468718961744401</v>
      </c>
      <c r="AV981" s="17"/>
      <c r="AW981" s="17">
        <v>0.35658872577480999</v>
      </c>
      <c r="AX981" s="17">
        <v>0.367173739564151</v>
      </c>
      <c r="AY981" s="17">
        <v>0.37095138533368199</v>
      </c>
      <c r="AZ981" s="17">
        <v>0.38088665877632599</v>
      </c>
      <c r="BA981" s="17">
        <v>0.41697280212933002</v>
      </c>
      <c r="BB981" s="17">
        <v>0.380557503144066</v>
      </c>
      <c r="BC981" s="17"/>
      <c r="BD981" s="17">
        <v>0.33409303691907299</v>
      </c>
      <c r="BE981" s="17">
        <v>0.36218936132684099</v>
      </c>
      <c r="BF981" s="17">
        <v>0.40835964497459898</v>
      </c>
      <c r="BG981" s="17">
        <v>0.37089950581377001</v>
      </c>
      <c r="BH981" s="17">
        <v>0.50425537982231505</v>
      </c>
      <c r="BI981" s="17"/>
      <c r="BJ981" s="17">
        <v>0.38276861018234198</v>
      </c>
      <c r="BK981" s="17">
        <v>0.343357597829198</v>
      </c>
      <c r="BL981" s="17"/>
      <c r="BM981" s="17">
        <v>0.37801661776260698</v>
      </c>
      <c r="BN981" s="17">
        <v>0.35765666719079398</v>
      </c>
      <c r="BO981" s="17"/>
      <c r="BP981" s="17">
        <v>0.36722808665311102</v>
      </c>
      <c r="BQ981" s="17">
        <v>0.34803059116443702</v>
      </c>
      <c r="BR981" s="17">
        <v>0.37017470331372698</v>
      </c>
      <c r="BS981" s="17">
        <v>0.383724847504469</v>
      </c>
      <c r="BT981" s="17"/>
      <c r="BU981" s="17">
        <v>0.40817307756255899</v>
      </c>
      <c r="BV981" s="17">
        <v>0.33137318497713197</v>
      </c>
      <c r="BW981" s="17"/>
      <c r="BX981" s="17">
        <v>0.40720604649542302</v>
      </c>
      <c r="BY981" s="17">
        <v>0.36136574640598701</v>
      </c>
      <c r="BZ981" s="17"/>
      <c r="CA981" s="17">
        <v>0.44754962486341598</v>
      </c>
      <c r="CB981" s="17">
        <v>0.347114303994567</v>
      </c>
      <c r="CC981" s="17">
        <v>0.437547976582149</v>
      </c>
      <c r="CD981" s="17">
        <v>0.31387375391941202</v>
      </c>
    </row>
    <row r="982" spans="2:82">
      <c r="B982" t="s">
        <v>283</v>
      </c>
      <c r="C982" s="17">
        <v>0.244395919134341</v>
      </c>
      <c r="D982" s="17">
        <v>0.24194978467897099</v>
      </c>
      <c r="E982" s="17">
        <v>0.24657575478319099</v>
      </c>
      <c r="F982" s="17"/>
      <c r="G982" s="17">
        <v>0.21972163817315499</v>
      </c>
      <c r="H982" s="17">
        <v>0.25265715253399801</v>
      </c>
      <c r="I982" s="17">
        <v>0.26617594926249699</v>
      </c>
      <c r="J982" s="17">
        <v>0.26494514221589099</v>
      </c>
      <c r="K982" s="17">
        <v>0.245400547366461</v>
      </c>
      <c r="L982" s="17">
        <v>0.21893210731697199</v>
      </c>
      <c r="M982" s="17"/>
      <c r="N982" s="17">
        <v>0.21173330418605399</v>
      </c>
      <c r="O982" s="17">
        <v>0.22568400694724999</v>
      </c>
      <c r="P982" s="17">
        <v>0.26762902575574399</v>
      </c>
      <c r="Q982" s="17">
        <v>0.28238036281876799</v>
      </c>
      <c r="R982" s="17"/>
      <c r="S982" s="17">
        <v>0.260954308900814</v>
      </c>
      <c r="T982" s="17">
        <v>0.23490229727076101</v>
      </c>
      <c r="U982" s="17">
        <v>0.21336704362122599</v>
      </c>
      <c r="V982" s="17">
        <v>0.26611349539960599</v>
      </c>
      <c r="W982" s="17">
        <v>0.23685482286524501</v>
      </c>
      <c r="X982" s="17">
        <v>0.22279076275093401</v>
      </c>
      <c r="Y982" s="17">
        <v>0.22048447800304799</v>
      </c>
      <c r="Z982" s="17">
        <v>0.31038784540412101</v>
      </c>
      <c r="AA982" s="17">
        <v>0.23108557444505501</v>
      </c>
      <c r="AB982" s="17">
        <v>0.26240678222351699</v>
      </c>
      <c r="AC982" s="17">
        <v>0.29861278805439601</v>
      </c>
      <c r="AD982" s="17">
        <v>0.18845863737433599</v>
      </c>
      <c r="AE982" s="17"/>
      <c r="AF982" s="17">
        <v>0.134157662745474</v>
      </c>
      <c r="AG982" s="17">
        <v>0.26311448019280598</v>
      </c>
      <c r="AH982" s="17">
        <v>0.264534758142421</v>
      </c>
      <c r="AI982" s="17">
        <v>0.24026389832433701</v>
      </c>
      <c r="AJ982" s="17">
        <v>0.263101779944796</v>
      </c>
      <c r="AK982" s="17">
        <v>0.25481291966505099</v>
      </c>
      <c r="AL982" s="17">
        <v>0.25327340611945298</v>
      </c>
      <c r="AM982" s="17">
        <v>0.26441802983663598</v>
      </c>
      <c r="AN982" s="17">
        <v>0.25677337869995498</v>
      </c>
      <c r="AO982" s="17">
        <v>0.23710831437044699</v>
      </c>
      <c r="AP982" s="17">
        <v>0.22400509806329799</v>
      </c>
      <c r="AQ982" s="17">
        <v>0.231180547044844</v>
      </c>
      <c r="AR982" s="17">
        <v>0.30326286879298597</v>
      </c>
      <c r="AS982" s="17">
        <v>0.26487027139765201</v>
      </c>
      <c r="AT982" s="17">
        <v>0.131830872837534</v>
      </c>
      <c r="AU982" s="17">
        <v>0.17236968975769301</v>
      </c>
      <c r="AV982" s="17"/>
      <c r="AW982" s="17">
        <v>0.22563900368732501</v>
      </c>
      <c r="AX982" s="17">
        <v>0.25099103578857102</v>
      </c>
      <c r="AY982" s="17">
        <v>0.23277162978941701</v>
      </c>
      <c r="AZ982" s="17">
        <v>0.251651908198536</v>
      </c>
      <c r="BA982" s="17">
        <v>0.25623155266353098</v>
      </c>
      <c r="BB982" s="17">
        <v>0.267591165687945</v>
      </c>
      <c r="BC982" s="17"/>
      <c r="BD982" s="17">
        <v>0.29857288096665702</v>
      </c>
      <c r="BE982" s="17">
        <v>0.25456591938838302</v>
      </c>
      <c r="BF982" s="17">
        <v>0.20915809183349199</v>
      </c>
      <c r="BG982" s="17">
        <v>0.21276542759678499</v>
      </c>
      <c r="BH982" s="17">
        <v>0.193125870291813</v>
      </c>
      <c r="BI982" s="17"/>
      <c r="BJ982" s="17">
        <v>0.25119994491424003</v>
      </c>
      <c r="BK982" s="17">
        <v>0.212736608004577</v>
      </c>
      <c r="BL982" s="17"/>
      <c r="BM982" s="17">
        <v>0.25070618388590499</v>
      </c>
      <c r="BN982" s="17">
        <v>0.21571402244864801</v>
      </c>
      <c r="BO982" s="17"/>
      <c r="BP982" s="17">
        <v>0.22128705612074601</v>
      </c>
      <c r="BQ982" s="17">
        <v>0.23153810069178901</v>
      </c>
      <c r="BR982" s="17">
        <v>0.22123391935550399</v>
      </c>
      <c r="BS982" s="17">
        <v>0.25393644160190798</v>
      </c>
      <c r="BT982" s="17"/>
      <c r="BU982" s="17">
        <v>0.21141300918579101</v>
      </c>
      <c r="BV982" s="17">
        <v>0.28638181940374002</v>
      </c>
      <c r="BW982" s="17"/>
      <c r="BX982" s="17">
        <v>0.18727898977896401</v>
      </c>
      <c r="BY982" s="17">
        <v>0.26705167975203697</v>
      </c>
      <c r="BZ982" s="17"/>
      <c r="CA982" s="17">
        <v>0.16930338351684801</v>
      </c>
      <c r="CB982" s="17">
        <v>0.28398035896773099</v>
      </c>
      <c r="CC982" s="17">
        <v>0.17433846154314001</v>
      </c>
      <c r="CD982" s="17">
        <v>0.30093151518661398</v>
      </c>
    </row>
    <row r="983" spans="2:82">
      <c r="B983" t="s">
        <v>317</v>
      </c>
      <c r="C983" s="17">
        <v>4.4981031052916599E-2</v>
      </c>
      <c r="D983" s="17">
        <v>5.0313415708602899E-2</v>
      </c>
      <c r="E983" s="17">
        <v>3.9649975448837402E-2</v>
      </c>
      <c r="F983" s="17"/>
      <c r="G983" s="17">
        <v>0.111126747341091</v>
      </c>
      <c r="H983" s="17">
        <v>6.2089146454441198E-2</v>
      </c>
      <c r="I983" s="17">
        <v>4.8519057089602399E-2</v>
      </c>
      <c r="J983" s="17">
        <v>3.17193313698938E-2</v>
      </c>
      <c r="K983" s="17">
        <v>2.57803452398346E-2</v>
      </c>
      <c r="L983" s="17">
        <v>7.7665531474684401E-3</v>
      </c>
      <c r="M983" s="17"/>
      <c r="N983" s="17">
        <v>3.7453334984016602E-2</v>
      </c>
      <c r="O983" s="17">
        <v>3.9548569919994302E-2</v>
      </c>
      <c r="P983" s="17">
        <v>6.11060686773457E-2</v>
      </c>
      <c r="Q983" s="17">
        <v>4.4659034024407199E-2</v>
      </c>
      <c r="R983" s="17"/>
      <c r="S983" s="17">
        <v>5.1044029450835401E-2</v>
      </c>
      <c r="T983" s="17">
        <v>4.2753058920521302E-2</v>
      </c>
      <c r="U983" s="17">
        <v>2.8594015538068299E-2</v>
      </c>
      <c r="V983" s="17">
        <v>3.9473430131250001E-2</v>
      </c>
      <c r="W983" s="17">
        <v>5.1140060180412998E-2</v>
      </c>
      <c r="X983" s="17">
        <v>6.0678860694791302E-2</v>
      </c>
      <c r="Y983" s="17">
        <v>5.6489255258428302E-2</v>
      </c>
      <c r="Z983" s="17">
        <v>5.3735288950013602E-2</v>
      </c>
      <c r="AA983" s="17">
        <v>4.5257310656252298E-2</v>
      </c>
      <c r="AB983" s="17">
        <v>2.28152336316726E-2</v>
      </c>
      <c r="AC983" s="17">
        <v>5.3219046819422897E-2</v>
      </c>
      <c r="AD983" s="17">
        <v>3.4486037725685703E-2</v>
      </c>
      <c r="AE983" s="17"/>
      <c r="AF983" s="17">
        <v>0.17766203238765699</v>
      </c>
      <c r="AG983" s="17">
        <v>3.6966747333026899E-2</v>
      </c>
      <c r="AH983" s="17">
        <v>3.8673421295527297E-2</v>
      </c>
      <c r="AI983" s="17">
        <v>4.40277494880554E-2</v>
      </c>
      <c r="AJ983" s="17">
        <v>5.3470336835039399E-2</v>
      </c>
      <c r="AK983" s="17">
        <v>5.44768507973609E-2</v>
      </c>
      <c r="AL983" s="17">
        <v>3.8364625905925702E-2</v>
      </c>
      <c r="AM983" s="17">
        <v>4.0086618518796698E-2</v>
      </c>
      <c r="AN983" s="17">
        <v>5.5914452793111399E-2</v>
      </c>
      <c r="AO983" s="17">
        <v>3.4775230215051599E-2</v>
      </c>
      <c r="AP983" s="17">
        <v>5.4172740863613698E-2</v>
      </c>
      <c r="AQ983" s="17">
        <v>4.9712663047146E-2</v>
      </c>
      <c r="AR983" s="17">
        <v>3.7815566532108998E-2</v>
      </c>
      <c r="AS983" s="17">
        <v>4.2509452593369301E-2</v>
      </c>
      <c r="AT983" s="17">
        <v>3.4680626172956502E-2</v>
      </c>
      <c r="AU983" s="17">
        <v>4.8001502610621097E-2</v>
      </c>
      <c r="AV983" s="17"/>
      <c r="AW983" s="17">
        <v>5.3929939141001901E-2</v>
      </c>
      <c r="AX983" s="17">
        <v>4.49579260772517E-2</v>
      </c>
      <c r="AY983" s="17">
        <v>4.6713628456730202E-2</v>
      </c>
      <c r="AZ983" s="17">
        <v>5.0481399356895502E-2</v>
      </c>
      <c r="BA983" s="17">
        <v>2.8123941353515501E-2</v>
      </c>
      <c r="BB983" s="17">
        <v>1.4591824794388499E-2</v>
      </c>
      <c r="BC983" s="17"/>
      <c r="BD983" s="17">
        <v>3.4660812429262201E-2</v>
      </c>
      <c r="BE983" s="17">
        <v>5.06766205784559E-2</v>
      </c>
      <c r="BF983" s="17">
        <v>3.7726331678319701E-2</v>
      </c>
      <c r="BG983" s="17">
        <v>6.6195047219593198E-2</v>
      </c>
      <c r="BH983" s="17">
        <v>7.6536574796797097E-2</v>
      </c>
      <c r="BI983" s="17"/>
      <c r="BJ983" s="17">
        <v>3.8451628648029097E-2</v>
      </c>
      <c r="BK983" s="17">
        <v>7.4166140512280307E-2</v>
      </c>
      <c r="BL983" s="17"/>
      <c r="BM983" s="17">
        <v>4.3144311194877098E-2</v>
      </c>
      <c r="BN983" s="17">
        <v>5.5243023557337997E-2</v>
      </c>
      <c r="BO983" s="17"/>
      <c r="BP983" s="17">
        <v>6.2175205867472702E-2</v>
      </c>
      <c r="BQ983" s="17">
        <v>6.5220420333003196E-2</v>
      </c>
      <c r="BR983" s="17">
        <v>5.9241615957733001E-2</v>
      </c>
      <c r="BS983" s="17">
        <v>3.7740126734712498E-2</v>
      </c>
      <c r="BT983" s="17"/>
      <c r="BU983" s="17">
        <v>3.3480053264841297E-2</v>
      </c>
      <c r="BV983" s="17">
        <v>5.9621307097812597E-2</v>
      </c>
      <c r="BW983" s="17"/>
      <c r="BX983" s="17">
        <v>4.2026869862885299E-2</v>
      </c>
      <c r="BY983" s="17">
        <v>4.6152816187425803E-2</v>
      </c>
      <c r="BZ983" s="17"/>
      <c r="CA983" s="17">
        <v>2.4386719306526999E-2</v>
      </c>
      <c r="CB983" s="17">
        <v>4.7506482687552601E-2</v>
      </c>
      <c r="CC983" s="17">
        <v>3.0561838180061598E-2</v>
      </c>
      <c r="CD983" s="17">
        <v>6.3375429485578894E-2</v>
      </c>
    </row>
    <row r="984" spans="2:82">
      <c r="B984" t="s">
        <v>318</v>
      </c>
      <c r="C984" s="17">
        <v>2.0138672430276599E-2</v>
      </c>
      <c r="D984" s="17">
        <v>2.3063450872180698E-2</v>
      </c>
      <c r="E984" s="17">
        <v>1.6917953582028199E-2</v>
      </c>
      <c r="F984" s="17"/>
      <c r="G984" s="17">
        <v>5.7955462659496498E-2</v>
      </c>
      <c r="H984" s="17">
        <v>1.9863480640144201E-2</v>
      </c>
      <c r="I984" s="17">
        <v>1.9553825304711701E-2</v>
      </c>
      <c r="J984" s="17">
        <v>2.0183310905489402E-2</v>
      </c>
      <c r="K984" s="17">
        <v>8.9841757409670694E-3</v>
      </c>
      <c r="L984" s="17">
        <v>3.1089283008638099E-3</v>
      </c>
      <c r="M984" s="17"/>
      <c r="N984" s="17">
        <v>1.4396748414402E-2</v>
      </c>
      <c r="O984" s="17">
        <v>1.9501729037467799E-2</v>
      </c>
      <c r="P984" s="17">
        <v>3.03643322106333E-2</v>
      </c>
      <c r="Q984" s="17">
        <v>1.8534473063033699E-2</v>
      </c>
      <c r="R984" s="17"/>
      <c r="S984" s="17">
        <v>2.6132389835681901E-2</v>
      </c>
      <c r="T984" s="17">
        <v>1.1739225250087399E-2</v>
      </c>
      <c r="U984" s="17">
        <v>3.3063141346783703E-2</v>
      </c>
      <c r="V984" s="17">
        <v>8.9864728341213194E-3</v>
      </c>
      <c r="W984" s="17">
        <v>1.6735736415396801E-2</v>
      </c>
      <c r="X984" s="17">
        <v>2.65187426181255E-2</v>
      </c>
      <c r="Y984" s="17">
        <v>2.1692636411732701E-2</v>
      </c>
      <c r="Z984" s="17">
        <v>0</v>
      </c>
      <c r="AA984" s="17">
        <v>2.0678951365577399E-2</v>
      </c>
      <c r="AB984" s="17">
        <v>1.8828657618722901E-2</v>
      </c>
      <c r="AC984" s="17">
        <v>2.1189042548474701E-2</v>
      </c>
      <c r="AD984" s="17">
        <v>3.9258026641318298E-2</v>
      </c>
      <c r="AE984" s="17"/>
      <c r="AF984" s="17">
        <v>0</v>
      </c>
      <c r="AG984" s="17">
        <v>3.65659532734353E-2</v>
      </c>
      <c r="AH984" s="17">
        <v>2.14141413119966E-2</v>
      </c>
      <c r="AI984" s="17">
        <v>2.48607469454789E-2</v>
      </c>
      <c r="AJ984" s="17">
        <v>2.0857865059111299E-2</v>
      </c>
      <c r="AK984" s="17">
        <v>1.8096680367709901E-2</v>
      </c>
      <c r="AL984" s="17">
        <v>1.8016228882739699E-2</v>
      </c>
      <c r="AM984" s="17">
        <v>1.6486574574174101E-2</v>
      </c>
      <c r="AN984" s="17">
        <v>1.13976261893181E-2</v>
      </c>
      <c r="AO984" s="17">
        <v>1.1803286352238301E-2</v>
      </c>
      <c r="AP984" s="17">
        <v>2.6174672720807101E-2</v>
      </c>
      <c r="AQ984" s="17">
        <v>3.5516370921652697E-2</v>
      </c>
      <c r="AR984" s="17">
        <v>1.31309756518149E-2</v>
      </c>
      <c r="AS984" s="17">
        <v>1.8377965145754301E-2</v>
      </c>
      <c r="AT984" s="17">
        <v>1.7440037579434499E-2</v>
      </c>
      <c r="AU984" s="17">
        <v>2.2918468652043202E-2</v>
      </c>
      <c r="AV984" s="17"/>
      <c r="AW984" s="17">
        <v>2.9656419777888399E-2</v>
      </c>
      <c r="AX984" s="17">
        <v>1.88968943088904E-2</v>
      </c>
      <c r="AY984" s="17">
        <v>1.9166490006362599E-2</v>
      </c>
      <c r="AZ984" s="17">
        <v>1.7552810293698599E-2</v>
      </c>
      <c r="BA984" s="17">
        <v>1.8051486860442299E-2</v>
      </c>
      <c r="BB984" s="17">
        <v>3.6500049316744998E-3</v>
      </c>
      <c r="BC984" s="17"/>
      <c r="BD984" s="17">
        <v>1.3926139130865199E-2</v>
      </c>
      <c r="BE984" s="17">
        <v>3.4161088849912799E-2</v>
      </c>
      <c r="BF984" s="17">
        <v>2.0615051116541799E-2</v>
      </c>
      <c r="BG984" s="17">
        <v>1.5639476000926199E-2</v>
      </c>
      <c r="BH984" s="17">
        <v>2.8343895515700199E-2</v>
      </c>
      <c r="BI984" s="17"/>
      <c r="BJ984" s="17">
        <v>1.6190467120154099E-2</v>
      </c>
      <c r="BK984" s="17">
        <v>3.8428253119691003E-2</v>
      </c>
      <c r="BL984" s="17"/>
      <c r="BM984" s="17">
        <v>2.0221880608991698E-2</v>
      </c>
      <c r="BN984" s="17">
        <v>1.7755822161263299E-2</v>
      </c>
      <c r="BO984" s="17"/>
      <c r="BP984" s="17">
        <v>1.74017426981634E-2</v>
      </c>
      <c r="BQ984" s="17">
        <v>3.89025133235473E-2</v>
      </c>
      <c r="BR984" s="17">
        <v>3.9549452733172702E-2</v>
      </c>
      <c r="BS984" s="17">
        <v>1.6066753487719999E-2</v>
      </c>
      <c r="BT984" s="17"/>
      <c r="BU984" s="17">
        <v>1.7424798982678898E-2</v>
      </c>
      <c r="BV984" s="17">
        <v>2.3593322735309001E-2</v>
      </c>
      <c r="BW984" s="17"/>
      <c r="BX984" s="17">
        <v>2.26293232798928E-2</v>
      </c>
      <c r="BY984" s="17">
        <v>1.9150741355059401E-2</v>
      </c>
      <c r="BZ984" s="17"/>
      <c r="CA984" s="17">
        <v>1.6963523797750499E-2</v>
      </c>
      <c r="CB984" s="17">
        <v>3.1586432948260898E-2</v>
      </c>
      <c r="CC984" s="17">
        <v>8.7113849656981594E-3</v>
      </c>
      <c r="CD984" s="17">
        <v>2.2184684653423201E-2</v>
      </c>
    </row>
    <row r="985" spans="2:82">
      <c r="B985" t="s">
        <v>195</v>
      </c>
      <c r="C985" s="17">
        <v>9.1723155934792397E-2</v>
      </c>
      <c r="D985" s="17">
        <v>6.4746497843399406E-2</v>
      </c>
      <c r="E985" s="17">
        <v>0.117805566798137</v>
      </c>
      <c r="F985" s="17"/>
      <c r="G985" s="17">
        <v>8.1294772406924495E-2</v>
      </c>
      <c r="H985" s="17">
        <v>8.0752665489369005E-2</v>
      </c>
      <c r="I985" s="17">
        <v>8.5475429985413395E-2</v>
      </c>
      <c r="J985" s="17">
        <v>0.113371016437898</v>
      </c>
      <c r="K985" s="17">
        <v>0.104570697998222</v>
      </c>
      <c r="L985" s="17">
        <v>8.6500869818869494E-2</v>
      </c>
      <c r="M985" s="17"/>
      <c r="N985" s="17">
        <v>5.4100893425411897E-2</v>
      </c>
      <c r="O985" s="17">
        <v>8.7543667295626307E-2</v>
      </c>
      <c r="P985" s="17">
        <v>9.0062780317469296E-2</v>
      </c>
      <c r="Q985" s="17">
        <v>0.13711084971652401</v>
      </c>
      <c r="R985" s="17"/>
      <c r="S985" s="17">
        <v>6.3783881213956797E-2</v>
      </c>
      <c r="T985" s="17">
        <v>8.1427156920401506E-2</v>
      </c>
      <c r="U985" s="17">
        <v>0.116216366670001</v>
      </c>
      <c r="V985" s="17">
        <v>0.103902998707451</v>
      </c>
      <c r="W985" s="17">
        <v>7.7754605625187698E-2</v>
      </c>
      <c r="X985" s="17">
        <v>9.3768953386158094E-2</v>
      </c>
      <c r="Y985" s="17">
        <v>9.0623517324305194E-2</v>
      </c>
      <c r="Z985" s="17">
        <v>9.0488394557900698E-2</v>
      </c>
      <c r="AA985" s="17">
        <v>0.101467402084119</v>
      </c>
      <c r="AB985" s="17">
        <v>0.10290909464334499</v>
      </c>
      <c r="AC985" s="17">
        <v>9.4400567357321205E-2</v>
      </c>
      <c r="AD985" s="17">
        <v>0.12214650183492801</v>
      </c>
      <c r="AE985" s="17"/>
      <c r="AF985" s="17">
        <v>0.31148307806361902</v>
      </c>
      <c r="AG985" s="17">
        <v>9.6773985630148704E-2</v>
      </c>
      <c r="AH985" s="17">
        <v>0.14109926272676701</v>
      </c>
      <c r="AI985" s="17">
        <v>0.14333753701048099</v>
      </c>
      <c r="AJ985" s="17">
        <v>0.105717561226557</v>
      </c>
      <c r="AK985" s="17">
        <v>7.5377183915979404E-2</v>
      </c>
      <c r="AL985" s="17">
        <v>8.7322630315796901E-2</v>
      </c>
      <c r="AM985" s="17">
        <v>9.1250105581983904E-2</v>
      </c>
      <c r="AN985" s="17">
        <v>7.9441711349206204E-2</v>
      </c>
      <c r="AO985" s="17">
        <v>7.4941773883693302E-2</v>
      </c>
      <c r="AP985" s="17">
        <v>5.1893925162275201E-2</v>
      </c>
      <c r="AQ985" s="17">
        <v>6.1512576932902602E-2</v>
      </c>
      <c r="AR985" s="17">
        <v>5.5085148265944697E-2</v>
      </c>
      <c r="AS985" s="17">
        <v>5.8493839220333799E-2</v>
      </c>
      <c r="AT985" s="17">
        <v>3.04523880238525E-2</v>
      </c>
      <c r="AU985" s="17">
        <v>4.7656985499001103E-2</v>
      </c>
      <c r="AV985" s="17"/>
      <c r="AW985" s="17">
        <v>6.9831766807361098E-2</v>
      </c>
      <c r="AX985" s="17">
        <v>9.4653110738209298E-2</v>
      </c>
      <c r="AY985" s="17">
        <v>0.103664197107947</v>
      </c>
      <c r="AZ985" s="17">
        <v>0.10380556000298299</v>
      </c>
      <c r="BA985" s="17">
        <v>8.8535239131842206E-2</v>
      </c>
      <c r="BB985" s="17">
        <v>0.10276162277680401</v>
      </c>
      <c r="BC985" s="17"/>
      <c r="BD985" s="17">
        <v>0.135047853243148</v>
      </c>
      <c r="BE985" s="17">
        <v>0.10328354779988901</v>
      </c>
      <c r="BF985" s="17">
        <v>6.7545955372269401E-2</v>
      </c>
      <c r="BG985" s="17">
        <v>3.6012738397669102E-2</v>
      </c>
      <c r="BH985" s="17">
        <v>2.13827289974882E-2</v>
      </c>
      <c r="BI985" s="17"/>
      <c r="BJ985" s="17">
        <v>9.83600219713716E-2</v>
      </c>
      <c r="BK985" s="17">
        <v>6.11427086590988E-2</v>
      </c>
      <c r="BL985" s="17"/>
      <c r="BM985" s="17">
        <v>9.8467010826638696E-2</v>
      </c>
      <c r="BN985" s="17">
        <v>5.8264976777008003E-2</v>
      </c>
      <c r="BO985" s="17"/>
      <c r="BP985" s="17">
        <v>4.7491615966567799E-2</v>
      </c>
      <c r="BQ985" s="17">
        <v>6.4629199296444007E-2</v>
      </c>
      <c r="BR985" s="17">
        <v>8.49918713805069E-2</v>
      </c>
      <c r="BS985" s="17">
        <v>0.102777323963767</v>
      </c>
      <c r="BT985" s="17"/>
      <c r="BU985" s="17">
        <v>7.0883601438086197E-2</v>
      </c>
      <c r="BV985" s="17">
        <v>0.118251059571018</v>
      </c>
      <c r="BW985" s="17"/>
      <c r="BX985" s="17">
        <v>4.7165384513049802E-2</v>
      </c>
      <c r="BY985" s="17">
        <v>0.109397253866564</v>
      </c>
      <c r="BZ985" s="17"/>
      <c r="CA985" s="17">
        <v>2.40839758676815E-2</v>
      </c>
      <c r="CB985" s="17">
        <v>0.117460093696788</v>
      </c>
      <c r="CC985" s="17">
        <v>4.2947463395914903E-2</v>
      </c>
      <c r="CD985" s="17">
        <v>0.136844126887327</v>
      </c>
    </row>
    <row r="986" spans="2:82">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row>
    <row r="987" spans="2:82">
      <c r="B987" s="6" t="s">
        <v>323</v>
      </c>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row>
    <row r="988" spans="2:82">
      <c r="B988" s="24" t="s">
        <v>15</v>
      </c>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row>
    <row r="989" spans="2:82">
      <c r="B989" t="s">
        <v>315</v>
      </c>
      <c r="C989" s="17">
        <v>0.17462949676939199</v>
      </c>
      <c r="D989" s="17">
        <v>0.16791251150876599</v>
      </c>
      <c r="E989" s="17">
        <v>0.17886992044050801</v>
      </c>
      <c r="F989" s="17"/>
      <c r="G989" s="17">
        <v>0.26702365792324201</v>
      </c>
      <c r="H989" s="17">
        <v>0.21646763957638701</v>
      </c>
      <c r="I989" s="17">
        <v>0.208293174805567</v>
      </c>
      <c r="J989" s="17">
        <v>0.13369009621123901</v>
      </c>
      <c r="K989" s="17">
        <v>0.139582350522517</v>
      </c>
      <c r="L989" s="17">
        <v>0.10831004940811299</v>
      </c>
      <c r="M989" s="17"/>
      <c r="N989" s="17">
        <v>0.195992106498455</v>
      </c>
      <c r="O989" s="17">
        <v>0.16107826011173601</v>
      </c>
      <c r="P989" s="17">
        <v>0.189358243172911</v>
      </c>
      <c r="Q989" s="17">
        <v>0.15277985739063299</v>
      </c>
      <c r="R989" s="17"/>
      <c r="S989" s="17">
        <v>0.242322712652706</v>
      </c>
      <c r="T989" s="17">
        <v>0.14055713783743201</v>
      </c>
      <c r="U989" s="17">
        <v>0.13393706454238</v>
      </c>
      <c r="V989" s="17">
        <v>0.143514204137348</v>
      </c>
      <c r="W989" s="17">
        <v>0.17951148925709001</v>
      </c>
      <c r="X989" s="17">
        <v>0.172481012850937</v>
      </c>
      <c r="Y989" s="17">
        <v>0.17929068572386</v>
      </c>
      <c r="Z989" s="17">
        <v>0.12890535419791199</v>
      </c>
      <c r="AA989" s="17">
        <v>0.20653706918424999</v>
      </c>
      <c r="AB989" s="17">
        <v>0.17676788750009101</v>
      </c>
      <c r="AC989" s="17">
        <v>0.13912465684959499</v>
      </c>
      <c r="AD989" s="17">
        <v>0.18757552156941401</v>
      </c>
      <c r="AE989" s="17"/>
      <c r="AF989" s="17">
        <v>0.123777588151691</v>
      </c>
      <c r="AG989" s="17">
        <v>0.14958801107584499</v>
      </c>
      <c r="AH989" s="17">
        <v>0.18266642241275799</v>
      </c>
      <c r="AI989" s="17">
        <v>0.165676804854826</v>
      </c>
      <c r="AJ989" s="17">
        <v>0.15908091334301</v>
      </c>
      <c r="AK989" s="17">
        <v>0.16758447445282701</v>
      </c>
      <c r="AL989" s="17">
        <v>0.19757572792452699</v>
      </c>
      <c r="AM989" s="17">
        <v>0.15915193129765801</v>
      </c>
      <c r="AN989" s="17">
        <v>0.154927350925608</v>
      </c>
      <c r="AO989" s="17">
        <v>0.187973579561167</v>
      </c>
      <c r="AP989" s="17">
        <v>0.21065803559106</v>
      </c>
      <c r="AQ989" s="17">
        <v>0.217598038835288</v>
      </c>
      <c r="AR989" s="17">
        <v>0.123359180098117</v>
      </c>
      <c r="AS989" s="17">
        <v>0.17239793891472399</v>
      </c>
      <c r="AT989" s="17">
        <v>0.189322722353062</v>
      </c>
      <c r="AU989" s="17">
        <v>0.23208950001266901</v>
      </c>
      <c r="AV989" s="17"/>
      <c r="AW989" s="17">
        <v>0.23743917156849501</v>
      </c>
      <c r="AX989" s="17">
        <v>0.17830729801760101</v>
      </c>
      <c r="AY989" s="17">
        <v>0.161178543786925</v>
      </c>
      <c r="AZ989" s="17">
        <v>0.14031273305589201</v>
      </c>
      <c r="BA989" s="17">
        <v>0.132190256222771</v>
      </c>
      <c r="BB989" s="17">
        <v>0.142389858021535</v>
      </c>
      <c r="BC989" s="17"/>
      <c r="BD989" s="17">
        <v>0.139988599906709</v>
      </c>
      <c r="BE989" s="17">
        <v>0.17301656003013</v>
      </c>
      <c r="BF989" s="17">
        <v>0.21382498131719699</v>
      </c>
      <c r="BG989" s="17">
        <v>0.230704060137327</v>
      </c>
      <c r="BH989" s="17">
        <v>0.25697441700662699</v>
      </c>
      <c r="BI989" s="17"/>
      <c r="BJ989" s="17">
        <v>0.15201243108117299</v>
      </c>
      <c r="BK989" s="17">
        <v>0.27141160231460598</v>
      </c>
      <c r="BL989" s="17"/>
      <c r="BM989" s="17">
        <v>0.159392301073154</v>
      </c>
      <c r="BN989" s="17">
        <v>0.24798434847770401</v>
      </c>
      <c r="BO989" s="17"/>
      <c r="BP989" s="17">
        <v>0.23667369882157099</v>
      </c>
      <c r="BQ989" s="17">
        <v>0.240313158679924</v>
      </c>
      <c r="BR989" s="17">
        <v>0.21903393625888801</v>
      </c>
      <c r="BS989" s="17">
        <v>0.147837586648287</v>
      </c>
      <c r="BT989" s="17"/>
      <c r="BU989" s="17">
        <v>0.20054494097405301</v>
      </c>
      <c r="BV989" s="17">
        <v>0.14164019238383599</v>
      </c>
      <c r="BW989" s="17"/>
      <c r="BX989" s="17">
        <v>0.28876584006149603</v>
      </c>
      <c r="BY989" s="17">
        <v>0.12935665558921999</v>
      </c>
      <c r="BZ989" s="17"/>
      <c r="CA989" s="17">
        <v>0.223843176129638</v>
      </c>
      <c r="CB989" s="17">
        <v>5.8992827579135501E-2</v>
      </c>
      <c r="CC989" s="17">
        <v>0.309618166846239</v>
      </c>
      <c r="CD989" s="17">
        <v>0.12852241890004801</v>
      </c>
    </row>
    <row r="990" spans="2:82">
      <c r="B990" t="s">
        <v>316</v>
      </c>
      <c r="C990" s="17">
        <v>0.31764377656265702</v>
      </c>
      <c r="D990" s="17">
        <v>0.31501316245001498</v>
      </c>
      <c r="E990" s="17">
        <v>0.32163267335147</v>
      </c>
      <c r="F990" s="17"/>
      <c r="G990" s="17">
        <v>0.36866765750368202</v>
      </c>
      <c r="H990" s="17">
        <v>0.33297947737621503</v>
      </c>
      <c r="I990" s="17">
        <v>0.33590245926413098</v>
      </c>
      <c r="J990" s="17">
        <v>0.31564608333238903</v>
      </c>
      <c r="K990" s="17">
        <v>0.276608470851469</v>
      </c>
      <c r="L990" s="17">
        <v>0.28540586717017102</v>
      </c>
      <c r="M990" s="17"/>
      <c r="N990" s="17">
        <v>0.32693859644082701</v>
      </c>
      <c r="O990" s="17">
        <v>0.32427497437437602</v>
      </c>
      <c r="P990" s="17">
        <v>0.31632270742452601</v>
      </c>
      <c r="Q990" s="17">
        <v>0.30070097593721501</v>
      </c>
      <c r="R990" s="17"/>
      <c r="S990" s="17">
        <v>0.32679930056403</v>
      </c>
      <c r="T990" s="17">
        <v>0.326939040152462</v>
      </c>
      <c r="U990" s="17">
        <v>0.317342397794251</v>
      </c>
      <c r="V990" s="17">
        <v>0.251481766298087</v>
      </c>
      <c r="W990" s="17">
        <v>0.33439991311399703</v>
      </c>
      <c r="X990" s="17">
        <v>0.300009833569509</v>
      </c>
      <c r="Y990" s="17">
        <v>0.32627487679921602</v>
      </c>
      <c r="Z990" s="17">
        <v>0.33737119964687401</v>
      </c>
      <c r="AA990" s="17">
        <v>0.33718815326715201</v>
      </c>
      <c r="AB990" s="17">
        <v>0.36238956342635698</v>
      </c>
      <c r="AC990" s="17">
        <v>0.28457860483140301</v>
      </c>
      <c r="AD990" s="17">
        <v>0.247624721610163</v>
      </c>
      <c r="AE990" s="17"/>
      <c r="AF990" s="17">
        <v>0.31096289897358298</v>
      </c>
      <c r="AG990" s="17">
        <v>0.31784070212142901</v>
      </c>
      <c r="AH990" s="17">
        <v>0.28514500938426901</v>
      </c>
      <c r="AI990" s="17">
        <v>0.29082777261253001</v>
      </c>
      <c r="AJ990" s="17">
        <v>0.30274367174068101</v>
      </c>
      <c r="AK990" s="17">
        <v>0.31115517629404499</v>
      </c>
      <c r="AL990" s="17">
        <v>0.302708444994502</v>
      </c>
      <c r="AM990" s="17">
        <v>0.33826043456080102</v>
      </c>
      <c r="AN990" s="17">
        <v>0.348646496367915</v>
      </c>
      <c r="AO990" s="17">
        <v>0.357633516425854</v>
      </c>
      <c r="AP990" s="17">
        <v>0.31895469538607402</v>
      </c>
      <c r="AQ990" s="17">
        <v>0.362850430068137</v>
      </c>
      <c r="AR990" s="17">
        <v>0.28345989617823097</v>
      </c>
      <c r="AS990" s="17">
        <v>0.27350618656202602</v>
      </c>
      <c r="AT990" s="17">
        <v>0.27552417933942103</v>
      </c>
      <c r="AU990" s="17">
        <v>0.39370138126489301</v>
      </c>
      <c r="AV990" s="17"/>
      <c r="AW990" s="17">
        <v>0.36119317862288097</v>
      </c>
      <c r="AX990" s="17">
        <v>0.293995348400514</v>
      </c>
      <c r="AY990" s="17">
        <v>0.31733259669054198</v>
      </c>
      <c r="AZ990" s="17">
        <v>0.32220919690934202</v>
      </c>
      <c r="BA990" s="17">
        <v>0.29811051949563899</v>
      </c>
      <c r="BB990" s="17">
        <v>0.28004731299705699</v>
      </c>
      <c r="BC990" s="17"/>
      <c r="BD990" s="17">
        <v>0.277175783403388</v>
      </c>
      <c r="BE990" s="17">
        <v>0.31398134338514599</v>
      </c>
      <c r="BF990" s="17">
        <v>0.36069845042881798</v>
      </c>
      <c r="BG990" s="17">
        <v>0.32372274379590499</v>
      </c>
      <c r="BH990" s="17">
        <v>0.30069045683321299</v>
      </c>
      <c r="BI990" s="17"/>
      <c r="BJ990" s="17">
        <v>0.31264291676663297</v>
      </c>
      <c r="BK990" s="17">
        <v>0.34259735685732201</v>
      </c>
      <c r="BL990" s="17"/>
      <c r="BM990" s="17">
        <v>0.31018804562160202</v>
      </c>
      <c r="BN990" s="17">
        <v>0.357303359230981</v>
      </c>
      <c r="BO990" s="17"/>
      <c r="BP990" s="17">
        <v>0.36886002518266098</v>
      </c>
      <c r="BQ990" s="17">
        <v>0.32105228582314899</v>
      </c>
      <c r="BR990" s="17">
        <v>0.37276434682187498</v>
      </c>
      <c r="BS990" s="17">
        <v>0.30708733838750502</v>
      </c>
      <c r="BT990" s="17"/>
      <c r="BU990" s="17">
        <v>0.33835967471897499</v>
      </c>
      <c r="BV990" s="17">
        <v>0.29127328240859401</v>
      </c>
      <c r="BW990" s="17"/>
      <c r="BX990" s="17">
        <v>0.37648540897393901</v>
      </c>
      <c r="BY990" s="17">
        <v>0.29430390249537203</v>
      </c>
      <c r="BZ990" s="17"/>
      <c r="CA990" s="17">
        <v>0.348055308580769</v>
      </c>
      <c r="CB990" s="17">
        <v>0.187474747396181</v>
      </c>
      <c r="CC990" s="17">
        <v>0.44482361855906999</v>
      </c>
      <c r="CD990" s="17">
        <v>0.29881830413403898</v>
      </c>
    </row>
    <row r="991" spans="2:82">
      <c r="B991" t="s">
        <v>283</v>
      </c>
      <c r="C991" s="17">
        <v>0.32812967956954903</v>
      </c>
      <c r="D991" s="17">
        <v>0.33332562817724198</v>
      </c>
      <c r="E991" s="17">
        <v>0.32356796882105698</v>
      </c>
      <c r="F991" s="17"/>
      <c r="G991" s="17">
        <v>0.21873863634083299</v>
      </c>
      <c r="H991" s="17">
        <v>0.26415547243607301</v>
      </c>
      <c r="I991" s="17">
        <v>0.30210498264654501</v>
      </c>
      <c r="J991" s="17">
        <v>0.34046957901407798</v>
      </c>
      <c r="K991" s="17">
        <v>0.37306464439756598</v>
      </c>
      <c r="L991" s="17">
        <v>0.43418913003918302</v>
      </c>
      <c r="M991" s="17"/>
      <c r="N991" s="17">
        <v>0.33867612809460901</v>
      </c>
      <c r="O991" s="17">
        <v>0.33433261360165301</v>
      </c>
      <c r="P991" s="17">
        <v>0.30276569827612099</v>
      </c>
      <c r="Q991" s="17">
        <v>0.33631599341478302</v>
      </c>
      <c r="R991" s="17"/>
      <c r="S991" s="17">
        <v>0.26916139452840399</v>
      </c>
      <c r="T991" s="17">
        <v>0.374354026151904</v>
      </c>
      <c r="U991" s="17">
        <v>0.37129607700278</v>
      </c>
      <c r="V991" s="17">
        <v>0.38460498654001801</v>
      </c>
      <c r="W991" s="17">
        <v>0.30080321427616702</v>
      </c>
      <c r="X991" s="17">
        <v>0.34202194673028402</v>
      </c>
      <c r="Y991" s="17">
        <v>0.31773007252282798</v>
      </c>
      <c r="Z991" s="17">
        <v>0.40036065414173</v>
      </c>
      <c r="AA991" s="17">
        <v>0.27037083835471398</v>
      </c>
      <c r="AB991" s="17">
        <v>0.29905999209228901</v>
      </c>
      <c r="AC991" s="17">
        <v>0.364382027388785</v>
      </c>
      <c r="AD991" s="17">
        <v>0.31056968607598801</v>
      </c>
      <c r="AE991" s="17"/>
      <c r="AF991" s="17">
        <v>0.157746409842492</v>
      </c>
      <c r="AG991" s="17">
        <v>0.29706574451260198</v>
      </c>
      <c r="AH991" s="17">
        <v>0.30066556155016</v>
      </c>
      <c r="AI991" s="17">
        <v>0.32827924030918898</v>
      </c>
      <c r="AJ991" s="17">
        <v>0.38199248507545103</v>
      </c>
      <c r="AK991" s="17">
        <v>0.346111843381672</v>
      </c>
      <c r="AL991" s="17">
        <v>0.30849874774608099</v>
      </c>
      <c r="AM991" s="17">
        <v>0.35412537053638399</v>
      </c>
      <c r="AN991" s="17">
        <v>0.347656598681782</v>
      </c>
      <c r="AO991" s="17">
        <v>0.30103544354970801</v>
      </c>
      <c r="AP991" s="17">
        <v>0.31515247057275098</v>
      </c>
      <c r="AQ991" s="17">
        <v>0.25112845871079797</v>
      </c>
      <c r="AR991" s="17">
        <v>0.41276972697802</v>
      </c>
      <c r="AS991" s="17">
        <v>0.429636258639091</v>
      </c>
      <c r="AT991" s="17">
        <v>0.39191764760718001</v>
      </c>
      <c r="AU991" s="17">
        <v>0.23607668387459299</v>
      </c>
      <c r="AV991" s="17"/>
      <c r="AW991" s="17">
        <v>0.244914696894138</v>
      </c>
      <c r="AX991" s="17">
        <v>0.35962114499498299</v>
      </c>
      <c r="AY991" s="17">
        <v>0.31984813585170202</v>
      </c>
      <c r="AZ991" s="17">
        <v>0.33677756674051301</v>
      </c>
      <c r="BA991" s="17">
        <v>0.38080133475100397</v>
      </c>
      <c r="BB991" s="17">
        <v>0.39685922769030102</v>
      </c>
      <c r="BC991" s="17"/>
      <c r="BD991" s="17">
        <v>0.35160059459980803</v>
      </c>
      <c r="BE991" s="17">
        <v>0.330883693848811</v>
      </c>
      <c r="BF991" s="17">
        <v>0.28385236436296102</v>
      </c>
      <c r="BG991" s="17">
        <v>0.319239145233286</v>
      </c>
      <c r="BH991" s="17">
        <v>0.297642890171118</v>
      </c>
      <c r="BI991" s="17"/>
      <c r="BJ991" s="17">
        <v>0.345900070345521</v>
      </c>
      <c r="BK991" s="17">
        <v>0.25076293260118798</v>
      </c>
      <c r="BL991" s="17"/>
      <c r="BM991" s="17">
        <v>0.33905226305904701</v>
      </c>
      <c r="BN991" s="17">
        <v>0.27685768036556901</v>
      </c>
      <c r="BO991" s="17"/>
      <c r="BP991" s="17">
        <v>0.28599564786141302</v>
      </c>
      <c r="BQ991" s="17">
        <v>0.277921104690041</v>
      </c>
      <c r="BR991" s="17">
        <v>0.27369305280473799</v>
      </c>
      <c r="BS991" s="17">
        <v>0.35030191454134202</v>
      </c>
      <c r="BT991" s="17"/>
      <c r="BU991" s="17">
        <v>0.32443313364684101</v>
      </c>
      <c r="BV991" s="17">
        <v>0.33283523189025699</v>
      </c>
      <c r="BW991" s="17"/>
      <c r="BX991" s="17">
        <v>0.23478447859667601</v>
      </c>
      <c r="BY991" s="17">
        <v>0.36515559381108698</v>
      </c>
      <c r="BZ991" s="17"/>
      <c r="CA991" s="17">
        <v>0.30580526750980502</v>
      </c>
      <c r="CB991" s="17">
        <v>0.44721841456662897</v>
      </c>
      <c r="CC991" s="17">
        <v>0.187429633145035</v>
      </c>
      <c r="CD991" s="17">
        <v>0.370025587875775</v>
      </c>
    </row>
    <row r="992" spans="2:82">
      <c r="B992" t="s">
        <v>317</v>
      </c>
      <c r="C992" s="17">
        <v>6.4951812933015607E-2</v>
      </c>
      <c r="D992" s="17">
        <v>7.6880337468534093E-2</v>
      </c>
      <c r="E992" s="17">
        <v>5.3784163614470998E-2</v>
      </c>
      <c r="F992" s="17"/>
      <c r="G992" s="17">
        <v>5.3812364318351701E-2</v>
      </c>
      <c r="H992" s="17">
        <v>8.2286695891630707E-2</v>
      </c>
      <c r="I992" s="17">
        <v>5.45708425288478E-2</v>
      </c>
      <c r="J992" s="17">
        <v>6.6187001942826798E-2</v>
      </c>
      <c r="K992" s="17">
        <v>7.0949057918027997E-2</v>
      </c>
      <c r="L992" s="17">
        <v>6.1684881872349502E-2</v>
      </c>
      <c r="M992" s="17"/>
      <c r="N992" s="17">
        <v>6.2326618136253398E-2</v>
      </c>
      <c r="O992" s="17">
        <v>6.0451769914470002E-2</v>
      </c>
      <c r="P992" s="17">
        <v>7.3347954592844905E-2</v>
      </c>
      <c r="Q992" s="17">
        <v>6.5002471633191894E-2</v>
      </c>
      <c r="R992" s="17"/>
      <c r="S992" s="17">
        <v>7.7943757325076607E-2</v>
      </c>
      <c r="T992" s="17">
        <v>6.3073259115427299E-2</v>
      </c>
      <c r="U992" s="17">
        <v>3.8063646137041003E-2</v>
      </c>
      <c r="V992" s="17">
        <v>7.8910648523635996E-2</v>
      </c>
      <c r="W992" s="17">
        <v>7.9749670222690694E-2</v>
      </c>
      <c r="X992" s="17">
        <v>6.1362360430055003E-2</v>
      </c>
      <c r="Y992" s="17">
        <v>6.7282911470909798E-2</v>
      </c>
      <c r="Z992" s="17">
        <v>5.2230947324727502E-2</v>
      </c>
      <c r="AA992" s="17">
        <v>5.7355211428325802E-2</v>
      </c>
      <c r="AB992" s="17">
        <v>5.4483091477754202E-2</v>
      </c>
      <c r="AC992" s="17">
        <v>6.1133124728995202E-2</v>
      </c>
      <c r="AD992" s="17">
        <v>9.4901457957165494E-2</v>
      </c>
      <c r="AE992" s="17"/>
      <c r="AF992" s="17">
        <v>0.13811148820428501</v>
      </c>
      <c r="AG992" s="17">
        <v>8.7827556730689205E-2</v>
      </c>
      <c r="AH992" s="17">
        <v>4.6714644618733002E-2</v>
      </c>
      <c r="AI992" s="17">
        <v>7.0799373988256295E-2</v>
      </c>
      <c r="AJ992" s="17">
        <v>5.1545943495443003E-2</v>
      </c>
      <c r="AK992" s="17">
        <v>8.24641123548608E-2</v>
      </c>
      <c r="AL992" s="17">
        <v>7.3378198331328595E-2</v>
      </c>
      <c r="AM992" s="17">
        <v>4.7908149003430898E-2</v>
      </c>
      <c r="AN992" s="17">
        <v>4.1347357502719402E-2</v>
      </c>
      <c r="AO992" s="17">
        <v>5.9738171749640398E-2</v>
      </c>
      <c r="AP992" s="17">
        <v>7.5657056832554401E-2</v>
      </c>
      <c r="AQ992" s="17">
        <v>6.3411566778149797E-2</v>
      </c>
      <c r="AR992" s="17">
        <v>8.6837697765371896E-2</v>
      </c>
      <c r="AS992" s="17">
        <v>6.6540125641597003E-2</v>
      </c>
      <c r="AT992" s="17">
        <v>0.110487877770483</v>
      </c>
      <c r="AU992" s="17">
        <v>6.3368160459237002E-2</v>
      </c>
      <c r="AV992" s="17"/>
      <c r="AW992" s="17">
        <v>6.8738426912978198E-2</v>
      </c>
      <c r="AX992" s="17">
        <v>5.8686488923034297E-2</v>
      </c>
      <c r="AY992" s="17">
        <v>6.8171588091755303E-2</v>
      </c>
      <c r="AZ992" s="17">
        <v>5.9433995746077703E-2</v>
      </c>
      <c r="BA992" s="17">
        <v>7.6401935685657493E-2</v>
      </c>
      <c r="BB992" s="17">
        <v>6.9872358271627494E-2</v>
      </c>
      <c r="BC992" s="17"/>
      <c r="BD992" s="17">
        <v>7.9332165822491904E-2</v>
      </c>
      <c r="BE992" s="17">
        <v>5.4075257025661898E-2</v>
      </c>
      <c r="BF992" s="17">
        <v>5.8305651286193499E-2</v>
      </c>
      <c r="BG992" s="17">
        <v>6.6672141224905807E-2</v>
      </c>
      <c r="BH992" s="17">
        <v>4.2039248423250603E-2</v>
      </c>
      <c r="BI992" s="17"/>
      <c r="BJ992" s="17">
        <v>6.9642513498087297E-2</v>
      </c>
      <c r="BK992" s="17">
        <v>4.52339526215432E-2</v>
      </c>
      <c r="BL992" s="17"/>
      <c r="BM992" s="17">
        <v>6.9258254162887903E-2</v>
      </c>
      <c r="BN992" s="17">
        <v>4.2146345418522503E-2</v>
      </c>
      <c r="BO992" s="17"/>
      <c r="BP992" s="17">
        <v>4.3906839344879101E-2</v>
      </c>
      <c r="BQ992" s="17">
        <v>7.3465153084337195E-2</v>
      </c>
      <c r="BR992" s="17">
        <v>4.2672339734587499E-2</v>
      </c>
      <c r="BS992" s="17">
        <v>6.8155773255016205E-2</v>
      </c>
      <c r="BT992" s="17"/>
      <c r="BU992" s="17">
        <v>5.0411175457624198E-2</v>
      </c>
      <c r="BV992" s="17">
        <v>8.3461451889906002E-2</v>
      </c>
      <c r="BW992" s="17"/>
      <c r="BX992" s="17">
        <v>4.99646234217382E-2</v>
      </c>
      <c r="BY992" s="17">
        <v>7.0896568397493101E-2</v>
      </c>
      <c r="BZ992" s="17"/>
      <c r="CA992" s="17">
        <v>7.5471537846244094E-2</v>
      </c>
      <c r="CB992" s="17">
        <v>0.123213173975758</v>
      </c>
      <c r="CC992" s="17">
        <v>2.14070408110658E-2</v>
      </c>
      <c r="CD992" s="17">
        <v>5.2742909385522202E-2</v>
      </c>
    </row>
    <row r="993" spans="2:82">
      <c r="B993" t="s">
        <v>318</v>
      </c>
      <c r="C993" s="17">
        <v>3.0979015985257999E-2</v>
      </c>
      <c r="D993" s="17">
        <v>3.9759494916686303E-2</v>
      </c>
      <c r="E993" s="17">
        <v>2.2633385047860801E-2</v>
      </c>
      <c r="F993" s="17"/>
      <c r="G993" s="17">
        <v>2.6196913833350599E-2</v>
      </c>
      <c r="H993" s="17">
        <v>3.0239866374305601E-2</v>
      </c>
      <c r="I993" s="17">
        <v>2.8341207403544798E-2</v>
      </c>
      <c r="J993" s="17">
        <v>3.7641752688672099E-2</v>
      </c>
      <c r="K993" s="17">
        <v>4.5809715418155199E-2</v>
      </c>
      <c r="L993" s="17">
        <v>2.1560894793229E-2</v>
      </c>
      <c r="M993" s="17"/>
      <c r="N993" s="17">
        <v>2.53701107956311E-2</v>
      </c>
      <c r="O993" s="17">
        <v>3.3420617058260098E-2</v>
      </c>
      <c r="P993" s="17">
        <v>3.9502701599740501E-2</v>
      </c>
      <c r="Q993" s="17">
        <v>2.69264575670379E-2</v>
      </c>
      <c r="R993" s="17"/>
      <c r="S993" s="17">
        <v>2.7969792219709501E-2</v>
      </c>
      <c r="T993" s="17">
        <v>1.7419945609182402E-2</v>
      </c>
      <c r="U993" s="17">
        <v>2.19086544578776E-2</v>
      </c>
      <c r="V993" s="17">
        <v>3.8340501964691603E-2</v>
      </c>
      <c r="W993" s="17">
        <v>3.2936315105194097E-2</v>
      </c>
      <c r="X993" s="17">
        <v>2.8492680373904799E-2</v>
      </c>
      <c r="Y993" s="17">
        <v>2.29636949603844E-2</v>
      </c>
      <c r="Z993" s="17">
        <v>1.7765450628159599E-2</v>
      </c>
      <c r="AA993" s="17">
        <v>4.2455146787120403E-2</v>
      </c>
      <c r="AB993" s="17">
        <v>3.8991719235370703E-2</v>
      </c>
      <c r="AC993" s="17">
        <v>4.8909312571276599E-2</v>
      </c>
      <c r="AD993" s="17">
        <v>5.1761422178177301E-2</v>
      </c>
      <c r="AE993" s="17"/>
      <c r="AF993" s="17">
        <v>0</v>
      </c>
      <c r="AG993" s="17">
        <v>5.6383971230842898E-2</v>
      </c>
      <c r="AH993" s="17">
        <v>5.1904428372882103E-2</v>
      </c>
      <c r="AI993" s="17">
        <v>2.3423071945633998E-2</v>
      </c>
      <c r="AJ993" s="17">
        <v>2.51630429557885E-2</v>
      </c>
      <c r="AK993" s="17">
        <v>2.87896844058333E-2</v>
      </c>
      <c r="AL993" s="17">
        <v>3.2984110186085401E-2</v>
      </c>
      <c r="AM993" s="17">
        <v>1.28406801085827E-2</v>
      </c>
      <c r="AN993" s="17">
        <v>2.7923207139470999E-2</v>
      </c>
      <c r="AO993" s="17">
        <v>1.6814609982273201E-2</v>
      </c>
      <c r="AP993" s="17">
        <v>3.0131485841284601E-2</v>
      </c>
      <c r="AQ993" s="17">
        <v>3.9483328388340198E-2</v>
      </c>
      <c r="AR993" s="17">
        <v>2.99040728565781E-2</v>
      </c>
      <c r="AS993" s="17">
        <v>3.9646063845961997E-2</v>
      </c>
      <c r="AT993" s="17">
        <v>1.24773864351359E-2</v>
      </c>
      <c r="AU993" s="17">
        <v>4.4071195391534097E-2</v>
      </c>
      <c r="AV993" s="17"/>
      <c r="AW993" s="17">
        <v>2.99116052008477E-2</v>
      </c>
      <c r="AX993" s="17">
        <v>2.3296157514546698E-2</v>
      </c>
      <c r="AY993" s="17">
        <v>3.4093815517057299E-2</v>
      </c>
      <c r="AZ993" s="17">
        <v>4.5984521937400602E-2</v>
      </c>
      <c r="BA993" s="17">
        <v>2.9689987288710699E-2</v>
      </c>
      <c r="BB993" s="17">
        <v>1.4006275751259499E-2</v>
      </c>
      <c r="BC993" s="17"/>
      <c r="BD993" s="17">
        <v>2.9962643518561101E-2</v>
      </c>
      <c r="BE993" s="17">
        <v>3.78589286746406E-2</v>
      </c>
      <c r="BF993" s="17">
        <v>2.5081895088664999E-2</v>
      </c>
      <c r="BG993" s="17">
        <v>2.2965535935050199E-2</v>
      </c>
      <c r="BH993" s="17">
        <v>6.1571200231384203E-2</v>
      </c>
      <c r="BI993" s="17"/>
      <c r="BJ993" s="17">
        <v>3.0844194139856399E-2</v>
      </c>
      <c r="BK993" s="17">
        <v>3.27086488619108E-2</v>
      </c>
      <c r="BL993" s="17"/>
      <c r="BM993" s="17">
        <v>3.2204655418416599E-2</v>
      </c>
      <c r="BN993" s="17">
        <v>2.3189363035057298E-2</v>
      </c>
      <c r="BO993" s="17"/>
      <c r="BP993" s="17">
        <v>2.05946871882653E-2</v>
      </c>
      <c r="BQ993" s="17">
        <v>2.3684291017209001E-2</v>
      </c>
      <c r="BR993" s="17">
        <v>3.3519717740606199E-2</v>
      </c>
      <c r="BS993" s="17">
        <v>3.27960418563953E-2</v>
      </c>
      <c r="BT993" s="17"/>
      <c r="BU993" s="17">
        <v>2.6465661833798899E-2</v>
      </c>
      <c r="BV993" s="17">
        <v>3.6724331895201599E-2</v>
      </c>
      <c r="BW993" s="17"/>
      <c r="BX993" s="17">
        <v>1.4700176895844E-2</v>
      </c>
      <c r="BY993" s="17">
        <v>3.74361117308828E-2</v>
      </c>
      <c r="BZ993" s="17"/>
      <c r="CA993" s="17">
        <v>9.6048866729963999E-3</v>
      </c>
      <c r="CB993" s="17">
        <v>7.5393949480280498E-2</v>
      </c>
      <c r="CC993" s="17">
        <v>9.1529825388001994E-3</v>
      </c>
      <c r="CD993" s="17">
        <v>1.7140521783006499E-2</v>
      </c>
    </row>
    <row r="994" spans="2:82">
      <c r="B994" t="s">
        <v>195</v>
      </c>
      <c r="C994" s="17">
        <v>8.3666218180128205E-2</v>
      </c>
      <c r="D994" s="17">
        <v>6.7108865478756594E-2</v>
      </c>
      <c r="E994" s="17">
        <v>9.9511888724633998E-2</v>
      </c>
      <c r="F994" s="17"/>
      <c r="G994" s="17">
        <v>6.5560770080540107E-2</v>
      </c>
      <c r="H994" s="17">
        <v>7.3870848345388193E-2</v>
      </c>
      <c r="I994" s="17">
        <v>7.0787333351364001E-2</v>
      </c>
      <c r="J994" s="17">
        <v>0.106365486810795</v>
      </c>
      <c r="K994" s="17">
        <v>9.39857608922645E-2</v>
      </c>
      <c r="L994" s="17">
        <v>8.8849176716953998E-2</v>
      </c>
      <c r="M994" s="17"/>
      <c r="N994" s="17">
        <v>5.0696440034224202E-2</v>
      </c>
      <c r="O994" s="17">
        <v>8.6441764939505006E-2</v>
      </c>
      <c r="P994" s="17">
        <v>7.8702694933856301E-2</v>
      </c>
      <c r="Q994" s="17">
        <v>0.118274244057139</v>
      </c>
      <c r="R994" s="17"/>
      <c r="S994" s="17">
        <v>5.5803042710074198E-2</v>
      </c>
      <c r="T994" s="17">
        <v>7.7656591133592301E-2</v>
      </c>
      <c r="U994" s="17">
        <v>0.117452160065671</v>
      </c>
      <c r="V994" s="17">
        <v>0.10314789253622</v>
      </c>
      <c r="W994" s="17">
        <v>7.2599398024860901E-2</v>
      </c>
      <c r="X994" s="17">
        <v>9.5632166045309899E-2</v>
      </c>
      <c r="Y994" s="17">
        <v>8.6457758522801895E-2</v>
      </c>
      <c r="Z994" s="17">
        <v>6.3366394060596201E-2</v>
      </c>
      <c r="AA994" s="17">
        <v>8.6093580978437598E-2</v>
      </c>
      <c r="AB994" s="17">
        <v>6.8307746268137098E-2</v>
      </c>
      <c r="AC994" s="17">
        <v>0.101872273629945</v>
      </c>
      <c r="AD994" s="17">
        <v>0.10756719060909201</v>
      </c>
      <c r="AE994" s="17"/>
      <c r="AF994" s="17">
        <v>0.269401614827949</v>
      </c>
      <c r="AG994" s="17">
        <v>9.1294014328592105E-2</v>
      </c>
      <c r="AH994" s="17">
        <v>0.13290393366119699</v>
      </c>
      <c r="AI994" s="17">
        <v>0.120993736289565</v>
      </c>
      <c r="AJ994" s="17">
        <v>7.9473943389627197E-2</v>
      </c>
      <c r="AK994" s="17">
        <v>6.3894709110761103E-2</v>
      </c>
      <c r="AL994" s="17">
        <v>8.4854770817475597E-2</v>
      </c>
      <c r="AM994" s="17">
        <v>8.7713434493142603E-2</v>
      </c>
      <c r="AN994" s="17">
        <v>7.9498989382504506E-2</v>
      </c>
      <c r="AO994" s="17">
        <v>7.6804678731356907E-2</v>
      </c>
      <c r="AP994" s="17">
        <v>4.94462557762761E-2</v>
      </c>
      <c r="AQ994" s="17">
        <v>6.5528177219286499E-2</v>
      </c>
      <c r="AR994" s="17">
        <v>6.3669426123681802E-2</v>
      </c>
      <c r="AS994" s="17">
        <v>1.8273426396600199E-2</v>
      </c>
      <c r="AT994" s="17">
        <v>2.0270186494717599E-2</v>
      </c>
      <c r="AU994" s="17">
        <v>3.06930789970742E-2</v>
      </c>
      <c r="AV994" s="17"/>
      <c r="AW994" s="17">
        <v>5.7802920800659997E-2</v>
      </c>
      <c r="AX994" s="17">
        <v>8.6093562149320305E-2</v>
      </c>
      <c r="AY994" s="17">
        <v>9.9375320062017797E-2</v>
      </c>
      <c r="AZ994" s="17">
        <v>9.52819856107745E-2</v>
      </c>
      <c r="BA994" s="17">
        <v>8.2805966556216998E-2</v>
      </c>
      <c r="BB994" s="17">
        <v>9.6824967268220499E-2</v>
      </c>
      <c r="BC994" s="17"/>
      <c r="BD994" s="17">
        <v>0.121940212749042</v>
      </c>
      <c r="BE994" s="17">
        <v>9.0184217035610595E-2</v>
      </c>
      <c r="BF994" s="17">
        <v>5.8236657516166197E-2</v>
      </c>
      <c r="BG994" s="17">
        <v>3.6696373673526697E-2</v>
      </c>
      <c r="BH994" s="17">
        <v>4.1081787334408398E-2</v>
      </c>
      <c r="BI994" s="17"/>
      <c r="BJ994" s="17">
        <v>8.8957874168728995E-2</v>
      </c>
      <c r="BK994" s="17">
        <v>5.7285506743429901E-2</v>
      </c>
      <c r="BL994" s="17"/>
      <c r="BM994" s="17">
        <v>8.99044806648924E-2</v>
      </c>
      <c r="BN994" s="17">
        <v>5.2518903472165597E-2</v>
      </c>
      <c r="BO994" s="17"/>
      <c r="BP994" s="17">
        <v>4.3969101601210502E-2</v>
      </c>
      <c r="BQ994" s="17">
        <v>6.3564006705339599E-2</v>
      </c>
      <c r="BR994" s="17">
        <v>5.8316606639304998E-2</v>
      </c>
      <c r="BS994" s="17">
        <v>9.3821345311454099E-2</v>
      </c>
      <c r="BT994" s="17"/>
      <c r="BU994" s="17">
        <v>5.9785413368708698E-2</v>
      </c>
      <c r="BV994" s="17">
        <v>0.114065509532205</v>
      </c>
      <c r="BW994" s="17"/>
      <c r="BX994" s="17">
        <v>3.5299472050306903E-2</v>
      </c>
      <c r="BY994" s="17">
        <v>0.102851167975945</v>
      </c>
      <c r="BZ994" s="17"/>
      <c r="CA994" s="17">
        <v>3.7219823260547603E-2</v>
      </c>
      <c r="CB994" s="17">
        <v>0.107706887002016</v>
      </c>
      <c r="CC994" s="17">
        <v>2.7568558099790402E-2</v>
      </c>
      <c r="CD994" s="17">
        <v>0.13275025792160999</v>
      </c>
    </row>
    <row r="995" spans="2:82">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row>
    <row r="996" spans="2:82">
      <c r="B996" s="6" t="s">
        <v>324</v>
      </c>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row>
    <row r="997" spans="2:82">
      <c r="B997" s="24" t="s">
        <v>15</v>
      </c>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row>
    <row r="998" spans="2:82">
      <c r="B998" t="s">
        <v>325</v>
      </c>
      <c r="C998" s="17">
        <v>9.4395473468322805E-2</v>
      </c>
      <c r="D998" s="17">
        <v>0.10466352159230199</v>
      </c>
      <c r="E998" s="17">
        <v>8.4525316326738098E-2</v>
      </c>
      <c r="F998" s="17"/>
      <c r="G998" s="17">
        <v>0.11364480951891801</v>
      </c>
      <c r="H998" s="17">
        <v>0.14807547078120001</v>
      </c>
      <c r="I998" s="17">
        <v>0.116318367113235</v>
      </c>
      <c r="J998" s="17">
        <v>5.73208941682136E-2</v>
      </c>
      <c r="K998" s="17">
        <v>7.3386485569516297E-2</v>
      </c>
      <c r="L998" s="17">
        <v>6.4143242767629102E-2</v>
      </c>
      <c r="M998" s="17"/>
      <c r="N998" s="17">
        <v>0.10636302204421801</v>
      </c>
      <c r="O998" s="17">
        <v>7.4912709162731503E-2</v>
      </c>
      <c r="P998" s="17">
        <v>9.88471703469542E-2</v>
      </c>
      <c r="Q998" s="17">
        <v>9.6296533730280007E-2</v>
      </c>
      <c r="R998" s="17"/>
      <c r="S998" s="17">
        <v>0.13044063317239801</v>
      </c>
      <c r="T998" s="17">
        <v>7.8912156379260107E-2</v>
      </c>
      <c r="U998" s="17">
        <v>7.90559668297907E-2</v>
      </c>
      <c r="V998" s="17">
        <v>8.4443010751337796E-2</v>
      </c>
      <c r="W998" s="17">
        <v>9.8961566066358503E-2</v>
      </c>
      <c r="X998" s="17">
        <v>0.10602990998475401</v>
      </c>
      <c r="Y998" s="17">
        <v>9.0274712538542801E-2</v>
      </c>
      <c r="Z998" s="17">
        <v>6.1713999143015098E-2</v>
      </c>
      <c r="AA998" s="17">
        <v>9.8968787716315898E-2</v>
      </c>
      <c r="AB998" s="17">
        <v>9.0018704761382101E-2</v>
      </c>
      <c r="AC998" s="17">
        <v>9.4129246675988404E-2</v>
      </c>
      <c r="AD998" s="17">
        <v>6.9850035691470302E-2</v>
      </c>
      <c r="AE998" s="17"/>
      <c r="AF998" s="17">
        <v>0</v>
      </c>
      <c r="AG998" s="17">
        <v>0.101668391480441</v>
      </c>
      <c r="AH998" s="17">
        <v>9.8242643384310602E-2</v>
      </c>
      <c r="AI998" s="17">
        <v>9.3787277632895003E-2</v>
      </c>
      <c r="AJ998" s="17">
        <v>9.2181666594280495E-2</v>
      </c>
      <c r="AK998" s="17">
        <v>8.5229107884053301E-2</v>
      </c>
      <c r="AL998" s="17">
        <v>8.9135770385598403E-2</v>
      </c>
      <c r="AM998" s="17">
        <v>7.5027467063468994E-2</v>
      </c>
      <c r="AN998" s="17">
        <v>0.108994296550796</v>
      </c>
      <c r="AO998" s="17">
        <v>9.5439208004243797E-2</v>
      </c>
      <c r="AP998" s="17">
        <v>9.3618589970851707E-2</v>
      </c>
      <c r="AQ998" s="17">
        <v>9.2225630670279099E-2</v>
      </c>
      <c r="AR998" s="17">
        <v>8.1238252416892906E-2</v>
      </c>
      <c r="AS998" s="17">
        <v>9.6364822625214397E-2</v>
      </c>
      <c r="AT998" s="17">
        <v>0.116042444100698</v>
      </c>
      <c r="AU998" s="17">
        <v>0.181826981075104</v>
      </c>
      <c r="AV998" s="17"/>
      <c r="AW998" s="17">
        <v>0.14222502758592201</v>
      </c>
      <c r="AX998" s="17">
        <v>8.9473421421702698E-2</v>
      </c>
      <c r="AY998" s="17">
        <v>7.4392107916733799E-2</v>
      </c>
      <c r="AZ998" s="17">
        <v>7.6416218287708296E-2</v>
      </c>
      <c r="BA998" s="17">
        <v>5.8856456835225703E-2</v>
      </c>
      <c r="BB998" s="17">
        <v>0.104601771724286</v>
      </c>
      <c r="BC998" s="17"/>
      <c r="BD998" s="17">
        <v>7.5269211997628899E-2</v>
      </c>
      <c r="BE998" s="17">
        <v>7.7119474852722997E-2</v>
      </c>
      <c r="BF998" s="17">
        <v>0.104956290010121</v>
      </c>
      <c r="BG998" s="17">
        <v>0.144040593551577</v>
      </c>
      <c r="BH998" s="17">
        <v>0.13636286642759601</v>
      </c>
      <c r="BI998" s="17"/>
      <c r="BJ998" s="17">
        <v>7.4581712845004006E-2</v>
      </c>
      <c r="BK998" s="17">
        <v>0.180871734915627</v>
      </c>
      <c r="BL998" s="17"/>
      <c r="BM998" s="17">
        <v>8.1201062048637404E-2</v>
      </c>
      <c r="BN998" s="17">
        <v>0.15816801271466399</v>
      </c>
      <c r="BO998" s="17"/>
      <c r="BP998" s="17">
        <v>0.15390866772313799</v>
      </c>
      <c r="BQ998" s="17">
        <v>0.141716496857276</v>
      </c>
      <c r="BR998" s="17">
        <v>0.133562862440816</v>
      </c>
      <c r="BS998" s="17">
        <v>7.1439219000004106E-2</v>
      </c>
      <c r="BT998" s="17"/>
      <c r="BU998" s="17">
        <v>0.10848419957145</v>
      </c>
      <c r="BV998" s="17">
        <v>7.6461099272367397E-2</v>
      </c>
      <c r="BW998" s="17"/>
      <c r="BX998" s="17">
        <v>0.15119233190555001</v>
      </c>
      <c r="BY998" s="17">
        <v>7.1866670832859206E-2</v>
      </c>
      <c r="BZ998" s="17"/>
      <c r="CA998" s="17">
        <v>0.13329498080212501</v>
      </c>
      <c r="CB998" s="17">
        <v>5.2670047529846602E-2</v>
      </c>
      <c r="CC998" s="17">
        <v>0.12761752209778501</v>
      </c>
      <c r="CD998" s="17">
        <v>8.88542627748036E-2</v>
      </c>
    </row>
    <row r="999" spans="2:82">
      <c r="B999" t="s">
        <v>326</v>
      </c>
      <c r="C999" s="17">
        <v>0.31977584302995998</v>
      </c>
      <c r="D999" s="17">
        <v>0.317109266768695</v>
      </c>
      <c r="E999" s="17">
        <v>0.32326930466169801</v>
      </c>
      <c r="F999" s="17"/>
      <c r="G999" s="17">
        <v>0.38594351879587002</v>
      </c>
      <c r="H999" s="17">
        <v>0.32889138334054202</v>
      </c>
      <c r="I999" s="17">
        <v>0.28644242051490698</v>
      </c>
      <c r="J999" s="17">
        <v>0.29634053638392399</v>
      </c>
      <c r="K999" s="17">
        <v>0.28079117205081799</v>
      </c>
      <c r="L999" s="17">
        <v>0.34069067538629599</v>
      </c>
      <c r="M999" s="17"/>
      <c r="N999" s="17">
        <v>0.36423539605843902</v>
      </c>
      <c r="O999" s="17">
        <v>0.30891728595840501</v>
      </c>
      <c r="P999" s="17">
        <v>0.30761276970669998</v>
      </c>
      <c r="Q999" s="17">
        <v>0.29458963630481699</v>
      </c>
      <c r="R999" s="17"/>
      <c r="S999" s="17">
        <v>0.32914737967007202</v>
      </c>
      <c r="T999" s="17">
        <v>0.34061566709742302</v>
      </c>
      <c r="U999" s="17">
        <v>0.284538176072969</v>
      </c>
      <c r="V999" s="17">
        <v>0.314337627273651</v>
      </c>
      <c r="W999" s="17">
        <v>0.26117121384055197</v>
      </c>
      <c r="X999" s="17">
        <v>0.34882674522518398</v>
      </c>
      <c r="Y999" s="17">
        <v>0.31965209597022498</v>
      </c>
      <c r="Z999" s="17">
        <v>0.35296983235973201</v>
      </c>
      <c r="AA999" s="17">
        <v>0.33028746314503399</v>
      </c>
      <c r="AB999" s="17">
        <v>0.31061599519209498</v>
      </c>
      <c r="AC999" s="17">
        <v>0.299362284555094</v>
      </c>
      <c r="AD999" s="17">
        <v>0.32463399561741402</v>
      </c>
      <c r="AE999" s="17"/>
      <c r="AF999" s="17">
        <v>0.26626365462707702</v>
      </c>
      <c r="AG999" s="17">
        <v>0.386567570087614</v>
      </c>
      <c r="AH999" s="17">
        <v>0.276991226693311</v>
      </c>
      <c r="AI999" s="17">
        <v>0.235593902243079</v>
      </c>
      <c r="AJ999" s="17">
        <v>0.30691399481072701</v>
      </c>
      <c r="AK999" s="17">
        <v>0.33536729023467998</v>
      </c>
      <c r="AL999" s="17">
        <v>0.32163793673428398</v>
      </c>
      <c r="AM999" s="17">
        <v>0.38424668017444802</v>
      </c>
      <c r="AN999" s="17">
        <v>0.27212057157808101</v>
      </c>
      <c r="AO999" s="17">
        <v>0.33354593372101099</v>
      </c>
      <c r="AP999" s="17">
        <v>0.359878776318099</v>
      </c>
      <c r="AQ999" s="17">
        <v>0.32298064135285098</v>
      </c>
      <c r="AR999" s="17">
        <v>0.32984455532560703</v>
      </c>
      <c r="AS999" s="17">
        <v>0.36166136494609002</v>
      </c>
      <c r="AT999" s="17">
        <v>0.40256357585528402</v>
      </c>
      <c r="AU999" s="17">
        <v>0.33758348813953898</v>
      </c>
      <c r="AV999" s="17"/>
      <c r="AW999" s="17">
        <v>0.34110437147702699</v>
      </c>
      <c r="AX999" s="17">
        <v>0.316697081947381</v>
      </c>
      <c r="AY999" s="17">
        <v>0.330714362706791</v>
      </c>
      <c r="AZ999" s="17">
        <v>0.30837055352739001</v>
      </c>
      <c r="BA999" s="17">
        <v>0.31521586955172698</v>
      </c>
      <c r="BB999" s="17">
        <v>0.27696167520155701</v>
      </c>
      <c r="BC999" s="17"/>
      <c r="BD999" s="17">
        <v>0.29092567885602399</v>
      </c>
      <c r="BE999" s="17">
        <v>0.30227409473372202</v>
      </c>
      <c r="BF999" s="17">
        <v>0.34849557238664203</v>
      </c>
      <c r="BG999" s="17">
        <v>0.38165603381982299</v>
      </c>
      <c r="BH999" s="17">
        <v>0.358299456753849</v>
      </c>
      <c r="BI999" s="17"/>
      <c r="BJ999" s="17">
        <v>0.30865705366273499</v>
      </c>
      <c r="BK999" s="17">
        <v>0.37584038419659299</v>
      </c>
      <c r="BL999" s="17"/>
      <c r="BM999" s="17">
        <v>0.30865787170790299</v>
      </c>
      <c r="BN999" s="17">
        <v>0.37610770552670703</v>
      </c>
      <c r="BO999" s="17"/>
      <c r="BP999" s="17">
        <v>0.36494010610564898</v>
      </c>
      <c r="BQ999" s="17">
        <v>0.355489503777773</v>
      </c>
      <c r="BR999" s="17">
        <v>0.372778344060262</v>
      </c>
      <c r="BS999" s="17">
        <v>0.30211780772893398</v>
      </c>
      <c r="BT999" s="17"/>
      <c r="BU999" s="17">
        <v>0.34283825508996002</v>
      </c>
      <c r="BV999" s="17">
        <v>0.29041833229990499</v>
      </c>
      <c r="BW999" s="17"/>
      <c r="BX999" s="17">
        <v>0.372305821667127</v>
      </c>
      <c r="BY999" s="17">
        <v>0.29893952296359899</v>
      </c>
      <c r="BZ999" s="17"/>
      <c r="CA999" s="17">
        <v>0.37280294141589598</v>
      </c>
      <c r="CB999" s="17">
        <v>0.259492458338757</v>
      </c>
      <c r="CC999" s="17">
        <v>0.39284391844442201</v>
      </c>
      <c r="CD999" s="17">
        <v>0.28571493516684499</v>
      </c>
    </row>
    <row r="1000" spans="2:82">
      <c r="B1000" t="s">
        <v>327</v>
      </c>
      <c r="C1000" s="17">
        <v>0.205311082432937</v>
      </c>
      <c r="D1000" s="17">
        <v>0.215678910763411</v>
      </c>
      <c r="E1000" s="17">
        <v>0.194874551122725</v>
      </c>
      <c r="F1000" s="17"/>
      <c r="G1000" s="17">
        <v>0.20887656423102299</v>
      </c>
      <c r="H1000" s="17">
        <v>0.18546054552629301</v>
      </c>
      <c r="I1000" s="17">
        <v>0.22494016772919301</v>
      </c>
      <c r="J1000" s="17">
        <v>0.210475244541523</v>
      </c>
      <c r="K1000" s="17">
        <v>0.201598256030592</v>
      </c>
      <c r="L1000" s="17">
        <v>0.201388829833062</v>
      </c>
      <c r="M1000" s="17"/>
      <c r="N1000" s="17">
        <v>0.229974236005246</v>
      </c>
      <c r="O1000" s="17">
        <v>0.20801473392345199</v>
      </c>
      <c r="P1000" s="17">
        <v>0.19652836142427499</v>
      </c>
      <c r="Q1000" s="17">
        <v>0.18637099833505399</v>
      </c>
      <c r="R1000" s="17"/>
      <c r="S1000" s="17">
        <v>0.214710573536633</v>
      </c>
      <c r="T1000" s="17">
        <v>0.18720263495644099</v>
      </c>
      <c r="U1000" s="17">
        <v>0.22001930553274399</v>
      </c>
      <c r="V1000" s="17">
        <v>0.23361010056860801</v>
      </c>
      <c r="W1000" s="17">
        <v>0.20057887221082399</v>
      </c>
      <c r="X1000" s="17">
        <v>0.20742816387589</v>
      </c>
      <c r="Y1000" s="17">
        <v>0.179986450521054</v>
      </c>
      <c r="Z1000" s="17">
        <v>0.216728650297799</v>
      </c>
      <c r="AA1000" s="17">
        <v>0.21403470852415599</v>
      </c>
      <c r="AB1000" s="17">
        <v>0.207145065704953</v>
      </c>
      <c r="AC1000" s="17">
        <v>0.17417763468935701</v>
      </c>
      <c r="AD1000" s="17">
        <v>0.187192836876105</v>
      </c>
      <c r="AE1000" s="17"/>
      <c r="AF1000" s="17">
        <v>0.23258084360203601</v>
      </c>
      <c r="AG1000" s="17">
        <v>0.119528948938116</v>
      </c>
      <c r="AH1000" s="17">
        <v>0.19946648536772099</v>
      </c>
      <c r="AI1000" s="17">
        <v>0.23206176120917199</v>
      </c>
      <c r="AJ1000" s="17">
        <v>0.217513332377297</v>
      </c>
      <c r="AK1000" s="17">
        <v>0.180855328206461</v>
      </c>
      <c r="AL1000" s="17">
        <v>0.20446681784531301</v>
      </c>
      <c r="AM1000" s="17">
        <v>0.20588313394502999</v>
      </c>
      <c r="AN1000" s="17">
        <v>0.253540163291675</v>
      </c>
      <c r="AO1000" s="17">
        <v>0.24172715793793001</v>
      </c>
      <c r="AP1000" s="17">
        <v>0.18944071464600301</v>
      </c>
      <c r="AQ1000" s="17">
        <v>0.25013313673475701</v>
      </c>
      <c r="AR1000" s="17">
        <v>0.26998994387124398</v>
      </c>
      <c r="AS1000" s="17">
        <v>0.15784913944640799</v>
      </c>
      <c r="AT1000" s="17">
        <v>0.173701350664245</v>
      </c>
      <c r="AU1000" s="17">
        <v>0.178633912904724</v>
      </c>
      <c r="AV1000" s="17"/>
      <c r="AW1000" s="17">
        <v>0.195913030231501</v>
      </c>
      <c r="AX1000" s="17">
        <v>0.21248375474848499</v>
      </c>
      <c r="AY1000" s="17">
        <v>0.20038594747319699</v>
      </c>
      <c r="AZ1000" s="17">
        <v>0.197122978883323</v>
      </c>
      <c r="BA1000" s="17">
        <v>0.230646114419397</v>
      </c>
      <c r="BB1000" s="17">
        <v>0.20189327999878401</v>
      </c>
      <c r="BC1000" s="17"/>
      <c r="BD1000" s="17">
        <v>0.18884307075033599</v>
      </c>
      <c r="BE1000" s="17">
        <v>0.19420736883061901</v>
      </c>
      <c r="BF1000" s="17">
        <v>0.22243163296431401</v>
      </c>
      <c r="BG1000" s="17">
        <v>0.22449663232729899</v>
      </c>
      <c r="BH1000" s="17">
        <v>0.224752679687308</v>
      </c>
      <c r="BI1000" s="17"/>
      <c r="BJ1000" s="17">
        <v>0.21576680039030999</v>
      </c>
      <c r="BK1000" s="17">
        <v>0.159161398915386</v>
      </c>
      <c r="BL1000" s="17"/>
      <c r="BM1000" s="17">
        <v>0.212146057834319</v>
      </c>
      <c r="BN1000" s="17">
        <v>0.17036261077005299</v>
      </c>
      <c r="BO1000" s="17"/>
      <c r="BP1000" s="17">
        <v>0.191711765966248</v>
      </c>
      <c r="BQ1000" s="17">
        <v>0.18302911463316299</v>
      </c>
      <c r="BR1000" s="17">
        <v>0.22290874184887799</v>
      </c>
      <c r="BS1000" s="17">
        <v>0.21358858052950699</v>
      </c>
      <c r="BT1000" s="17"/>
      <c r="BU1000" s="17">
        <v>0.214844105340223</v>
      </c>
      <c r="BV1000" s="17">
        <v>0.19317593275464801</v>
      </c>
      <c r="BW1000" s="17"/>
      <c r="BX1000" s="17">
        <v>0.19587796933877599</v>
      </c>
      <c r="BY1000" s="17">
        <v>0.209052781339951</v>
      </c>
      <c r="BZ1000" s="17"/>
      <c r="CA1000" s="17">
        <v>0.254619878844276</v>
      </c>
      <c r="CB1000" s="17">
        <v>0.18629914424560801</v>
      </c>
      <c r="CC1000" s="17">
        <v>0.214897167603323</v>
      </c>
      <c r="CD1000" s="17">
        <v>0.20050736717037401</v>
      </c>
    </row>
    <row r="1001" spans="2:82">
      <c r="B1001" t="s">
        <v>328</v>
      </c>
      <c r="C1001" s="17">
        <v>0.12094202868270799</v>
      </c>
      <c r="D1001" s="17">
        <v>0.13691860093615699</v>
      </c>
      <c r="E1001" s="17">
        <v>0.105624457846587</v>
      </c>
      <c r="F1001" s="17"/>
      <c r="G1001" s="17">
        <v>0.11807371569795599</v>
      </c>
      <c r="H1001" s="17">
        <v>0.11168977042299599</v>
      </c>
      <c r="I1001" s="17">
        <v>0.11690333154414601</v>
      </c>
      <c r="J1001" s="17">
        <v>0.12953377377793701</v>
      </c>
      <c r="K1001" s="17">
        <v>0.134782080470432</v>
      </c>
      <c r="L1001" s="17">
        <v>0.11742968008683</v>
      </c>
      <c r="M1001" s="17"/>
      <c r="N1001" s="17">
        <v>0.105310625266147</v>
      </c>
      <c r="O1001" s="17">
        <v>0.122409239847336</v>
      </c>
      <c r="P1001" s="17">
        <v>0.124344398617762</v>
      </c>
      <c r="Q1001" s="17">
        <v>0.13458251085897299</v>
      </c>
      <c r="R1001" s="17"/>
      <c r="S1001" s="17">
        <v>0.129360512244826</v>
      </c>
      <c r="T1001" s="17">
        <v>0.129730528315608</v>
      </c>
      <c r="U1001" s="17">
        <v>0.144146342550106</v>
      </c>
      <c r="V1001" s="17">
        <v>8.8948054236440602E-2</v>
      </c>
      <c r="W1001" s="17">
        <v>0.151827524547683</v>
      </c>
      <c r="X1001" s="17">
        <v>7.7428076278139399E-2</v>
      </c>
      <c r="Y1001" s="17">
        <v>0.12838997989463799</v>
      </c>
      <c r="Z1001" s="17">
        <v>0.107863844489097</v>
      </c>
      <c r="AA1001" s="17">
        <v>0.109586031249172</v>
      </c>
      <c r="AB1001" s="17">
        <v>0.12170981181676201</v>
      </c>
      <c r="AC1001" s="17">
        <v>0.14532129913800099</v>
      </c>
      <c r="AD1001" s="17">
        <v>0.13244192675434599</v>
      </c>
      <c r="AE1001" s="17"/>
      <c r="AF1001" s="17">
        <v>0</v>
      </c>
      <c r="AG1001" s="17">
        <v>0.106785818292885</v>
      </c>
      <c r="AH1001" s="17">
        <v>0.10477315374748999</v>
      </c>
      <c r="AI1001" s="17">
        <v>0.13692720081426099</v>
      </c>
      <c r="AJ1001" s="17">
        <v>0.116467917339965</v>
      </c>
      <c r="AK1001" s="17">
        <v>0.15078662273850499</v>
      </c>
      <c r="AL1001" s="17">
        <v>0.124339831403897</v>
      </c>
      <c r="AM1001" s="17">
        <v>8.8604484949040094E-2</v>
      </c>
      <c r="AN1001" s="17">
        <v>0.11439436111660201</v>
      </c>
      <c r="AO1001" s="17">
        <v>0.127746097078449</v>
      </c>
      <c r="AP1001" s="17">
        <v>0.12168957394226999</v>
      </c>
      <c r="AQ1001" s="17">
        <v>0.131169652305583</v>
      </c>
      <c r="AR1001" s="17">
        <v>9.9954814137791503E-2</v>
      </c>
      <c r="AS1001" s="17">
        <v>0.17274443233831299</v>
      </c>
      <c r="AT1001" s="17">
        <v>0.13216655220557999</v>
      </c>
      <c r="AU1001" s="17">
        <v>0.11789504511214299</v>
      </c>
      <c r="AV1001" s="17"/>
      <c r="AW1001" s="17">
        <v>0.12086003481779101</v>
      </c>
      <c r="AX1001" s="17">
        <v>0.12195124347885899</v>
      </c>
      <c r="AY1001" s="17">
        <v>0.113374137307256</v>
      </c>
      <c r="AZ1001" s="17">
        <v>0.120659019198362</v>
      </c>
      <c r="BA1001" s="17">
        <v>0.122522056822837</v>
      </c>
      <c r="BB1001" s="17">
        <v>0.132340233280065</v>
      </c>
      <c r="BC1001" s="17"/>
      <c r="BD1001" s="17">
        <v>0.11650587843064</v>
      </c>
      <c r="BE1001" s="17">
        <v>0.122159440789481</v>
      </c>
      <c r="BF1001" s="17">
        <v>0.122578674019426</v>
      </c>
      <c r="BG1001" s="17">
        <v>9.9120855140159406E-2</v>
      </c>
      <c r="BH1001" s="17">
        <v>0.109259809504773</v>
      </c>
      <c r="BI1001" s="17"/>
      <c r="BJ1001" s="17">
        <v>0.12484186276057201</v>
      </c>
      <c r="BK1001" s="17">
        <v>0.103668286720489</v>
      </c>
      <c r="BL1001" s="17"/>
      <c r="BM1001" s="17">
        <v>0.12459642916833</v>
      </c>
      <c r="BN1001" s="17">
        <v>0.10403264366536499</v>
      </c>
      <c r="BO1001" s="17"/>
      <c r="BP1001" s="17">
        <v>0.11085440472222299</v>
      </c>
      <c r="BQ1001" s="17">
        <v>0.126090832952516</v>
      </c>
      <c r="BR1001" s="17">
        <v>6.5818688954307106E-2</v>
      </c>
      <c r="BS1001" s="17">
        <v>0.12658488467415999</v>
      </c>
      <c r="BT1001" s="17"/>
      <c r="BU1001" s="17">
        <v>0.114192693086013</v>
      </c>
      <c r="BV1001" s="17">
        <v>0.129533657853379</v>
      </c>
      <c r="BW1001" s="17"/>
      <c r="BX1001" s="17">
        <v>0.10757133681928201</v>
      </c>
      <c r="BY1001" s="17">
        <v>0.126245590998987</v>
      </c>
      <c r="BZ1001" s="17"/>
      <c r="CA1001" s="17">
        <v>0.12179429418148301</v>
      </c>
      <c r="CB1001" s="17">
        <v>0.140419932046462</v>
      </c>
      <c r="CC1001" s="17">
        <v>0.108031465899039</v>
      </c>
      <c r="CD1001" s="17">
        <v>0.115788448499251</v>
      </c>
    </row>
    <row r="1002" spans="2:82">
      <c r="B1002" t="s">
        <v>329</v>
      </c>
      <c r="C1002" s="17">
        <v>4.5622096658340501E-2</v>
      </c>
      <c r="D1002" s="17">
        <v>5.1081811820342403E-2</v>
      </c>
      <c r="E1002" s="17">
        <v>4.0628883123308701E-2</v>
      </c>
      <c r="F1002" s="17"/>
      <c r="G1002" s="17">
        <v>3.1565103453459697E-2</v>
      </c>
      <c r="H1002" s="17">
        <v>3.87252436363991E-2</v>
      </c>
      <c r="I1002" s="17">
        <v>4.8201149148909501E-2</v>
      </c>
      <c r="J1002" s="17">
        <v>5.1095526301913698E-2</v>
      </c>
      <c r="K1002" s="17">
        <v>6.4250609286636007E-2</v>
      </c>
      <c r="L1002" s="17">
        <v>4.1559894707365E-2</v>
      </c>
      <c r="M1002" s="17"/>
      <c r="N1002" s="17">
        <v>3.4433943081055997E-2</v>
      </c>
      <c r="O1002" s="17">
        <v>4.1371283092593601E-2</v>
      </c>
      <c r="P1002" s="17">
        <v>6.5382215510525102E-2</v>
      </c>
      <c r="Q1002" s="17">
        <v>4.5935788648431501E-2</v>
      </c>
      <c r="R1002" s="17"/>
      <c r="S1002" s="17">
        <v>3.65823363407866E-2</v>
      </c>
      <c r="T1002" s="17">
        <v>3.7825373922389001E-2</v>
      </c>
      <c r="U1002" s="17">
        <v>4.1376733414727598E-2</v>
      </c>
      <c r="V1002" s="17">
        <v>6.0004390163597099E-2</v>
      </c>
      <c r="W1002" s="17">
        <v>3.66951002686976E-2</v>
      </c>
      <c r="X1002" s="17">
        <v>4.97002721000206E-2</v>
      </c>
      <c r="Y1002" s="17">
        <v>4.3576070082490301E-2</v>
      </c>
      <c r="Z1002" s="17">
        <v>7.2751016656454504E-2</v>
      </c>
      <c r="AA1002" s="17">
        <v>4.83776439504051E-2</v>
      </c>
      <c r="AB1002" s="17">
        <v>5.9219422986873799E-2</v>
      </c>
      <c r="AC1002" s="17">
        <v>1.44155080610943E-2</v>
      </c>
      <c r="AD1002" s="17">
        <v>6.8757472800929906E-2</v>
      </c>
      <c r="AE1002" s="17"/>
      <c r="AF1002" s="17">
        <v>9.9525050371123899E-2</v>
      </c>
      <c r="AG1002" s="17">
        <v>5.93510978722359E-2</v>
      </c>
      <c r="AH1002" s="17">
        <v>6.49319027727943E-2</v>
      </c>
      <c r="AI1002" s="17">
        <v>5.7250028390988202E-2</v>
      </c>
      <c r="AJ1002" s="17">
        <v>4.71440269331318E-2</v>
      </c>
      <c r="AK1002" s="17">
        <v>4.3437952068504697E-2</v>
      </c>
      <c r="AL1002" s="17">
        <v>4.15937664651665E-2</v>
      </c>
      <c r="AM1002" s="17">
        <v>1.72903663146124E-2</v>
      </c>
      <c r="AN1002" s="17">
        <v>4.0946456778898799E-2</v>
      </c>
      <c r="AO1002" s="17">
        <v>2.6993907886829299E-2</v>
      </c>
      <c r="AP1002" s="17">
        <v>5.1477406213637E-2</v>
      </c>
      <c r="AQ1002" s="17">
        <v>5.8519999680228002E-2</v>
      </c>
      <c r="AR1002" s="17">
        <v>6.8197538320013504E-2</v>
      </c>
      <c r="AS1002" s="17">
        <v>3.0670231773280501E-2</v>
      </c>
      <c r="AT1002" s="17">
        <v>4.0894362672003901E-2</v>
      </c>
      <c r="AU1002" s="17">
        <v>3.40960041225686E-2</v>
      </c>
      <c r="AV1002" s="17"/>
      <c r="AW1002" s="17">
        <v>3.5186619416393998E-2</v>
      </c>
      <c r="AX1002" s="17">
        <v>4.7677258787652201E-2</v>
      </c>
      <c r="AY1002" s="17">
        <v>5.1265313552532603E-2</v>
      </c>
      <c r="AZ1002" s="17">
        <v>5.11914894718946E-2</v>
      </c>
      <c r="BA1002" s="17">
        <v>4.9649875842785997E-2</v>
      </c>
      <c r="BB1002" s="17">
        <v>3.7940538564026703E-2</v>
      </c>
      <c r="BC1002" s="17"/>
      <c r="BD1002" s="17">
        <v>5.2130442294187403E-2</v>
      </c>
      <c r="BE1002" s="17">
        <v>5.5011993005871201E-2</v>
      </c>
      <c r="BF1002" s="17">
        <v>3.6982710090175598E-2</v>
      </c>
      <c r="BG1002" s="17">
        <v>2.87504815290247E-2</v>
      </c>
      <c r="BH1002" s="17">
        <v>1.9699058336920199E-2</v>
      </c>
      <c r="BI1002" s="17"/>
      <c r="BJ1002" s="17">
        <v>4.7441700572867701E-2</v>
      </c>
      <c r="BK1002" s="17">
        <v>3.9195985910800202E-2</v>
      </c>
      <c r="BL1002" s="17"/>
      <c r="BM1002" s="17">
        <v>4.8705600620044698E-2</v>
      </c>
      <c r="BN1002" s="17">
        <v>2.89646165575679E-2</v>
      </c>
      <c r="BO1002" s="17"/>
      <c r="BP1002" s="17">
        <v>3.5818017150701799E-2</v>
      </c>
      <c r="BQ1002" s="17">
        <v>3.2783919972619403E-2</v>
      </c>
      <c r="BR1002" s="17">
        <v>3.7877233936570102E-2</v>
      </c>
      <c r="BS1002" s="17">
        <v>5.0736891094854797E-2</v>
      </c>
      <c r="BT1002" s="17"/>
      <c r="BU1002" s="17">
        <v>3.7225737745806203E-2</v>
      </c>
      <c r="BV1002" s="17">
        <v>5.6310319391800499E-2</v>
      </c>
      <c r="BW1002" s="17"/>
      <c r="BX1002" s="17">
        <v>2.9185938085835299E-2</v>
      </c>
      <c r="BY1002" s="17">
        <v>5.2141594087487898E-2</v>
      </c>
      <c r="BZ1002" s="17"/>
      <c r="CA1002" s="17">
        <v>3.4089568643042599E-2</v>
      </c>
      <c r="CB1002" s="17">
        <v>8.8003272908195901E-2</v>
      </c>
      <c r="CC1002" s="17">
        <v>1.56690304820838E-2</v>
      </c>
      <c r="CD1002" s="17">
        <v>3.9893578210146503E-2</v>
      </c>
    </row>
    <row r="1003" spans="2:82">
      <c r="B1003" t="s">
        <v>195</v>
      </c>
      <c r="C1003" s="17">
        <v>0.21395347572773099</v>
      </c>
      <c r="D1003" s="17">
        <v>0.174547888119093</v>
      </c>
      <c r="E1003" s="17">
        <v>0.25107748691894299</v>
      </c>
      <c r="F1003" s="17"/>
      <c r="G1003" s="17">
        <v>0.14189628830277301</v>
      </c>
      <c r="H1003" s="17">
        <v>0.18715758629256901</v>
      </c>
      <c r="I1003" s="17">
        <v>0.207194563949609</v>
      </c>
      <c r="J1003" s="17">
        <v>0.25523402482648799</v>
      </c>
      <c r="K1003" s="17">
        <v>0.24519139659200601</v>
      </c>
      <c r="L1003" s="17">
        <v>0.23478767721881799</v>
      </c>
      <c r="M1003" s="17"/>
      <c r="N1003" s="17">
        <v>0.15968277754489399</v>
      </c>
      <c r="O1003" s="17">
        <v>0.24437474801548201</v>
      </c>
      <c r="P1003" s="17">
        <v>0.20728508439378299</v>
      </c>
      <c r="Q1003" s="17">
        <v>0.24222453212244399</v>
      </c>
      <c r="R1003" s="17"/>
      <c r="S1003" s="17">
        <v>0.15975856503528399</v>
      </c>
      <c r="T1003" s="17">
        <v>0.225713639328878</v>
      </c>
      <c r="U1003" s="17">
        <v>0.230863475599663</v>
      </c>
      <c r="V1003" s="17">
        <v>0.21865681700636599</v>
      </c>
      <c r="W1003" s="17">
        <v>0.25076572306588502</v>
      </c>
      <c r="X1003" s="17">
        <v>0.21058683253601199</v>
      </c>
      <c r="Y1003" s="17">
        <v>0.238120690993051</v>
      </c>
      <c r="Z1003" s="17">
        <v>0.18797265705390201</v>
      </c>
      <c r="AA1003" s="17">
        <v>0.198745365414917</v>
      </c>
      <c r="AB1003" s="17">
        <v>0.21129099953793401</v>
      </c>
      <c r="AC1003" s="17">
        <v>0.27259402688046402</v>
      </c>
      <c r="AD1003" s="17">
        <v>0.217123732259735</v>
      </c>
      <c r="AE1003" s="17"/>
      <c r="AF1003" s="17">
        <v>0.401630451399763</v>
      </c>
      <c r="AG1003" s="17">
        <v>0.22609817332870799</v>
      </c>
      <c r="AH1003" s="17">
        <v>0.25559458803437302</v>
      </c>
      <c r="AI1003" s="17">
        <v>0.24437982970960501</v>
      </c>
      <c r="AJ1003" s="17">
        <v>0.21977906194459901</v>
      </c>
      <c r="AK1003" s="17">
        <v>0.204323698867796</v>
      </c>
      <c r="AL1003" s="17">
        <v>0.21882587716574201</v>
      </c>
      <c r="AM1003" s="17">
        <v>0.22894786755339999</v>
      </c>
      <c r="AN1003" s="17">
        <v>0.21000415068394701</v>
      </c>
      <c r="AO1003" s="17">
        <v>0.174547695371538</v>
      </c>
      <c r="AP1003" s="17">
        <v>0.18389493890913899</v>
      </c>
      <c r="AQ1003" s="17">
        <v>0.144970939256302</v>
      </c>
      <c r="AR1003" s="17">
        <v>0.150774895928451</v>
      </c>
      <c r="AS1003" s="17">
        <v>0.180710008870693</v>
      </c>
      <c r="AT1003" s="17">
        <v>0.134631714502189</v>
      </c>
      <c r="AU1003" s="17">
        <v>0.149964568645922</v>
      </c>
      <c r="AV1003" s="17"/>
      <c r="AW1003" s="17">
        <v>0.16471091647136399</v>
      </c>
      <c r="AX1003" s="17">
        <v>0.21171723961592101</v>
      </c>
      <c r="AY1003" s="17">
        <v>0.22986813104348899</v>
      </c>
      <c r="AZ1003" s="17">
        <v>0.24623974063132301</v>
      </c>
      <c r="BA1003" s="17">
        <v>0.22310962652802799</v>
      </c>
      <c r="BB1003" s="17">
        <v>0.24626250123128099</v>
      </c>
      <c r="BC1003" s="17"/>
      <c r="BD1003" s="17">
        <v>0.27632571767118402</v>
      </c>
      <c r="BE1003" s="17">
        <v>0.249227627787585</v>
      </c>
      <c r="BF1003" s="17">
        <v>0.164555120529321</v>
      </c>
      <c r="BG1003" s="17">
        <v>0.12193540363211799</v>
      </c>
      <c r="BH1003" s="17">
        <v>0.15162612928955399</v>
      </c>
      <c r="BI1003" s="17"/>
      <c r="BJ1003" s="17">
        <v>0.22871086976851299</v>
      </c>
      <c r="BK1003" s="17">
        <v>0.14126220934110501</v>
      </c>
      <c r="BL1003" s="17"/>
      <c r="BM1003" s="17">
        <v>0.22469297862076601</v>
      </c>
      <c r="BN1003" s="17">
        <v>0.16236441076564201</v>
      </c>
      <c r="BO1003" s="17"/>
      <c r="BP1003" s="17">
        <v>0.14276703833203999</v>
      </c>
      <c r="BQ1003" s="17">
        <v>0.16089013180665199</v>
      </c>
      <c r="BR1003" s="17">
        <v>0.167054128759166</v>
      </c>
      <c r="BS1003" s="17">
        <v>0.23553261697253999</v>
      </c>
      <c r="BT1003" s="17"/>
      <c r="BU1003" s="17">
        <v>0.18241500916654799</v>
      </c>
      <c r="BV1003" s="17">
        <v>0.25410065842789997</v>
      </c>
      <c r="BW1003" s="17"/>
      <c r="BX1003" s="17">
        <v>0.143866602183429</v>
      </c>
      <c r="BY1003" s="17">
        <v>0.24175383977711601</v>
      </c>
      <c r="BZ1003" s="17"/>
      <c r="CA1003" s="17">
        <v>8.3398336113178498E-2</v>
      </c>
      <c r="CB1003" s="17">
        <v>0.27311514493112998</v>
      </c>
      <c r="CC1003" s="17">
        <v>0.14094089547334701</v>
      </c>
      <c r="CD1003" s="17">
        <v>0.269241408178581</v>
      </c>
    </row>
    <row r="1004" spans="2:82">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row>
    <row r="1005" spans="2:82">
      <c r="B1005" s="6" t="s">
        <v>330</v>
      </c>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row>
    <row r="1006" spans="2:82">
      <c r="B1006" s="24" t="s">
        <v>15</v>
      </c>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row>
    <row r="1007" spans="2:82">
      <c r="B1007" t="s">
        <v>325</v>
      </c>
      <c r="C1007" s="17">
        <v>6.8363493294718095E-2</v>
      </c>
      <c r="D1007" s="17">
        <v>6.9752836777101201E-2</v>
      </c>
      <c r="E1007" s="17">
        <v>6.7077093792626094E-2</v>
      </c>
      <c r="F1007" s="17"/>
      <c r="G1007" s="17">
        <v>9.7126785709852795E-2</v>
      </c>
      <c r="H1007" s="17">
        <v>0.108795274986955</v>
      </c>
      <c r="I1007" s="17">
        <v>0.109946740972426</v>
      </c>
      <c r="J1007" s="17">
        <v>3.31211863542396E-2</v>
      </c>
      <c r="K1007" s="17">
        <v>4.7424973093135703E-2</v>
      </c>
      <c r="L1007" s="17">
        <v>2.4993545364528202E-2</v>
      </c>
      <c r="M1007" s="17"/>
      <c r="N1007" s="17">
        <v>6.9605009833280898E-2</v>
      </c>
      <c r="O1007" s="17">
        <v>5.6878321026951298E-2</v>
      </c>
      <c r="P1007" s="17">
        <v>8.6878055048073999E-2</v>
      </c>
      <c r="Q1007" s="17">
        <v>6.4467879169924205E-2</v>
      </c>
      <c r="R1007" s="17"/>
      <c r="S1007" s="17">
        <v>0.11100089593854399</v>
      </c>
      <c r="T1007" s="17">
        <v>4.0638390785599103E-2</v>
      </c>
      <c r="U1007" s="17">
        <v>5.76752874701335E-2</v>
      </c>
      <c r="V1007" s="17">
        <v>5.9076696859045701E-2</v>
      </c>
      <c r="W1007" s="17">
        <v>7.7835462642182704E-2</v>
      </c>
      <c r="X1007" s="17">
        <v>8.9176974820506599E-2</v>
      </c>
      <c r="Y1007" s="17">
        <v>5.2507220380205E-2</v>
      </c>
      <c r="Z1007" s="17">
        <v>8.3740895996840106E-2</v>
      </c>
      <c r="AA1007" s="17">
        <v>6.76294205381925E-2</v>
      </c>
      <c r="AB1007" s="17">
        <v>4.6264398389973302E-2</v>
      </c>
      <c r="AC1007" s="17">
        <v>7.2159913320452296E-2</v>
      </c>
      <c r="AD1007" s="17">
        <v>4.5780981519612102E-2</v>
      </c>
      <c r="AE1007" s="17"/>
      <c r="AF1007" s="17">
        <v>0</v>
      </c>
      <c r="AG1007" s="17">
        <v>9.7662624723839603E-2</v>
      </c>
      <c r="AH1007" s="17">
        <v>8.7232394600202406E-2</v>
      </c>
      <c r="AI1007" s="17">
        <v>5.9615531204893803E-2</v>
      </c>
      <c r="AJ1007" s="17">
        <v>7.5805150309980598E-2</v>
      </c>
      <c r="AK1007" s="17">
        <v>3.64036361468957E-2</v>
      </c>
      <c r="AL1007" s="17">
        <v>7.62596263372467E-2</v>
      </c>
      <c r="AM1007" s="17">
        <v>8.0205066903966907E-2</v>
      </c>
      <c r="AN1007" s="17">
        <v>5.4025759267191199E-2</v>
      </c>
      <c r="AO1007" s="17">
        <v>8.4368790242801597E-2</v>
      </c>
      <c r="AP1007" s="17">
        <v>6.7519522377661803E-2</v>
      </c>
      <c r="AQ1007" s="17">
        <v>5.0432181768896002E-2</v>
      </c>
      <c r="AR1007" s="17">
        <v>4.4334589742110797E-2</v>
      </c>
      <c r="AS1007" s="17">
        <v>7.3192830495455802E-2</v>
      </c>
      <c r="AT1007" s="17">
        <v>9.9465304823903297E-2</v>
      </c>
      <c r="AU1007" s="17">
        <v>0.138710164863457</v>
      </c>
      <c r="AV1007" s="17"/>
      <c r="AW1007" s="17">
        <v>0.113125984438765</v>
      </c>
      <c r="AX1007" s="17">
        <v>5.9124828236838102E-2</v>
      </c>
      <c r="AY1007" s="17">
        <v>6.2038384182724698E-2</v>
      </c>
      <c r="AZ1007" s="17">
        <v>4.8024670532096303E-2</v>
      </c>
      <c r="BA1007" s="17">
        <v>4.9197653603934799E-2</v>
      </c>
      <c r="BB1007" s="17">
        <v>5.7030297104021702E-2</v>
      </c>
      <c r="BC1007" s="17"/>
      <c r="BD1007" s="17">
        <v>5.6040302551056603E-2</v>
      </c>
      <c r="BE1007" s="17">
        <v>5.4581903307888903E-2</v>
      </c>
      <c r="BF1007" s="17">
        <v>6.6835889869585094E-2</v>
      </c>
      <c r="BG1007" s="17">
        <v>0.121471520535509</v>
      </c>
      <c r="BH1007" s="17">
        <v>0.11318987389355099</v>
      </c>
      <c r="BI1007" s="17"/>
      <c r="BJ1007" s="17">
        <v>5.2210319006173803E-2</v>
      </c>
      <c r="BK1007" s="17">
        <v>0.14131175144851299</v>
      </c>
      <c r="BL1007" s="17"/>
      <c r="BM1007" s="17">
        <v>5.7876745994724102E-2</v>
      </c>
      <c r="BN1007" s="17">
        <v>0.119448219561914</v>
      </c>
      <c r="BO1007" s="17"/>
      <c r="BP1007" s="17">
        <v>0.12120437895290501</v>
      </c>
      <c r="BQ1007" s="17">
        <v>0.110676706813227</v>
      </c>
      <c r="BR1007" s="17">
        <v>0.104819014202199</v>
      </c>
      <c r="BS1007" s="17">
        <v>4.8293172600198601E-2</v>
      </c>
      <c r="BT1007" s="17"/>
      <c r="BU1007" s="17">
        <v>7.6160934151652496E-2</v>
      </c>
      <c r="BV1007" s="17">
        <v>5.8437668839372001E-2</v>
      </c>
      <c r="BW1007" s="17"/>
      <c r="BX1007" s="17">
        <v>0.11303539032226401</v>
      </c>
      <c r="BY1007" s="17">
        <v>5.0644126780852998E-2</v>
      </c>
      <c r="BZ1007" s="17"/>
      <c r="CA1007" s="17">
        <v>0.136500901739776</v>
      </c>
      <c r="CB1007" s="17">
        <v>3.1300897875675998E-2</v>
      </c>
      <c r="CC1007" s="17">
        <v>9.5507909946086503E-2</v>
      </c>
      <c r="CD1007" s="17">
        <v>5.7224656900269101E-2</v>
      </c>
    </row>
    <row r="1008" spans="2:82">
      <c r="B1008" t="s">
        <v>326</v>
      </c>
      <c r="C1008" s="17">
        <v>0.216277029302854</v>
      </c>
      <c r="D1008" s="17">
        <v>0.22092844341852799</v>
      </c>
      <c r="E1008" s="17">
        <v>0.21185279771755</v>
      </c>
      <c r="F1008" s="17"/>
      <c r="G1008" s="17">
        <v>0.27303718201150101</v>
      </c>
      <c r="H1008" s="17">
        <v>0.26000391585285199</v>
      </c>
      <c r="I1008" s="17">
        <v>0.247989489035148</v>
      </c>
      <c r="J1008" s="17">
        <v>0.18511591086031101</v>
      </c>
      <c r="K1008" s="17">
        <v>0.16428209799513099</v>
      </c>
      <c r="L1008" s="17">
        <v>0.17714395725127999</v>
      </c>
      <c r="M1008" s="17"/>
      <c r="N1008" s="17">
        <v>0.23435200007483301</v>
      </c>
      <c r="O1008" s="17">
        <v>0.205246275437487</v>
      </c>
      <c r="P1008" s="17">
        <v>0.21852380814355199</v>
      </c>
      <c r="Q1008" s="17">
        <v>0.204498060646435</v>
      </c>
      <c r="R1008" s="17"/>
      <c r="S1008" s="17">
        <v>0.24549848348054701</v>
      </c>
      <c r="T1008" s="17">
        <v>0.23598098392755201</v>
      </c>
      <c r="U1008" s="17">
        <v>0.193215137179746</v>
      </c>
      <c r="V1008" s="17">
        <v>0.20694440878925199</v>
      </c>
      <c r="W1008" s="17">
        <v>0.221964949264876</v>
      </c>
      <c r="X1008" s="17">
        <v>0.19782698588532899</v>
      </c>
      <c r="Y1008" s="17">
        <v>0.235521988798924</v>
      </c>
      <c r="Z1008" s="17">
        <v>0.16040600901204899</v>
      </c>
      <c r="AA1008" s="17">
        <v>0.21913840461474901</v>
      </c>
      <c r="AB1008" s="17">
        <v>0.21369962703694101</v>
      </c>
      <c r="AC1008" s="17">
        <v>0.17253793264161901</v>
      </c>
      <c r="AD1008" s="17">
        <v>0.21942616075566301</v>
      </c>
      <c r="AE1008" s="17"/>
      <c r="AF1008" s="17">
        <v>0.25701914196759401</v>
      </c>
      <c r="AG1008" s="17">
        <v>0.22502099656282401</v>
      </c>
      <c r="AH1008" s="17">
        <v>0.20082601012909501</v>
      </c>
      <c r="AI1008" s="17">
        <v>0.18775180509018599</v>
      </c>
      <c r="AJ1008" s="17">
        <v>0.195840653587389</v>
      </c>
      <c r="AK1008" s="17">
        <v>0.22361244543053799</v>
      </c>
      <c r="AL1008" s="17">
        <v>0.218730071517755</v>
      </c>
      <c r="AM1008" s="17">
        <v>0.21426316264339901</v>
      </c>
      <c r="AN1008" s="17">
        <v>0.26438002439084901</v>
      </c>
      <c r="AO1008" s="17">
        <v>0.22266029969113199</v>
      </c>
      <c r="AP1008" s="17">
        <v>0.20936093808321399</v>
      </c>
      <c r="AQ1008" s="17">
        <v>0.235610018769916</v>
      </c>
      <c r="AR1008" s="17">
        <v>0.19383553287687499</v>
      </c>
      <c r="AS1008" s="17">
        <v>0.20760220417235301</v>
      </c>
      <c r="AT1008" s="17">
        <v>0.25478408464651597</v>
      </c>
      <c r="AU1008" s="17">
        <v>0.24754278328533499</v>
      </c>
      <c r="AV1008" s="17"/>
      <c r="AW1008" s="17">
        <v>0.27235855972586198</v>
      </c>
      <c r="AX1008" s="17">
        <v>0.20850554105083399</v>
      </c>
      <c r="AY1008" s="17">
        <v>0.23679482889793399</v>
      </c>
      <c r="AZ1008" s="17">
        <v>0.181024557466967</v>
      </c>
      <c r="BA1008" s="17">
        <v>0.17869959195427401</v>
      </c>
      <c r="BB1008" s="17">
        <v>0.18289844374321301</v>
      </c>
      <c r="BC1008" s="17"/>
      <c r="BD1008" s="17">
        <v>0.187394156806173</v>
      </c>
      <c r="BE1008" s="17">
        <v>0.18915298855486401</v>
      </c>
      <c r="BF1008" s="17">
        <v>0.240422531955129</v>
      </c>
      <c r="BG1008" s="17">
        <v>0.29897689330309102</v>
      </c>
      <c r="BH1008" s="17">
        <v>0.25042924250544801</v>
      </c>
      <c r="BI1008" s="17"/>
      <c r="BJ1008" s="17">
        <v>0.19479971363870699</v>
      </c>
      <c r="BK1008" s="17">
        <v>0.31215558743753102</v>
      </c>
      <c r="BL1008" s="17"/>
      <c r="BM1008" s="17">
        <v>0.202430681173115</v>
      </c>
      <c r="BN1008" s="17">
        <v>0.28506151160801801</v>
      </c>
      <c r="BO1008" s="17"/>
      <c r="BP1008" s="17">
        <v>0.28824273100365599</v>
      </c>
      <c r="BQ1008" s="17">
        <v>0.28401960513707403</v>
      </c>
      <c r="BR1008" s="17">
        <v>0.25812381469627399</v>
      </c>
      <c r="BS1008" s="17">
        <v>0.190293318469241</v>
      </c>
      <c r="BT1008" s="17"/>
      <c r="BU1008" s="17">
        <v>0.23465144334569399</v>
      </c>
      <c r="BV1008" s="17">
        <v>0.19288714900682299</v>
      </c>
      <c r="BW1008" s="17"/>
      <c r="BX1008" s="17">
        <v>0.29821838713495702</v>
      </c>
      <c r="BY1008" s="17">
        <v>0.18377451544776699</v>
      </c>
      <c r="BZ1008" s="17"/>
      <c r="CA1008" s="17">
        <v>0.25663835139162</v>
      </c>
      <c r="CB1008" s="17">
        <v>0.15020597579328701</v>
      </c>
      <c r="CC1008" s="17">
        <v>0.265769107356983</v>
      </c>
      <c r="CD1008" s="17">
        <v>0.21637612804484499</v>
      </c>
    </row>
    <row r="1009" spans="2:82">
      <c r="B1009" t="s">
        <v>327</v>
      </c>
      <c r="C1009" s="17">
        <v>0.20940563820789901</v>
      </c>
      <c r="D1009" s="17">
        <v>0.21251340166706101</v>
      </c>
      <c r="E1009" s="17">
        <v>0.206571279119898</v>
      </c>
      <c r="F1009" s="17"/>
      <c r="G1009" s="17">
        <v>0.24698176911761799</v>
      </c>
      <c r="H1009" s="17">
        <v>0.19870418928667899</v>
      </c>
      <c r="I1009" s="17">
        <v>0.20260408619317499</v>
      </c>
      <c r="J1009" s="17">
        <v>0.20101575003716499</v>
      </c>
      <c r="K1009" s="17">
        <v>0.18495343427845801</v>
      </c>
      <c r="L1009" s="17">
        <v>0.22187960717220001</v>
      </c>
      <c r="M1009" s="17"/>
      <c r="N1009" s="17">
        <v>0.23678169832530199</v>
      </c>
      <c r="O1009" s="17">
        <v>0.207612660286839</v>
      </c>
      <c r="P1009" s="17">
        <v>0.19442071882789899</v>
      </c>
      <c r="Q1009" s="17">
        <v>0.196648533182364</v>
      </c>
      <c r="R1009" s="17"/>
      <c r="S1009" s="17">
        <v>0.190620580487916</v>
      </c>
      <c r="T1009" s="17">
        <v>0.22160770265381599</v>
      </c>
      <c r="U1009" s="17">
        <v>0.21961233403070901</v>
      </c>
      <c r="V1009" s="17">
        <v>0.21922128964718099</v>
      </c>
      <c r="W1009" s="17">
        <v>0.231233600654805</v>
      </c>
      <c r="X1009" s="17">
        <v>0.211250662298199</v>
      </c>
      <c r="Y1009" s="17">
        <v>0.19539752173875599</v>
      </c>
      <c r="Z1009" s="17">
        <v>0.24233586157543499</v>
      </c>
      <c r="AA1009" s="17">
        <v>0.198887281340763</v>
      </c>
      <c r="AB1009" s="17">
        <v>0.178611236200413</v>
      </c>
      <c r="AC1009" s="17">
        <v>0.24364743878183201</v>
      </c>
      <c r="AD1009" s="17">
        <v>0.19839334247753501</v>
      </c>
      <c r="AE1009" s="17"/>
      <c r="AF1009" s="17">
        <v>0.21293022692274</v>
      </c>
      <c r="AG1009" s="17">
        <v>0.16253751255885099</v>
      </c>
      <c r="AH1009" s="17">
        <v>0.19065766631092701</v>
      </c>
      <c r="AI1009" s="17">
        <v>0.197146935925646</v>
      </c>
      <c r="AJ1009" s="17">
        <v>0.19960912330172501</v>
      </c>
      <c r="AK1009" s="17">
        <v>0.217499589345826</v>
      </c>
      <c r="AL1009" s="17">
        <v>0.20363509343710101</v>
      </c>
      <c r="AM1009" s="17">
        <v>0.238735750919812</v>
      </c>
      <c r="AN1009" s="17">
        <v>0.219294687688425</v>
      </c>
      <c r="AO1009" s="17">
        <v>0.217720394186317</v>
      </c>
      <c r="AP1009" s="17">
        <v>0.220217648342414</v>
      </c>
      <c r="AQ1009" s="17">
        <v>0.242485557516112</v>
      </c>
      <c r="AR1009" s="17">
        <v>0.24522496367677801</v>
      </c>
      <c r="AS1009" s="17">
        <v>0.18270309607947999</v>
      </c>
      <c r="AT1009" s="17">
        <v>0.22964123917659399</v>
      </c>
      <c r="AU1009" s="17">
        <v>0.20940573038662799</v>
      </c>
      <c r="AV1009" s="17"/>
      <c r="AW1009" s="17">
        <v>0.186510190855736</v>
      </c>
      <c r="AX1009" s="17">
        <v>0.202528982997387</v>
      </c>
      <c r="AY1009" s="17">
        <v>0.20494829380625201</v>
      </c>
      <c r="AZ1009" s="17">
        <v>0.22382758689277199</v>
      </c>
      <c r="BA1009" s="17">
        <v>0.22268444820019401</v>
      </c>
      <c r="BB1009" s="17">
        <v>0.267475872160373</v>
      </c>
      <c r="BC1009" s="17"/>
      <c r="BD1009" s="17">
        <v>0.18043496169718401</v>
      </c>
      <c r="BE1009" s="17">
        <v>0.21331791615854401</v>
      </c>
      <c r="BF1009" s="17">
        <v>0.21596854727576201</v>
      </c>
      <c r="BG1009" s="17">
        <v>0.246540804681144</v>
      </c>
      <c r="BH1009" s="17">
        <v>0.16815535788307601</v>
      </c>
      <c r="BI1009" s="17"/>
      <c r="BJ1009" s="17">
        <v>0.21409995727866701</v>
      </c>
      <c r="BK1009" s="17">
        <v>0.19232268412244999</v>
      </c>
      <c r="BL1009" s="17"/>
      <c r="BM1009" s="17">
        <v>0.21198436199010201</v>
      </c>
      <c r="BN1009" s="17">
        <v>0.196098930112795</v>
      </c>
      <c r="BO1009" s="17"/>
      <c r="BP1009" s="17">
        <v>0.219994655437455</v>
      </c>
      <c r="BQ1009" s="17">
        <v>0.21931612097804201</v>
      </c>
      <c r="BR1009" s="17">
        <v>0.18798781781514601</v>
      </c>
      <c r="BS1009" s="17">
        <v>0.21011320321475499</v>
      </c>
      <c r="BT1009" s="17"/>
      <c r="BU1009" s="17">
        <v>0.21566164900186199</v>
      </c>
      <c r="BV1009" s="17">
        <v>0.20144199140749999</v>
      </c>
      <c r="BW1009" s="17"/>
      <c r="BX1009" s="17">
        <v>0.21990014009370201</v>
      </c>
      <c r="BY1009" s="17">
        <v>0.20524293329343499</v>
      </c>
      <c r="BZ1009" s="17"/>
      <c r="CA1009" s="17">
        <v>0.23529070381540701</v>
      </c>
      <c r="CB1009" s="17">
        <v>0.18087811814327101</v>
      </c>
      <c r="CC1009" s="17">
        <v>0.23225181509634901</v>
      </c>
      <c r="CD1009" s="17">
        <v>0.20566031856345199</v>
      </c>
    </row>
    <row r="1010" spans="2:82">
      <c r="B1010" t="s">
        <v>328</v>
      </c>
      <c r="C1010" s="17">
        <v>0.19641818768142</v>
      </c>
      <c r="D1010" s="17">
        <v>0.22384857569986799</v>
      </c>
      <c r="E1010" s="17">
        <v>0.169453397259369</v>
      </c>
      <c r="F1010" s="17"/>
      <c r="G1010" s="17">
        <v>0.20001353678374501</v>
      </c>
      <c r="H1010" s="17">
        <v>0.194028242654255</v>
      </c>
      <c r="I1010" s="17">
        <v>0.14342038692634301</v>
      </c>
      <c r="J1010" s="17">
        <v>0.20951654971785699</v>
      </c>
      <c r="K1010" s="17">
        <v>0.202859243786816</v>
      </c>
      <c r="L1010" s="17">
        <v>0.22427051533676201</v>
      </c>
      <c r="M1010" s="17"/>
      <c r="N1010" s="17">
        <v>0.20364379810754299</v>
      </c>
      <c r="O1010" s="17">
        <v>0.20258971374279899</v>
      </c>
      <c r="P1010" s="17">
        <v>0.18361703939696</v>
      </c>
      <c r="Q1010" s="17">
        <v>0.193217585625579</v>
      </c>
      <c r="R1010" s="17"/>
      <c r="S1010" s="17">
        <v>0.20260731981976501</v>
      </c>
      <c r="T1010" s="17">
        <v>0.22439676267748901</v>
      </c>
      <c r="U1010" s="17">
        <v>0.19496761091053699</v>
      </c>
      <c r="V1010" s="17">
        <v>0.154863528487412</v>
      </c>
      <c r="W1010" s="17">
        <v>0.14854634577822901</v>
      </c>
      <c r="X1010" s="17">
        <v>0.16840484843775599</v>
      </c>
      <c r="Y1010" s="17">
        <v>0.219506637527451</v>
      </c>
      <c r="Z1010" s="17">
        <v>0.20910500823240599</v>
      </c>
      <c r="AA1010" s="17">
        <v>0.227159956992356</v>
      </c>
      <c r="AB1010" s="17">
        <v>0.21200466117397601</v>
      </c>
      <c r="AC1010" s="17">
        <v>0.15858158494746299</v>
      </c>
      <c r="AD1010" s="17">
        <v>0.195665104069113</v>
      </c>
      <c r="AE1010" s="17"/>
      <c r="AF1010" s="17">
        <v>4.3629477109585202E-2</v>
      </c>
      <c r="AG1010" s="17">
        <v>0.163161335411281</v>
      </c>
      <c r="AH1010" s="17">
        <v>0.13395576913336901</v>
      </c>
      <c r="AI1010" s="17">
        <v>0.196657688262275</v>
      </c>
      <c r="AJ1010" s="17">
        <v>0.21870384401460699</v>
      </c>
      <c r="AK1010" s="17">
        <v>0.20737497612540001</v>
      </c>
      <c r="AL1010" s="17">
        <v>0.21158136216204801</v>
      </c>
      <c r="AM1010" s="17">
        <v>0.184072508395527</v>
      </c>
      <c r="AN1010" s="17">
        <v>0.172484490371658</v>
      </c>
      <c r="AO1010" s="17">
        <v>0.226559047024886</v>
      </c>
      <c r="AP1010" s="17">
        <v>0.202997861902738</v>
      </c>
      <c r="AQ1010" s="17">
        <v>0.205646032047584</v>
      </c>
      <c r="AR1010" s="17">
        <v>0.21303504491178199</v>
      </c>
      <c r="AS1010" s="17">
        <v>0.26780565703105402</v>
      </c>
      <c r="AT1010" s="17">
        <v>0.16266771911220099</v>
      </c>
      <c r="AU1010" s="17">
        <v>0.204204677206305</v>
      </c>
      <c r="AV1010" s="17"/>
      <c r="AW1010" s="17">
        <v>0.18451154971384301</v>
      </c>
      <c r="AX1010" s="17">
        <v>0.215332151557701</v>
      </c>
      <c r="AY1010" s="17">
        <v>0.16747489111938499</v>
      </c>
      <c r="AZ1010" s="17">
        <v>0.18781471777549999</v>
      </c>
      <c r="BA1010" s="17">
        <v>0.233386633442484</v>
      </c>
      <c r="BB1010" s="17">
        <v>0.176756211563252</v>
      </c>
      <c r="BC1010" s="17"/>
      <c r="BD1010" s="17">
        <v>0.19608022316802701</v>
      </c>
      <c r="BE1010" s="17">
        <v>0.18899586057450399</v>
      </c>
      <c r="BF1010" s="17">
        <v>0.23014536471015301</v>
      </c>
      <c r="BG1010" s="17">
        <v>0.15532993929383901</v>
      </c>
      <c r="BH1010" s="17">
        <v>0.238610216457362</v>
      </c>
      <c r="BI1010" s="17"/>
      <c r="BJ1010" s="17">
        <v>0.20717520398074299</v>
      </c>
      <c r="BK1010" s="17">
        <v>0.14862867305843</v>
      </c>
      <c r="BL1010" s="17"/>
      <c r="BM1010" s="17">
        <v>0.202380253135961</v>
      </c>
      <c r="BN1010" s="17">
        <v>0.165814402681944</v>
      </c>
      <c r="BO1010" s="17"/>
      <c r="BP1010" s="17">
        <v>0.15202333470111801</v>
      </c>
      <c r="BQ1010" s="17">
        <v>0.175562213537127</v>
      </c>
      <c r="BR1010" s="17">
        <v>0.22012767508550199</v>
      </c>
      <c r="BS1010" s="17">
        <v>0.20631242795217899</v>
      </c>
      <c r="BT1010" s="17"/>
      <c r="BU1010" s="17">
        <v>0.20013535052273401</v>
      </c>
      <c r="BV1010" s="17">
        <v>0.19168639086349301</v>
      </c>
      <c r="BW1010" s="17"/>
      <c r="BX1010" s="17">
        <v>0.17522557182967899</v>
      </c>
      <c r="BY1010" s="17">
        <v>0.20482436142042601</v>
      </c>
      <c r="BZ1010" s="17"/>
      <c r="CA1010" s="17">
        <v>0.20973165740299099</v>
      </c>
      <c r="CB1010" s="17">
        <v>0.180059892312873</v>
      </c>
      <c r="CC1010" s="17">
        <v>0.23095085510368901</v>
      </c>
      <c r="CD1010" s="17">
        <v>0.17168778629299999</v>
      </c>
    </row>
    <row r="1011" spans="2:82">
      <c r="B1011" t="s">
        <v>329</v>
      </c>
      <c r="C1011" s="17">
        <v>0.105689251452805</v>
      </c>
      <c r="D1011" s="17">
        <v>0.114837839323046</v>
      </c>
      <c r="E1011" s="17">
        <v>9.6996524632089604E-2</v>
      </c>
      <c r="F1011" s="17"/>
      <c r="G1011" s="17">
        <v>5.5578024491179302E-2</v>
      </c>
      <c r="H1011" s="17">
        <v>6.7301521995968297E-2</v>
      </c>
      <c r="I1011" s="17">
        <v>8.8337610928135593E-2</v>
      </c>
      <c r="J1011" s="17">
        <v>0.11659511085700699</v>
      </c>
      <c r="K1011" s="17">
        <v>0.151591512128294</v>
      </c>
      <c r="L1011" s="17">
        <v>0.144868519285098</v>
      </c>
      <c r="M1011" s="17"/>
      <c r="N1011" s="17">
        <v>9.6316110202478503E-2</v>
      </c>
      <c r="O1011" s="17">
        <v>9.5250197504005901E-2</v>
      </c>
      <c r="P1011" s="17">
        <v>0.120875642623058</v>
      </c>
      <c r="Q1011" s="17">
        <v>0.112041276471427</v>
      </c>
      <c r="R1011" s="17"/>
      <c r="S1011" s="17">
        <v>9.0836728448177806E-2</v>
      </c>
      <c r="T1011" s="17">
        <v>7.5159123103330006E-2</v>
      </c>
      <c r="U1011" s="17">
        <v>0.13056825471338299</v>
      </c>
      <c r="V1011" s="17">
        <v>0.131190750783966</v>
      </c>
      <c r="W1011" s="17">
        <v>0.113108558388454</v>
      </c>
      <c r="X1011" s="17">
        <v>0.118659469642573</v>
      </c>
      <c r="Y1011" s="17">
        <v>8.9728812857343396E-2</v>
      </c>
      <c r="Z1011" s="17">
        <v>0.114351119030444</v>
      </c>
      <c r="AA1011" s="17">
        <v>9.7757986136469799E-2</v>
      </c>
      <c r="AB1011" s="17">
        <v>0.122975451978714</v>
      </c>
      <c r="AC1011" s="17">
        <v>9.6074297334354103E-2</v>
      </c>
      <c r="AD1011" s="17">
        <v>0.132479108983899</v>
      </c>
      <c r="AE1011" s="17"/>
      <c r="AF1011" s="17">
        <v>0.12687216583598701</v>
      </c>
      <c r="AG1011" s="17">
        <v>0.12788072115358901</v>
      </c>
      <c r="AH1011" s="17">
        <v>0.151528648899592</v>
      </c>
      <c r="AI1011" s="17">
        <v>0.114217082149561</v>
      </c>
      <c r="AJ1011" s="17">
        <v>0.10276159782201399</v>
      </c>
      <c r="AK1011" s="17">
        <v>0.13068396773565799</v>
      </c>
      <c r="AL1011" s="17">
        <v>9.7113290396801402E-2</v>
      </c>
      <c r="AM1011" s="17">
        <v>5.2767028741456702E-2</v>
      </c>
      <c r="AN1011" s="17">
        <v>9.7404166218430593E-2</v>
      </c>
      <c r="AO1011" s="17">
        <v>6.3184440928485797E-2</v>
      </c>
      <c r="AP1011" s="17">
        <v>0.10870131371531</v>
      </c>
      <c r="AQ1011" s="17">
        <v>0.122165963345907</v>
      </c>
      <c r="AR1011" s="17">
        <v>0.155606774017639</v>
      </c>
      <c r="AS1011" s="17">
        <v>6.2563706473173095E-2</v>
      </c>
      <c r="AT1011" s="17">
        <v>0.126977180018641</v>
      </c>
      <c r="AU1011" s="17">
        <v>6.8330380757045298E-2</v>
      </c>
      <c r="AV1011" s="17"/>
      <c r="AW1011" s="17">
        <v>8.5657570358124796E-2</v>
      </c>
      <c r="AX1011" s="17">
        <v>9.6785505339697903E-2</v>
      </c>
      <c r="AY1011" s="17">
        <v>0.110032554323044</v>
      </c>
      <c r="AZ1011" s="17">
        <v>0.13242199018884199</v>
      </c>
      <c r="BA1011" s="17">
        <v>0.116191023625302</v>
      </c>
      <c r="BB1011" s="17">
        <v>9.8809591403697702E-2</v>
      </c>
      <c r="BC1011" s="17"/>
      <c r="BD1011" s="17">
        <v>0.115951804787246</v>
      </c>
      <c r="BE1011" s="17">
        <v>0.11587738982354</v>
      </c>
      <c r="BF1011" s="17">
        <v>8.7534925640782996E-2</v>
      </c>
      <c r="BG1011" s="17">
        <v>5.6197700138680903E-2</v>
      </c>
      <c r="BH1011" s="17">
        <v>7.7340793708292999E-2</v>
      </c>
      <c r="BI1011" s="17"/>
      <c r="BJ1011" s="17">
        <v>0.11466058936274801</v>
      </c>
      <c r="BK1011" s="17">
        <v>6.3722394519870704E-2</v>
      </c>
      <c r="BL1011" s="17"/>
      <c r="BM1011" s="17">
        <v>0.111850601476894</v>
      </c>
      <c r="BN1011" s="17">
        <v>7.6441037824009794E-2</v>
      </c>
      <c r="BO1011" s="17"/>
      <c r="BP1011" s="17">
        <v>7.8262928875666105E-2</v>
      </c>
      <c r="BQ1011" s="17">
        <v>6.4504034664865206E-2</v>
      </c>
      <c r="BR1011" s="17">
        <v>7.8386103642814495E-2</v>
      </c>
      <c r="BS1011" s="17">
        <v>0.119034414398992</v>
      </c>
      <c r="BT1011" s="17"/>
      <c r="BU1011" s="17">
        <v>9.8718946558156301E-2</v>
      </c>
      <c r="BV1011" s="17">
        <v>0.114562165534993</v>
      </c>
      <c r="BW1011" s="17"/>
      <c r="BX1011" s="17">
        <v>5.2200138898082699E-2</v>
      </c>
      <c r="BY1011" s="17">
        <v>0.12690601753896599</v>
      </c>
      <c r="BZ1011" s="17"/>
      <c r="CA1011" s="17">
        <v>7.4707884123763904E-2</v>
      </c>
      <c r="CB1011" s="17">
        <v>0.20916317610419899</v>
      </c>
      <c r="CC1011" s="17">
        <v>3.92884668371032E-2</v>
      </c>
      <c r="CD1011" s="17">
        <v>8.5222896684519794E-2</v>
      </c>
    </row>
    <row r="1012" spans="2:82">
      <c r="B1012" t="s">
        <v>195</v>
      </c>
      <c r="C1012" s="17">
        <v>0.20384640006030399</v>
      </c>
      <c r="D1012" s="17">
        <v>0.158118903114396</v>
      </c>
      <c r="E1012" s="17">
        <v>0.248048907478468</v>
      </c>
      <c r="F1012" s="17"/>
      <c r="G1012" s="17">
        <v>0.127262701886103</v>
      </c>
      <c r="H1012" s="17">
        <v>0.17116685522328901</v>
      </c>
      <c r="I1012" s="17">
        <v>0.20770168594477301</v>
      </c>
      <c r="J1012" s="17">
        <v>0.25463549217342002</v>
      </c>
      <c r="K1012" s="17">
        <v>0.248888738718165</v>
      </c>
      <c r="L1012" s="17">
        <v>0.20684385559013299</v>
      </c>
      <c r="M1012" s="17"/>
      <c r="N1012" s="17">
        <v>0.159301383456562</v>
      </c>
      <c r="O1012" s="17">
        <v>0.23242283200191799</v>
      </c>
      <c r="P1012" s="17">
        <v>0.19568473596045599</v>
      </c>
      <c r="Q1012" s="17">
        <v>0.229126664904271</v>
      </c>
      <c r="R1012" s="17"/>
      <c r="S1012" s="17">
        <v>0.15943599182505</v>
      </c>
      <c r="T1012" s="17">
        <v>0.20221703685221401</v>
      </c>
      <c r="U1012" s="17">
        <v>0.203961375695492</v>
      </c>
      <c r="V1012" s="17">
        <v>0.22870332543314401</v>
      </c>
      <c r="W1012" s="17">
        <v>0.20731108327145301</v>
      </c>
      <c r="X1012" s="17">
        <v>0.21468105891563499</v>
      </c>
      <c r="Y1012" s="17">
        <v>0.20733781869732101</v>
      </c>
      <c r="Z1012" s="17">
        <v>0.19006110615282501</v>
      </c>
      <c r="AA1012" s="17">
        <v>0.18942695037747001</v>
      </c>
      <c r="AB1012" s="17">
        <v>0.22644462521998299</v>
      </c>
      <c r="AC1012" s="17">
        <v>0.256998832974279</v>
      </c>
      <c r="AD1012" s="17">
        <v>0.20825530219417801</v>
      </c>
      <c r="AE1012" s="17"/>
      <c r="AF1012" s="17">
        <v>0.35954898816409298</v>
      </c>
      <c r="AG1012" s="17">
        <v>0.223736809589615</v>
      </c>
      <c r="AH1012" s="17">
        <v>0.235799510926814</v>
      </c>
      <c r="AI1012" s="17">
        <v>0.24461095736743901</v>
      </c>
      <c r="AJ1012" s="17">
        <v>0.20727963096428501</v>
      </c>
      <c r="AK1012" s="17">
        <v>0.184425385215681</v>
      </c>
      <c r="AL1012" s="17">
        <v>0.192680556149048</v>
      </c>
      <c r="AM1012" s="17">
        <v>0.22995648239583699</v>
      </c>
      <c r="AN1012" s="17">
        <v>0.19241087206344701</v>
      </c>
      <c r="AO1012" s="17">
        <v>0.18550702792637799</v>
      </c>
      <c r="AP1012" s="17">
        <v>0.191202715578663</v>
      </c>
      <c r="AQ1012" s="17">
        <v>0.14366024655158499</v>
      </c>
      <c r="AR1012" s="17">
        <v>0.14796309477481501</v>
      </c>
      <c r="AS1012" s="17">
        <v>0.20613250574848499</v>
      </c>
      <c r="AT1012" s="17">
        <v>0.12646447222214599</v>
      </c>
      <c r="AU1012" s="17">
        <v>0.13180626350123001</v>
      </c>
      <c r="AV1012" s="17"/>
      <c r="AW1012" s="17">
        <v>0.15783614490766901</v>
      </c>
      <c r="AX1012" s="17">
        <v>0.21772299081754201</v>
      </c>
      <c r="AY1012" s="17">
        <v>0.21871104767066099</v>
      </c>
      <c r="AZ1012" s="17">
        <v>0.22688647714382201</v>
      </c>
      <c r="BA1012" s="17">
        <v>0.199840649173811</v>
      </c>
      <c r="BB1012" s="17">
        <v>0.21702958402544201</v>
      </c>
      <c r="BC1012" s="17"/>
      <c r="BD1012" s="17">
        <v>0.26409855099031299</v>
      </c>
      <c r="BE1012" s="17">
        <v>0.238073941580659</v>
      </c>
      <c r="BF1012" s="17">
        <v>0.15909274054858799</v>
      </c>
      <c r="BG1012" s="17">
        <v>0.121483142047737</v>
      </c>
      <c r="BH1012" s="17">
        <v>0.15227451555226901</v>
      </c>
      <c r="BI1012" s="17"/>
      <c r="BJ1012" s="17">
        <v>0.21705421673296099</v>
      </c>
      <c r="BK1012" s="17">
        <v>0.141858909413205</v>
      </c>
      <c r="BL1012" s="17"/>
      <c r="BM1012" s="17">
        <v>0.213477356229204</v>
      </c>
      <c r="BN1012" s="17">
        <v>0.15713589821132001</v>
      </c>
      <c r="BO1012" s="17"/>
      <c r="BP1012" s="17">
        <v>0.1402719710292</v>
      </c>
      <c r="BQ1012" s="17">
        <v>0.145921318869664</v>
      </c>
      <c r="BR1012" s="17">
        <v>0.15055557455806301</v>
      </c>
      <c r="BS1012" s="17">
        <v>0.22595346336463401</v>
      </c>
      <c r="BT1012" s="17"/>
      <c r="BU1012" s="17">
        <v>0.174671676419901</v>
      </c>
      <c r="BV1012" s="17">
        <v>0.240984634347819</v>
      </c>
      <c r="BW1012" s="17"/>
      <c r="BX1012" s="17">
        <v>0.141420371721315</v>
      </c>
      <c r="BY1012" s="17">
        <v>0.22860804551855199</v>
      </c>
      <c r="BZ1012" s="17"/>
      <c r="CA1012" s="17">
        <v>8.7130501526442999E-2</v>
      </c>
      <c r="CB1012" s="17">
        <v>0.24839193977069399</v>
      </c>
      <c r="CC1012" s="17">
        <v>0.13623184565978899</v>
      </c>
      <c r="CD1012" s="17">
        <v>0.263828213513913</v>
      </c>
    </row>
    <row r="1013" spans="2:82">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row>
    <row r="1014" spans="2:82">
      <c r="B1014" s="6" t="s">
        <v>331</v>
      </c>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row>
    <row r="1015" spans="2:82">
      <c r="B1015" s="24" t="s">
        <v>15</v>
      </c>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row>
    <row r="1016" spans="2:82">
      <c r="B1016" t="s">
        <v>325</v>
      </c>
      <c r="C1016" s="17">
        <v>9.0440276028219996E-2</v>
      </c>
      <c r="D1016" s="17">
        <v>9.6982950509528099E-2</v>
      </c>
      <c r="E1016" s="17">
        <v>8.4179358198318593E-2</v>
      </c>
      <c r="F1016" s="17"/>
      <c r="G1016" s="17">
        <v>0.116526429687994</v>
      </c>
      <c r="H1016" s="17">
        <v>0.14118168444745999</v>
      </c>
      <c r="I1016" s="17">
        <v>0.127196395221359</v>
      </c>
      <c r="J1016" s="17">
        <v>5.6224575990775398E-2</v>
      </c>
      <c r="K1016" s="17">
        <v>6.3397259124517102E-2</v>
      </c>
      <c r="L1016" s="17">
        <v>4.7646003330066099E-2</v>
      </c>
      <c r="M1016" s="17"/>
      <c r="N1016" s="17">
        <v>9.7111054870995306E-2</v>
      </c>
      <c r="O1016" s="17">
        <v>8.8522298452059806E-2</v>
      </c>
      <c r="P1016" s="17">
        <v>9.6836643122882607E-2</v>
      </c>
      <c r="Q1016" s="17">
        <v>7.8629932549048903E-2</v>
      </c>
      <c r="R1016" s="17"/>
      <c r="S1016" s="17">
        <v>0.14770861134265401</v>
      </c>
      <c r="T1016" s="17">
        <v>7.6175933752884006E-2</v>
      </c>
      <c r="U1016" s="17">
        <v>7.5628479890831504E-2</v>
      </c>
      <c r="V1016" s="17">
        <v>5.4733461579733099E-2</v>
      </c>
      <c r="W1016" s="17">
        <v>7.6338735855046094E-2</v>
      </c>
      <c r="X1016" s="17">
        <v>0.10469206301343</v>
      </c>
      <c r="Y1016" s="17">
        <v>5.7262551084849997E-2</v>
      </c>
      <c r="Z1016" s="17">
        <v>8.9468515310242497E-2</v>
      </c>
      <c r="AA1016" s="17">
        <v>0.104564062095095</v>
      </c>
      <c r="AB1016" s="17">
        <v>0.100729961813393</v>
      </c>
      <c r="AC1016" s="17">
        <v>8.3911773353978994E-2</v>
      </c>
      <c r="AD1016" s="17">
        <v>3.9755384894874901E-2</v>
      </c>
      <c r="AE1016" s="17"/>
      <c r="AF1016" s="17">
        <v>4.5486787894145002E-2</v>
      </c>
      <c r="AG1016" s="17">
        <v>0.12522625478525601</v>
      </c>
      <c r="AH1016" s="17">
        <v>8.2420524395323103E-2</v>
      </c>
      <c r="AI1016" s="17">
        <v>8.55442506566719E-2</v>
      </c>
      <c r="AJ1016" s="17">
        <v>8.8120362851092093E-2</v>
      </c>
      <c r="AK1016" s="17">
        <v>6.6468331006357406E-2</v>
      </c>
      <c r="AL1016" s="17">
        <v>0.10783754975106601</v>
      </c>
      <c r="AM1016" s="17">
        <v>8.9561311664473994E-2</v>
      </c>
      <c r="AN1016" s="17">
        <v>9.2952975438316696E-2</v>
      </c>
      <c r="AO1016" s="17">
        <v>0.10945175673888501</v>
      </c>
      <c r="AP1016" s="17">
        <v>0.10224025416907</v>
      </c>
      <c r="AQ1016" s="17">
        <v>6.7703563789595397E-2</v>
      </c>
      <c r="AR1016" s="17">
        <v>6.3879506781075804E-2</v>
      </c>
      <c r="AS1016" s="17">
        <v>7.5343254690693903E-2</v>
      </c>
      <c r="AT1016" s="17">
        <v>8.7745899690684498E-2</v>
      </c>
      <c r="AU1016" s="17">
        <v>0.166013243119532</v>
      </c>
      <c r="AV1016" s="17"/>
      <c r="AW1016" s="17">
        <v>0.13835151302877699</v>
      </c>
      <c r="AX1016" s="17">
        <v>7.8775617179758395E-2</v>
      </c>
      <c r="AY1016" s="17">
        <v>8.6062238925641202E-2</v>
      </c>
      <c r="AZ1016" s="17">
        <v>7.0388765919993004E-2</v>
      </c>
      <c r="BA1016" s="17">
        <v>7.4112758610969498E-2</v>
      </c>
      <c r="BB1016" s="17">
        <v>6.7314987472350096E-2</v>
      </c>
      <c r="BC1016" s="17"/>
      <c r="BD1016" s="17">
        <v>7.4385027488529307E-2</v>
      </c>
      <c r="BE1016" s="17">
        <v>7.7539856476055102E-2</v>
      </c>
      <c r="BF1016" s="17">
        <v>9.5188105895275599E-2</v>
      </c>
      <c r="BG1016" s="17">
        <v>0.13784724891824399</v>
      </c>
      <c r="BH1016" s="17">
        <v>0.14551735735180801</v>
      </c>
      <c r="BI1016" s="17"/>
      <c r="BJ1016" s="17">
        <v>7.1091901593471493E-2</v>
      </c>
      <c r="BK1016" s="17">
        <v>0.174759257196517</v>
      </c>
      <c r="BL1016" s="17"/>
      <c r="BM1016" s="17">
        <v>7.4520335395769993E-2</v>
      </c>
      <c r="BN1016" s="17">
        <v>0.16761968508112099</v>
      </c>
      <c r="BO1016" s="17"/>
      <c r="BP1016" s="17">
        <v>0.16219171774482599</v>
      </c>
      <c r="BQ1016" s="17">
        <v>0.14240695301759401</v>
      </c>
      <c r="BR1016" s="17">
        <v>0.12662658078512701</v>
      </c>
      <c r="BS1016" s="17">
        <v>6.3804969987491494E-2</v>
      </c>
      <c r="BT1016" s="17"/>
      <c r="BU1016" s="17">
        <v>9.8385157743138996E-2</v>
      </c>
      <c r="BV1016" s="17">
        <v>8.0326765369060096E-2</v>
      </c>
      <c r="BW1016" s="17"/>
      <c r="BX1016" s="17">
        <v>0.139430649908933</v>
      </c>
      <c r="BY1016" s="17">
        <v>7.1007960675497306E-2</v>
      </c>
      <c r="BZ1016" s="17"/>
      <c r="CA1016" s="17">
        <v>0.17116256402642199</v>
      </c>
      <c r="CB1016" s="17">
        <v>5.3506040981123201E-2</v>
      </c>
      <c r="CC1016" s="17">
        <v>0.11095480107347901</v>
      </c>
      <c r="CD1016" s="17">
        <v>8.3006981762475798E-2</v>
      </c>
    </row>
    <row r="1017" spans="2:82">
      <c r="B1017" t="s">
        <v>326</v>
      </c>
      <c r="C1017" s="17">
        <v>0.28706925390821197</v>
      </c>
      <c r="D1017" s="17">
        <v>0.28878544525451999</v>
      </c>
      <c r="E1017" s="17">
        <v>0.28553597838306699</v>
      </c>
      <c r="F1017" s="17"/>
      <c r="G1017" s="17">
        <v>0.36397156677902498</v>
      </c>
      <c r="H1017" s="17">
        <v>0.30675708858499201</v>
      </c>
      <c r="I1017" s="17">
        <v>0.316633053693605</v>
      </c>
      <c r="J1017" s="17">
        <v>0.27027558183099398</v>
      </c>
      <c r="K1017" s="17">
        <v>0.22309337545112901</v>
      </c>
      <c r="L1017" s="17">
        <v>0.25223337371052101</v>
      </c>
      <c r="M1017" s="17"/>
      <c r="N1017" s="17">
        <v>0.303715653529258</v>
      </c>
      <c r="O1017" s="17">
        <v>0.27710477217637902</v>
      </c>
      <c r="P1017" s="17">
        <v>0.30617372519170899</v>
      </c>
      <c r="Q1017" s="17">
        <v>0.26228075268229301</v>
      </c>
      <c r="R1017" s="17"/>
      <c r="S1017" s="17">
        <v>0.27812566624479501</v>
      </c>
      <c r="T1017" s="17">
        <v>0.28458127672556</v>
      </c>
      <c r="U1017" s="17">
        <v>0.25139313474567199</v>
      </c>
      <c r="V1017" s="17">
        <v>0.29708257552655398</v>
      </c>
      <c r="W1017" s="17">
        <v>0.31502482567309598</v>
      </c>
      <c r="X1017" s="17">
        <v>0.29595811013315598</v>
      </c>
      <c r="Y1017" s="17">
        <v>0.31278754071140202</v>
      </c>
      <c r="Z1017" s="17">
        <v>0.25439407240473999</v>
      </c>
      <c r="AA1017" s="17">
        <v>0.30029923092731298</v>
      </c>
      <c r="AB1017" s="17">
        <v>0.291984466157099</v>
      </c>
      <c r="AC1017" s="17">
        <v>0.25740403395487399</v>
      </c>
      <c r="AD1017" s="17">
        <v>0.273959125873936</v>
      </c>
      <c r="AE1017" s="17"/>
      <c r="AF1017" s="17">
        <v>0.18979971635409901</v>
      </c>
      <c r="AG1017" s="17">
        <v>0.26534982276346902</v>
      </c>
      <c r="AH1017" s="17">
        <v>0.23344896846198901</v>
      </c>
      <c r="AI1017" s="17">
        <v>0.21738410969848801</v>
      </c>
      <c r="AJ1017" s="17">
        <v>0.28781505482618203</v>
      </c>
      <c r="AK1017" s="17">
        <v>0.31487830378585902</v>
      </c>
      <c r="AL1017" s="17">
        <v>0.27121717388969802</v>
      </c>
      <c r="AM1017" s="17">
        <v>0.28537696289216802</v>
      </c>
      <c r="AN1017" s="17">
        <v>0.31548517219397798</v>
      </c>
      <c r="AO1017" s="17">
        <v>0.31783971421435298</v>
      </c>
      <c r="AP1017" s="17">
        <v>0.30915899775835698</v>
      </c>
      <c r="AQ1017" s="17">
        <v>0.35072988588613502</v>
      </c>
      <c r="AR1017" s="17">
        <v>0.28203793560106399</v>
      </c>
      <c r="AS1017" s="17">
        <v>0.28242738208162199</v>
      </c>
      <c r="AT1017" s="17">
        <v>0.37591757311433599</v>
      </c>
      <c r="AU1017" s="17">
        <v>0.301529969961017</v>
      </c>
      <c r="AV1017" s="17"/>
      <c r="AW1017" s="17">
        <v>0.32699193106264701</v>
      </c>
      <c r="AX1017" s="17">
        <v>0.275623438219049</v>
      </c>
      <c r="AY1017" s="17">
        <v>0.28433535967308798</v>
      </c>
      <c r="AZ1017" s="17">
        <v>0.25985816840924297</v>
      </c>
      <c r="BA1017" s="17">
        <v>0.28476588143686599</v>
      </c>
      <c r="BB1017" s="17">
        <v>0.29078911472561397</v>
      </c>
      <c r="BC1017" s="17"/>
      <c r="BD1017" s="17">
        <v>0.25668928000778102</v>
      </c>
      <c r="BE1017" s="17">
        <v>0.27336695990741799</v>
      </c>
      <c r="BF1017" s="17">
        <v>0.318284089298765</v>
      </c>
      <c r="BG1017" s="17">
        <v>0.361373289781106</v>
      </c>
      <c r="BH1017" s="17">
        <v>0.250292485558893</v>
      </c>
      <c r="BI1017" s="17"/>
      <c r="BJ1017" s="17">
        <v>0.27213624843956002</v>
      </c>
      <c r="BK1017" s="17">
        <v>0.35763101099211903</v>
      </c>
      <c r="BL1017" s="17"/>
      <c r="BM1017" s="17">
        <v>0.279591626551284</v>
      </c>
      <c r="BN1017" s="17">
        <v>0.32457746281390099</v>
      </c>
      <c r="BO1017" s="17"/>
      <c r="BP1017" s="17">
        <v>0.33647946962775399</v>
      </c>
      <c r="BQ1017" s="17">
        <v>0.33851194338603702</v>
      </c>
      <c r="BR1017" s="17">
        <v>0.32181553615243702</v>
      </c>
      <c r="BS1017" s="17">
        <v>0.26972705822023102</v>
      </c>
      <c r="BT1017" s="17"/>
      <c r="BU1017" s="17">
        <v>0.307313464647753</v>
      </c>
      <c r="BV1017" s="17">
        <v>0.26129919861384998</v>
      </c>
      <c r="BW1017" s="17"/>
      <c r="BX1017" s="17">
        <v>0.36750308766520701</v>
      </c>
      <c r="BY1017" s="17">
        <v>0.255164708202964</v>
      </c>
      <c r="BZ1017" s="17"/>
      <c r="CA1017" s="17">
        <v>0.316636032320884</v>
      </c>
      <c r="CB1017" s="17">
        <v>0.22607930996418299</v>
      </c>
      <c r="CC1017" s="17">
        <v>0.35971907846589701</v>
      </c>
      <c r="CD1017" s="17">
        <v>0.260252106007753</v>
      </c>
    </row>
    <row r="1018" spans="2:82">
      <c r="B1018" t="s">
        <v>327</v>
      </c>
      <c r="C1018" s="17">
        <v>0.22014237375539999</v>
      </c>
      <c r="D1018" s="17">
        <v>0.221228691314931</v>
      </c>
      <c r="E1018" s="17">
        <v>0.21839165454928799</v>
      </c>
      <c r="F1018" s="17"/>
      <c r="G1018" s="17">
        <v>0.254175335676532</v>
      </c>
      <c r="H1018" s="17">
        <v>0.223696537010349</v>
      </c>
      <c r="I1018" s="17">
        <v>0.187839489045348</v>
      </c>
      <c r="J1018" s="17">
        <v>0.20192477328635899</v>
      </c>
      <c r="K1018" s="17">
        <v>0.19430994155952999</v>
      </c>
      <c r="L1018" s="17">
        <v>0.25308263495821198</v>
      </c>
      <c r="M1018" s="17"/>
      <c r="N1018" s="17">
        <v>0.24812344240411499</v>
      </c>
      <c r="O1018" s="17">
        <v>0.215048335523293</v>
      </c>
      <c r="P1018" s="17">
        <v>0.19060898878582699</v>
      </c>
      <c r="Q1018" s="17">
        <v>0.22117212953009899</v>
      </c>
      <c r="R1018" s="17"/>
      <c r="S1018" s="17">
        <v>0.23159176584468999</v>
      </c>
      <c r="T1018" s="17">
        <v>0.21063564413705901</v>
      </c>
      <c r="U1018" s="17">
        <v>0.21265268786768499</v>
      </c>
      <c r="V1018" s="17">
        <v>0.20088805187622</v>
      </c>
      <c r="W1018" s="17">
        <v>0.22708675084864799</v>
      </c>
      <c r="X1018" s="17">
        <v>0.22396204370270301</v>
      </c>
      <c r="Y1018" s="17">
        <v>0.24102706779283101</v>
      </c>
      <c r="Z1018" s="17">
        <v>0.24143200752272301</v>
      </c>
      <c r="AA1018" s="17">
        <v>0.23078016719618399</v>
      </c>
      <c r="AB1018" s="17">
        <v>0.21708919358859899</v>
      </c>
      <c r="AC1018" s="17">
        <v>0.194136620145969</v>
      </c>
      <c r="AD1018" s="17">
        <v>0.18739046736298601</v>
      </c>
      <c r="AE1018" s="17"/>
      <c r="AF1018" s="17">
        <v>0.20329319968471199</v>
      </c>
      <c r="AG1018" s="17">
        <v>0.18668197989940599</v>
      </c>
      <c r="AH1018" s="17">
        <v>0.254434317015589</v>
      </c>
      <c r="AI1018" s="17">
        <v>0.21666653322663601</v>
      </c>
      <c r="AJ1018" s="17">
        <v>0.20733242993926701</v>
      </c>
      <c r="AK1018" s="17">
        <v>0.201870525946867</v>
      </c>
      <c r="AL1018" s="17">
        <v>0.23439074702645499</v>
      </c>
      <c r="AM1018" s="17">
        <v>0.22574365525161599</v>
      </c>
      <c r="AN1018" s="17">
        <v>0.23857398019314299</v>
      </c>
      <c r="AO1018" s="17">
        <v>0.20538052064382201</v>
      </c>
      <c r="AP1018" s="17">
        <v>0.20280898453521101</v>
      </c>
      <c r="AQ1018" s="17">
        <v>0.234805002392142</v>
      </c>
      <c r="AR1018" s="17">
        <v>0.221398470010433</v>
      </c>
      <c r="AS1018" s="17">
        <v>0.24163115383269201</v>
      </c>
      <c r="AT1018" s="17">
        <v>0.21535906658464299</v>
      </c>
      <c r="AU1018" s="17">
        <v>0.24363143032913101</v>
      </c>
      <c r="AV1018" s="17"/>
      <c r="AW1018" s="17">
        <v>0.199580654378088</v>
      </c>
      <c r="AX1018" s="17">
        <v>0.239888366851046</v>
      </c>
      <c r="AY1018" s="17">
        <v>0.204113489353835</v>
      </c>
      <c r="AZ1018" s="17">
        <v>0.21662478235993901</v>
      </c>
      <c r="BA1018" s="17">
        <v>0.21897543709991699</v>
      </c>
      <c r="BB1018" s="17">
        <v>0.257960770338095</v>
      </c>
      <c r="BC1018" s="17"/>
      <c r="BD1018" s="17">
        <v>0.19786751677752301</v>
      </c>
      <c r="BE1018" s="17">
        <v>0.21337398665563401</v>
      </c>
      <c r="BF1018" s="17">
        <v>0.23876712536863701</v>
      </c>
      <c r="BG1018" s="17">
        <v>0.22393881271522301</v>
      </c>
      <c r="BH1018" s="17">
        <v>0.29274042910338899</v>
      </c>
      <c r="BI1018" s="17"/>
      <c r="BJ1018" s="17">
        <v>0.22446207893036199</v>
      </c>
      <c r="BK1018" s="17">
        <v>0.20471660513718401</v>
      </c>
      <c r="BL1018" s="17"/>
      <c r="BM1018" s="17">
        <v>0.222570046498068</v>
      </c>
      <c r="BN1018" s="17">
        <v>0.20772777499014</v>
      </c>
      <c r="BO1018" s="17"/>
      <c r="BP1018" s="17">
        <v>0.212798934327461</v>
      </c>
      <c r="BQ1018" s="17">
        <v>0.22284515078186501</v>
      </c>
      <c r="BR1018" s="17">
        <v>0.23217026451904599</v>
      </c>
      <c r="BS1018" s="17">
        <v>0.222882981572391</v>
      </c>
      <c r="BT1018" s="17"/>
      <c r="BU1018" s="17">
        <v>0.22833152872279799</v>
      </c>
      <c r="BV1018" s="17">
        <v>0.209717913200277</v>
      </c>
      <c r="BW1018" s="17"/>
      <c r="BX1018" s="17">
        <v>0.201224639309704</v>
      </c>
      <c r="BY1018" s="17">
        <v>0.22764620261783999</v>
      </c>
      <c r="BZ1018" s="17"/>
      <c r="CA1018" s="17">
        <v>0.212267209795064</v>
      </c>
      <c r="CB1018" s="17">
        <v>0.20149744697988201</v>
      </c>
      <c r="CC1018" s="17">
        <v>0.225971451112191</v>
      </c>
      <c r="CD1018" s="17">
        <v>0.23391669455420699</v>
      </c>
    </row>
    <row r="1019" spans="2:82">
      <c r="B1019" t="s">
        <v>328</v>
      </c>
      <c r="C1019" s="17">
        <v>0.14527821782488901</v>
      </c>
      <c r="D1019" s="17">
        <v>0.172314336668731</v>
      </c>
      <c r="E1019" s="17">
        <v>0.119339571047144</v>
      </c>
      <c r="F1019" s="17"/>
      <c r="G1019" s="17">
        <v>0.11233834827712</v>
      </c>
      <c r="H1019" s="17">
        <v>0.112904912495364</v>
      </c>
      <c r="I1019" s="17">
        <v>0.128903502000974</v>
      </c>
      <c r="J1019" s="17">
        <v>0.153056577295169</v>
      </c>
      <c r="K1019" s="17">
        <v>0.19094789722452701</v>
      </c>
      <c r="L1019" s="17">
        <v>0.17002481128223901</v>
      </c>
      <c r="M1019" s="17"/>
      <c r="N1019" s="17">
        <v>0.13844514182017501</v>
      </c>
      <c r="O1019" s="17">
        <v>0.14929203732541099</v>
      </c>
      <c r="P1019" s="17">
        <v>0.14319516646644601</v>
      </c>
      <c r="Q1019" s="17">
        <v>0.15133984129143099</v>
      </c>
      <c r="R1019" s="17"/>
      <c r="S1019" s="17">
        <v>0.131749887413731</v>
      </c>
      <c r="T1019" s="17">
        <v>0.18549164154988201</v>
      </c>
      <c r="U1019" s="17">
        <v>0.18103167421653801</v>
      </c>
      <c r="V1019" s="17">
        <v>0.14141821277953801</v>
      </c>
      <c r="W1019" s="17">
        <v>0.10066947299338901</v>
      </c>
      <c r="X1019" s="17">
        <v>0.120979040252941</v>
      </c>
      <c r="Y1019" s="17">
        <v>0.14450912608390101</v>
      </c>
      <c r="Z1019" s="17">
        <v>0.15654167299729199</v>
      </c>
      <c r="AA1019" s="17">
        <v>0.13346845617377601</v>
      </c>
      <c r="AB1019" s="17">
        <v>0.121751038673899</v>
      </c>
      <c r="AC1019" s="17">
        <v>0.143168130671738</v>
      </c>
      <c r="AD1019" s="17">
        <v>0.23181466261346301</v>
      </c>
      <c r="AE1019" s="17"/>
      <c r="AF1019" s="17">
        <v>0.11285452419379501</v>
      </c>
      <c r="AG1019" s="17">
        <v>0.14617802951697001</v>
      </c>
      <c r="AH1019" s="17">
        <v>0.12251202233778399</v>
      </c>
      <c r="AI1019" s="17">
        <v>0.153062317558531</v>
      </c>
      <c r="AJ1019" s="17">
        <v>0.13785069099861999</v>
      </c>
      <c r="AK1019" s="17">
        <v>0.15399733379450101</v>
      </c>
      <c r="AL1019" s="17">
        <v>0.148160944979565</v>
      </c>
      <c r="AM1019" s="17">
        <v>0.13910203157966</v>
      </c>
      <c r="AN1019" s="17">
        <v>0.112948625318461</v>
      </c>
      <c r="AO1019" s="17">
        <v>0.17776537921110799</v>
      </c>
      <c r="AP1019" s="17">
        <v>0.15523672189908799</v>
      </c>
      <c r="AQ1019" s="17">
        <v>0.14459160492883799</v>
      </c>
      <c r="AR1019" s="17">
        <v>0.203076733992477</v>
      </c>
      <c r="AS1019" s="17">
        <v>0.19663918812452499</v>
      </c>
      <c r="AT1019" s="17">
        <v>0.135156546025198</v>
      </c>
      <c r="AU1019" s="17">
        <v>0.11411854833986899</v>
      </c>
      <c r="AV1019" s="17"/>
      <c r="AW1019" s="17">
        <v>0.14012781061624299</v>
      </c>
      <c r="AX1019" s="17">
        <v>0.145011694579159</v>
      </c>
      <c r="AY1019" s="17">
        <v>0.13910867106231301</v>
      </c>
      <c r="AZ1019" s="17">
        <v>0.145413338007677</v>
      </c>
      <c r="BA1019" s="17">
        <v>0.165530754590624</v>
      </c>
      <c r="BB1019" s="17">
        <v>0.14238968039380201</v>
      </c>
      <c r="BC1019" s="17"/>
      <c r="BD1019" s="17">
        <v>0.15610608342975299</v>
      </c>
      <c r="BE1019" s="17">
        <v>0.15087787124218299</v>
      </c>
      <c r="BF1019" s="17">
        <v>0.148610357066492</v>
      </c>
      <c r="BG1019" s="17">
        <v>0.115283641559647</v>
      </c>
      <c r="BH1019" s="17">
        <v>8.0333390168460597E-2</v>
      </c>
      <c r="BI1019" s="17"/>
      <c r="BJ1019" s="17">
        <v>0.158784903122168</v>
      </c>
      <c r="BK1019" s="17">
        <v>8.5712361281093094E-2</v>
      </c>
      <c r="BL1019" s="17"/>
      <c r="BM1019" s="17">
        <v>0.15175036354558999</v>
      </c>
      <c r="BN1019" s="17">
        <v>0.110852717851519</v>
      </c>
      <c r="BO1019" s="17"/>
      <c r="BP1019" s="17">
        <v>0.10488644693522101</v>
      </c>
      <c r="BQ1019" s="17">
        <v>0.12480585507570501</v>
      </c>
      <c r="BR1019" s="17">
        <v>0.14874430972737901</v>
      </c>
      <c r="BS1019" s="17">
        <v>0.15562704441855499</v>
      </c>
      <c r="BT1019" s="17"/>
      <c r="BU1019" s="17">
        <v>0.147506261578607</v>
      </c>
      <c r="BV1019" s="17">
        <v>0.14244200892199499</v>
      </c>
      <c r="BW1019" s="17"/>
      <c r="BX1019" s="17">
        <v>0.12616440673661</v>
      </c>
      <c r="BY1019" s="17">
        <v>0.15285982162248901</v>
      </c>
      <c r="BZ1019" s="17"/>
      <c r="CA1019" s="17">
        <v>0.17923055505128699</v>
      </c>
      <c r="CB1019" s="17">
        <v>0.14913504176293399</v>
      </c>
      <c r="CC1019" s="17">
        <v>0.15674338515244499</v>
      </c>
      <c r="CD1019" s="17">
        <v>0.120417977694593</v>
      </c>
    </row>
    <row r="1020" spans="2:82">
      <c r="B1020" t="s">
        <v>329</v>
      </c>
      <c r="C1020" s="17">
        <v>6.0452524963921998E-2</v>
      </c>
      <c r="D1020" s="17">
        <v>6.8930402418513295E-2</v>
      </c>
      <c r="E1020" s="17">
        <v>5.2621734614183499E-2</v>
      </c>
      <c r="F1020" s="17"/>
      <c r="G1020" s="17">
        <v>2.9926580188585399E-2</v>
      </c>
      <c r="H1020" s="17">
        <v>3.82415892263131E-2</v>
      </c>
      <c r="I1020" s="17">
        <v>5.2003849446054698E-2</v>
      </c>
      <c r="J1020" s="17">
        <v>7.48794831216235E-2</v>
      </c>
      <c r="K1020" s="17">
        <v>9.0983821376797197E-2</v>
      </c>
      <c r="L1020" s="17">
        <v>7.3582433405747397E-2</v>
      </c>
      <c r="M1020" s="17"/>
      <c r="N1020" s="17">
        <v>5.50474956276856E-2</v>
      </c>
      <c r="O1020" s="17">
        <v>5.2247310538574801E-2</v>
      </c>
      <c r="P1020" s="17">
        <v>7.2273022538359696E-2</v>
      </c>
      <c r="Q1020" s="17">
        <v>6.4054074062996597E-2</v>
      </c>
      <c r="R1020" s="17"/>
      <c r="S1020" s="17">
        <v>5.7645906649213298E-2</v>
      </c>
      <c r="T1020" s="17">
        <v>4.19569255438801E-2</v>
      </c>
      <c r="U1020" s="17">
        <v>6.8296642595286602E-2</v>
      </c>
      <c r="V1020" s="17">
        <v>8.26922612697817E-2</v>
      </c>
      <c r="W1020" s="17">
        <v>8.4217095421973906E-2</v>
      </c>
      <c r="X1020" s="17">
        <v>5.3327479358008099E-2</v>
      </c>
      <c r="Y1020" s="17">
        <v>4.4910704579404201E-2</v>
      </c>
      <c r="Z1020" s="17">
        <v>7.6624947621607598E-2</v>
      </c>
      <c r="AA1020" s="17">
        <v>5.0207279980440798E-2</v>
      </c>
      <c r="AB1020" s="17">
        <v>6.2665620642511799E-2</v>
      </c>
      <c r="AC1020" s="17">
        <v>6.7434749666742996E-2</v>
      </c>
      <c r="AD1020" s="17">
        <v>7.1156409802526702E-2</v>
      </c>
      <c r="AE1020" s="17"/>
      <c r="AF1020" s="17">
        <v>8.9016783709156305E-2</v>
      </c>
      <c r="AG1020" s="17">
        <v>6.2945734240106493E-2</v>
      </c>
      <c r="AH1020" s="17">
        <v>7.8783502987299497E-2</v>
      </c>
      <c r="AI1020" s="17">
        <v>8.3321804572113606E-2</v>
      </c>
      <c r="AJ1020" s="17">
        <v>7.5662633707816798E-2</v>
      </c>
      <c r="AK1020" s="17">
        <v>7.1018722832881506E-2</v>
      </c>
      <c r="AL1020" s="17">
        <v>6.0305274272649298E-2</v>
      </c>
      <c r="AM1020" s="17">
        <v>2.31220799179697E-2</v>
      </c>
      <c r="AN1020" s="17">
        <v>4.0173288378089402E-2</v>
      </c>
      <c r="AO1020" s="17">
        <v>3.4453373966325702E-2</v>
      </c>
      <c r="AP1020" s="17">
        <v>6.6620643886389705E-2</v>
      </c>
      <c r="AQ1020" s="17">
        <v>7.2217685221567199E-2</v>
      </c>
      <c r="AR1020" s="17">
        <v>8.4198822354800598E-2</v>
      </c>
      <c r="AS1020" s="17">
        <v>3.0796003782514399E-2</v>
      </c>
      <c r="AT1020" s="17">
        <v>6.1343928401551999E-2</v>
      </c>
      <c r="AU1020" s="17">
        <v>3.36406322312141E-2</v>
      </c>
      <c r="AV1020" s="17"/>
      <c r="AW1020" s="17">
        <v>4.6360789960808703E-2</v>
      </c>
      <c r="AX1020" s="17">
        <v>5.1188945967322201E-2</v>
      </c>
      <c r="AY1020" s="17">
        <v>7.05242730498752E-2</v>
      </c>
      <c r="AZ1020" s="17">
        <v>8.2946382280283004E-2</v>
      </c>
      <c r="BA1020" s="17">
        <v>6.2610701764775401E-2</v>
      </c>
      <c r="BB1020" s="17">
        <v>4.9591684829261101E-2</v>
      </c>
      <c r="BC1020" s="17"/>
      <c r="BD1020" s="17">
        <v>7.4195568562104797E-2</v>
      </c>
      <c r="BE1020" s="17">
        <v>5.7805477019891499E-2</v>
      </c>
      <c r="BF1020" s="17">
        <v>4.7532733254356203E-2</v>
      </c>
      <c r="BG1020" s="17">
        <v>3.7624947477010902E-2</v>
      </c>
      <c r="BH1020" s="17">
        <v>6.1800872401390497E-2</v>
      </c>
      <c r="BI1020" s="17"/>
      <c r="BJ1020" s="17">
        <v>6.3899893315138498E-2</v>
      </c>
      <c r="BK1020" s="17">
        <v>4.1710818336298403E-2</v>
      </c>
      <c r="BL1020" s="17"/>
      <c r="BM1020" s="17">
        <v>6.5807952008350795E-2</v>
      </c>
      <c r="BN1020" s="17">
        <v>3.5349106168062999E-2</v>
      </c>
      <c r="BO1020" s="17"/>
      <c r="BP1020" s="17">
        <v>3.9407760387713001E-2</v>
      </c>
      <c r="BQ1020" s="17">
        <v>3.9424471616314002E-2</v>
      </c>
      <c r="BR1020" s="17">
        <v>3.7584430119937201E-2</v>
      </c>
      <c r="BS1020" s="17">
        <v>6.9209722276558597E-2</v>
      </c>
      <c r="BT1020" s="17"/>
      <c r="BU1020" s="17">
        <v>5.4569625538617599E-2</v>
      </c>
      <c r="BV1020" s="17">
        <v>6.7941216196776802E-2</v>
      </c>
      <c r="BW1020" s="17"/>
      <c r="BX1020" s="17">
        <v>3.5672973801486103E-2</v>
      </c>
      <c r="BY1020" s="17">
        <v>7.0281477354851907E-2</v>
      </c>
      <c r="BZ1020" s="17"/>
      <c r="CA1020" s="17">
        <v>4.0277763484868397E-2</v>
      </c>
      <c r="CB1020" s="17">
        <v>0.124782161964982</v>
      </c>
      <c r="CC1020" s="17">
        <v>1.9663386278468701E-2</v>
      </c>
      <c r="CD1020" s="17">
        <v>4.7438994132049897E-2</v>
      </c>
    </row>
    <row r="1021" spans="2:82">
      <c r="B1021" t="s">
        <v>195</v>
      </c>
      <c r="C1021" s="17">
        <v>0.196617353519357</v>
      </c>
      <c r="D1021" s="17">
        <v>0.15175817383377599</v>
      </c>
      <c r="E1021" s="17">
        <v>0.239931703207998</v>
      </c>
      <c r="F1021" s="17"/>
      <c r="G1021" s="17">
        <v>0.123061739390744</v>
      </c>
      <c r="H1021" s="17">
        <v>0.17721818823552299</v>
      </c>
      <c r="I1021" s="17">
        <v>0.187423710592659</v>
      </c>
      <c r="J1021" s="17">
        <v>0.24363900847507899</v>
      </c>
      <c r="K1021" s="17">
        <v>0.237267705263499</v>
      </c>
      <c r="L1021" s="17">
        <v>0.20343074331321301</v>
      </c>
      <c r="M1021" s="17"/>
      <c r="N1021" s="17">
        <v>0.15755721174777201</v>
      </c>
      <c r="O1021" s="17">
        <v>0.217785245984283</v>
      </c>
      <c r="P1021" s="17">
        <v>0.19091245389477601</v>
      </c>
      <c r="Q1021" s="17">
        <v>0.22252326988413201</v>
      </c>
      <c r="R1021" s="17"/>
      <c r="S1021" s="17">
        <v>0.153178162504917</v>
      </c>
      <c r="T1021" s="17">
        <v>0.201158578290735</v>
      </c>
      <c r="U1021" s="17">
        <v>0.21099738068398699</v>
      </c>
      <c r="V1021" s="17">
        <v>0.223185436968174</v>
      </c>
      <c r="W1021" s="17">
        <v>0.19666311920784699</v>
      </c>
      <c r="X1021" s="17">
        <v>0.201081263539762</v>
      </c>
      <c r="Y1021" s="17">
        <v>0.19950300974761201</v>
      </c>
      <c r="Z1021" s="17">
        <v>0.181538784143395</v>
      </c>
      <c r="AA1021" s="17">
        <v>0.18068080362719099</v>
      </c>
      <c r="AB1021" s="17">
        <v>0.205779719124498</v>
      </c>
      <c r="AC1021" s="17">
        <v>0.25394469220669702</v>
      </c>
      <c r="AD1021" s="17">
        <v>0.195923949452214</v>
      </c>
      <c r="AE1021" s="17"/>
      <c r="AF1021" s="17">
        <v>0.35954898816409298</v>
      </c>
      <c r="AG1021" s="17">
        <v>0.213618178794794</v>
      </c>
      <c r="AH1021" s="17">
        <v>0.22840066480201501</v>
      </c>
      <c r="AI1021" s="17">
        <v>0.244020984287559</v>
      </c>
      <c r="AJ1021" s="17">
        <v>0.20321882767702301</v>
      </c>
      <c r="AK1021" s="17">
        <v>0.191766782633535</v>
      </c>
      <c r="AL1021" s="17">
        <v>0.178088310080568</v>
      </c>
      <c r="AM1021" s="17">
        <v>0.23709395869411301</v>
      </c>
      <c r="AN1021" s="17">
        <v>0.199865958478011</v>
      </c>
      <c r="AO1021" s="17">
        <v>0.155109255225506</v>
      </c>
      <c r="AP1021" s="17">
        <v>0.16393439775188401</v>
      </c>
      <c r="AQ1021" s="17">
        <v>0.12995225778172201</v>
      </c>
      <c r="AR1021" s="17">
        <v>0.14540853126014999</v>
      </c>
      <c r="AS1021" s="17">
        <v>0.17316301748795301</v>
      </c>
      <c r="AT1021" s="17">
        <v>0.124476986183587</v>
      </c>
      <c r="AU1021" s="17">
        <v>0.14106617601923699</v>
      </c>
      <c r="AV1021" s="17"/>
      <c r="AW1021" s="17">
        <v>0.148587300953437</v>
      </c>
      <c r="AX1021" s="17">
        <v>0.20951193720366501</v>
      </c>
      <c r="AY1021" s="17">
        <v>0.215855967935247</v>
      </c>
      <c r="AZ1021" s="17">
        <v>0.22476856302286499</v>
      </c>
      <c r="BA1021" s="17">
        <v>0.19400446649684799</v>
      </c>
      <c r="BB1021" s="17">
        <v>0.19195376224087801</v>
      </c>
      <c r="BC1021" s="17"/>
      <c r="BD1021" s="17">
        <v>0.240756523734308</v>
      </c>
      <c r="BE1021" s="17">
        <v>0.22703584869881799</v>
      </c>
      <c r="BF1021" s="17">
        <v>0.15161758911647399</v>
      </c>
      <c r="BG1021" s="17">
        <v>0.12393205954877</v>
      </c>
      <c r="BH1021" s="17">
        <v>0.16931546541605899</v>
      </c>
      <c r="BI1021" s="17"/>
      <c r="BJ1021" s="17">
        <v>0.20962497459930099</v>
      </c>
      <c r="BK1021" s="17">
        <v>0.135469947056788</v>
      </c>
      <c r="BL1021" s="17"/>
      <c r="BM1021" s="17">
        <v>0.205759676000937</v>
      </c>
      <c r="BN1021" s="17">
        <v>0.15387325309525601</v>
      </c>
      <c r="BO1021" s="17"/>
      <c r="BP1021" s="17">
        <v>0.144235670977025</v>
      </c>
      <c r="BQ1021" s="17">
        <v>0.13200562612248701</v>
      </c>
      <c r="BR1021" s="17">
        <v>0.133058878696074</v>
      </c>
      <c r="BS1021" s="17">
        <v>0.218748223524772</v>
      </c>
      <c r="BT1021" s="17"/>
      <c r="BU1021" s="17">
        <v>0.16389396176908599</v>
      </c>
      <c r="BV1021" s="17">
        <v>0.238272897698042</v>
      </c>
      <c r="BW1021" s="17"/>
      <c r="BX1021" s="17">
        <v>0.13000424257806001</v>
      </c>
      <c r="BY1021" s="17">
        <v>0.22303982952635901</v>
      </c>
      <c r="BZ1021" s="17"/>
      <c r="CA1021" s="17">
        <v>8.0425875321474105E-2</v>
      </c>
      <c r="CB1021" s="17">
        <v>0.24499999834689601</v>
      </c>
      <c r="CC1021" s="17">
        <v>0.12694789791752001</v>
      </c>
      <c r="CD1021" s="17">
        <v>0.254967245848922</v>
      </c>
    </row>
    <row r="1022" spans="2:82">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row>
    <row r="1023" spans="2:82">
      <c r="B1023" s="6" t="s">
        <v>332</v>
      </c>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row>
    <row r="1024" spans="2:82">
      <c r="B1024" s="24" t="s">
        <v>15</v>
      </c>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row>
    <row r="1025" spans="2:82">
      <c r="B1025" t="s">
        <v>325</v>
      </c>
      <c r="C1025" s="17">
        <v>9.5733575561822007E-2</v>
      </c>
      <c r="D1025" s="17">
        <v>9.7380888337816301E-2</v>
      </c>
      <c r="E1025" s="17">
        <v>9.4293462305590894E-2</v>
      </c>
      <c r="F1025" s="17"/>
      <c r="G1025" s="17">
        <v>0.110535586317597</v>
      </c>
      <c r="H1025" s="17">
        <v>0.14852545255999</v>
      </c>
      <c r="I1025" s="17">
        <v>0.13137888604442</v>
      </c>
      <c r="J1025" s="17">
        <v>6.3770588915023199E-2</v>
      </c>
      <c r="K1025" s="17">
        <v>7.8952456365465898E-2</v>
      </c>
      <c r="L1025" s="17">
        <v>5.0975713571122599E-2</v>
      </c>
      <c r="M1025" s="17"/>
      <c r="N1025" s="17">
        <v>0.100133959970965</v>
      </c>
      <c r="O1025" s="17">
        <v>8.18718143661918E-2</v>
      </c>
      <c r="P1025" s="17">
        <v>0.10679051388653001</v>
      </c>
      <c r="Q1025" s="17">
        <v>9.4724892659502194E-2</v>
      </c>
      <c r="R1025" s="17"/>
      <c r="S1025" s="17">
        <v>0.13208796469634401</v>
      </c>
      <c r="T1025" s="17">
        <v>7.6025901375384397E-2</v>
      </c>
      <c r="U1025" s="17">
        <v>7.4899269787386799E-2</v>
      </c>
      <c r="V1025" s="17">
        <v>7.9484800929046404E-2</v>
      </c>
      <c r="W1025" s="17">
        <v>0.100527158400711</v>
      </c>
      <c r="X1025" s="17">
        <v>0.115718905942286</v>
      </c>
      <c r="Y1025" s="17">
        <v>7.2057204681286804E-2</v>
      </c>
      <c r="Z1025" s="17">
        <v>9.83821697052054E-2</v>
      </c>
      <c r="AA1025" s="17">
        <v>0.103842084519897</v>
      </c>
      <c r="AB1025" s="17">
        <v>0.107414900787522</v>
      </c>
      <c r="AC1025" s="17">
        <v>8.7319596330489802E-2</v>
      </c>
      <c r="AD1025" s="17">
        <v>5.3490970768591502E-2</v>
      </c>
      <c r="AE1025" s="17"/>
      <c r="AF1025" s="17">
        <v>0</v>
      </c>
      <c r="AG1025" s="17">
        <v>0.159208825026385</v>
      </c>
      <c r="AH1025" s="17">
        <v>0.11929006197143301</v>
      </c>
      <c r="AI1025" s="17">
        <v>8.0791109794381005E-2</v>
      </c>
      <c r="AJ1025" s="17">
        <v>9.9838039897987493E-2</v>
      </c>
      <c r="AK1025" s="17">
        <v>7.2866685589983896E-2</v>
      </c>
      <c r="AL1025" s="17">
        <v>0.101653438419767</v>
      </c>
      <c r="AM1025" s="17">
        <v>7.0690093638959894E-2</v>
      </c>
      <c r="AN1025" s="17">
        <v>7.9118197858780201E-2</v>
      </c>
      <c r="AO1025" s="17">
        <v>7.2229685688664599E-2</v>
      </c>
      <c r="AP1025" s="17">
        <v>0.122003407119226</v>
      </c>
      <c r="AQ1025" s="17">
        <v>7.2910619752571904E-2</v>
      </c>
      <c r="AR1025" s="17">
        <v>5.0140044778718203E-2</v>
      </c>
      <c r="AS1025" s="17">
        <v>0.130148919635522</v>
      </c>
      <c r="AT1025" s="17">
        <v>0.11628062231806401</v>
      </c>
      <c r="AU1025" s="17">
        <v>0.19665166617218099</v>
      </c>
      <c r="AV1025" s="17"/>
      <c r="AW1025" s="17">
        <v>0.128392474038519</v>
      </c>
      <c r="AX1025" s="17">
        <v>9.2129475181520495E-2</v>
      </c>
      <c r="AY1025" s="17">
        <v>8.96551547188007E-2</v>
      </c>
      <c r="AZ1025" s="17">
        <v>7.6019192954641407E-2</v>
      </c>
      <c r="BA1025" s="17">
        <v>7.9616551817885503E-2</v>
      </c>
      <c r="BB1025" s="17">
        <v>9.7764217956200702E-2</v>
      </c>
      <c r="BC1025" s="17"/>
      <c r="BD1025" s="17">
        <v>7.9231180161875303E-2</v>
      </c>
      <c r="BE1025" s="17">
        <v>8.5782061427300701E-2</v>
      </c>
      <c r="BF1025" s="17">
        <v>9.8400529530941E-2</v>
      </c>
      <c r="BG1025" s="17">
        <v>0.15541207967606499</v>
      </c>
      <c r="BH1025" s="17">
        <v>0.190054467447896</v>
      </c>
      <c r="BI1025" s="17"/>
      <c r="BJ1025" s="17">
        <v>7.7709236038309204E-2</v>
      </c>
      <c r="BK1025" s="17">
        <v>0.175444424501979</v>
      </c>
      <c r="BL1025" s="17"/>
      <c r="BM1025" s="17">
        <v>7.7846940231928993E-2</v>
      </c>
      <c r="BN1025" s="17">
        <v>0.179652788420892</v>
      </c>
      <c r="BO1025" s="17"/>
      <c r="BP1025" s="17">
        <v>0.16976474581363199</v>
      </c>
      <c r="BQ1025" s="17">
        <v>0.146136636317759</v>
      </c>
      <c r="BR1025" s="17">
        <v>0.14723221532325501</v>
      </c>
      <c r="BS1025" s="17">
        <v>6.70895236958787E-2</v>
      </c>
      <c r="BT1025" s="17"/>
      <c r="BU1025" s="17">
        <v>0.107750630268366</v>
      </c>
      <c r="BV1025" s="17">
        <v>8.0436354630499501E-2</v>
      </c>
      <c r="BW1025" s="17"/>
      <c r="BX1025" s="17">
        <v>0.15495064403768999</v>
      </c>
      <c r="BY1025" s="17">
        <v>7.2244782606521299E-2</v>
      </c>
      <c r="BZ1025" s="17"/>
      <c r="CA1025" s="17">
        <v>0.15770875462655301</v>
      </c>
      <c r="CB1025" s="17">
        <v>4.3299604516328402E-2</v>
      </c>
      <c r="CC1025" s="17">
        <v>0.13320100104400801</v>
      </c>
      <c r="CD1025" s="17">
        <v>8.9948401407108594E-2</v>
      </c>
    </row>
    <row r="1026" spans="2:82">
      <c r="B1026" t="s">
        <v>326</v>
      </c>
      <c r="C1026" s="17">
        <v>0.29135062183843002</v>
      </c>
      <c r="D1026" s="17">
        <v>0.28421470423579398</v>
      </c>
      <c r="E1026" s="17">
        <v>0.29857305612852503</v>
      </c>
      <c r="F1026" s="17"/>
      <c r="G1026" s="17">
        <v>0.365775698735959</v>
      </c>
      <c r="H1026" s="17">
        <v>0.31241215094590102</v>
      </c>
      <c r="I1026" s="17">
        <v>0.335694384000565</v>
      </c>
      <c r="J1026" s="17">
        <v>0.28011383184708499</v>
      </c>
      <c r="K1026" s="17">
        <v>0.21358652135044201</v>
      </c>
      <c r="L1026" s="17">
        <v>0.24970591163764899</v>
      </c>
      <c r="M1026" s="17"/>
      <c r="N1026" s="17">
        <v>0.29598990063682801</v>
      </c>
      <c r="O1026" s="17">
        <v>0.28202297880720101</v>
      </c>
      <c r="P1026" s="17">
        <v>0.31798990952738498</v>
      </c>
      <c r="Q1026" s="17">
        <v>0.271452935258927</v>
      </c>
      <c r="R1026" s="17"/>
      <c r="S1026" s="17">
        <v>0.29243187898193701</v>
      </c>
      <c r="T1026" s="17">
        <v>0.30120845830680698</v>
      </c>
      <c r="U1026" s="17">
        <v>0.25930496078528098</v>
      </c>
      <c r="V1026" s="17">
        <v>0.275092736046604</v>
      </c>
      <c r="W1026" s="17">
        <v>0.28102189597083499</v>
      </c>
      <c r="X1026" s="17">
        <v>0.32602052697218897</v>
      </c>
      <c r="Y1026" s="17">
        <v>0.29479808244260097</v>
      </c>
      <c r="Z1026" s="17">
        <v>0.304740594972712</v>
      </c>
      <c r="AA1026" s="17">
        <v>0.298928078777708</v>
      </c>
      <c r="AB1026" s="17">
        <v>0.30534552091489398</v>
      </c>
      <c r="AC1026" s="17">
        <v>0.250958867505432</v>
      </c>
      <c r="AD1026" s="17">
        <v>0.26840754400334998</v>
      </c>
      <c r="AE1026" s="17"/>
      <c r="AF1026" s="17">
        <v>0.34309155263206298</v>
      </c>
      <c r="AG1026" s="17">
        <v>0.31362412736219802</v>
      </c>
      <c r="AH1026" s="17">
        <v>0.27475478536088399</v>
      </c>
      <c r="AI1026" s="17">
        <v>0.24130469760513101</v>
      </c>
      <c r="AJ1026" s="17">
        <v>0.29626044897479298</v>
      </c>
      <c r="AK1026" s="17">
        <v>0.30128726637977898</v>
      </c>
      <c r="AL1026" s="17">
        <v>0.287733848968587</v>
      </c>
      <c r="AM1026" s="17">
        <v>0.281863795955757</v>
      </c>
      <c r="AN1026" s="17">
        <v>0.34619384089134903</v>
      </c>
      <c r="AO1026" s="17">
        <v>0.300983863045796</v>
      </c>
      <c r="AP1026" s="17">
        <v>0.29567191344671501</v>
      </c>
      <c r="AQ1026" s="17">
        <v>0.31313465632056697</v>
      </c>
      <c r="AR1026" s="17">
        <v>0.30571832886924599</v>
      </c>
      <c r="AS1026" s="17">
        <v>0.27217377999125902</v>
      </c>
      <c r="AT1026" s="17">
        <v>0.35649304862425701</v>
      </c>
      <c r="AU1026" s="17">
        <v>0.27654386002527798</v>
      </c>
      <c r="AV1026" s="17"/>
      <c r="AW1026" s="17">
        <v>0.32325379319819397</v>
      </c>
      <c r="AX1026" s="17">
        <v>0.27486937747016499</v>
      </c>
      <c r="AY1026" s="17">
        <v>0.29405258515428301</v>
      </c>
      <c r="AZ1026" s="17">
        <v>0.28822975206340401</v>
      </c>
      <c r="BA1026" s="17">
        <v>0.26256208535466302</v>
      </c>
      <c r="BB1026" s="17">
        <v>0.30065305914160301</v>
      </c>
      <c r="BC1026" s="17"/>
      <c r="BD1026" s="17">
        <v>0.26996488074276898</v>
      </c>
      <c r="BE1026" s="17">
        <v>0.28345179444531898</v>
      </c>
      <c r="BF1026" s="17">
        <v>0.30559029011145</v>
      </c>
      <c r="BG1026" s="17">
        <v>0.336079857599411</v>
      </c>
      <c r="BH1026" s="17">
        <v>0.25827349934687299</v>
      </c>
      <c r="BI1026" s="17"/>
      <c r="BJ1026" s="17">
        <v>0.27671950930567302</v>
      </c>
      <c r="BK1026" s="17">
        <v>0.36085165677389203</v>
      </c>
      <c r="BL1026" s="17"/>
      <c r="BM1026" s="17">
        <v>0.28236138662552901</v>
      </c>
      <c r="BN1026" s="17">
        <v>0.33767691240373199</v>
      </c>
      <c r="BO1026" s="17"/>
      <c r="BP1026" s="17">
        <v>0.352257393829493</v>
      </c>
      <c r="BQ1026" s="17">
        <v>0.325101328318736</v>
      </c>
      <c r="BR1026" s="17">
        <v>0.28455647918746702</v>
      </c>
      <c r="BS1026" s="17">
        <v>0.27828247664945999</v>
      </c>
      <c r="BT1026" s="17"/>
      <c r="BU1026" s="17">
        <v>0.29453352920023701</v>
      </c>
      <c r="BV1026" s="17">
        <v>0.28729891047433198</v>
      </c>
      <c r="BW1026" s="17"/>
      <c r="BX1026" s="17">
        <v>0.33835468596665402</v>
      </c>
      <c r="BY1026" s="17">
        <v>0.27270618774565702</v>
      </c>
      <c r="BZ1026" s="17"/>
      <c r="CA1026" s="17">
        <v>0.368537578252222</v>
      </c>
      <c r="CB1026" s="17">
        <v>0.25508694488865702</v>
      </c>
      <c r="CC1026" s="17">
        <v>0.32123224569108499</v>
      </c>
      <c r="CD1026" s="17">
        <v>0.27414813774461499</v>
      </c>
    </row>
    <row r="1027" spans="2:82">
      <c r="B1027" t="s">
        <v>327</v>
      </c>
      <c r="C1027" s="17">
        <v>0.218776740397881</v>
      </c>
      <c r="D1027" s="17">
        <v>0.23786287567433501</v>
      </c>
      <c r="E1027" s="17">
        <v>0.19935720776770499</v>
      </c>
      <c r="F1027" s="17"/>
      <c r="G1027" s="17">
        <v>0.27234017463185201</v>
      </c>
      <c r="H1027" s="17">
        <v>0.213429968937702</v>
      </c>
      <c r="I1027" s="17">
        <v>0.17615213158752799</v>
      </c>
      <c r="J1027" s="17">
        <v>0.18522601045208301</v>
      </c>
      <c r="K1027" s="17">
        <v>0.21078487110393401</v>
      </c>
      <c r="L1027" s="17">
        <v>0.25490068636360802</v>
      </c>
      <c r="M1027" s="17"/>
      <c r="N1027" s="17">
        <v>0.2489341772217</v>
      </c>
      <c r="O1027" s="17">
        <v>0.218694150894298</v>
      </c>
      <c r="P1027" s="17">
        <v>0.19420262320144599</v>
      </c>
      <c r="Q1027" s="17">
        <v>0.210994336241355</v>
      </c>
      <c r="R1027" s="17"/>
      <c r="S1027" s="17">
        <v>0.24831916634649301</v>
      </c>
      <c r="T1027" s="17">
        <v>0.235511782759349</v>
      </c>
      <c r="U1027" s="17">
        <v>0.20669294531124499</v>
      </c>
      <c r="V1027" s="17">
        <v>0.22333214389711101</v>
      </c>
      <c r="W1027" s="17">
        <v>0.201429679882174</v>
      </c>
      <c r="X1027" s="17">
        <v>0.18911976686179999</v>
      </c>
      <c r="Y1027" s="17">
        <v>0.21596249667980899</v>
      </c>
      <c r="Z1027" s="17">
        <v>0.23156047769500099</v>
      </c>
      <c r="AA1027" s="17">
        <v>0.25274766475070898</v>
      </c>
      <c r="AB1027" s="17">
        <v>0.19259934893990199</v>
      </c>
      <c r="AC1027" s="17">
        <v>0.183898573324937</v>
      </c>
      <c r="AD1027" s="17">
        <v>0.158962272560351</v>
      </c>
      <c r="AE1027" s="17"/>
      <c r="AF1027" s="17">
        <v>0.13931955310195501</v>
      </c>
      <c r="AG1027" s="17">
        <v>0.15384100398226999</v>
      </c>
      <c r="AH1027" s="17">
        <v>0.196143309381729</v>
      </c>
      <c r="AI1027" s="17">
        <v>0.24674399583178799</v>
      </c>
      <c r="AJ1027" s="17">
        <v>0.171535657352962</v>
      </c>
      <c r="AK1027" s="17">
        <v>0.212878263371684</v>
      </c>
      <c r="AL1027" s="17">
        <v>0.24244459929203999</v>
      </c>
      <c r="AM1027" s="17">
        <v>0.25909674694053902</v>
      </c>
      <c r="AN1027" s="17">
        <v>0.24323284815743501</v>
      </c>
      <c r="AO1027" s="17">
        <v>0.23806354304007901</v>
      </c>
      <c r="AP1027" s="17">
        <v>0.204931843491994</v>
      </c>
      <c r="AQ1027" s="17">
        <v>0.235030576004023</v>
      </c>
      <c r="AR1027" s="17">
        <v>0.25583545209025199</v>
      </c>
      <c r="AS1027" s="17">
        <v>0.17244268451382999</v>
      </c>
      <c r="AT1027" s="17">
        <v>0.21820407298709399</v>
      </c>
      <c r="AU1027" s="17">
        <v>0.25840598580812901</v>
      </c>
      <c r="AV1027" s="17"/>
      <c r="AW1027" s="17">
        <v>0.232162938027379</v>
      </c>
      <c r="AX1027" s="17">
        <v>0.224567496724601</v>
      </c>
      <c r="AY1027" s="17">
        <v>0.21419866381066299</v>
      </c>
      <c r="AZ1027" s="17">
        <v>0.19847182468498401</v>
      </c>
      <c r="BA1027" s="17">
        <v>0.21730788185685301</v>
      </c>
      <c r="BB1027" s="17">
        <v>0.225068902402561</v>
      </c>
      <c r="BC1027" s="17"/>
      <c r="BD1027" s="17">
        <v>0.18179896418824401</v>
      </c>
      <c r="BE1027" s="17">
        <v>0.20476616717910201</v>
      </c>
      <c r="BF1027" s="17">
        <v>0.245844710812433</v>
      </c>
      <c r="BG1027" s="17">
        <v>0.25727824513171998</v>
      </c>
      <c r="BH1027" s="17">
        <v>0.23154581113550399</v>
      </c>
      <c r="BI1027" s="17"/>
      <c r="BJ1027" s="17">
        <v>0.22248986619618299</v>
      </c>
      <c r="BK1027" s="17">
        <v>0.20309911593670801</v>
      </c>
      <c r="BL1027" s="17"/>
      <c r="BM1027" s="17">
        <v>0.22403205898194101</v>
      </c>
      <c r="BN1027" s="17">
        <v>0.19333566227018101</v>
      </c>
      <c r="BO1027" s="17"/>
      <c r="BP1027" s="17">
        <v>0.19148146970235899</v>
      </c>
      <c r="BQ1027" s="17">
        <v>0.226915453957174</v>
      </c>
      <c r="BR1027" s="17">
        <v>0.25032222496991802</v>
      </c>
      <c r="BS1027" s="17">
        <v>0.222591291331139</v>
      </c>
      <c r="BT1027" s="17"/>
      <c r="BU1027" s="17">
        <v>0.24095338249911</v>
      </c>
      <c r="BV1027" s="17">
        <v>0.190546778729102</v>
      </c>
      <c r="BW1027" s="17"/>
      <c r="BX1027" s="17">
        <v>0.23250956998789099</v>
      </c>
      <c r="BY1027" s="17">
        <v>0.21332953405632399</v>
      </c>
      <c r="BZ1027" s="17"/>
      <c r="CA1027" s="17">
        <v>0.211278624275479</v>
      </c>
      <c r="CB1027" s="17">
        <v>0.184487868065699</v>
      </c>
      <c r="CC1027" s="17">
        <v>0.248443655368419</v>
      </c>
      <c r="CD1027" s="17">
        <v>0.221971457982273</v>
      </c>
    </row>
    <row r="1028" spans="2:82">
      <c r="B1028" t="s">
        <v>328</v>
      </c>
      <c r="C1028" s="17">
        <v>0.141867168844722</v>
      </c>
      <c r="D1028" s="17">
        <v>0.17152354035822001</v>
      </c>
      <c r="E1028" s="17">
        <v>0.113343877447871</v>
      </c>
      <c r="F1028" s="17"/>
      <c r="G1028" s="17">
        <v>0.1118988838582</v>
      </c>
      <c r="H1028" s="17">
        <v>0.12736260852876599</v>
      </c>
      <c r="I1028" s="17">
        <v>0.116160574500198</v>
      </c>
      <c r="J1028" s="17">
        <v>0.15479353922439501</v>
      </c>
      <c r="K1028" s="17">
        <v>0.17343745637347499</v>
      </c>
      <c r="L1028" s="17">
        <v>0.16295399585003201</v>
      </c>
      <c r="M1028" s="17"/>
      <c r="N1028" s="17">
        <v>0.149239105235901</v>
      </c>
      <c r="O1028" s="17">
        <v>0.15615018801569</v>
      </c>
      <c r="P1028" s="17">
        <v>0.120045606115988</v>
      </c>
      <c r="Q1028" s="17">
        <v>0.137074510641925</v>
      </c>
      <c r="R1028" s="17"/>
      <c r="S1028" s="17">
        <v>0.133153072673417</v>
      </c>
      <c r="T1028" s="17">
        <v>0.153886172615223</v>
      </c>
      <c r="U1028" s="17">
        <v>0.18067793347274699</v>
      </c>
      <c r="V1028" s="17">
        <v>0.12068828931172899</v>
      </c>
      <c r="W1028" s="17">
        <v>0.13501512193883</v>
      </c>
      <c r="X1028" s="17">
        <v>0.120249740582625</v>
      </c>
      <c r="Y1028" s="17">
        <v>0.15051114562068199</v>
      </c>
      <c r="Z1028" s="17">
        <v>0.116778593552071</v>
      </c>
      <c r="AA1028" s="17">
        <v>0.113711834549857</v>
      </c>
      <c r="AB1028" s="17">
        <v>0.137349657797629</v>
      </c>
      <c r="AC1028" s="17">
        <v>0.16660611814447601</v>
      </c>
      <c r="AD1028" s="17">
        <v>0.257295058399378</v>
      </c>
      <c r="AE1028" s="17"/>
      <c r="AF1028" s="17">
        <v>0.119551507042852</v>
      </c>
      <c r="AG1028" s="17">
        <v>7.9165587074771906E-2</v>
      </c>
      <c r="AH1028" s="17">
        <v>0.111310791333328</v>
      </c>
      <c r="AI1028" s="17">
        <v>0.14180573742236599</v>
      </c>
      <c r="AJ1028" s="17">
        <v>0.16260131382766199</v>
      </c>
      <c r="AK1028" s="17">
        <v>0.16006618271255699</v>
      </c>
      <c r="AL1028" s="17">
        <v>0.12929510282604001</v>
      </c>
      <c r="AM1028" s="17">
        <v>0.13539931474752101</v>
      </c>
      <c r="AN1028" s="17">
        <v>0.107934085710945</v>
      </c>
      <c r="AO1028" s="17">
        <v>0.17322888788223201</v>
      </c>
      <c r="AP1028" s="17">
        <v>0.13890501611813999</v>
      </c>
      <c r="AQ1028" s="17">
        <v>0.18963090579699499</v>
      </c>
      <c r="AR1028" s="17">
        <v>0.168169515482294</v>
      </c>
      <c r="AS1028" s="17">
        <v>0.213745795532477</v>
      </c>
      <c r="AT1028" s="17">
        <v>0.103971291056891</v>
      </c>
      <c r="AU1028" s="17">
        <v>0.127882250486232</v>
      </c>
      <c r="AV1028" s="17"/>
      <c r="AW1028" s="17">
        <v>0.13091806065529499</v>
      </c>
      <c r="AX1028" s="17">
        <v>0.15841805949579299</v>
      </c>
      <c r="AY1028" s="17">
        <v>0.11579716282831</v>
      </c>
      <c r="AZ1028" s="17">
        <v>0.13729979511576401</v>
      </c>
      <c r="BA1028" s="17">
        <v>0.15375528265890401</v>
      </c>
      <c r="BB1028" s="17">
        <v>0.16047114031324899</v>
      </c>
      <c r="BC1028" s="17"/>
      <c r="BD1028" s="17">
        <v>0.138679176577994</v>
      </c>
      <c r="BE1028" s="17">
        <v>0.14598067523026401</v>
      </c>
      <c r="BF1028" s="17">
        <v>0.15386206555297499</v>
      </c>
      <c r="BG1028" s="17">
        <v>0.10294054261834799</v>
      </c>
      <c r="BH1028" s="17">
        <v>0.17401937381468199</v>
      </c>
      <c r="BI1028" s="17"/>
      <c r="BJ1028" s="17">
        <v>0.15156567837566801</v>
      </c>
      <c r="BK1028" s="17">
        <v>9.8373017142948299E-2</v>
      </c>
      <c r="BL1028" s="17"/>
      <c r="BM1028" s="17">
        <v>0.15035562783321499</v>
      </c>
      <c r="BN1028" s="17">
        <v>9.9488472159015198E-2</v>
      </c>
      <c r="BO1028" s="17"/>
      <c r="BP1028" s="17">
        <v>0.109365593372963</v>
      </c>
      <c r="BQ1028" s="17">
        <v>0.12227583978357399</v>
      </c>
      <c r="BR1028" s="17">
        <v>0.13943277720137301</v>
      </c>
      <c r="BS1028" s="17">
        <v>0.15294203744554599</v>
      </c>
      <c r="BT1028" s="17"/>
      <c r="BU1028" s="17">
        <v>0.14179654289270499</v>
      </c>
      <c r="BV1028" s="17">
        <v>0.141957072803544</v>
      </c>
      <c r="BW1028" s="17"/>
      <c r="BX1028" s="17">
        <v>0.118802147192518</v>
      </c>
      <c r="BY1028" s="17">
        <v>0.151016043181839</v>
      </c>
      <c r="BZ1028" s="17"/>
      <c r="CA1028" s="17">
        <v>0.15150337284665699</v>
      </c>
      <c r="CB1028" s="17">
        <v>0.143219580567441</v>
      </c>
      <c r="CC1028" s="17">
        <v>0.15695564290695199</v>
      </c>
      <c r="CD1028" s="17">
        <v>0.12187302744118</v>
      </c>
    </row>
    <row r="1029" spans="2:82">
      <c r="B1029" t="s">
        <v>329</v>
      </c>
      <c r="C1029" s="17">
        <v>5.5797121998947201E-2</v>
      </c>
      <c r="D1029" s="17">
        <v>6.1364502445530301E-2</v>
      </c>
      <c r="E1029" s="17">
        <v>5.07744510021962E-2</v>
      </c>
      <c r="F1029" s="17"/>
      <c r="G1029" s="17">
        <v>2.78566074713462E-2</v>
      </c>
      <c r="H1029" s="17">
        <v>3.4108238843766098E-2</v>
      </c>
      <c r="I1029" s="17">
        <v>5.3660331212579598E-2</v>
      </c>
      <c r="J1029" s="17">
        <v>6.5728644664048194E-2</v>
      </c>
      <c r="K1029" s="17">
        <v>8.3432117981018405E-2</v>
      </c>
      <c r="L1029" s="17">
        <v>6.7223482826765199E-2</v>
      </c>
      <c r="M1029" s="17"/>
      <c r="N1029" s="17">
        <v>5.17278818060855E-2</v>
      </c>
      <c r="O1029" s="17">
        <v>4.5393003796275699E-2</v>
      </c>
      <c r="P1029" s="17">
        <v>7.5329640888719601E-2</v>
      </c>
      <c r="Q1029" s="17">
        <v>5.4401623886556699E-2</v>
      </c>
      <c r="R1029" s="17"/>
      <c r="S1029" s="17">
        <v>4.5892589606867498E-2</v>
      </c>
      <c r="T1029" s="17">
        <v>3.00607376723976E-2</v>
      </c>
      <c r="U1029" s="17">
        <v>6.7591403504126499E-2</v>
      </c>
      <c r="V1029" s="17">
        <v>7.6682863437666393E-2</v>
      </c>
      <c r="W1029" s="17">
        <v>7.6424532819021507E-2</v>
      </c>
      <c r="X1029" s="17">
        <v>5.0935265285063099E-2</v>
      </c>
      <c r="Y1029" s="17">
        <v>4.5654178879405101E-2</v>
      </c>
      <c r="Z1029" s="17">
        <v>7.3744048533940496E-2</v>
      </c>
      <c r="AA1029" s="17">
        <v>5.2279454940200802E-2</v>
      </c>
      <c r="AB1029" s="17">
        <v>5.9050153473471E-2</v>
      </c>
      <c r="AC1029" s="17">
        <v>7.1321784538505795E-2</v>
      </c>
      <c r="AD1029" s="17">
        <v>6.6267292986537898E-2</v>
      </c>
      <c r="AE1029" s="17"/>
      <c r="AF1029" s="17">
        <v>8.9016783709156305E-2</v>
      </c>
      <c r="AG1029" s="17">
        <v>7.8764511214645005E-2</v>
      </c>
      <c r="AH1029" s="17">
        <v>7.1819408300349705E-2</v>
      </c>
      <c r="AI1029" s="17">
        <v>5.1604412188620698E-2</v>
      </c>
      <c r="AJ1029" s="17">
        <v>6.0375542404920601E-2</v>
      </c>
      <c r="AK1029" s="17">
        <v>4.7190598344732403E-2</v>
      </c>
      <c r="AL1029" s="17">
        <v>5.5841050940009497E-2</v>
      </c>
      <c r="AM1029" s="17">
        <v>4.3895422318866402E-2</v>
      </c>
      <c r="AN1029" s="17">
        <v>3.5139973739541502E-2</v>
      </c>
      <c r="AO1029" s="17">
        <v>3.4768499364267298E-2</v>
      </c>
      <c r="AP1029" s="17">
        <v>7.13962050301475E-2</v>
      </c>
      <c r="AQ1029" s="17">
        <v>5.8609327414504503E-2</v>
      </c>
      <c r="AR1029" s="17">
        <v>8.9700152270467098E-2</v>
      </c>
      <c r="AS1029" s="17">
        <v>6.1447182725709301E-2</v>
      </c>
      <c r="AT1029" s="17">
        <v>9.0481183652154198E-2</v>
      </c>
      <c r="AU1029" s="17">
        <v>2.0173091919675999E-2</v>
      </c>
      <c r="AV1029" s="17"/>
      <c r="AW1029" s="17">
        <v>3.6954589064768201E-2</v>
      </c>
      <c r="AX1029" s="17">
        <v>4.8100150876015303E-2</v>
      </c>
      <c r="AY1029" s="17">
        <v>7.1482993296406394E-2</v>
      </c>
      <c r="AZ1029" s="17">
        <v>7.3486718517893096E-2</v>
      </c>
      <c r="BA1029" s="17">
        <v>6.7354092178233696E-2</v>
      </c>
      <c r="BB1029" s="17">
        <v>4.7476197440773998E-2</v>
      </c>
      <c r="BC1029" s="17"/>
      <c r="BD1029" s="17">
        <v>7.9523530034454296E-2</v>
      </c>
      <c r="BE1029" s="17">
        <v>5.61394633513706E-2</v>
      </c>
      <c r="BF1029" s="17">
        <v>4.0001961976317897E-2</v>
      </c>
      <c r="BG1029" s="17">
        <v>3.4849776065725403E-2</v>
      </c>
      <c r="BH1029" s="17">
        <v>2.56158947878273E-2</v>
      </c>
      <c r="BI1029" s="17"/>
      <c r="BJ1029" s="17">
        <v>5.99106962064824E-2</v>
      </c>
      <c r="BK1029" s="17">
        <v>3.7834952749382499E-2</v>
      </c>
      <c r="BL1029" s="17"/>
      <c r="BM1029" s="17">
        <v>6.0741618012121003E-2</v>
      </c>
      <c r="BN1029" s="17">
        <v>3.1372834741609297E-2</v>
      </c>
      <c r="BO1029" s="17"/>
      <c r="BP1029" s="17">
        <v>3.7562209277559301E-2</v>
      </c>
      <c r="BQ1029" s="17">
        <v>4.1025123587757097E-2</v>
      </c>
      <c r="BR1029" s="17">
        <v>4.2959644888447897E-2</v>
      </c>
      <c r="BS1029" s="17">
        <v>6.2163480365196498E-2</v>
      </c>
      <c r="BT1029" s="17"/>
      <c r="BU1029" s="17">
        <v>5.0354905619030402E-2</v>
      </c>
      <c r="BV1029" s="17">
        <v>6.2724841673412496E-2</v>
      </c>
      <c r="BW1029" s="17"/>
      <c r="BX1029" s="17">
        <v>3.30656228843016E-2</v>
      </c>
      <c r="BY1029" s="17">
        <v>6.4813702691135705E-2</v>
      </c>
      <c r="BZ1029" s="17"/>
      <c r="CA1029" s="17">
        <v>3.01801586568698E-2</v>
      </c>
      <c r="CB1029" s="17">
        <v>0.119311042279365</v>
      </c>
      <c r="CC1029" s="17">
        <v>1.6577279192791401E-2</v>
      </c>
      <c r="CD1029" s="17">
        <v>4.3305491252192997E-2</v>
      </c>
    </row>
    <row r="1030" spans="2:82">
      <c r="B1030" t="s">
        <v>195</v>
      </c>
      <c r="C1030" s="17">
        <v>0.19647477135819699</v>
      </c>
      <c r="D1030" s="17">
        <v>0.14765348894830399</v>
      </c>
      <c r="E1030" s="17">
        <v>0.243657945348112</v>
      </c>
      <c r="F1030" s="17"/>
      <c r="G1030" s="17">
        <v>0.111593048985046</v>
      </c>
      <c r="H1030" s="17">
        <v>0.164161580183875</v>
      </c>
      <c r="I1030" s="17">
        <v>0.18695369265471101</v>
      </c>
      <c r="J1030" s="17">
        <v>0.25036738489736499</v>
      </c>
      <c r="K1030" s="17">
        <v>0.239806576825666</v>
      </c>
      <c r="L1030" s="17">
        <v>0.214240209750823</v>
      </c>
      <c r="M1030" s="17"/>
      <c r="N1030" s="17">
        <v>0.15397497512851999</v>
      </c>
      <c r="O1030" s="17">
        <v>0.21586786412034401</v>
      </c>
      <c r="P1030" s="17">
        <v>0.18564170637993199</v>
      </c>
      <c r="Q1030" s="17">
        <v>0.23135170131173499</v>
      </c>
      <c r="R1030" s="17"/>
      <c r="S1030" s="17">
        <v>0.14811532769494101</v>
      </c>
      <c r="T1030" s="17">
        <v>0.20330694727083901</v>
      </c>
      <c r="U1030" s="17">
        <v>0.21083348713921399</v>
      </c>
      <c r="V1030" s="17">
        <v>0.224719166377843</v>
      </c>
      <c r="W1030" s="17">
        <v>0.205581610988428</v>
      </c>
      <c r="X1030" s="17">
        <v>0.197955794356037</v>
      </c>
      <c r="Y1030" s="17">
        <v>0.22101689169621599</v>
      </c>
      <c r="Z1030" s="17">
        <v>0.17479411554106999</v>
      </c>
      <c r="AA1030" s="17">
        <v>0.178490882461628</v>
      </c>
      <c r="AB1030" s="17">
        <v>0.19824041808658099</v>
      </c>
      <c r="AC1030" s="17">
        <v>0.23989506015615999</v>
      </c>
      <c r="AD1030" s="17">
        <v>0.195576861281792</v>
      </c>
      <c r="AE1030" s="17"/>
      <c r="AF1030" s="17">
        <v>0.30902060351397398</v>
      </c>
      <c r="AG1030" s="17">
        <v>0.21539594533973</v>
      </c>
      <c r="AH1030" s="17">
        <v>0.226681643652276</v>
      </c>
      <c r="AI1030" s="17">
        <v>0.237750047157714</v>
      </c>
      <c r="AJ1030" s="17">
        <v>0.209388997541675</v>
      </c>
      <c r="AK1030" s="17">
        <v>0.20571100360126299</v>
      </c>
      <c r="AL1030" s="17">
        <v>0.183031959553557</v>
      </c>
      <c r="AM1030" s="17">
        <v>0.20905462639835701</v>
      </c>
      <c r="AN1030" s="17">
        <v>0.18838105364194899</v>
      </c>
      <c r="AO1030" s="17">
        <v>0.180725520978961</v>
      </c>
      <c r="AP1030" s="17">
        <v>0.16709161479377799</v>
      </c>
      <c r="AQ1030" s="17">
        <v>0.130683914711338</v>
      </c>
      <c r="AR1030" s="17">
        <v>0.130436506509022</v>
      </c>
      <c r="AS1030" s="17">
        <v>0.15004163760120201</v>
      </c>
      <c r="AT1030" s="17">
        <v>0.11456978136154</v>
      </c>
      <c r="AU1030" s="17">
        <v>0.12034314558850499</v>
      </c>
      <c r="AV1030" s="17"/>
      <c r="AW1030" s="17">
        <v>0.14831814501584401</v>
      </c>
      <c r="AX1030" s="17">
        <v>0.201915440251906</v>
      </c>
      <c r="AY1030" s="17">
        <v>0.214813440191538</v>
      </c>
      <c r="AZ1030" s="17">
        <v>0.226492716663314</v>
      </c>
      <c r="BA1030" s="17">
        <v>0.21940410613346001</v>
      </c>
      <c r="BB1030" s="17">
        <v>0.16856648274561201</v>
      </c>
      <c r="BC1030" s="17"/>
      <c r="BD1030" s="17">
        <v>0.25080226829466201</v>
      </c>
      <c r="BE1030" s="17">
        <v>0.22387983836664399</v>
      </c>
      <c r="BF1030" s="17">
        <v>0.156300442015884</v>
      </c>
      <c r="BG1030" s="17">
        <v>0.11343949890872899</v>
      </c>
      <c r="BH1030" s="17">
        <v>0.120490953467217</v>
      </c>
      <c r="BI1030" s="17"/>
      <c r="BJ1030" s="17">
        <v>0.21160501387768499</v>
      </c>
      <c r="BK1030" s="17">
        <v>0.12439683289509</v>
      </c>
      <c r="BL1030" s="17"/>
      <c r="BM1030" s="17">
        <v>0.20466236831526499</v>
      </c>
      <c r="BN1030" s="17">
        <v>0.15847333000457001</v>
      </c>
      <c r="BO1030" s="17"/>
      <c r="BP1030" s="17">
        <v>0.13956858800399399</v>
      </c>
      <c r="BQ1030" s="17">
        <v>0.13854561803500001</v>
      </c>
      <c r="BR1030" s="17">
        <v>0.13549665842953901</v>
      </c>
      <c r="BS1030" s="17">
        <v>0.21693119051278001</v>
      </c>
      <c r="BT1030" s="17"/>
      <c r="BU1030" s="17">
        <v>0.16461100952055199</v>
      </c>
      <c r="BV1030" s="17">
        <v>0.23703604168910999</v>
      </c>
      <c r="BW1030" s="17"/>
      <c r="BX1030" s="17">
        <v>0.122317329930945</v>
      </c>
      <c r="BY1030" s="17">
        <v>0.22588974971852299</v>
      </c>
      <c r="BZ1030" s="17"/>
      <c r="CA1030" s="17">
        <v>8.0791511342218E-2</v>
      </c>
      <c r="CB1030" s="17">
        <v>0.254594959682509</v>
      </c>
      <c r="CC1030" s="17">
        <v>0.123590175796745</v>
      </c>
      <c r="CD1030" s="17">
        <v>0.24875348417263099</v>
      </c>
    </row>
    <row r="1031" spans="2:82">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row>
    <row r="1032" spans="2:82">
      <c r="B1032" s="6" t="s">
        <v>333</v>
      </c>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row>
    <row r="1033" spans="2:82">
      <c r="B1033" s="24" t="s">
        <v>15</v>
      </c>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row>
    <row r="1034" spans="2:82">
      <c r="B1034" t="s">
        <v>325</v>
      </c>
      <c r="C1034" s="17">
        <v>0.14510310618545899</v>
      </c>
      <c r="D1034" s="17">
        <v>0.15842095095039899</v>
      </c>
      <c r="E1034" s="17">
        <v>0.13217396017244201</v>
      </c>
      <c r="F1034" s="17"/>
      <c r="G1034" s="17">
        <v>0.15990009425396101</v>
      </c>
      <c r="H1034" s="17">
        <v>0.175223572131677</v>
      </c>
      <c r="I1034" s="17">
        <v>0.166360909833906</v>
      </c>
      <c r="J1034" s="17">
        <v>0.10262392864817001</v>
      </c>
      <c r="K1034" s="17">
        <v>0.152297200457466</v>
      </c>
      <c r="L1034" s="17">
        <v>0.123049808639402</v>
      </c>
      <c r="M1034" s="17"/>
      <c r="N1034" s="17">
        <v>0.16284891871465401</v>
      </c>
      <c r="O1034" s="17">
        <v>0.127993817787523</v>
      </c>
      <c r="P1034" s="17">
        <v>0.154577462981658</v>
      </c>
      <c r="Q1034" s="17">
        <v>0.13210347976408199</v>
      </c>
      <c r="R1034" s="17"/>
      <c r="S1034" s="17">
        <v>0.19369460698475999</v>
      </c>
      <c r="T1034" s="17">
        <v>0.118648189925641</v>
      </c>
      <c r="U1034" s="17">
        <v>0.13998747445816601</v>
      </c>
      <c r="V1034" s="17">
        <v>0.14086647872507599</v>
      </c>
      <c r="W1034" s="17">
        <v>0.13943937815200599</v>
      </c>
      <c r="X1034" s="17">
        <v>0.180003351610899</v>
      </c>
      <c r="Y1034" s="17">
        <v>0.14596615966433199</v>
      </c>
      <c r="Z1034" s="17">
        <v>0.11114497079894101</v>
      </c>
      <c r="AA1034" s="17">
        <v>0.14900419948774199</v>
      </c>
      <c r="AB1034" s="17">
        <v>0.119809993246941</v>
      </c>
      <c r="AC1034" s="17">
        <v>0.13447684774980201</v>
      </c>
      <c r="AD1034" s="17">
        <v>9.0096157715143302E-2</v>
      </c>
      <c r="AE1034" s="17"/>
      <c r="AF1034" s="17">
        <v>0.116216266457941</v>
      </c>
      <c r="AG1034" s="17">
        <v>0.14734306492997101</v>
      </c>
      <c r="AH1034" s="17">
        <v>0.15227435049055099</v>
      </c>
      <c r="AI1034" s="17">
        <v>0.114752948569841</v>
      </c>
      <c r="AJ1034" s="17">
        <v>0.13557228868717799</v>
      </c>
      <c r="AK1034" s="17">
        <v>0.13977350901268501</v>
      </c>
      <c r="AL1034" s="17">
        <v>0.14207742177966701</v>
      </c>
      <c r="AM1034" s="17">
        <v>0.14682127095785</v>
      </c>
      <c r="AN1034" s="17">
        <v>0.116461160069361</v>
      </c>
      <c r="AO1034" s="17">
        <v>0.124427457292809</v>
      </c>
      <c r="AP1034" s="17">
        <v>0.19916875369426801</v>
      </c>
      <c r="AQ1034" s="17">
        <v>0.17157708323791901</v>
      </c>
      <c r="AR1034" s="17">
        <v>0.104207774342465</v>
      </c>
      <c r="AS1034" s="17">
        <v>0.173059527593903</v>
      </c>
      <c r="AT1034" s="17">
        <v>0.17093763714730001</v>
      </c>
      <c r="AU1034" s="17">
        <v>0.22067129520517401</v>
      </c>
      <c r="AV1034" s="17"/>
      <c r="AW1034" s="17">
        <v>0.15212431171687699</v>
      </c>
      <c r="AX1034" s="17">
        <v>0.14002438122185501</v>
      </c>
      <c r="AY1034" s="17">
        <v>0.14822543297007501</v>
      </c>
      <c r="AZ1034" s="17">
        <v>0.14827180450251501</v>
      </c>
      <c r="BA1034" s="17">
        <v>0.13286385409696699</v>
      </c>
      <c r="BB1034" s="17">
        <v>0.14379662066464799</v>
      </c>
      <c r="BC1034" s="17"/>
      <c r="BD1034" s="17">
        <v>0.12633204101824799</v>
      </c>
      <c r="BE1034" s="17">
        <v>0.12840867610404899</v>
      </c>
      <c r="BF1034" s="17">
        <v>0.163532389816093</v>
      </c>
      <c r="BG1034" s="17">
        <v>0.177312392077112</v>
      </c>
      <c r="BH1034" s="17">
        <v>0.15288637039234701</v>
      </c>
      <c r="BI1034" s="17"/>
      <c r="BJ1034" s="17">
        <v>0.13223793504091599</v>
      </c>
      <c r="BK1034" s="17">
        <v>0.20133047042746499</v>
      </c>
      <c r="BL1034" s="17"/>
      <c r="BM1034" s="17">
        <v>0.134233496342757</v>
      </c>
      <c r="BN1034" s="17">
        <v>0.199920548714038</v>
      </c>
      <c r="BO1034" s="17"/>
      <c r="BP1034" s="17">
        <v>0.181579155225713</v>
      </c>
      <c r="BQ1034" s="17">
        <v>0.19176948500832799</v>
      </c>
      <c r="BR1034" s="17">
        <v>0.157902925445011</v>
      </c>
      <c r="BS1034" s="17">
        <v>0.12641800170885101</v>
      </c>
      <c r="BT1034" s="17"/>
      <c r="BU1034" s="17">
        <v>0.17075624192236299</v>
      </c>
      <c r="BV1034" s="17">
        <v>0.112447709789957</v>
      </c>
      <c r="BW1034" s="17"/>
      <c r="BX1034" s="17">
        <v>0.20369947584950401</v>
      </c>
      <c r="BY1034" s="17">
        <v>0.12186051700643</v>
      </c>
      <c r="BZ1034" s="17"/>
      <c r="CA1034" s="17">
        <v>0.210828522290677</v>
      </c>
      <c r="CB1034" s="17">
        <v>0.121851639514201</v>
      </c>
      <c r="CC1034" s="17">
        <v>0.17978676089628001</v>
      </c>
      <c r="CD1034" s="17">
        <v>0.113195763036762</v>
      </c>
    </row>
    <row r="1035" spans="2:82">
      <c r="B1035" t="s">
        <v>326</v>
      </c>
      <c r="C1035" s="17">
        <v>0.360010663924268</v>
      </c>
      <c r="D1035" s="17">
        <v>0.382107899190198</v>
      </c>
      <c r="E1035" s="17">
        <v>0.33919986335774699</v>
      </c>
      <c r="F1035" s="17"/>
      <c r="G1035" s="17">
        <v>0.36483473461674198</v>
      </c>
      <c r="H1035" s="17">
        <v>0.38368825130101503</v>
      </c>
      <c r="I1035" s="17">
        <v>0.34940753297740501</v>
      </c>
      <c r="J1035" s="17">
        <v>0.375838216188359</v>
      </c>
      <c r="K1035" s="17">
        <v>0.30768596490634798</v>
      </c>
      <c r="L1035" s="17">
        <v>0.368364739693119</v>
      </c>
      <c r="M1035" s="17"/>
      <c r="N1035" s="17">
        <v>0.39989013702501502</v>
      </c>
      <c r="O1035" s="17">
        <v>0.38172445013745798</v>
      </c>
      <c r="P1035" s="17">
        <v>0.34560658846428499</v>
      </c>
      <c r="Q1035" s="17">
        <v>0.307627893050958</v>
      </c>
      <c r="R1035" s="17"/>
      <c r="S1035" s="17">
        <v>0.36157738000751999</v>
      </c>
      <c r="T1035" s="17">
        <v>0.417707299322921</v>
      </c>
      <c r="U1035" s="17">
        <v>0.30995313042189798</v>
      </c>
      <c r="V1035" s="17">
        <v>0.337380161452076</v>
      </c>
      <c r="W1035" s="17">
        <v>0.38218328707899601</v>
      </c>
      <c r="X1035" s="17">
        <v>0.315382447207044</v>
      </c>
      <c r="Y1035" s="17">
        <v>0.35591299783890301</v>
      </c>
      <c r="Z1035" s="17">
        <v>0.37816540000501397</v>
      </c>
      <c r="AA1035" s="17">
        <v>0.365309979227327</v>
      </c>
      <c r="AB1035" s="17">
        <v>0.36584438188054402</v>
      </c>
      <c r="AC1035" s="17">
        <v>0.33062953292901298</v>
      </c>
      <c r="AD1035" s="17">
        <v>0.38498886672392402</v>
      </c>
      <c r="AE1035" s="17"/>
      <c r="AF1035" s="17">
        <v>0.305975146131575</v>
      </c>
      <c r="AG1035" s="17">
        <v>0.38325707392698799</v>
      </c>
      <c r="AH1035" s="17">
        <v>0.27129034874454699</v>
      </c>
      <c r="AI1035" s="17">
        <v>0.31173144262774699</v>
      </c>
      <c r="AJ1035" s="17">
        <v>0.357503753421755</v>
      </c>
      <c r="AK1035" s="17">
        <v>0.369263018938084</v>
      </c>
      <c r="AL1035" s="17">
        <v>0.35240086754732902</v>
      </c>
      <c r="AM1035" s="17">
        <v>0.33607711656307598</v>
      </c>
      <c r="AN1035" s="17">
        <v>0.39453728955873602</v>
      </c>
      <c r="AO1035" s="17">
        <v>0.40322627707334202</v>
      </c>
      <c r="AP1035" s="17">
        <v>0.34399899115194499</v>
      </c>
      <c r="AQ1035" s="17">
        <v>0.38160431525716199</v>
      </c>
      <c r="AR1035" s="17">
        <v>0.43274864237264898</v>
      </c>
      <c r="AS1035" s="17">
        <v>0.41261475968413702</v>
      </c>
      <c r="AT1035" s="17">
        <v>0.43130755311094299</v>
      </c>
      <c r="AU1035" s="17">
        <v>0.41942927557840298</v>
      </c>
      <c r="AV1035" s="17"/>
      <c r="AW1035" s="17">
        <v>0.40966521642951698</v>
      </c>
      <c r="AX1035" s="17">
        <v>0.33771970631433001</v>
      </c>
      <c r="AY1035" s="17">
        <v>0.38599810660182499</v>
      </c>
      <c r="AZ1035" s="17">
        <v>0.32226494719430399</v>
      </c>
      <c r="BA1035" s="17">
        <v>0.35260700466989697</v>
      </c>
      <c r="BB1035" s="17">
        <v>0.35941017925353103</v>
      </c>
      <c r="BC1035" s="17"/>
      <c r="BD1035" s="17">
        <v>0.33009637038983602</v>
      </c>
      <c r="BE1035" s="17">
        <v>0.33246242253566799</v>
      </c>
      <c r="BF1035" s="17">
        <v>0.38326446892964799</v>
      </c>
      <c r="BG1035" s="17">
        <v>0.434284645626133</v>
      </c>
      <c r="BH1035" s="17">
        <v>0.44345860037884399</v>
      </c>
      <c r="BI1035" s="17"/>
      <c r="BJ1035" s="17">
        <v>0.35143222314137001</v>
      </c>
      <c r="BK1035" s="17">
        <v>0.39731789351457802</v>
      </c>
      <c r="BL1035" s="17"/>
      <c r="BM1035" s="17">
        <v>0.35257911278827098</v>
      </c>
      <c r="BN1035" s="17">
        <v>0.39374294609100502</v>
      </c>
      <c r="BO1035" s="17"/>
      <c r="BP1035" s="17">
        <v>0.39644104738914998</v>
      </c>
      <c r="BQ1035" s="17">
        <v>0.35259669372776697</v>
      </c>
      <c r="BR1035" s="17">
        <v>0.43257723109072299</v>
      </c>
      <c r="BS1035" s="17">
        <v>0.35156421706575802</v>
      </c>
      <c r="BT1035" s="17"/>
      <c r="BU1035" s="17">
        <v>0.38552941807415297</v>
      </c>
      <c r="BV1035" s="17">
        <v>0.32752632981282298</v>
      </c>
      <c r="BW1035" s="17"/>
      <c r="BX1035" s="17">
        <v>0.40582371260144001</v>
      </c>
      <c r="BY1035" s="17">
        <v>0.341838653003671</v>
      </c>
      <c r="BZ1035" s="17"/>
      <c r="CA1035" s="17">
        <v>0.43547362919757698</v>
      </c>
      <c r="CB1035" s="17">
        <v>0.309543151936017</v>
      </c>
      <c r="CC1035" s="17">
        <v>0.43232999055856403</v>
      </c>
      <c r="CD1035" s="17">
        <v>0.31144363788735102</v>
      </c>
    </row>
    <row r="1036" spans="2:82">
      <c r="B1036" t="s">
        <v>327</v>
      </c>
      <c r="C1036" s="17">
        <v>0.15765425214050499</v>
      </c>
      <c r="D1036" s="17">
        <v>0.157131639651202</v>
      </c>
      <c r="E1036" s="17">
        <v>0.157986433887331</v>
      </c>
      <c r="F1036" s="17"/>
      <c r="G1036" s="17">
        <v>0.201662828532053</v>
      </c>
      <c r="H1036" s="17">
        <v>0.15469001811609101</v>
      </c>
      <c r="I1036" s="17">
        <v>0.154303282877776</v>
      </c>
      <c r="J1036" s="17">
        <v>0.12757249488071001</v>
      </c>
      <c r="K1036" s="17">
        <v>0.15116029438553399</v>
      </c>
      <c r="L1036" s="17">
        <v>0.162314347952285</v>
      </c>
      <c r="M1036" s="17"/>
      <c r="N1036" s="17">
        <v>0.17692302896265499</v>
      </c>
      <c r="O1036" s="17">
        <v>0.16761851566423799</v>
      </c>
      <c r="P1036" s="17">
        <v>0.140512148377619</v>
      </c>
      <c r="Q1036" s="17">
        <v>0.142768185896227</v>
      </c>
      <c r="R1036" s="17"/>
      <c r="S1036" s="17">
        <v>0.15128399762435901</v>
      </c>
      <c r="T1036" s="17">
        <v>0.14763616793374901</v>
      </c>
      <c r="U1036" s="17">
        <v>0.182777773863184</v>
      </c>
      <c r="V1036" s="17">
        <v>0.14654487673257199</v>
      </c>
      <c r="W1036" s="17">
        <v>0.15569497214643499</v>
      </c>
      <c r="X1036" s="17">
        <v>0.17654393975165</v>
      </c>
      <c r="Y1036" s="17">
        <v>0.127459098434242</v>
      </c>
      <c r="Z1036" s="17">
        <v>0.20499841657423401</v>
      </c>
      <c r="AA1036" s="17">
        <v>0.152602198349753</v>
      </c>
      <c r="AB1036" s="17">
        <v>0.17066835671932201</v>
      </c>
      <c r="AC1036" s="17">
        <v>0.15255843654944301</v>
      </c>
      <c r="AD1036" s="17">
        <v>0.15039091906637</v>
      </c>
      <c r="AE1036" s="17"/>
      <c r="AF1036" s="17">
        <v>0.12924281553723499</v>
      </c>
      <c r="AG1036" s="17">
        <v>9.0421668312833506E-2</v>
      </c>
      <c r="AH1036" s="17">
        <v>0.16270096362863201</v>
      </c>
      <c r="AI1036" s="17">
        <v>0.16120330367903199</v>
      </c>
      <c r="AJ1036" s="17">
        <v>0.143980990257178</v>
      </c>
      <c r="AK1036" s="17">
        <v>0.14133080682824001</v>
      </c>
      <c r="AL1036" s="17">
        <v>0.15895139372482101</v>
      </c>
      <c r="AM1036" s="17">
        <v>0.205807604653992</v>
      </c>
      <c r="AN1036" s="17">
        <v>0.175927515505403</v>
      </c>
      <c r="AO1036" s="17">
        <v>0.19190833677063199</v>
      </c>
      <c r="AP1036" s="17">
        <v>0.157540863350497</v>
      </c>
      <c r="AQ1036" s="17">
        <v>0.18119505074300701</v>
      </c>
      <c r="AR1036" s="17">
        <v>0.16067389283996</v>
      </c>
      <c r="AS1036" s="17">
        <v>8.0883291502917107E-2</v>
      </c>
      <c r="AT1036" s="17">
        <v>0.19458133527673399</v>
      </c>
      <c r="AU1036" s="17">
        <v>0.14666184831408799</v>
      </c>
      <c r="AV1036" s="17"/>
      <c r="AW1036" s="17">
        <v>0.141332161875699</v>
      </c>
      <c r="AX1036" s="17">
        <v>0.18039561536361201</v>
      </c>
      <c r="AY1036" s="17">
        <v>0.121060700976825</v>
      </c>
      <c r="AZ1036" s="17">
        <v>0.15743341297533101</v>
      </c>
      <c r="BA1036" s="17">
        <v>0.167891849983719</v>
      </c>
      <c r="BB1036" s="17">
        <v>0.180114163262418</v>
      </c>
      <c r="BC1036" s="17"/>
      <c r="BD1036" s="17">
        <v>0.14128797773235799</v>
      </c>
      <c r="BE1036" s="17">
        <v>0.159068553214195</v>
      </c>
      <c r="BF1036" s="17">
        <v>0.17411271487313401</v>
      </c>
      <c r="BG1036" s="17">
        <v>0.15432789589353399</v>
      </c>
      <c r="BH1036" s="17">
        <v>0.178497889385031</v>
      </c>
      <c r="BI1036" s="17"/>
      <c r="BJ1036" s="17">
        <v>0.16052968761651801</v>
      </c>
      <c r="BK1036" s="17">
        <v>0.149048990658568</v>
      </c>
      <c r="BL1036" s="17"/>
      <c r="BM1036" s="17">
        <v>0.16176652234861999</v>
      </c>
      <c r="BN1036" s="17">
        <v>0.141175154332216</v>
      </c>
      <c r="BO1036" s="17"/>
      <c r="BP1036" s="17">
        <v>0.15396494916322201</v>
      </c>
      <c r="BQ1036" s="17">
        <v>0.15581818987082899</v>
      </c>
      <c r="BR1036" s="17">
        <v>0.13509362284519399</v>
      </c>
      <c r="BS1036" s="17">
        <v>0.164065731013494</v>
      </c>
      <c r="BT1036" s="17"/>
      <c r="BU1036" s="17">
        <v>0.154566030450943</v>
      </c>
      <c r="BV1036" s="17">
        <v>0.16158543250239599</v>
      </c>
      <c r="BW1036" s="17"/>
      <c r="BX1036" s="17">
        <v>0.155850343616631</v>
      </c>
      <c r="BY1036" s="17">
        <v>0.158369782897399</v>
      </c>
      <c r="BZ1036" s="17"/>
      <c r="CA1036" s="17">
        <v>0.15977471460504</v>
      </c>
      <c r="CB1036" s="17">
        <v>0.134052920518754</v>
      </c>
      <c r="CC1036" s="17">
        <v>0.15813351704111001</v>
      </c>
      <c r="CD1036" s="17">
        <v>0.179337652860246</v>
      </c>
    </row>
    <row r="1037" spans="2:82">
      <c r="B1037" t="s">
        <v>328</v>
      </c>
      <c r="C1037" s="17">
        <v>8.41912451243262E-2</v>
      </c>
      <c r="D1037" s="17">
        <v>9.0964806701609599E-2</v>
      </c>
      <c r="E1037" s="17">
        <v>7.7589060779013896E-2</v>
      </c>
      <c r="F1037" s="17"/>
      <c r="G1037" s="17">
        <v>0.11042864171818099</v>
      </c>
      <c r="H1037" s="17">
        <v>7.9422507782306806E-2</v>
      </c>
      <c r="I1037" s="17">
        <v>9.0474982635255302E-2</v>
      </c>
      <c r="J1037" s="17">
        <v>8.3394810882362502E-2</v>
      </c>
      <c r="K1037" s="17">
        <v>6.7467234985257807E-2</v>
      </c>
      <c r="L1037" s="17">
        <v>7.7342927310313198E-2</v>
      </c>
      <c r="M1037" s="17"/>
      <c r="N1037" s="17">
        <v>7.3152327149763399E-2</v>
      </c>
      <c r="O1037" s="17">
        <v>7.2512244991405003E-2</v>
      </c>
      <c r="P1037" s="17">
        <v>9.1033263492064004E-2</v>
      </c>
      <c r="Q1037" s="17">
        <v>0.103574705589473</v>
      </c>
      <c r="R1037" s="17"/>
      <c r="S1037" s="17">
        <v>0.10723937870043899</v>
      </c>
      <c r="T1037" s="17">
        <v>8.1027002471995499E-2</v>
      </c>
      <c r="U1037" s="17">
        <v>0.10315299917059</v>
      </c>
      <c r="V1037" s="17">
        <v>8.9346757293079296E-2</v>
      </c>
      <c r="W1037" s="17">
        <v>9.1939555600151199E-2</v>
      </c>
      <c r="X1037" s="17">
        <v>7.7637918955112697E-2</v>
      </c>
      <c r="Y1037" s="17">
        <v>0.13004172014780099</v>
      </c>
      <c r="Z1037" s="17">
        <v>3.7868919665166902E-2</v>
      </c>
      <c r="AA1037" s="17">
        <v>6.0669183922910298E-2</v>
      </c>
      <c r="AB1037" s="17">
        <v>5.1345812544845E-2</v>
      </c>
      <c r="AC1037" s="17">
        <v>7.2483372475093802E-2</v>
      </c>
      <c r="AD1037" s="17">
        <v>6.9688259913192593E-2</v>
      </c>
      <c r="AE1037" s="17"/>
      <c r="AF1037" s="17">
        <v>9.7463705123605707E-2</v>
      </c>
      <c r="AG1037" s="17">
        <v>8.5211432724459996E-2</v>
      </c>
      <c r="AH1037" s="17">
        <v>9.3961186670558805E-2</v>
      </c>
      <c r="AI1037" s="17">
        <v>0.108682756159536</v>
      </c>
      <c r="AJ1037" s="17">
        <v>8.2989039295898001E-2</v>
      </c>
      <c r="AK1037" s="17">
        <v>8.3312252487327307E-2</v>
      </c>
      <c r="AL1037" s="17">
        <v>9.0859786543903601E-2</v>
      </c>
      <c r="AM1037" s="17">
        <v>7.3894759270985794E-2</v>
      </c>
      <c r="AN1037" s="17">
        <v>9.7340027989629999E-2</v>
      </c>
      <c r="AO1037" s="17">
        <v>8.7504087392868898E-2</v>
      </c>
      <c r="AP1037" s="17">
        <v>9.0968935932325495E-2</v>
      </c>
      <c r="AQ1037" s="17">
        <v>6.5224173070734096E-2</v>
      </c>
      <c r="AR1037" s="17">
        <v>9.2676826255415706E-2</v>
      </c>
      <c r="AS1037" s="17">
        <v>7.3553230935482106E-2</v>
      </c>
      <c r="AT1037" s="17">
        <v>5.7701573965611298E-2</v>
      </c>
      <c r="AU1037" s="17">
        <v>6.9652353811708895E-2</v>
      </c>
      <c r="AV1037" s="17"/>
      <c r="AW1037" s="17">
        <v>0.103838200852958</v>
      </c>
      <c r="AX1037" s="17">
        <v>7.6683021545198807E-2</v>
      </c>
      <c r="AY1037" s="17">
        <v>8.6156894374031706E-2</v>
      </c>
      <c r="AZ1037" s="17">
        <v>7.2049417618300193E-2</v>
      </c>
      <c r="BA1037" s="17">
        <v>8.0506467267983398E-2</v>
      </c>
      <c r="BB1037" s="17">
        <v>8.74306433137466E-2</v>
      </c>
      <c r="BC1037" s="17"/>
      <c r="BD1037" s="17">
        <v>7.6015016428106194E-2</v>
      </c>
      <c r="BE1037" s="17">
        <v>9.8659909443805205E-2</v>
      </c>
      <c r="BF1037" s="17">
        <v>8.3863025090407106E-2</v>
      </c>
      <c r="BG1037" s="17">
        <v>7.8834267982763995E-2</v>
      </c>
      <c r="BH1037" s="17">
        <v>7.0775385770334598E-2</v>
      </c>
      <c r="BI1037" s="17"/>
      <c r="BJ1037" s="17">
        <v>8.4371354728461107E-2</v>
      </c>
      <c r="BK1037" s="17">
        <v>8.3266321130227805E-2</v>
      </c>
      <c r="BL1037" s="17"/>
      <c r="BM1037" s="17">
        <v>8.3444193401363095E-2</v>
      </c>
      <c r="BN1037" s="17">
        <v>8.6506797154101894E-2</v>
      </c>
      <c r="BO1037" s="17"/>
      <c r="BP1037" s="17">
        <v>9.4332563661750093E-2</v>
      </c>
      <c r="BQ1037" s="17">
        <v>0.11361559171879899</v>
      </c>
      <c r="BR1037" s="17">
        <v>9.1865966348749495E-2</v>
      </c>
      <c r="BS1037" s="17">
        <v>7.7561400986697907E-2</v>
      </c>
      <c r="BT1037" s="17"/>
      <c r="BU1037" s="17">
        <v>7.1272544509090999E-2</v>
      </c>
      <c r="BV1037" s="17">
        <v>0.100636224554207</v>
      </c>
      <c r="BW1037" s="17"/>
      <c r="BX1037" s="17">
        <v>6.87282687085113E-2</v>
      </c>
      <c r="BY1037" s="17">
        <v>9.0324724218310601E-2</v>
      </c>
      <c r="BZ1037" s="17"/>
      <c r="CA1037" s="17">
        <v>7.0618800536542306E-2</v>
      </c>
      <c r="CB1037" s="17">
        <v>9.0977776599480795E-2</v>
      </c>
      <c r="CC1037" s="17">
        <v>7.0976385815096493E-2</v>
      </c>
      <c r="CD1037" s="17">
        <v>9.5356856749629196E-2</v>
      </c>
    </row>
    <row r="1038" spans="2:82">
      <c r="B1038" t="s">
        <v>329</v>
      </c>
      <c r="C1038" s="17">
        <v>4.7042025384105499E-2</v>
      </c>
      <c r="D1038" s="17">
        <v>5.4540367334630899E-2</v>
      </c>
      <c r="E1038" s="17">
        <v>3.8961906387556401E-2</v>
      </c>
      <c r="F1038" s="17"/>
      <c r="G1038" s="17">
        <v>3.8445471868870797E-2</v>
      </c>
      <c r="H1038" s="17">
        <v>2.90352659666917E-2</v>
      </c>
      <c r="I1038" s="17">
        <v>4.7186237969629397E-2</v>
      </c>
      <c r="J1038" s="17">
        <v>5.9710605167143799E-2</v>
      </c>
      <c r="K1038" s="17">
        <v>7.6765781996705099E-2</v>
      </c>
      <c r="L1038" s="17">
        <v>3.7103717997878698E-2</v>
      </c>
      <c r="M1038" s="17"/>
      <c r="N1038" s="17">
        <v>2.7185678061354301E-2</v>
      </c>
      <c r="O1038" s="17">
        <v>3.51275206490438E-2</v>
      </c>
      <c r="P1038" s="17">
        <v>6.3885612284405299E-2</v>
      </c>
      <c r="Q1038" s="17">
        <v>6.7278787735972401E-2</v>
      </c>
      <c r="R1038" s="17"/>
      <c r="S1038" s="17">
        <v>2.6885844619602198E-2</v>
      </c>
      <c r="T1038" s="17">
        <v>3.4972656852600703E-2</v>
      </c>
      <c r="U1038" s="17">
        <v>5.44139106851615E-2</v>
      </c>
      <c r="V1038" s="17">
        <v>4.4838564654624498E-2</v>
      </c>
      <c r="W1038" s="17">
        <v>4.6317136129910202E-2</v>
      </c>
      <c r="X1038" s="17">
        <v>4.8053520299944003E-2</v>
      </c>
      <c r="Y1038" s="17">
        <v>2.3500019701142998E-2</v>
      </c>
      <c r="Z1038" s="17">
        <v>5.9676183325069798E-2</v>
      </c>
      <c r="AA1038" s="17">
        <v>6.9667842215986001E-2</v>
      </c>
      <c r="AB1038" s="17">
        <v>5.5765330148122301E-2</v>
      </c>
      <c r="AC1038" s="17">
        <v>8.7270118437447503E-2</v>
      </c>
      <c r="AD1038" s="17">
        <v>4.8761962091549503E-2</v>
      </c>
      <c r="AE1038" s="17"/>
      <c r="AF1038" s="17">
        <v>0</v>
      </c>
      <c r="AG1038" s="17">
        <v>8.9926499552110503E-2</v>
      </c>
      <c r="AH1038" s="17">
        <v>7.87106742060667E-2</v>
      </c>
      <c r="AI1038" s="17">
        <v>5.5003792088321797E-2</v>
      </c>
      <c r="AJ1038" s="17">
        <v>5.5916579638339001E-2</v>
      </c>
      <c r="AK1038" s="17">
        <v>4.5687057912983803E-2</v>
      </c>
      <c r="AL1038" s="17">
        <v>3.8113667880146702E-2</v>
      </c>
      <c r="AM1038" s="17">
        <v>2.5163128986223901E-2</v>
      </c>
      <c r="AN1038" s="17">
        <v>3.0667058334631202E-2</v>
      </c>
      <c r="AO1038" s="17">
        <v>2.5852321420627801E-2</v>
      </c>
      <c r="AP1038" s="17">
        <v>4.4832520561315897E-2</v>
      </c>
      <c r="AQ1038" s="17">
        <v>5.3241336059585698E-2</v>
      </c>
      <c r="AR1038" s="17">
        <v>7.7371120824957507E-2</v>
      </c>
      <c r="AS1038" s="17">
        <v>7.8140227161863501E-2</v>
      </c>
      <c r="AT1038" s="17">
        <v>2.0824446068452299E-2</v>
      </c>
      <c r="AU1038" s="17">
        <v>1.09308389037468E-2</v>
      </c>
      <c r="AV1038" s="17"/>
      <c r="AW1038" s="17">
        <v>3.57650025690621E-2</v>
      </c>
      <c r="AX1038" s="17">
        <v>4.1222992223490698E-2</v>
      </c>
      <c r="AY1038" s="17">
        <v>4.5446267300454098E-2</v>
      </c>
      <c r="AZ1038" s="17">
        <v>7.4329918458250904E-2</v>
      </c>
      <c r="BA1038" s="17">
        <v>4.3431388063010598E-2</v>
      </c>
      <c r="BB1038" s="17">
        <v>3.3701539131250499E-2</v>
      </c>
      <c r="BC1038" s="17"/>
      <c r="BD1038" s="17">
        <v>6.6497720338691696E-2</v>
      </c>
      <c r="BE1038" s="17">
        <v>5.6468674296011802E-2</v>
      </c>
      <c r="BF1038" s="17">
        <v>2.93756830613662E-2</v>
      </c>
      <c r="BG1038" s="17">
        <v>3.07838278140719E-2</v>
      </c>
      <c r="BH1038" s="17">
        <v>1.9699058336920199E-2</v>
      </c>
      <c r="BI1038" s="17"/>
      <c r="BJ1038" s="17">
        <v>4.8254641286160901E-2</v>
      </c>
      <c r="BK1038" s="17">
        <v>4.2112206900998601E-2</v>
      </c>
      <c r="BL1038" s="17"/>
      <c r="BM1038" s="17">
        <v>5.0702473042225298E-2</v>
      </c>
      <c r="BN1038" s="17">
        <v>2.57687259658895E-2</v>
      </c>
      <c r="BO1038" s="17"/>
      <c r="BP1038" s="17">
        <v>3.4272254205736902E-2</v>
      </c>
      <c r="BQ1038" s="17">
        <v>3.6355692896440903E-2</v>
      </c>
      <c r="BR1038" s="17">
        <v>2.0418661142636602E-2</v>
      </c>
      <c r="BS1038" s="17">
        <v>5.2618012881349201E-2</v>
      </c>
      <c r="BT1038" s="17"/>
      <c r="BU1038" s="17">
        <v>3.91179041081538E-2</v>
      </c>
      <c r="BV1038" s="17">
        <v>5.7129108850474203E-2</v>
      </c>
      <c r="BW1038" s="17"/>
      <c r="BX1038" s="17">
        <v>2.6122074799951701E-2</v>
      </c>
      <c r="BY1038" s="17">
        <v>5.5340044866555298E-2</v>
      </c>
      <c r="BZ1038" s="17"/>
      <c r="CA1038" s="17">
        <v>3.7307507337892398E-2</v>
      </c>
      <c r="CB1038" s="17">
        <v>8.8080869113401294E-2</v>
      </c>
      <c r="CC1038" s="17">
        <v>1.8040801257779099E-2</v>
      </c>
      <c r="CD1038" s="17">
        <v>4.1118175288686297E-2</v>
      </c>
    </row>
    <row r="1039" spans="2:82">
      <c r="B1039" t="s">
        <v>195</v>
      </c>
      <c r="C1039" s="17">
        <v>0.20599870724133601</v>
      </c>
      <c r="D1039" s="17">
        <v>0.15683433617195999</v>
      </c>
      <c r="E1039" s="17">
        <v>0.25408877541590902</v>
      </c>
      <c r="F1039" s="17"/>
      <c r="G1039" s="17">
        <v>0.124728229010193</v>
      </c>
      <c r="H1039" s="17">
        <v>0.17794038470221801</v>
      </c>
      <c r="I1039" s="17">
        <v>0.19226705370602901</v>
      </c>
      <c r="J1039" s="17">
        <v>0.25085994423325497</v>
      </c>
      <c r="K1039" s="17">
        <v>0.24462352326869</v>
      </c>
      <c r="L1039" s="17">
        <v>0.231824458407002</v>
      </c>
      <c r="M1039" s="17"/>
      <c r="N1039" s="17">
        <v>0.15999991008656</v>
      </c>
      <c r="O1039" s="17">
        <v>0.215023450770332</v>
      </c>
      <c r="P1039" s="17">
        <v>0.204384924399969</v>
      </c>
      <c r="Q1039" s="17">
        <v>0.24664694796328701</v>
      </c>
      <c r="R1039" s="17"/>
      <c r="S1039" s="17">
        <v>0.159318792063321</v>
      </c>
      <c r="T1039" s="17">
        <v>0.200008683493093</v>
      </c>
      <c r="U1039" s="17">
        <v>0.20971471140100101</v>
      </c>
      <c r="V1039" s="17">
        <v>0.241023161142572</v>
      </c>
      <c r="W1039" s="17">
        <v>0.184425670892501</v>
      </c>
      <c r="X1039" s="17">
        <v>0.20237882217535</v>
      </c>
      <c r="Y1039" s="17">
        <v>0.21712000421357999</v>
      </c>
      <c r="Z1039" s="17">
        <v>0.20814610963157401</v>
      </c>
      <c r="AA1039" s="17">
        <v>0.20274659679628201</v>
      </c>
      <c r="AB1039" s="17">
        <v>0.23656612546022601</v>
      </c>
      <c r="AC1039" s="17">
        <v>0.22258169185919999</v>
      </c>
      <c r="AD1039" s="17">
        <v>0.25607383448982102</v>
      </c>
      <c r="AE1039" s="17"/>
      <c r="AF1039" s="17">
        <v>0.351102066749644</v>
      </c>
      <c r="AG1039" s="17">
        <v>0.20384026055363699</v>
      </c>
      <c r="AH1039" s="17">
        <v>0.241062476259644</v>
      </c>
      <c r="AI1039" s="17">
        <v>0.24862575687552199</v>
      </c>
      <c r="AJ1039" s="17">
        <v>0.224037348699652</v>
      </c>
      <c r="AK1039" s="17">
        <v>0.220633354820679</v>
      </c>
      <c r="AL1039" s="17">
        <v>0.21759686252413299</v>
      </c>
      <c r="AM1039" s="17">
        <v>0.212236119567872</v>
      </c>
      <c r="AN1039" s="17">
        <v>0.18506694854223901</v>
      </c>
      <c r="AO1039" s="17">
        <v>0.16708152004971899</v>
      </c>
      <c r="AP1039" s="17">
        <v>0.163489935309649</v>
      </c>
      <c r="AQ1039" s="17">
        <v>0.14715804163159299</v>
      </c>
      <c r="AR1039" s="17">
        <v>0.13232174336455199</v>
      </c>
      <c r="AS1039" s="17">
        <v>0.181748963121697</v>
      </c>
      <c r="AT1039" s="17">
        <v>0.124647454430959</v>
      </c>
      <c r="AU1039" s="17">
        <v>0.132654388186879</v>
      </c>
      <c r="AV1039" s="17"/>
      <c r="AW1039" s="17">
        <v>0.157275106555888</v>
      </c>
      <c r="AX1039" s="17">
        <v>0.22395428333151399</v>
      </c>
      <c r="AY1039" s="17">
        <v>0.21311259777678901</v>
      </c>
      <c r="AZ1039" s="17">
        <v>0.22565049925129799</v>
      </c>
      <c r="BA1039" s="17">
        <v>0.222699435918424</v>
      </c>
      <c r="BB1039" s="17">
        <v>0.195546854374406</v>
      </c>
      <c r="BC1039" s="17"/>
      <c r="BD1039" s="17">
        <v>0.25977087409275901</v>
      </c>
      <c r="BE1039" s="17">
        <v>0.224931764406271</v>
      </c>
      <c r="BF1039" s="17">
        <v>0.16585171822935199</v>
      </c>
      <c r="BG1039" s="17">
        <v>0.124456970606385</v>
      </c>
      <c r="BH1039" s="17">
        <v>0.134682695736523</v>
      </c>
      <c r="BI1039" s="17"/>
      <c r="BJ1039" s="17">
        <v>0.22317415818657399</v>
      </c>
      <c r="BK1039" s="17">
        <v>0.126924117368163</v>
      </c>
      <c r="BL1039" s="17"/>
      <c r="BM1039" s="17">
        <v>0.21727420207676401</v>
      </c>
      <c r="BN1039" s="17">
        <v>0.152885827742749</v>
      </c>
      <c r="BO1039" s="17"/>
      <c r="BP1039" s="17">
        <v>0.13941003035442801</v>
      </c>
      <c r="BQ1039" s="17">
        <v>0.14984434677783601</v>
      </c>
      <c r="BR1039" s="17">
        <v>0.162141593127686</v>
      </c>
      <c r="BS1039" s="17">
        <v>0.22777263634385</v>
      </c>
      <c r="BT1039" s="17"/>
      <c r="BU1039" s="17">
        <v>0.178757860935296</v>
      </c>
      <c r="BV1039" s="17">
        <v>0.24067519449014399</v>
      </c>
      <c r="BW1039" s="17"/>
      <c r="BX1039" s="17">
        <v>0.13977612442396201</v>
      </c>
      <c r="BY1039" s="17">
        <v>0.232266278007634</v>
      </c>
      <c r="BZ1039" s="17"/>
      <c r="CA1039" s="17">
        <v>8.5996826032271101E-2</v>
      </c>
      <c r="CB1039" s="17">
        <v>0.25549364231814697</v>
      </c>
      <c r="CC1039" s="17">
        <v>0.14073254443117</v>
      </c>
      <c r="CD1039" s="17">
        <v>0.25954791417732598</v>
      </c>
    </row>
    <row r="1040" spans="2:82">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row>
    <row r="1041" spans="2:82">
      <c r="B1041" s="6" t="s">
        <v>334</v>
      </c>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row>
    <row r="1042" spans="2:82">
      <c r="B1042" s="24" t="s">
        <v>15</v>
      </c>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row>
    <row r="1043" spans="2:82">
      <c r="B1043" t="s">
        <v>325</v>
      </c>
      <c r="C1043" s="17">
        <v>6.6516789084980293E-2</v>
      </c>
      <c r="D1043" s="17">
        <v>7.3609357216034205E-2</v>
      </c>
      <c r="E1043" s="17">
        <v>5.9083346761236902E-2</v>
      </c>
      <c r="F1043" s="17"/>
      <c r="G1043" s="17">
        <v>8.5914069584978395E-2</v>
      </c>
      <c r="H1043" s="17">
        <v>0.10950088161308601</v>
      </c>
      <c r="I1043" s="17">
        <v>8.6068112903457894E-2</v>
      </c>
      <c r="J1043" s="17">
        <v>4.11173583025395E-2</v>
      </c>
      <c r="K1043" s="17">
        <v>5.2875823677202602E-2</v>
      </c>
      <c r="L1043" s="17">
        <v>3.2392959116302203E-2</v>
      </c>
      <c r="M1043" s="17"/>
      <c r="N1043" s="17">
        <v>6.6762003845401999E-2</v>
      </c>
      <c r="O1043" s="17">
        <v>5.56214975708825E-2</v>
      </c>
      <c r="P1043" s="17">
        <v>8.0652418589541794E-2</v>
      </c>
      <c r="Q1043" s="17">
        <v>6.3555203271044899E-2</v>
      </c>
      <c r="R1043" s="17"/>
      <c r="S1043" s="17">
        <v>0.12139227847575</v>
      </c>
      <c r="T1043" s="17">
        <v>5.3202166575530702E-2</v>
      </c>
      <c r="U1043" s="17">
        <v>4.9027546796269403E-2</v>
      </c>
      <c r="V1043" s="17">
        <v>4.3452923134229597E-2</v>
      </c>
      <c r="W1043" s="17">
        <v>6.8207306038221005E-2</v>
      </c>
      <c r="X1043" s="17">
        <v>7.4457918777616802E-2</v>
      </c>
      <c r="Y1043" s="17">
        <v>4.2130735466161202E-2</v>
      </c>
      <c r="Z1043" s="17">
        <v>2.73506773887226E-2</v>
      </c>
      <c r="AA1043" s="17">
        <v>7.8837952083917806E-2</v>
      </c>
      <c r="AB1043" s="17">
        <v>6.6254289636537095E-2</v>
      </c>
      <c r="AC1043" s="17">
        <v>6.7609468289690194E-2</v>
      </c>
      <c r="AD1043" s="17">
        <v>2.7227763182682801E-2</v>
      </c>
      <c r="AE1043" s="17"/>
      <c r="AF1043" s="17">
        <v>7.0729478563795897E-2</v>
      </c>
      <c r="AG1043" s="17">
        <v>0.11329719558415099</v>
      </c>
      <c r="AH1043" s="17">
        <v>6.5915197448930901E-2</v>
      </c>
      <c r="AI1043" s="17">
        <v>6.7260042844047602E-2</v>
      </c>
      <c r="AJ1043" s="17">
        <v>6.9062924855540594E-2</v>
      </c>
      <c r="AK1043" s="17">
        <v>6.0962436179935499E-2</v>
      </c>
      <c r="AL1043" s="17">
        <v>8.9661631233775602E-2</v>
      </c>
      <c r="AM1043" s="17">
        <v>4.8161853846986E-2</v>
      </c>
      <c r="AN1043" s="17">
        <v>5.1281786824206803E-2</v>
      </c>
      <c r="AO1043" s="17">
        <v>6.6553675831884401E-2</v>
      </c>
      <c r="AP1043" s="17">
        <v>6.9722207091922395E-2</v>
      </c>
      <c r="AQ1043" s="17">
        <v>4.4732673463963202E-2</v>
      </c>
      <c r="AR1043" s="17">
        <v>4.6262412922674502E-2</v>
      </c>
      <c r="AS1043" s="17">
        <v>4.5054978271976402E-2</v>
      </c>
      <c r="AT1043" s="17">
        <v>6.2959860216184493E-2</v>
      </c>
      <c r="AU1043" s="17">
        <v>0.11553399463772999</v>
      </c>
      <c r="AV1043" s="17"/>
      <c r="AW1043" s="17">
        <v>0.109103509289489</v>
      </c>
      <c r="AX1043" s="17">
        <v>6.7484525309751103E-2</v>
      </c>
      <c r="AY1043" s="17">
        <v>5.9439877788707803E-2</v>
      </c>
      <c r="AZ1043" s="17">
        <v>3.8551239919370602E-2</v>
      </c>
      <c r="BA1043" s="17">
        <v>3.1683330281223103E-2</v>
      </c>
      <c r="BB1043" s="17">
        <v>7.4958818171456498E-2</v>
      </c>
      <c r="BC1043" s="17"/>
      <c r="BD1043" s="17">
        <v>5.6928939984238099E-2</v>
      </c>
      <c r="BE1043" s="17">
        <v>5.5922821392591901E-2</v>
      </c>
      <c r="BF1043" s="17">
        <v>7.5139700018738001E-2</v>
      </c>
      <c r="BG1043" s="17">
        <v>9.84143488644421E-2</v>
      </c>
      <c r="BH1043" s="17">
        <v>9.2709441255943006E-2</v>
      </c>
      <c r="BI1043" s="17"/>
      <c r="BJ1043" s="17">
        <v>5.0624569506002297E-2</v>
      </c>
      <c r="BK1043" s="17">
        <v>0.136983037625767</v>
      </c>
      <c r="BL1043" s="17"/>
      <c r="BM1043" s="17">
        <v>5.4473496702680903E-2</v>
      </c>
      <c r="BN1043" s="17">
        <v>0.123409529765326</v>
      </c>
      <c r="BO1043" s="17"/>
      <c r="BP1043" s="17">
        <v>0.11268062795322401</v>
      </c>
      <c r="BQ1043" s="17">
        <v>0.105176770536817</v>
      </c>
      <c r="BR1043" s="17">
        <v>9.3991157721523097E-2</v>
      </c>
      <c r="BS1043" s="17">
        <v>4.75296225761049E-2</v>
      </c>
      <c r="BT1043" s="17"/>
      <c r="BU1043" s="17">
        <v>7.6731852402920506E-2</v>
      </c>
      <c r="BV1043" s="17">
        <v>5.3513429757932697E-2</v>
      </c>
      <c r="BW1043" s="17"/>
      <c r="BX1043" s="17">
        <v>0.11892726975859599</v>
      </c>
      <c r="BY1043" s="17">
        <v>4.5727868577508303E-2</v>
      </c>
      <c r="BZ1043" s="17"/>
      <c r="CA1043" s="17">
        <v>0.125986211496738</v>
      </c>
      <c r="CB1043" s="17">
        <v>3.1501476593373802E-2</v>
      </c>
      <c r="CC1043" s="17">
        <v>8.2852343465765602E-2</v>
      </c>
      <c r="CD1043" s="17">
        <v>6.7253741501470302E-2</v>
      </c>
    </row>
    <row r="1044" spans="2:82">
      <c r="B1044" t="s">
        <v>326</v>
      </c>
      <c r="C1044" s="17">
        <v>0.20956275457989501</v>
      </c>
      <c r="D1044" s="17">
        <v>0.206985099338409</v>
      </c>
      <c r="E1044" s="17">
        <v>0.212639399013206</v>
      </c>
      <c r="F1044" s="17"/>
      <c r="G1044" s="17">
        <v>0.26960647261330001</v>
      </c>
      <c r="H1044" s="17">
        <v>0.219662373116077</v>
      </c>
      <c r="I1044" s="17">
        <v>0.26690293560680001</v>
      </c>
      <c r="J1044" s="17">
        <v>0.191856870016336</v>
      </c>
      <c r="K1044" s="17">
        <v>0.14385422648501001</v>
      </c>
      <c r="L1044" s="17">
        <v>0.172994768584525</v>
      </c>
      <c r="M1044" s="17"/>
      <c r="N1044" s="17">
        <v>0.21356640053416401</v>
      </c>
      <c r="O1044" s="17">
        <v>0.17409156139821899</v>
      </c>
      <c r="P1044" s="17">
        <v>0.25139345037174499</v>
      </c>
      <c r="Q1044" s="17">
        <v>0.20669554664102399</v>
      </c>
      <c r="R1044" s="17"/>
      <c r="S1044" s="17">
        <v>0.21208233382643199</v>
      </c>
      <c r="T1044" s="17">
        <v>0.20449991342919699</v>
      </c>
      <c r="U1044" s="17">
        <v>0.194785622577137</v>
      </c>
      <c r="V1044" s="17">
        <v>0.20907464490130401</v>
      </c>
      <c r="W1044" s="17">
        <v>0.188846664494072</v>
      </c>
      <c r="X1044" s="17">
        <v>0.190670571279246</v>
      </c>
      <c r="Y1044" s="17">
        <v>0.26032731544642601</v>
      </c>
      <c r="Z1044" s="17">
        <v>0.248983043422457</v>
      </c>
      <c r="AA1044" s="17">
        <v>0.22186115549155799</v>
      </c>
      <c r="AB1044" s="17">
        <v>0.191260725352841</v>
      </c>
      <c r="AC1044" s="17">
        <v>0.204047060169921</v>
      </c>
      <c r="AD1044" s="17">
        <v>0.19669070604903699</v>
      </c>
      <c r="AE1044" s="17"/>
      <c r="AF1044" s="17">
        <v>8.9851792824848703E-2</v>
      </c>
      <c r="AG1044" s="17">
        <v>0.25325427995526001</v>
      </c>
      <c r="AH1044" s="17">
        <v>0.228735003817814</v>
      </c>
      <c r="AI1044" s="17">
        <v>0.18505574811398001</v>
      </c>
      <c r="AJ1044" s="17">
        <v>0.207315345241082</v>
      </c>
      <c r="AK1044" s="17">
        <v>0.17523209223391301</v>
      </c>
      <c r="AL1044" s="17">
        <v>0.204080219472564</v>
      </c>
      <c r="AM1044" s="17">
        <v>0.23322153676837201</v>
      </c>
      <c r="AN1044" s="17">
        <v>0.21795070992381599</v>
      </c>
      <c r="AO1044" s="17">
        <v>0.202639709162904</v>
      </c>
      <c r="AP1044" s="17">
        <v>0.21757830439897399</v>
      </c>
      <c r="AQ1044" s="17">
        <v>0.24375266369971901</v>
      </c>
      <c r="AR1044" s="17">
        <v>0.19027306410511</v>
      </c>
      <c r="AS1044" s="17">
        <v>0.18547848286957999</v>
      </c>
      <c r="AT1044" s="17">
        <v>0.28688050991536801</v>
      </c>
      <c r="AU1044" s="17">
        <v>0.21945560336178399</v>
      </c>
      <c r="AV1044" s="17"/>
      <c r="AW1044" s="17">
        <v>0.24360266326006499</v>
      </c>
      <c r="AX1044" s="17">
        <v>0.19690349790556799</v>
      </c>
      <c r="AY1044" s="17">
        <v>0.20631532318099399</v>
      </c>
      <c r="AZ1044" s="17">
        <v>0.19062625910594899</v>
      </c>
      <c r="BA1044" s="17">
        <v>0.211553942741498</v>
      </c>
      <c r="BB1044" s="17">
        <v>0.20150802662034401</v>
      </c>
      <c r="BC1044" s="17"/>
      <c r="BD1044" s="17">
        <v>0.18492090018605301</v>
      </c>
      <c r="BE1044" s="17">
        <v>0.20279329352383399</v>
      </c>
      <c r="BF1044" s="17">
        <v>0.20895429128683601</v>
      </c>
      <c r="BG1044" s="17">
        <v>0.27721936474137199</v>
      </c>
      <c r="BH1044" s="17">
        <v>0.162005765302874</v>
      </c>
      <c r="BI1044" s="17"/>
      <c r="BJ1044" s="17">
        <v>0.195875279367108</v>
      </c>
      <c r="BK1044" s="17">
        <v>0.27690305589598502</v>
      </c>
      <c r="BL1044" s="17"/>
      <c r="BM1044" s="17">
        <v>0.19956438788681999</v>
      </c>
      <c r="BN1044" s="17">
        <v>0.26184398122053698</v>
      </c>
      <c r="BO1044" s="17"/>
      <c r="BP1044" s="17">
        <v>0.28600222212124998</v>
      </c>
      <c r="BQ1044" s="17">
        <v>0.25602462625523598</v>
      </c>
      <c r="BR1044" s="17">
        <v>0.23862718588540899</v>
      </c>
      <c r="BS1044" s="17">
        <v>0.19027082479257901</v>
      </c>
      <c r="BT1044" s="17"/>
      <c r="BU1044" s="17">
        <v>0.216406071251912</v>
      </c>
      <c r="BV1044" s="17">
        <v>0.20085149133018801</v>
      </c>
      <c r="BW1044" s="17"/>
      <c r="BX1044" s="17">
        <v>0.27893269453945302</v>
      </c>
      <c r="BY1044" s="17">
        <v>0.182046766386462</v>
      </c>
      <c r="BZ1044" s="17"/>
      <c r="CA1044" s="17">
        <v>0.27951061815271599</v>
      </c>
      <c r="CB1044" s="17">
        <v>0.17759726825455799</v>
      </c>
      <c r="CC1044" s="17">
        <v>0.23526104652729801</v>
      </c>
      <c r="CD1044" s="17">
        <v>0.19458949945286999</v>
      </c>
    </row>
    <row r="1045" spans="2:82">
      <c r="B1045" t="s">
        <v>327</v>
      </c>
      <c r="C1045" s="17">
        <v>0.209018317030746</v>
      </c>
      <c r="D1045" s="17">
        <v>0.21977294974727099</v>
      </c>
      <c r="E1045" s="17">
        <v>0.19772521920240599</v>
      </c>
      <c r="F1045" s="17"/>
      <c r="G1045" s="17">
        <v>0.24242600094839301</v>
      </c>
      <c r="H1045" s="17">
        <v>0.24176778804427099</v>
      </c>
      <c r="I1045" s="17">
        <v>0.18928168205996901</v>
      </c>
      <c r="J1045" s="17">
        <v>0.19267513529178101</v>
      </c>
      <c r="K1045" s="17">
        <v>0.17786772154347699</v>
      </c>
      <c r="L1045" s="17">
        <v>0.21035876684801599</v>
      </c>
      <c r="M1045" s="17"/>
      <c r="N1045" s="17">
        <v>0.21462460686384799</v>
      </c>
      <c r="O1045" s="17">
        <v>0.22869749989207699</v>
      </c>
      <c r="P1045" s="17">
        <v>0.19529310853413701</v>
      </c>
      <c r="Q1045" s="17">
        <v>0.19649652097300499</v>
      </c>
      <c r="R1045" s="17"/>
      <c r="S1045" s="17">
        <v>0.218929478398081</v>
      </c>
      <c r="T1045" s="17">
        <v>0.22324032856749401</v>
      </c>
      <c r="U1045" s="17">
        <v>0.200664252152784</v>
      </c>
      <c r="V1045" s="17">
        <v>0.222558904051713</v>
      </c>
      <c r="W1045" s="17">
        <v>0.23871144599458799</v>
      </c>
      <c r="X1045" s="17">
        <v>0.23769965241746199</v>
      </c>
      <c r="Y1045" s="17">
        <v>0.20190456414822899</v>
      </c>
      <c r="Z1045" s="17">
        <v>0.175711826889591</v>
      </c>
      <c r="AA1045" s="17">
        <v>0.20653156462705899</v>
      </c>
      <c r="AB1045" s="17">
        <v>0.19415452500802599</v>
      </c>
      <c r="AC1045" s="17">
        <v>0.13303481918246499</v>
      </c>
      <c r="AD1045" s="17">
        <v>0.17119745224016999</v>
      </c>
      <c r="AE1045" s="17"/>
      <c r="AF1045" s="17">
        <v>0.22395855242344201</v>
      </c>
      <c r="AG1045" s="17">
        <v>0.19714819893746599</v>
      </c>
      <c r="AH1045" s="17">
        <v>0.16707128740911101</v>
      </c>
      <c r="AI1045" s="17">
        <v>0.20506270273065499</v>
      </c>
      <c r="AJ1045" s="17">
        <v>0.23397190404484899</v>
      </c>
      <c r="AK1045" s="17">
        <v>0.201818921649627</v>
      </c>
      <c r="AL1045" s="17">
        <v>0.20547393190702101</v>
      </c>
      <c r="AM1045" s="17">
        <v>0.234416759731465</v>
      </c>
      <c r="AN1045" s="17">
        <v>0.2417942464817</v>
      </c>
      <c r="AO1045" s="17">
        <v>0.23665376018397799</v>
      </c>
      <c r="AP1045" s="17">
        <v>0.21395476308831499</v>
      </c>
      <c r="AQ1045" s="17">
        <v>0.22729050138054899</v>
      </c>
      <c r="AR1045" s="17">
        <v>0.19654849511460201</v>
      </c>
      <c r="AS1045" s="17">
        <v>0.25471912426672999</v>
      </c>
      <c r="AT1045" s="17">
        <v>0.17070872420935199</v>
      </c>
      <c r="AU1045" s="17">
        <v>0.191907442417214</v>
      </c>
      <c r="AV1045" s="17"/>
      <c r="AW1045" s="17">
        <v>0.22105354933229901</v>
      </c>
      <c r="AX1045" s="17">
        <v>0.202331764274604</v>
      </c>
      <c r="AY1045" s="17">
        <v>0.20446595724511199</v>
      </c>
      <c r="AZ1045" s="17">
        <v>0.20061710732206101</v>
      </c>
      <c r="BA1045" s="17">
        <v>0.21663320349889101</v>
      </c>
      <c r="BB1045" s="17">
        <v>0.219206060168008</v>
      </c>
      <c r="BC1045" s="17"/>
      <c r="BD1045" s="17">
        <v>0.20045847899793501</v>
      </c>
      <c r="BE1045" s="17">
        <v>0.21375779124948099</v>
      </c>
      <c r="BF1045" s="17">
        <v>0.21589508678206201</v>
      </c>
      <c r="BG1045" s="17">
        <v>0.22850521813406599</v>
      </c>
      <c r="BH1045" s="17">
        <v>0.16779442637619099</v>
      </c>
      <c r="BI1045" s="17"/>
      <c r="BJ1045" s="17">
        <v>0.206783665692723</v>
      </c>
      <c r="BK1045" s="17">
        <v>0.21466768811470099</v>
      </c>
      <c r="BL1045" s="17"/>
      <c r="BM1045" s="17">
        <v>0.20859285459759699</v>
      </c>
      <c r="BN1045" s="17">
        <v>0.20896295148065</v>
      </c>
      <c r="BO1045" s="17"/>
      <c r="BP1045" s="17">
        <v>0.220893255750998</v>
      </c>
      <c r="BQ1045" s="17">
        <v>0.21834065747655601</v>
      </c>
      <c r="BR1045" s="17">
        <v>0.22269144502965901</v>
      </c>
      <c r="BS1045" s="17">
        <v>0.20606077175464099</v>
      </c>
      <c r="BT1045" s="17"/>
      <c r="BU1045" s="17">
        <v>0.21500481218126899</v>
      </c>
      <c r="BV1045" s="17">
        <v>0.20139775266134499</v>
      </c>
      <c r="BW1045" s="17"/>
      <c r="BX1045" s="17">
        <v>0.224320687815348</v>
      </c>
      <c r="BY1045" s="17">
        <v>0.202948543089957</v>
      </c>
      <c r="BZ1045" s="17"/>
      <c r="CA1045" s="17">
        <v>0.24104249289128199</v>
      </c>
      <c r="CB1045" s="17">
        <v>0.15302394131301</v>
      </c>
      <c r="CC1045" s="17">
        <v>0.24204905426631401</v>
      </c>
      <c r="CD1045" s="17">
        <v>0.21922830311628</v>
      </c>
    </row>
    <row r="1046" spans="2:82">
      <c r="B1046" t="s">
        <v>328</v>
      </c>
      <c r="C1046" s="17">
        <v>0.216704836623104</v>
      </c>
      <c r="D1046" s="17">
        <v>0.227198444074696</v>
      </c>
      <c r="E1046" s="17">
        <v>0.20693619866683099</v>
      </c>
      <c r="F1046" s="17"/>
      <c r="G1046" s="17">
        <v>0.25081220374993901</v>
      </c>
      <c r="H1046" s="17">
        <v>0.19780429655985099</v>
      </c>
      <c r="I1046" s="17">
        <v>0.18157921108081801</v>
      </c>
      <c r="J1046" s="17">
        <v>0.214028496905798</v>
      </c>
      <c r="K1046" s="17">
        <v>0.23394762051088999</v>
      </c>
      <c r="L1046" s="17">
        <v>0.22869778289041801</v>
      </c>
      <c r="M1046" s="17"/>
      <c r="N1046" s="17">
        <v>0.23840846190941201</v>
      </c>
      <c r="O1046" s="17">
        <v>0.228818286167319</v>
      </c>
      <c r="P1046" s="17">
        <v>0.18656376719495801</v>
      </c>
      <c r="Q1046" s="17">
        <v>0.20602775208938801</v>
      </c>
      <c r="R1046" s="17"/>
      <c r="S1046" s="17">
        <v>0.22479170123669701</v>
      </c>
      <c r="T1046" s="17">
        <v>0.22630257091030501</v>
      </c>
      <c r="U1046" s="17">
        <v>0.26203876362210499</v>
      </c>
      <c r="V1046" s="17">
        <v>0.177064904523869</v>
      </c>
      <c r="W1046" s="17">
        <v>0.187204372488608</v>
      </c>
      <c r="X1046" s="17">
        <v>0.19961560974885501</v>
      </c>
      <c r="Y1046" s="17">
        <v>0.19529649700431501</v>
      </c>
      <c r="Z1046" s="17">
        <v>0.215426666489172</v>
      </c>
      <c r="AA1046" s="17">
        <v>0.21018001244801801</v>
      </c>
      <c r="AB1046" s="17">
        <v>0.23088325552799899</v>
      </c>
      <c r="AC1046" s="17">
        <v>0.21231490269707101</v>
      </c>
      <c r="AD1046" s="17">
        <v>0.30300565336091101</v>
      </c>
      <c r="AE1046" s="17"/>
      <c r="AF1046" s="17">
        <v>0.16689440431466401</v>
      </c>
      <c r="AG1046" s="17">
        <v>0.153111907281827</v>
      </c>
      <c r="AH1046" s="17">
        <v>0.19467545806205799</v>
      </c>
      <c r="AI1046" s="17">
        <v>0.20942160829140599</v>
      </c>
      <c r="AJ1046" s="17">
        <v>0.17460843663131601</v>
      </c>
      <c r="AK1046" s="17">
        <v>0.22721692919125</v>
      </c>
      <c r="AL1046" s="17">
        <v>0.22366649913762501</v>
      </c>
      <c r="AM1046" s="17">
        <v>0.19277709407904001</v>
      </c>
      <c r="AN1046" s="17">
        <v>0.209806719021912</v>
      </c>
      <c r="AO1046" s="17">
        <v>0.22841509566243501</v>
      </c>
      <c r="AP1046" s="17">
        <v>0.23388271563822299</v>
      </c>
      <c r="AQ1046" s="17">
        <v>0.24989458800552899</v>
      </c>
      <c r="AR1046" s="17">
        <v>0.29487156881820198</v>
      </c>
      <c r="AS1046" s="17">
        <v>0.20676840481436301</v>
      </c>
      <c r="AT1046" s="17">
        <v>0.22376647212408299</v>
      </c>
      <c r="AU1046" s="17">
        <v>0.27191086895880001</v>
      </c>
      <c r="AV1046" s="17"/>
      <c r="AW1046" s="17">
        <v>0.21037231263974299</v>
      </c>
      <c r="AX1046" s="17">
        <v>0.228445029580013</v>
      </c>
      <c r="AY1046" s="17">
        <v>0.193824336899514</v>
      </c>
      <c r="AZ1046" s="17">
        <v>0.22002717311122899</v>
      </c>
      <c r="BA1046" s="17">
        <v>0.21219923733430701</v>
      </c>
      <c r="BB1046" s="17">
        <v>0.23676201825068399</v>
      </c>
      <c r="BC1046" s="17"/>
      <c r="BD1046" s="17">
        <v>0.20628634885782901</v>
      </c>
      <c r="BE1046" s="17">
        <v>0.20587341432485501</v>
      </c>
      <c r="BF1046" s="17">
        <v>0.25277065637997398</v>
      </c>
      <c r="BG1046" s="17">
        <v>0.20303467855160301</v>
      </c>
      <c r="BH1046" s="17">
        <v>0.30818165201532799</v>
      </c>
      <c r="BI1046" s="17"/>
      <c r="BJ1046" s="17">
        <v>0.22431489622183701</v>
      </c>
      <c r="BK1046" s="17">
        <v>0.18527873024397101</v>
      </c>
      <c r="BL1046" s="17"/>
      <c r="BM1046" s="17">
        <v>0.22198621122573201</v>
      </c>
      <c r="BN1046" s="17">
        <v>0.19072817287139299</v>
      </c>
      <c r="BO1046" s="17"/>
      <c r="BP1046" s="17">
        <v>0.19338920420444</v>
      </c>
      <c r="BQ1046" s="17">
        <v>0.225287690060268</v>
      </c>
      <c r="BR1046" s="17">
        <v>0.221321460741254</v>
      </c>
      <c r="BS1046" s="17">
        <v>0.22088470991801001</v>
      </c>
      <c r="BT1046" s="17"/>
      <c r="BU1046" s="17">
        <v>0.232024586001087</v>
      </c>
      <c r="BV1046" s="17">
        <v>0.19720341996400501</v>
      </c>
      <c r="BW1046" s="17"/>
      <c r="BX1046" s="17">
        <v>0.19487939133585699</v>
      </c>
      <c r="BY1046" s="17">
        <v>0.22536202582047701</v>
      </c>
      <c r="BZ1046" s="17"/>
      <c r="CA1046" s="17">
        <v>0.20210968820236</v>
      </c>
      <c r="CB1046" s="17">
        <v>0.18048488434762999</v>
      </c>
      <c r="CC1046" s="17">
        <v>0.27444564242159197</v>
      </c>
      <c r="CD1046" s="17">
        <v>0.193507393154774</v>
      </c>
    </row>
    <row r="1047" spans="2:82">
      <c r="B1047" t="s">
        <v>329</v>
      </c>
      <c r="C1047" s="17">
        <v>0.10502882834466901</v>
      </c>
      <c r="D1047" s="17">
        <v>0.1165863591272</v>
      </c>
      <c r="E1047" s="17">
        <v>9.4521709875641194E-2</v>
      </c>
      <c r="F1047" s="17"/>
      <c r="G1047" s="17">
        <v>3.9292967746020202E-2</v>
      </c>
      <c r="H1047" s="17">
        <v>6.2472875761477198E-2</v>
      </c>
      <c r="I1047" s="17">
        <v>8.5999237039072807E-2</v>
      </c>
      <c r="J1047" s="17">
        <v>0.11384605925087</v>
      </c>
      <c r="K1047" s="17">
        <v>0.176260044233609</v>
      </c>
      <c r="L1047" s="17">
        <v>0.144094371638681</v>
      </c>
      <c r="M1047" s="17"/>
      <c r="N1047" s="17">
        <v>0.105386388059806</v>
      </c>
      <c r="O1047" s="17">
        <v>0.102416216734996</v>
      </c>
      <c r="P1047" s="17">
        <v>0.113184974018403</v>
      </c>
      <c r="Q1047" s="17">
        <v>0.101153747965487</v>
      </c>
      <c r="R1047" s="17"/>
      <c r="S1047" s="17">
        <v>7.4938380229610801E-2</v>
      </c>
      <c r="T1047" s="17">
        <v>9.7674024924907898E-2</v>
      </c>
      <c r="U1047" s="17">
        <v>9.2101003339359E-2</v>
      </c>
      <c r="V1047" s="17">
        <v>0.12926444441738</v>
      </c>
      <c r="W1047" s="17">
        <v>0.11443177117108901</v>
      </c>
      <c r="X1047" s="17">
        <v>9.0752433020010695E-2</v>
      </c>
      <c r="Y1047" s="17">
        <v>0.100221863709473</v>
      </c>
      <c r="Z1047" s="17">
        <v>0.15414267370670001</v>
      </c>
      <c r="AA1047" s="17">
        <v>9.9730379496554902E-2</v>
      </c>
      <c r="AB1047" s="17">
        <v>0.134063028008399</v>
      </c>
      <c r="AC1047" s="17">
        <v>0.11806334857119199</v>
      </c>
      <c r="AD1047" s="17">
        <v>0.117915912267729</v>
      </c>
      <c r="AE1047" s="17"/>
      <c r="AF1047" s="17">
        <v>8.9016783709156305E-2</v>
      </c>
      <c r="AG1047" s="17">
        <v>8.4218709794382604E-2</v>
      </c>
      <c r="AH1047" s="17">
        <v>0.12780707385169099</v>
      </c>
      <c r="AI1047" s="17">
        <v>9.1903436815890999E-2</v>
      </c>
      <c r="AJ1047" s="17">
        <v>0.102172847401961</v>
      </c>
      <c r="AK1047" s="17">
        <v>0.13876229172339499</v>
      </c>
      <c r="AL1047" s="17">
        <v>0.101844206315842</v>
      </c>
      <c r="AM1047" s="17">
        <v>6.5956172204898605E-2</v>
      </c>
      <c r="AN1047" s="17">
        <v>7.3641812542334401E-2</v>
      </c>
      <c r="AO1047" s="17">
        <v>0.112600489648742</v>
      </c>
      <c r="AP1047" s="17">
        <v>0.111149468730307</v>
      </c>
      <c r="AQ1047" s="17">
        <v>0.108678452338037</v>
      </c>
      <c r="AR1047" s="17">
        <v>0.138566264652524</v>
      </c>
      <c r="AS1047" s="17">
        <v>0.14443570205304099</v>
      </c>
      <c r="AT1047" s="17">
        <v>0.13219024783900199</v>
      </c>
      <c r="AU1047" s="17">
        <v>7.8359276656687807E-2</v>
      </c>
      <c r="AV1047" s="17"/>
      <c r="AW1047" s="17">
        <v>7.21843572115628E-2</v>
      </c>
      <c r="AX1047" s="17">
        <v>0.10205111114037201</v>
      </c>
      <c r="AY1047" s="17">
        <v>0.127238842761003</v>
      </c>
      <c r="AZ1047" s="17">
        <v>0.119337059712251</v>
      </c>
      <c r="BA1047" s="17">
        <v>0.14231941865530301</v>
      </c>
      <c r="BB1047" s="17">
        <v>7.8547764200908504E-2</v>
      </c>
      <c r="BC1047" s="17"/>
      <c r="BD1047" s="17">
        <v>0.11473502875645</v>
      </c>
      <c r="BE1047" s="17">
        <v>0.10081330630870899</v>
      </c>
      <c r="BF1047" s="17">
        <v>9.4482864263567307E-2</v>
      </c>
      <c r="BG1047" s="17">
        <v>7.2990254844405106E-2</v>
      </c>
      <c r="BH1047" s="17">
        <v>8.81880826720082E-2</v>
      </c>
      <c r="BI1047" s="17"/>
      <c r="BJ1047" s="17">
        <v>0.116940020315946</v>
      </c>
      <c r="BK1047" s="17">
        <v>5.14192769855321E-2</v>
      </c>
      <c r="BL1047" s="17"/>
      <c r="BM1047" s="17">
        <v>0.11387097006842101</v>
      </c>
      <c r="BN1047" s="17">
        <v>6.2466063301030703E-2</v>
      </c>
      <c r="BO1047" s="17"/>
      <c r="BP1047" s="17">
        <v>5.1577437434103202E-2</v>
      </c>
      <c r="BQ1047" s="17">
        <v>5.9021769013045997E-2</v>
      </c>
      <c r="BR1047" s="17">
        <v>8.1683463027891604E-2</v>
      </c>
      <c r="BS1047" s="17">
        <v>0.121608326335647</v>
      </c>
      <c r="BT1047" s="17"/>
      <c r="BU1047" s="17">
        <v>9.9114879188832897E-2</v>
      </c>
      <c r="BV1047" s="17">
        <v>0.112557044619174</v>
      </c>
      <c r="BW1047" s="17"/>
      <c r="BX1047" s="17">
        <v>5.8573219922226201E-2</v>
      </c>
      <c r="BY1047" s="17">
        <v>0.123455714307319</v>
      </c>
      <c r="BZ1047" s="17"/>
      <c r="CA1047" s="17">
        <v>7.73948152626662E-2</v>
      </c>
      <c r="CB1047" s="17">
        <v>0.222253564846149</v>
      </c>
      <c r="CC1047" s="17">
        <v>4.0643558904610903E-2</v>
      </c>
      <c r="CD1047" s="17">
        <v>6.8274115766098098E-2</v>
      </c>
    </row>
    <row r="1048" spans="2:82">
      <c r="B1048" t="s">
        <v>195</v>
      </c>
      <c r="C1048" s="17">
        <v>0.193168474336606</v>
      </c>
      <c r="D1048" s="17">
        <v>0.155847790496391</v>
      </c>
      <c r="E1048" s="17">
        <v>0.22909412648068</v>
      </c>
      <c r="F1048" s="17"/>
      <c r="G1048" s="17">
        <v>0.111948285357369</v>
      </c>
      <c r="H1048" s="17">
        <v>0.168791784905237</v>
      </c>
      <c r="I1048" s="17">
        <v>0.190168821309882</v>
      </c>
      <c r="J1048" s="17">
        <v>0.246476080232675</v>
      </c>
      <c r="K1048" s="17">
        <v>0.21519456354981201</v>
      </c>
      <c r="L1048" s="17">
        <v>0.21146135092205701</v>
      </c>
      <c r="M1048" s="17"/>
      <c r="N1048" s="17">
        <v>0.16125213878736899</v>
      </c>
      <c r="O1048" s="17">
        <v>0.210354938236506</v>
      </c>
      <c r="P1048" s="17">
        <v>0.172912281291215</v>
      </c>
      <c r="Q1048" s="17">
        <v>0.226071229060051</v>
      </c>
      <c r="R1048" s="17"/>
      <c r="S1048" s="17">
        <v>0.14786582783343</v>
      </c>
      <c r="T1048" s="17">
        <v>0.195080995592565</v>
      </c>
      <c r="U1048" s="17">
        <v>0.20138281151234499</v>
      </c>
      <c r="V1048" s="17">
        <v>0.21858417897150501</v>
      </c>
      <c r="W1048" s="17">
        <v>0.20259843981342299</v>
      </c>
      <c r="X1048" s="17">
        <v>0.20680381475681001</v>
      </c>
      <c r="Y1048" s="17">
        <v>0.20011902422539601</v>
      </c>
      <c r="Z1048" s="17">
        <v>0.178385112103358</v>
      </c>
      <c r="AA1048" s="17">
        <v>0.18285893585289301</v>
      </c>
      <c r="AB1048" s="17">
        <v>0.18338417646619901</v>
      </c>
      <c r="AC1048" s="17">
        <v>0.26493040108965998</v>
      </c>
      <c r="AD1048" s="17">
        <v>0.18396251289947099</v>
      </c>
      <c r="AE1048" s="17"/>
      <c r="AF1048" s="17">
        <v>0.35954898816409298</v>
      </c>
      <c r="AG1048" s="17">
        <v>0.198969708446913</v>
      </c>
      <c r="AH1048" s="17">
        <v>0.21579597941039499</v>
      </c>
      <c r="AI1048" s="17">
        <v>0.24129646120402101</v>
      </c>
      <c r="AJ1048" s="17">
        <v>0.212868541825251</v>
      </c>
      <c r="AK1048" s="17">
        <v>0.19600732902187901</v>
      </c>
      <c r="AL1048" s="17">
        <v>0.175273511933172</v>
      </c>
      <c r="AM1048" s="17">
        <v>0.225466583369238</v>
      </c>
      <c r="AN1048" s="17">
        <v>0.20552472520603099</v>
      </c>
      <c r="AO1048" s="17">
        <v>0.15313726951005699</v>
      </c>
      <c r="AP1048" s="17">
        <v>0.15371254105225901</v>
      </c>
      <c r="AQ1048" s="17">
        <v>0.125651121112203</v>
      </c>
      <c r="AR1048" s="17">
        <v>0.13347819438688699</v>
      </c>
      <c r="AS1048" s="17">
        <v>0.163543307724309</v>
      </c>
      <c r="AT1048" s="17">
        <v>0.12349418569601001</v>
      </c>
      <c r="AU1048" s="17">
        <v>0.122832813967784</v>
      </c>
      <c r="AV1048" s="17"/>
      <c r="AW1048" s="17">
        <v>0.14368360826684201</v>
      </c>
      <c r="AX1048" s="17">
        <v>0.20278407178969099</v>
      </c>
      <c r="AY1048" s="17">
        <v>0.20871566212466999</v>
      </c>
      <c r="AZ1048" s="17">
        <v>0.230841160829139</v>
      </c>
      <c r="BA1048" s="17">
        <v>0.185610867488778</v>
      </c>
      <c r="BB1048" s="17">
        <v>0.189017312588599</v>
      </c>
      <c r="BC1048" s="17"/>
      <c r="BD1048" s="17">
        <v>0.23667030321749599</v>
      </c>
      <c r="BE1048" s="17">
        <v>0.22083937320052799</v>
      </c>
      <c r="BF1048" s="17">
        <v>0.15275740126882201</v>
      </c>
      <c r="BG1048" s="17">
        <v>0.119836134864112</v>
      </c>
      <c r="BH1048" s="17">
        <v>0.18112063237765499</v>
      </c>
      <c r="BI1048" s="17"/>
      <c r="BJ1048" s="17">
        <v>0.20546156889638401</v>
      </c>
      <c r="BK1048" s="17">
        <v>0.134748211134044</v>
      </c>
      <c r="BL1048" s="17"/>
      <c r="BM1048" s="17">
        <v>0.201512079518749</v>
      </c>
      <c r="BN1048" s="17">
        <v>0.152589301361063</v>
      </c>
      <c r="BO1048" s="17"/>
      <c r="BP1048" s="17">
        <v>0.13545725253598501</v>
      </c>
      <c r="BQ1048" s="17">
        <v>0.13614848665807699</v>
      </c>
      <c r="BR1048" s="17">
        <v>0.14168528759426299</v>
      </c>
      <c r="BS1048" s="17">
        <v>0.213645744623018</v>
      </c>
      <c r="BT1048" s="17"/>
      <c r="BU1048" s="17">
        <v>0.160717798973978</v>
      </c>
      <c r="BV1048" s="17">
        <v>0.23447686166735601</v>
      </c>
      <c r="BW1048" s="17"/>
      <c r="BX1048" s="17">
        <v>0.12436673662852001</v>
      </c>
      <c r="BY1048" s="17">
        <v>0.220459081818277</v>
      </c>
      <c r="BZ1048" s="17"/>
      <c r="CA1048" s="17">
        <v>7.3956173994237595E-2</v>
      </c>
      <c r="CB1048" s="17">
        <v>0.235138864645279</v>
      </c>
      <c r="CC1048" s="17">
        <v>0.12474835441442</v>
      </c>
      <c r="CD1048" s="17">
        <v>0.25714694700850699</v>
      </c>
    </row>
    <row r="1049" spans="2:82">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row>
    <row r="1050" spans="2:82">
      <c r="B1050" s="6" t="s">
        <v>335</v>
      </c>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row>
    <row r="1051" spans="2:82">
      <c r="B1051" s="24" t="s">
        <v>15</v>
      </c>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row>
    <row r="1052" spans="2:82">
      <c r="B1052" t="s">
        <v>336</v>
      </c>
      <c r="C1052" s="17">
        <v>0.25528536904404803</v>
      </c>
      <c r="D1052" s="17">
        <v>0.27826280189416402</v>
      </c>
      <c r="E1052" s="17">
        <v>0.23283570396706199</v>
      </c>
      <c r="F1052" s="17"/>
      <c r="G1052" s="17">
        <v>0.235926480057496</v>
      </c>
      <c r="H1052" s="17">
        <v>0.30249916280281303</v>
      </c>
      <c r="I1052" s="17">
        <v>0.249269958627268</v>
      </c>
      <c r="J1052" s="17">
        <v>0.21635147056173101</v>
      </c>
      <c r="K1052" s="17">
        <v>0.246446818619698</v>
      </c>
      <c r="L1052" s="17">
        <v>0.27216197200476699</v>
      </c>
      <c r="M1052" s="17"/>
      <c r="N1052" s="17">
        <v>0.31651742232256003</v>
      </c>
      <c r="O1052" s="17">
        <v>0.25034638095825901</v>
      </c>
      <c r="P1052" s="17">
        <v>0.24359501906815501</v>
      </c>
      <c r="Q1052" s="17">
        <v>0.202220996197852</v>
      </c>
      <c r="R1052" s="17"/>
      <c r="S1052" s="17">
        <v>0.28351385794429101</v>
      </c>
      <c r="T1052" s="17">
        <v>0.26763188253651798</v>
      </c>
      <c r="U1052" s="17">
        <v>0.26492314810245998</v>
      </c>
      <c r="V1052" s="17">
        <v>0.21358445107933499</v>
      </c>
      <c r="W1052" s="17">
        <v>0.25917851565819999</v>
      </c>
      <c r="X1052" s="17">
        <v>0.236622557126762</v>
      </c>
      <c r="Y1052" s="17">
        <v>0.25410991336809102</v>
      </c>
      <c r="Z1052" s="17">
        <v>0.289064858566143</v>
      </c>
      <c r="AA1052" s="17">
        <v>0.26031358805199001</v>
      </c>
      <c r="AB1052" s="17">
        <v>0.25926844761852103</v>
      </c>
      <c r="AC1052" s="17">
        <v>0.20219612310128801</v>
      </c>
      <c r="AD1052" s="17">
        <v>0.232549320099459</v>
      </c>
      <c r="AE1052" s="17"/>
      <c r="AF1052" s="17">
        <v>0.17027602768825101</v>
      </c>
      <c r="AG1052" s="17">
        <v>0.208296040618204</v>
      </c>
      <c r="AH1052" s="17">
        <v>0.19662346009283499</v>
      </c>
      <c r="AI1052" s="17">
        <v>0.226980392761259</v>
      </c>
      <c r="AJ1052" s="17">
        <v>0.21385727855424699</v>
      </c>
      <c r="AK1052" s="17">
        <v>0.25699741871238602</v>
      </c>
      <c r="AL1052" s="17">
        <v>0.26049434665854498</v>
      </c>
      <c r="AM1052" s="17">
        <v>0.22613986050287699</v>
      </c>
      <c r="AN1052" s="17">
        <v>0.26998145103265803</v>
      </c>
      <c r="AO1052" s="17">
        <v>0.262840248268018</v>
      </c>
      <c r="AP1052" s="17">
        <v>0.29207518658914899</v>
      </c>
      <c r="AQ1052" s="17">
        <v>0.334941357918011</v>
      </c>
      <c r="AR1052" s="17">
        <v>0.29113497018453299</v>
      </c>
      <c r="AS1052" s="17">
        <v>0.27056785848098203</v>
      </c>
      <c r="AT1052" s="17">
        <v>0.37505991983244102</v>
      </c>
      <c r="AU1052" s="17">
        <v>0.35048644466238099</v>
      </c>
      <c r="AV1052" s="17"/>
      <c r="AW1052" s="17">
        <v>0.278117993373594</v>
      </c>
      <c r="AX1052" s="17">
        <v>0.254659133782975</v>
      </c>
      <c r="AY1052" s="17">
        <v>0.218774021172155</v>
      </c>
      <c r="AZ1052" s="17">
        <v>0.25210611917454601</v>
      </c>
      <c r="BA1052" s="17">
        <v>0.238923485454614</v>
      </c>
      <c r="BB1052" s="17">
        <v>0.293557964898155</v>
      </c>
      <c r="BC1052" s="17"/>
      <c r="BD1052" s="17">
        <v>0.21545413870931901</v>
      </c>
      <c r="BE1052" s="17">
        <v>0.22115729668735201</v>
      </c>
      <c r="BF1052" s="17">
        <v>0.30440833564581699</v>
      </c>
      <c r="BG1052" s="17">
        <v>0.30689343376857797</v>
      </c>
      <c r="BH1052" s="17">
        <v>0.344652322416032</v>
      </c>
      <c r="BI1052" s="17"/>
      <c r="BJ1052" s="17">
        <v>0.24555908185689801</v>
      </c>
      <c r="BK1052" s="17">
        <v>0.30121160268455099</v>
      </c>
      <c r="BL1052" s="17"/>
      <c r="BM1052" s="17">
        <v>0.242526313906504</v>
      </c>
      <c r="BN1052" s="17">
        <v>0.31744239705448402</v>
      </c>
      <c r="BO1052" s="17"/>
      <c r="BP1052" s="17">
        <v>0.34154450804056602</v>
      </c>
      <c r="BQ1052" s="17">
        <v>0.273851765047536</v>
      </c>
      <c r="BR1052" s="17">
        <v>0.27688633346059099</v>
      </c>
      <c r="BS1052" s="17">
        <v>0.23375524088451999</v>
      </c>
      <c r="BT1052" s="17"/>
      <c r="BU1052" s="17">
        <v>0.27627872745849102</v>
      </c>
      <c r="BV1052" s="17">
        <v>0.228561679288246</v>
      </c>
      <c r="BW1052" s="17"/>
      <c r="BX1052" s="17">
        <v>0.26424683357481699</v>
      </c>
      <c r="BY1052" s="17">
        <v>0.25173075226957298</v>
      </c>
      <c r="BZ1052" s="17"/>
      <c r="CA1052" s="17">
        <v>0.317070959622684</v>
      </c>
      <c r="CB1052" s="17">
        <v>0.22299773712698401</v>
      </c>
      <c r="CC1052" s="17">
        <v>0.30329631188957201</v>
      </c>
      <c r="CD1052" s="17">
        <v>0.218824369752144</v>
      </c>
    </row>
    <row r="1053" spans="2:82">
      <c r="B1053" t="s">
        <v>337</v>
      </c>
      <c r="C1053" s="17">
        <v>0.23362577583424199</v>
      </c>
      <c r="D1053" s="17">
        <v>0.247747372125837</v>
      </c>
      <c r="E1053" s="17">
        <v>0.22003497272381101</v>
      </c>
      <c r="F1053" s="17"/>
      <c r="G1053" s="17">
        <v>0.38156866278928098</v>
      </c>
      <c r="H1053" s="17">
        <v>0.242014881003249</v>
      </c>
      <c r="I1053" s="17">
        <v>0.24581411419950899</v>
      </c>
      <c r="J1053" s="17">
        <v>0.22295816914686001</v>
      </c>
      <c r="K1053" s="17">
        <v>0.18832082079550999</v>
      </c>
      <c r="L1053" s="17">
        <v>0.15740062588377399</v>
      </c>
      <c r="M1053" s="17"/>
      <c r="N1053" s="17">
        <v>0.21913849620009199</v>
      </c>
      <c r="O1053" s="17">
        <v>0.219504883272652</v>
      </c>
      <c r="P1053" s="17">
        <v>0.275651441764592</v>
      </c>
      <c r="Q1053" s="17">
        <v>0.22924378091066999</v>
      </c>
      <c r="R1053" s="17"/>
      <c r="S1053" s="17">
        <v>0.27621046974409302</v>
      </c>
      <c r="T1053" s="17">
        <v>0.215652097854515</v>
      </c>
      <c r="U1053" s="17">
        <v>0.211200001378374</v>
      </c>
      <c r="V1053" s="17">
        <v>0.20360345607519001</v>
      </c>
      <c r="W1053" s="17">
        <v>0.31490739500228598</v>
      </c>
      <c r="X1053" s="17">
        <v>0.25918689865014799</v>
      </c>
      <c r="Y1053" s="17">
        <v>0.23142439631436801</v>
      </c>
      <c r="Z1053" s="17">
        <v>0.24369904759976199</v>
      </c>
      <c r="AA1053" s="17">
        <v>0.22521713797777301</v>
      </c>
      <c r="AB1053" s="17">
        <v>0.21083130852475301</v>
      </c>
      <c r="AC1053" s="17">
        <v>0.16703700863479501</v>
      </c>
      <c r="AD1053" s="17">
        <v>0.19894020636982301</v>
      </c>
      <c r="AE1053" s="17"/>
      <c r="AF1053" s="17">
        <v>0.177233550847476</v>
      </c>
      <c r="AG1053" s="17">
        <v>0.27877492579438701</v>
      </c>
      <c r="AH1053" s="17">
        <v>0.21919396906410299</v>
      </c>
      <c r="AI1053" s="17">
        <v>0.24300293147872001</v>
      </c>
      <c r="AJ1053" s="17">
        <v>0.26688017334612701</v>
      </c>
      <c r="AK1053" s="17">
        <v>0.23080186569639699</v>
      </c>
      <c r="AL1053" s="17">
        <v>0.23496934197088101</v>
      </c>
      <c r="AM1053" s="17">
        <v>0.26247971912354301</v>
      </c>
      <c r="AN1053" s="17">
        <v>0.225668567881189</v>
      </c>
      <c r="AO1053" s="17">
        <v>0.26294324953276099</v>
      </c>
      <c r="AP1053" s="17">
        <v>0.21705389012339099</v>
      </c>
      <c r="AQ1053" s="17">
        <v>0.199953478876781</v>
      </c>
      <c r="AR1053" s="17">
        <v>0.22649041621462401</v>
      </c>
      <c r="AS1053" s="17">
        <v>0.29738446756235198</v>
      </c>
      <c r="AT1053" s="17">
        <v>0.274568741900168</v>
      </c>
      <c r="AU1053" s="17">
        <v>0.189460477717774</v>
      </c>
      <c r="AV1053" s="17"/>
      <c r="AW1053" s="17">
        <v>0.249277007950091</v>
      </c>
      <c r="AX1053" s="17">
        <v>0.22828335000174799</v>
      </c>
      <c r="AY1053" s="17">
        <v>0.28126389359683701</v>
      </c>
      <c r="AZ1053" s="17">
        <v>0.21053251297092099</v>
      </c>
      <c r="BA1053" s="17">
        <v>0.19947557332156801</v>
      </c>
      <c r="BB1053" s="17">
        <v>0.235920331734564</v>
      </c>
      <c r="BC1053" s="17"/>
      <c r="BD1053" s="17">
        <v>0.232645303293605</v>
      </c>
      <c r="BE1053" s="17">
        <v>0.24356936480169</v>
      </c>
      <c r="BF1053" s="17">
        <v>0.21867935829759899</v>
      </c>
      <c r="BG1053" s="17">
        <v>0.28088672447542101</v>
      </c>
      <c r="BH1053" s="17">
        <v>0.10223414831395999</v>
      </c>
      <c r="BI1053" s="17"/>
      <c r="BJ1053" s="17">
        <v>0.21769882917946001</v>
      </c>
      <c r="BK1053" s="17">
        <v>0.308741414454962</v>
      </c>
      <c r="BL1053" s="17"/>
      <c r="BM1053" s="17">
        <v>0.23373115395265101</v>
      </c>
      <c r="BN1053" s="17">
        <v>0.23719320730257101</v>
      </c>
      <c r="BO1053" s="17"/>
      <c r="BP1053" s="17">
        <v>0.255894889394438</v>
      </c>
      <c r="BQ1053" s="17">
        <v>0.30037595464913203</v>
      </c>
      <c r="BR1053" s="17">
        <v>0.291089472083297</v>
      </c>
      <c r="BS1053" s="17">
        <v>0.22068325815697201</v>
      </c>
      <c r="BT1053" s="17"/>
      <c r="BU1053" s="17">
        <v>0.21611028337464899</v>
      </c>
      <c r="BV1053" s="17">
        <v>0.255922283956934</v>
      </c>
      <c r="BW1053" s="17"/>
      <c r="BX1053" s="17">
        <v>0.271386834514944</v>
      </c>
      <c r="BY1053" s="17">
        <v>0.218647633350112</v>
      </c>
      <c r="BZ1053" s="17"/>
      <c r="CA1053" s="17">
        <v>0.25296063106636302</v>
      </c>
      <c r="CB1053" s="17">
        <v>0.22979349647074601</v>
      </c>
      <c r="CC1053" s="17">
        <v>0.17558089716151101</v>
      </c>
      <c r="CD1053" s="17">
        <v>0.29452140976268398</v>
      </c>
    </row>
    <row r="1054" spans="2:82">
      <c r="B1054" t="s">
        <v>338</v>
      </c>
      <c r="C1054" s="17">
        <v>0.34704705788915802</v>
      </c>
      <c r="D1054" s="17">
        <v>0.33767355473702299</v>
      </c>
      <c r="E1054" s="17">
        <v>0.35585817558709798</v>
      </c>
      <c r="F1054" s="17"/>
      <c r="G1054" s="17">
        <v>0.30486749381629102</v>
      </c>
      <c r="H1054" s="17">
        <v>0.326304184226553</v>
      </c>
      <c r="I1054" s="17">
        <v>0.343289731244517</v>
      </c>
      <c r="J1054" s="17">
        <v>0.34573327627170403</v>
      </c>
      <c r="K1054" s="17">
        <v>0.35322406307578502</v>
      </c>
      <c r="L1054" s="17">
        <v>0.39202747105642399</v>
      </c>
      <c r="M1054" s="17"/>
      <c r="N1054" s="17">
        <v>0.36016927487394101</v>
      </c>
      <c r="O1054" s="17">
        <v>0.36390466153725098</v>
      </c>
      <c r="P1054" s="17">
        <v>0.30263648729249198</v>
      </c>
      <c r="Q1054" s="17">
        <v>0.35458593675137401</v>
      </c>
      <c r="R1054" s="17"/>
      <c r="S1054" s="17">
        <v>0.32809357575856002</v>
      </c>
      <c r="T1054" s="17">
        <v>0.36694816027526</v>
      </c>
      <c r="U1054" s="17">
        <v>0.32115529961795503</v>
      </c>
      <c r="V1054" s="17">
        <v>0.35995373002216802</v>
      </c>
      <c r="W1054" s="17">
        <v>0.30877255307283202</v>
      </c>
      <c r="X1054" s="17">
        <v>0.35231288744585498</v>
      </c>
      <c r="Y1054" s="17">
        <v>0.35478651508554099</v>
      </c>
      <c r="Z1054" s="17">
        <v>0.34217701937710698</v>
      </c>
      <c r="AA1054" s="17">
        <v>0.34806860191342698</v>
      </c>
      <c r="AB1054" s="17">
        <v>0.35349748853317198</v>
      </c>
      <c r="AC1054" s="17">
        <v>0.40145543139616902</v>
      </c>
      <c r="AD1054" s="17">
        <v>0.32517768282803899</v>
      </c>
      <c r="AE1054" s="17"/>
      <c r="AF1054" s="17">
        <v>0.326624785132961</v>
      </c>
      <c r="AG1054" s="17">
        <v>0.32544132020296901</v>
      </c>
      <c r="AH1054" s="17">
        <v>0.36590086019485502</v>
      </c>
      <c r="AI1054" s="17">
        <v>0.35022483486149297</v>
      </c>
      <c r="AJ1054" s="17">
        <v>0.35276942922338</v>
      </c>
      <c r="AK1054" s="17">
        <v>0.32500927719511002</v>
      </c>
      <c r="AL1054" s="17">
        <v>0.37122727563821201</v>
      </c>
      <c r="AM1054" s="17">
        <v>0.34918774134553998</v>
      </c>
      <c r="AN1054" s="17">
        <v>0.35969112126116298</v>
      </c>
      <c r="AO1054" s="17">
        <v>0.32450897580856503</v>
      </c>
      <c r="AP1054" s="17">
        <v>0.37278818597852198</v>
      </c>
      <c r="AQ1054" s="17">
        <v>0.33539451952131699</v>
      </c>
      <c r="AR1054" s="17">
        <v>0.318960750113085</v>
      </c>
      <c r="AS1054" s="17">
        <v>0.31146965027455997</v>
      </c>
      <c r="AT1054" s="17">
        <v>0.30468388625220899</v>
      </c>
      <c r="AU1054" s="17">
        <v>0.36164593825788</v>
      </c>
      <c r="AV1054" s="17"/>
      <c r="AW1054" s="17">
        <v>0.34402850736769702</v>
      </c>
      <c r="AX1054" s="17">
        <v>0.35938593648991002</v>
      </c>
      <c r="AY1054" s="17">
        <v>0.31489200438368098</v>
      </c>
      <c r="AZ1054" s="17">
        <v>0.34735609615538199</v>
      </c>
      <c r="BA1054" s="17">
        <v>0.37635063112057598</v>
      </c>
      <c r="BB1054" s="17">
        <v>0.31840600948117598</v>
      </c>
      <c r="BC1054" s="17"/>
      <c r="BD1054" s="17">
        <v>0.32380551395067098</v>
      </c>
      <c r="BE1054" s="17">
        <v>0.35737350480010299</v>
      </c>
      <c r="BF1054" s="17">
        <v>0.35589389073081301</v>
      </c>
      <c r="BG1054" s="17">
        <v>0.340173094536731</v>
      </c>
      <c r="BH1054" s="17">
        <v>0.427647123920192</v>
      </c>
      <c r="BI1054" s="17"/>
      <c r="BJ1054" s="17">
        <v>0.35949399937545001</v>
      </c>
      <c r="BK1054" s="17">
        <v>0.29514061591332502</v>
      </c>
      <c r="BL1054" s="17"/>
      <c r="BM1054" s="17">
        <v>0.35055987182169002</v>
      </c>
      <c r="BN1054" s="17">
        <v>0.32911642849063899</v>
      </c>
      <c r="BO1054" s="17"/>
      <c r="BP1054" s="17">
        <v>0.31449779995789001</v>
      </c>
      <c r="BQ1054" s="17">
        <v>0.31011781598427601</v>
      </c>
      <c r="BR1054" s="17">
        <v>0.29134312729594403</v>
      </c>
      <c r="BS1054" s="17">
        <v>0.36277541545605602</v>
      </c>
      <c r="BT1054" s="17"/>
      <c r="BU1054" s="17">
        <v>0.37213990206193398</v>
      </c>
      <c r="BV1054" s="17">
        <v>0.31510488982220503</v>
      </c>
      <c r="BW1054" s="17"/>
      <c r="BX1054" s="17">
        <v>0.38298980712001301</v>
      </c>
      <c r="BY1054" s="17">
        <v>0.33279015837256198</v>
      </c>
      <c r="BZ1054" s="17"/>
      <c r="CA1054" s="17">
        <v>0.37655545916684802</v>
      </c>
      <c r="CB1054" s="17">
        <v>0.266128923071001</v>
      </c>
      <c r="CC1054" s="17">
        <v>0.470471060498246</v>
      </c>
      <c r="CD1054" s="17">
        <v>0.28501005984123301</v>
      </c>
    </row>
    <row r="1055" spans="2:82">
      <c r="B1055" t="s">
        <v>124</v>
      </c>
      <c r="C1055" s="17">
        <v>0.16404179723255299</v>
      </c>
      <c r="D1055" s="17">
        <v>0.13631627124297499</v>
      </c>
      <c r="E1055" s="17">
        <v>0.19127114772202899</v>
      </c>
      <c r="F1055" s="17"/>
      <c r="G1055" s="17">
        <v>7.7637363336931095E-2</v>
      </c>
      <c r="H1055" s="17">
        <v>0.12918177196738501</v>
      </c>
      <c r="I1055" s="17">
        <v>0.161626195928706</v>
      </c>
      <c r="J1055" s="17">
        <v>0.21495708401970501</v>
      </c>
      <c r="K1055" s="17">
        <v>0.21200829750900799</v>
      </c>
      <c r="L1055" s="17">
        <v>0.178409931055035</v>
      </c>
      <c r="M1055" s="17"/>
      <c r="N1055" s="17">
        <v>0.104174806603407</v>
      </c>
      <c r="O1055" s="17">
        <v>0.16624407423183801</v>
      </c>
      <c r="P1055" s="17">
        <v>0.17811705187476101</v>
      </c>
      <c r="Q1055" s="17">
        <v>0.213949286140104</v>
      </c>
      <c r="R1055" s="17"/>
      <c r="S1055" s="17">
        <v>0.112182096553056</v>
      </c>
      <c r="T1055" s="17">
        <v>0.14976785933370701</v>
      </c>
      <c r="U1055" s="17">
        <v>0.202721550901211</v>
      </c>
      <c r="V1055" s="17">
        <v>0.22285836282330601</v>
      </c>
      <c r="W1055" s="17">
        <v>0.117141536266682</v>
      </c>
      <c r="X1055" s="17">
        <v>0.151877656777235</v>
      </c>
      <c r="Y1055" s="17">
        <v>0.15967917523200001</v>
      </c>
      <c r="Z1055" s="17">
        <v>0.125059074456988</v>
      </c>
      <c r="AA1055" s="17">
        <v>0.166400672056811</v>
      </c>
      <c r="AB1055" s="17">
        <v>0.17640275532355401</v>
      </c>
      <c r="AC1055" s="17">
        <v>0.22931143686774799</v>
      </c>
      <c r="AD1055" s="17">
        <v>0.24333279070267899</v>
      </c>
      <c r="AE1055" s="17"/>
      <c r="AF1055" s="17">
        <v>0.32586563633131099</v>
      </c>
      <c r="AG1055" s="17">
        <v>0.18748771338444001</v>
      </c>
      <c r="AH1055" s="17">
        <v>0.218281710648208</v>
      </c>
      <c r="AI1055" s="17">
        <v>0.17979184089852801</v>
      </c>
      <c r="AJ1055" s="17">
        <v>0.16649311887624499</v>
      </c>
      <c r="AK1055" s="17">
        <v>0.187191438396106</v>
      </c>
      <c r="AL1055" s="17">
        <v>0.133309035732363</v>
      </c>
      <c r="AM1055" s="17">
        <v>0.16219267902803999</v>
      </c>
      <c r="AN1055" s="17">
        <v>0.14465885982498899</v>
      </c>
      <c r="AO1055" s="17">
        <v>0.14970752639065599</v>
      </c>
      <c r="AP1055" s="17">
        <v>0.11808273730893799</v>
      </c>
      <c r="AQ1055" s="17">
        <v>0.12971064368389101</v>
      </c>
      <c r="AR1055" s="17">
        <v>0.16341386348775799</v>
      </c>
      <c r="AS1055" s="17">
        <v>0.120578023682106</v>
      </c>
      <c r="AT1055" s="17">
        <v>4.5687452015181998E-2</v>
      </c>
      <c r="AU1055" s="17">
        <v>9.8407139361965004E-2</v>
      </c>
      <c r="AV1055" s="17"/>
      <c r="AW1055" s="17">
        <v>0.12857649130861801</v>
      </c>
      <c r="AX1055" s="17">
        <v>0.15767157972536699</v>
      </c>
      <c r="AY1055" s="17">
        <v>0.18507008084732801</v>
      </c>
      <c r="AZ1055" s="17">
        <v>0.19000527169915199</v>
      </c>
      <c r="BA1055" s="17">
        <v>0.185250310103243</v>
      </c>
      <c r="BB1055" s="17">
        <v>0.15211569388610499</v>
      </c>
      <c r="BC1055" s="17"/>
      <c r="BD1055" s="17">
        <v>0.22809504404640499</v>
      </c>
      <c r="BE1055" s="17">
        <v>0.17789983371085499</v>
      </c>
      <c r="BF1055" s="17">
        <v>0.121018415325771</v>
      </c>
      <c r="BG1055" s="17">
        <v>7.2046747219269999E-2</v>
      </c>
      <c r="BH1055" s="17">
        <v>0.12546640534981601</v>
      </c>
      <c r="BI1055" s="17"/>
      <c r="BJ1055" s="17">
        <v>0.17724808958819199</v>
      </c>
      <c r="BK1055" s="17">
        <v>9.4906366947161896E-2</v>
      </c>
      <c r="BL1055" s="17"/>
      <c r="BM1055" s="17">
        <v>0.173182660319154</v>
      </c>
      <c r="BN1055" s="17">
        <v>0.11624796715230599</v>
      </c>
      <c r="BO1055" s="17"/>
      <c r="BP1055" s="17">
        <v>8.80628026071065E-2</v>
      </c>
      <c r="BQ1055" s="17">
        <v>0.115654464319055</v>
      </c>
      <c r="BR1055" s="17">
        <v>0.14068106716016701</v>
      </c>
      <c r="BS1055" s="17">
        <v>0.18278608550245101</v>
      </c>
      <c r="BT1055" s="17"/>
      <c r="BU1055" s="17">
        <v>0.135471087104926</v>
      </c>
      <c r="BV1055" s="17">
        <v>0.200411146932614</v>
      </c>
      <c r="BW1055" s="17"/>
      <c r="BX1055" s="17">
        <v>8.1376524790226307E-2</v>
      </c>
      <c r="BY1055" s="17">
        <v>0.19683145600775201</v>
      </c>
      <c r="BZ1055" s="17"/>
      <c r="CA1055" s="17">
        <v>5.3412950144104201E-2</v>
      </c>
      <c r="CB1055" s="17">
        <v>0.28107984333126901</v>
      </c>
      <c r="CC1055" s="17">
        <v>5.0651730450670403E-2</v>
      </c>
      <c r="CD1055" s="17">
        <v>0.20164416064394</v>
      </c>
    </row>
    <row r="1056" spans="2:82">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row>
    <row r="1057" spans="2:82">
      <c r="B1057" s="6" t="s">
        <v>191</v>
      </c>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row>
    <row r="1058" spans="2:82">
      <c r="B1058" s="24" t="s">
        <v>15</v>
      </c>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row>
    <row r="1059" spans="2:82">
      <c r="B1059" t="s">
        <v>339</v>
      </c>
      <c r="C1059" s="17">
        <v>9.5094502646131701E-2</v>
      </c>
      <c r="D1059" s="17">
        <v>0.100689427655099</v>
      </c>
      <c r="E1059" s="17">
        <v>9.0337299667842305E-2</v>
      </c>
      <c r="F1059" s="17"/>
      <c r="G1059" s="17">
        <v>0.15633769688569399</v>
      </c>
      <c r="H1059" s="17">
        <v>0.147235146669009</v>
      </c>
      <c r="I1059" s="17">
        <v>0.10007657009493</v>
      </c>
      <c r="J1059" s="17">
        <v>7.1374773343422196E-2</v>
      </c>
      <c r="K1059" s="17">
        <v>6.3361938701847004E-2</v>
      </c>
      <c r="L1059" s="17">
        <v>4.8306740286189899E-2</v>
      </c>
      <c r="M1059" s="17"/>
      <c r="N1059" s="17">
        <v>9.3566161466636197E-2</v>
      </c>
      <c r="O1059" s="17">
        <v>7.7909483722399905E-2</v>
      </c>
      <c r="P1059" s="17">
        <v>0.124403334187</v>
      </c>
      <c r="Q1059" s="17">
        <v>8.84594587224595E-2</v>
      </c>
      <c r="R1059" s="17"/>
      <c r="S1059" s="17">
        <v>0.14217594573231401</v>
      </c>
      <c r="T1059" s="17">
        <v>6.8633015432889702E-2</v>
      </c>
      <c r="U1059" s="17">
        <v>7.3125217670346507E-2</v>
      </c>
      <c r="V1059" s="17">
        <v>6.8537169691871305E-2</v>
      </c>
      <c r="W1059" s="17">
        <v>0.105137693963339</v>
      </c>
      <c r="X1059" s="17">
        <v>0.118326677796385</v>
      </c>
      <c r="Y1059" s="17">
        <v>9.2604685005605106E-2</v>
      </c>
      <c r="Z1059" s="17">
        <v>0.143396163921826</v>
      </c>
      <c r="AA1059" s="17">
        <v>9.2649699869395696E-2</v>
      </c>
      <c r="AB1059" s="17">
        <v>8.7402702503453694E-2</v>
      </c>
      <c r="AC1059" s="17">
        <v>7.6411330635833802E-2</v>
      </c>
      <c r="AD1059" s="17">
        <v>4.0575817328662403E-2</v>
      </c>
      <c r="AE1059" s="17"/>
      <c r="AF1059" s="17">
        <v>8.2951442763864805E-2</v>
      </c>
      <c r="AG1059" s="17">
        <v>8.8881451412121407E-2</v>
      </c>
      <c r="AH1059" s="17">
        <v>7.5803492507208803E-2</v>
      </c>
      <c r="AI1059" s="17">
        <v>8.0636620615949603E-2</v>
      </c>
      <c r="AJ1059" s="17">
        <v>9.3071083481379102E-2</v>
      </c>
      <c r="AK1059" s="17">
        <v>0.11235748147555399</v>
      </c>
      <c r="AL1059" s="17">
        <v>0.113935171813726</v>
      </c>
      <c r="AM1059" s="17">
        <v>8.3484376245139005E-2</v>
      </c>
      <c r="AN1059" s="17">
        <v>0.108830693576867</v>
      </c>
      <c r="AO1059" s="17">
        <v>9.7179034604150505E-2</v>
      </c>
      <c r="AP1059" s="17">
        <v>0.106225771131967</v>
      </c>
      <c r="AQ1059" s="17">
        <v>6.2956308573968098E-2</v>
      </c>
      <c r="AR1059" s="17">
        <v>8.8441366299762902E-2</v>
      </c>
      <c r="AS1059" s="17">
        <v>0.10758614836475899</v>
      </c>
      <c r="AT1059" s="17">
        <v>0.116845268725369</v>
      </c>
      <c r="AU1059" s="17">
        <v>0.13374475737012001</v>
      </c>
      <c r="AV1059" s="17"/>
      <c r="AW1059" s="17">
        <v>0.116303639235718</v>
      </c>
      <c r="AX1059" s="17">
        <v>9.137862551051E-2</v>
      </c>
      <c r="AY1059" s="17">
        <v>0.108514784509706</v>
      </c>
      <c r="AZ1059" s="17">
        <v>8.3980259003661004E-2</v>
      </c>
      <c r="BA1059" s="17">
        <v>6.3617938964585799E-2</v>
      </c>
      <c r="BB1059" s="17">
        <v>9.9070752668352705E-2</v>
      </c>
      <c r="BC1059" s="17"/>
      <c r="BD1059" s="17">
        <v>7.9513835998710106E-2</v>
      </c>
      <c r="BE1059" s="17">
        <v>9.3808108524821396E-2</v>
      </c>
      <c r="BF1059" s="17">
        <v>0.10253839249536099</v>
      </c>
      <c r="BG1059" s="17">
        <v>0.128493687096253</v>
      </c>
      <c r="BH1059" s="17">
        <v>0.119341959748506</v>
      </c>
      <c r="BI1059" s="17"/>
      <c r="BJ1059" s="17">
        <v>7.9226526716971599E-2</v>
      </c>
      <c r="BK1059" s="17">
        <v>0.16496968614462401</v>
      </c>
      <c r="BL1059" s="17"/>
      <c r="BM1059" s="17">
        <v>8.4815008314994306E-2</v>
      </c>
      <c r="BN1059" s="17">
        <v>0.14593116384017499</v>
      </c>
      <c r="BO1059" s="17"/>
      <c r="BP1059" s="17">
        <v>0.15969579155765401</v>
      </c>
      <c r="BQ1059" s="17">
        <v>0.132863159657924</v>
      </c>
      <c r="BR1059" s="17">
        <v>9.3031493887824099E-2</v>
      </c>
      <c r="BS1059" s="17">
        <v>7.8059003713405198E-2</v>
      </c>
      <c r="BT1059" s="17"/>
      <c r="BU1059" s="17">
        <v>9.1819566534971503E-2</v>
      </c>
      <c r="BV1059" s="17">
        <v>9.9263362857869103E-2</v>
      </c>
      <c r="BW1059" s="17"/>
      <c r="BX1059" s="17">
        <v>0.13016224301169099</v>
      </c>
      <c r="BY1059" s="17">
        <v>8.1184680460446398E-2</v>
      </c>
      <c r="BZ1059" s="17"/>
      <c r="CA1059" s="17">
        <v>0.13802676642831399</v>
      </c>
      <c r="CB1059" s="17">
        <v>6.7194251434486596E-2</v>
      </c>
      <c r="CC1059" s="17">
        <v>9.4408827342560606E-2</v>
      </c>
      <c r="CD1059" s="17">
        <v>0.111534561365231</v>
      </c>
    </row>
    <row r="1060" spans="2:82">
      <c r="B1060" t="s">
        <v>340</v>
      </c>
      <c r="C1060" s="17">
        <v>0.56367235993068099</v>
      </c>
      <c r="D1060" s="17">
        <v>0.56720764583420802</v>
      </c>
      <c r="E1060" s="17">
        <v>0.55846527374696298</v>
      </c>
      <c r="F1060" s="17"/>
      <c r="G1060" s="17">
        <v>0.59126901441212598</v>
      </c>
      <c r="H1060" s="17">
        <v>0.52275929355355999</v>
      </c>
      <c r="I1060" s="17">
        <v>0.55508050546092302</v>
      </c>
      <c r="J1060" s="17">
        <v>0.57374337114148</v>
      </c>
      <c r="K1060" s="17">
        <v>0.57312885718959505</v>
      </c>
      <c r="L1060" s="17">
        <v>0.57114391659293295</v>
      </c>
      <c r="M1060" s="17"/>
      <c r="N1060" s="17">
        <v>0.59415983982292397</v>
      </c>
      <c r="O1060" s="17">
        <v>0.59531896092108905</v>
      </c>
      <c r="P1060" s="17">
        <v>0.54070971543526103</v>
      </c>
      <c r="Q1060" s="17">
        <v>0.51858580774228002</v>
      </c>
      <c r="R1060" s="17"/>
      <c r="S1060" s="17">
        <v>0.58285854687318195</v>
      </c>
      <c r="T1060" s="17">
        <v>0.58303178199088801</v>
      </c>
      <c r="U1060" s="17">
        <v>0.56084826977080904</v>
      </c>
      <c r="V1060" s="17">
        <v>0.50344962331593501</v>
      </c>
      <c r="W1060" s="17">
        <v>0.58422575038564395</v>
      </c>
      <c r="X1060" s="17">
        <v>0.50888342542514198</v>
      </c>
      <c r="Y1060" s="17">
        <v>0.55475808329165199</v>
      </c>
      <c r="Z1060" s="17">
        <v>0.55061637898286397</v>
      </c>
      <c r="AA1060" s="17">
        <v>0.59331034450549602</v>
      </c>
      <c r="AB1060" s="17">
        <v>0.59335215572808597</v>
      </c>
      <c r="AC1060" s="17">
        <v>0.55397234635527703</v>
      </c>
      <c r="AD1060" s="17">
        <v>0.55449929290239897</v>
      </c>
      <c r="AE1060" s="17"/>
      <c r="AF1060" s="17">
        <v>0.41736955395006298</v>
      </c>
      <c r="AG1060" s="17">
        <v>0.53341711796156499</v>
      </c>
      <c r="AH1060" s="17">
        <v>0.59213632383566295</v>
      </c>
      <c r="AI1060" s="17">
        <v>0.49956299167753998</v>
      </c>
      <c r="AJ1060" s="17">
        <v>0.556498554362586</v>
      </c>
      <c r="AK1060" s="17">
        <v>0.55638752579953399</v>
      </c>
      <c r="AL1060" s="17">
        <v>0.561752310147972</v>
      </c>
      <c r="AM1060" s="17">
        <v>0.577755712462108</v>
      </c>
      <c r="AN1060" s="17">
        <v>0.59463661799995404</v>
      </c>
      <c r="AO1060" s="17">
        <v>0.57070034104469802</v>
      </c>
      <c r="AP1060" s="17">
        <v>0.59207928873114801</v>
      </c>
      <c r="AQ1060" s="17">
        <v>0.60834575537876501</v>
      </c>
      <c r="AR1060" s="17">
        <v>0.53366169841059097</v>
      </c>
      <c r="AS1060" s="17">
        <v>0.57601675717432599</v>
      </c>
      <c r="AT1060" s="17">
        <v>0.61945330363617301</v>
      </c>
      <c r="AU1060" s="17">
        <v>0.58992304703133303</v>
      </c>
      <c r="AV1060" s="17"/>
      <c r="AW1060" s="17">
        <v>0.59903858111349695</v>
      </c>
      <c r="AX1060" s="17">
        <v>0.57101491106939195</v>
      </c>
      <c r="AY1060" s="17">
        <v>0.53042494941826102</v>
      </c>
      <c r="AZ1060" s="17">
        <v>0.53477878685909896</v>
      </c>
      <c r="BA1060" s="17">
        <v>0.55368116275392698</v>
      </c>
      <c r="BB1060" s="17">
        <v>0.588796880305681</v>
      </c>
      <c r="BC1060" s="17"/>
      <c r="BD1060" s="17">
        <v>0.50014300463251604</v>
      </c>
      <c r="BE1060" s="17">
        <v>0.58036513236715803</v>
      </c>
      <c r="BF1060" s="17">
        <v>0.59556498259864998</v>
      </c>
      <c r="BG1060" s="17">
        <v>0.60995418788303002</v>
      </c>
      <c r="BH1060" s="17">
        <v>0.65767404555345699</v>
      </c>
      <c r="BI1060" s="17"/>
      <c r="BJ1060" s="17">
        <v>0.56878170438984998</v>
      </c>
      <c r="BK1060" s="17">
        <v>0.54708508540817402</v>
      </c>
      <c r="BL1060" s="17"/>
      <c r="BM1060" s="17">
        <v>0.56125512414615897</v>
      </c>
      <c r="BN1060" s="17">
        <v>0.58022715756038701</v>
      </c>
      <c r="BO1060" s="17"/>
      <c r="BP1060" s="17">
        <v>0.59221277390008698</v>
      </c>
      <c r="BQ1060" s="17">
        <v>0.54709042601142399</v>
      </c>
      <c r="BR1060" s="17">
        <v>0.594061790848878</v>
      </c>
      <c r="BS1060" s="17">
        <v>0.56293166301920805</v>
      </c>
      <c r="BT1060" s="17"/>
      <c r="BU1060" s="17">
        <v>0.59407700168751598</v>
      </c>
      <c r="BV1060" s="17">
        <v>0.52496849000165902</v>
      </c>
      <c r="BW1060" s="17"/>
      <c r="BX1060" s="17">
        <v>0.62415269691352304</v>
      </c>
      <c r="BY1060" s="17">
        <v>0.53968248421037701</v>
      </c>
      <c r="BZ1060" s="17"/>
      <c r="CA1060" s="17">
        <v>0.59628363731260603</v>
      </c>
      <c r="CB1060" s="17">
        <v>0.425383023651486</v>
      </c>
      <c r="CC1060" s="17">
        <v>0.69745454780019001</v>
      </c>
      <c r="CD1060" s="17">
        <v>0.54502137498935199</v>
      </c>
    </row>
    <row r="1061" spans="2:82">
      <c r="B1061" t="s">
        <v>341</v>
      </c>
      <c r="C1061" s="17">
        <v>0.20050367615488801</v>
      </c>
      <c r="D1061" s="17">
        <v>0.21746109252877599</v>
      </c>
      <c r="E1061" s="17">
        <v>0.18493242412924499</v>
      </c>
      <c r="F1061" s="17"/>
      <c r="G1061" s="17">
        <v>0.167454120064714</v>
      </c>
      <c r="H1061" s="17">
        <v>0.199243543424963</v>
      </c>
      <c r="I1061" s="17">
        <v>0.18378804079201599</v>
      </c>
      <c r="J1061" s="17">
        <v>0.19523352136939301</v>
      </c>
      <c r="K1061" s="17">
        <v>0.20691426947025501</v>
      </c>
      <c r="L1061" s="17">
        <v>0.237160917262314</v>
      </c>
      <c r="M1061" s="17"/>
      <c r="N1061" s="17">
        <v>0.20883669342807301</v>
      </c>
      <c r="O1061" s="17">
        <v>0.17793748070416299</v>
      </c>
      <c r="P1061" s="17">
        <v>0.199979020658723</v>
      </c>
      <c r="Q1061" s="17">
        <v>0.21892416357172101</v>
      </c>
      <c r="R1061" s="17"/>
      <c r="S1061" s="17">
        <v>0.172833926219741</v>
      </c>
      <c r="T1061" s="17">
        <v>0.222593947831976</v>
      </c>
      <c r="U1061" s="17">
        <v>0.20485504023796899</v>
      </c>
      <c r="V1061" s="17">
        <v>0.23906195618887399</v>
      </c>
      <c r="W1061" s="17">
        <v>0.18117601160264299</v>
      </c>
      <c r="X1061" s="17">
        <v>0.224981359623039</v>
      </c>
      <c r="Y1061" s="17">
        <v>0.193476801771436</v>
      </c>
      <c r="Z1061" s="17">
        <v>0.17524946000239799</v>
      </c>
      <c r="AA1061" s="17">
        <v>0.17818947083185199</v>
      </c>
      <c r="AB1061" s="17">
        <v>0.18817476620134699</v>
      </c>
      <c r="AC1061" s="17">
        <v>0.22140504266840599</v>
      </c>
      <c r="AD1061" s="17">
        <v>0.21468065676324299</v>
      </c>
      <c r="AE1061" s="17"/>
      <c r="AF1061" s="17">
        <v>0.13429325270577999</v>
      </c>
      <c r="AG1061" s="17">
        <v>0.20788336974334101</v>
      </c>
      <c r="AH1061" s="17">
        <v>0.18240045723520801</v>
      </c>
      <c r="AI1061" s="17">
        <v>0.24882275416166</v>
      </c>
      <c r="AJ1061" s="17">
        <v>0.211948501412311</v>
      </c>
      <c r="AK1061" s="17">
        <v>0.19894943239608501</v>
      </c>
      <c r="AL1061" s="17">
        <v>0.18312565397328701</v>
      </c>
      <c r="AM1061" s="17">
        <v>0.19513900998860501</v>
      </c>
      <c r="AN1061" s="17">
        <v>0.16801555495720499</v>
      </c>
      <c r="AO1061" s="17">
        <v>0.21517666316886</v>
      </c>
      <c r="AP1061" s="17">
        <v>0.20395771310671101</v>
      </c>
      <c r="AQ1061" s="17">
        <v>0.231371632912825</v>
      </c>
      <c r="AR1061" s="17">
        <v>0.235999846267435</v>
      </c>
      <c r="AS1061" s="17">
        <v>0.1948930268671</v>
      </c>
      <c r="AT1061" s="17">
        <v>0.18518187523051099</v>
      </c>
      <c r="AU1061" s="17">
        <v>0.19137365273604501</v>
      </c>
      <c r="AV1061" s="17"/>
      <c r="AW1061" s="17">
        <v>0.183190558691813</v>
      </c>
      <c r="AX1061" s="17">
        <v>0.19342728242531801</v>
      </c>
      <c r="AY1061" s="17">
        <v>0.19768487709823299</v>
      </c>
      <c r="AZ1061" s="17">
        <v>0.21750023209733599</v>
      </c>
      <c r="BA1061" s="17">
        <v>0.241217290623576</v>
      </c>
      <c r="BB1061" s="17">
        <v>0.171834585794579</v>
      </c>
      <c r="BC1061" s="17"/>
      <c r="BD1061" s="17">
        <v>0.23349683686709299</v>
      </c>
      <c r="BE1061" s="17">
        <v>0.184553088376467</v>
      </c>
      <c r="BF1061" s="17">
        <v>0.18550875534038</v>
      </c>
      <c r="BG1061" s="17">
        <v>0.167771586566101</v>
      </c>
      <c r="BH1061" s="17">
        <v>0.124817977665932</v>
      </c>
      <c r="BI1061" s="17"/>
      <c r="BJ1061" s="17">
        <v>0.20644949423400699</v>
      </c>
      <c r="BK1061" s="17">
        <v>0.175680280811114</v>
      </c>
      <c r="BL1061" s="17"/>
      <c r="BM1061" s="17">
        <v>0.208816259345979</v>
      </c>
      <c r="BN1061" s="17">
        <v>0.160669413537151</v>
      </c>
      <c r="BO1061" s="17"/>
      <c r="BP1061" s="17">
        <v>0.151859733721112</v>
      </c>
      <c r="BQ1061" s="17">
        <v>0.20703208412069399</v>
      </c>
      <c r="BR1061" s="17">
        <v>0.207965884816251</v>
      </c>
      <c r="BS1061" s="17">
        <v>0.20705906824144299</v>
      </c>
      <c r="BT1061" s="17"/>
      <c r="BU1061" s="17">
        <v>0.197373698519451</v>
      </c>
      <c r="BV1061" s="17">
        <v>0.20448801013427101</v>
      </c>
      <c r="BW1061" s="17"/>
      <c r="BX1061" s="17">
        <v>0.16441719773714</v>
      </c>
      <c r="BY1061" s="17">
        <v>0.21481758668536</v>
      </c>
      <c r="BZ1061" s="17"/>
      <c r="CA1061" s="17">
        <v>0.22817337479557001</v>
      </c>
      <c r="CB1061" s="17">
        <v>0.32374568536335702</v>
      </c>
      <c r="CC1061" s="17">
        <v>0.13790013364492401</v>
      </c>
      <c r="CD1061" s="17">
        <v>0.141625040590942</v>
      </c>
    </row>
    <row r="1062" spans="2:82">
      <c r="B1062" t="s">
        <v>195</v>
      </c>
      <c r="C1062" s="17">
        <v>0.14072946126829899</v>
      </c>
      <c r="D1062" s="17">
        <v>0.114641833981917</v>
      </c>
      <c r="E1062" s="17">
        <v>0.166265002455949</v>
      </c>
      <c r="F1062" s="17"/>
      <c r="G1062" s="17">
        <v>8.4939168637465798E-2</v>
      </c>
      <c r="H1062" s="17">
        <v>0.13076201635246701</v>
      </c>
      <c r="I1062" s="17">
        <v>0.161054883652131</v>
      </c>
      <c r="J1062" s="17">
        <v>0.15964833414570501</v>
      </c>
      <c r="K1062" s="17">
        <v>0.15659493463830301</v>
      </c>
      <c r="L1062" s="17">
        <v>0.14338842585856301</v>
      </c>
      <c r="M1062" s="17"/>
      <c r="N1062" s="17">
        <v>0.103437305282366</v>
      </c>
      <c r="O1062" s="17">
        <v>0.14883407465234799</v>
      </c>
      <c r="P1062" s="17">
        <v>0.134907929719015</v>
      </c>
      <c r="Q1062" s="17">
        <v>0.17403056996353899</v>
      </c>
      <c r="R1062" s="17"/>
      <c r="S1062" s="17">
        <v>0.10213158117476299</v>
      </c>
      <c r="T1062" s="17">
        <v>0.12574125474424599</v>
      </c>
      <c r="U1062" s="17">
        <v>0.161171472320875</v>
      </c>
      <c r="V1062" s="17">
        <v>0.18895125080331901</v>
      </c>
      <c r="W1062" s="17">
        <v>0.12946054404837401</v>
      </c>
      <c r="X1062" s="17">
        <v>0.14780853715543299</v>
      </c>
      <c r="Y1062" s="17">
        <v>0.159160429931307</v>
      </c>
      <c r="Z1062" s="17">
        <v>0.13073799709291201</v>
      </c>
      <c r="AA1062" s="17">
        <v>0.13585048479325701</v>
      </c>
      <c r="AB1062" s="17">
        <v>0.13107037556711301</v>
      </c>
      <c r="AC1062" s="17">
        <v>0.148211280340483</v>
      </c>
      <c r="AD1062" s="17">
        <v>0.19024423300569501</v>
      </c>
      <c r="AE1062" s="17"/>
      <c r="AF1062" s="17">
        <v>0.36538575058029199</v>
      </c>
      <c r="AG1062" s="17">
        <v>0.16981806088297199</v>
      </c>
      <c r="AH1062" s="17">
        <v>0.14965972642192099</v>
      </c>
      <c r="AI1062" s="17">
        <v>0.17097763354485099</v>
      </c>
      <c r="AJ1062" s="17">
        <v>0.13848186074372401</v>
      </c>
      <c r="AK1062" s="17">
        <v>0.13230556032882601</v>
      </c>
      <c r="AL1062" s="17">
        <v>0.14118686406501499</v>
      </c>
      <c r="AM1062" s="17">
        <v>0.14362090130414701</v>
      </c>
      <c r="AN1062" s="17">
        <v>0.12851713346597399</v>
      </c>
      <c r="AO1062" s="17">
        <v>0.116943961182292</v>
      </c>
      <c r="AP1062" s="17">
        <v>9.7737227030173804E-2</v>
      </c>
      <c r="AQ1062" s="17">
        <v>9.7326303134442196E-2</v>
      </c>
      <c r="AR1062" s="17">
        <v>0.14189708902221199</v>
      </c>
      <c r="AS1062" s="17">
        <v>0.121504067593815</v>
      </c>
      <c r="AT1062" s="17">
        <v>7.8519552407946905E-2</v>
      </c>
      <c r="AU1062" s="17">
        <v>8.4958542862501304E-2</v>
      </c>
      <c r="AV1062" s="17"/>
      <c r="AW1062" s="17">
        <v>0.101467220958972</v>
      </c>
      <c r="AX1062" s="17">
        <v>0.14417918099478</v>
      </c>
      <c r="AY1062" s="17">
        <v>0.1633753889738</v>
      </c>
      <c r="AZ1062" s="17">
        <v>0.163740722039903</v>
      </c>
      <c r="BA1062" s="17">
        <v>0.14148360765791099</v>
      </c>
      <c r="BB1062" s="17">
        <v>0.140297781231387</v>
      </c>
      <c r="BC1062" s="17"/>
      <c r="BD1062" s="17">
        <v>0.18684632250168001</v>
      </c>
      <c r="BE1062" s="17">
        <v>0.141273670731553</v>
      </c>
      <c r="BF1062" s="17">
        <v>0.116387869565608</v>
      </c>
      <c r="BG1062" s="17">
        <v>9.37805384546153E-2</v>
      </c>
      <c r="BH1062" s="17">
        <v>9.8166017032104397E-2</v>
      </c>
      <c r="BI1062" s="17"/>
      <c r="BJ1062" s="17">
        <v>0.14554227465917099</v>
      </c>
      <c r="BK1062" s="17">
        <v>0.11226494763608801</v>
      </c>
      <c r="BL1062" s="17"/>
      <c r="BM1062" s="17">
        <v>0.145113608192868</v>
      </c>
      <c r="BN1062" s="17">
        <v>0.113172265062287</v>
      </c>
      <c r="BO1062" s="17"/>
      <c r="BP1062" s="17">
        <v>9.6231700821147306E-2</v>
      </c>
      <c r="BQ1062" s="17">
        <v>0.11301433020995801</v>
      </c>
      <c r="BR1062" s="17">
        <v>0.104940830447047</v>
      </c>
      <c r="BS1062" s="17">
        <v>0.151950265025944</v>
      </c>
      <c r="BT1062" s="17"/>
      <c r="BU1062" s="17">
        <v>0.11672973325806101</v>
      </c>
      <c r="BV1062" s="17">
        <v>0.17128013700620101</v>
      </c>
      <c r="BW1062" s="17"/>
      <c r="BX1062" s="17">
        <v>8.1267862337645699E-2</v>
      </c>
      <c r="BY1062" s="17">
        <v>0.164315248643816</v>
      </c>
      <c r="BZ1062" s="17"/>
      <c r="CA1062" s="17">
        <v>3.75162214635094E-2</v>
      </c>
      <c r="CB1062" s="17">
        <v>0.18367703955067</v>
      </c>
      <c r="CC1062" s="17">
        <v>7.02364912123251E-2</v>
      </c>
      <c r="CD1062" s="17">
        <v>0.20181902305447399</v>
      </c>
    </row>
    <row r="1063" spans="2:82">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row>
    <row r="1064" spans="2:82">
      <c r="B1064" s="6" t="s">
        <v>342</v>
      </c>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row>
    <row r="1065" spans="2:82">
      <c r="B1065" s="24" t="s">
        <v>15</v>
      </c>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row>
    <row r="1066" spans="2:82">
      <c r="B1066" t="s">
        <v>343</v>
      </c>
      <c r="C1066" s="17">
        <v>0.28030364563812099</v>
      </c>
      <c r="D1066" s="17">
        <v>0.298942583235068</v>
      </c>
      <c r="E1066" s="17">
        <v>0.26274447946827001</v>
      </c>
      <c r="F1066" s="17"/>
      <c r="G1066" s="17">
        <v>0.25386353453827698</v>
      </c>
      <c r="H1066" s="17">
        <v>0.23821318508967801</v>
      </c>
      <c r="I1066" s="17">
        <v>0.27025560849137098</v>
      </c>
      <c r="J1066" s="17">
        <v>0.33736459211174302</v>
      </c>
      <c r="K1066" s="17">
        <v>0.29821625302687499</v>
      </c>
      <c r="L1066" s="17">
        <v>0.28203293308995098</v>
      </c>
      <c r="M1066" s="17"/>
      <c r="N1066" s="17">
        <v>0.28175493785970901</v>
      </c>
      <c r="O1066" s="17">
        <v>0.28685491203124602</v>
      </c>
      <c r="P1066" s="17">
        <v>0.27355767410695497</v>
      </c>
      <c r="Q1066" s="17">
        <v>0.278632024388211</v>
      </c>
      <c r="R1066" s="17"/>
      <c r="S1066" s="17">
        <v>0.24922364510685999</v>
      </c>
      <c r="T1066" s="17">
        <v>0.28389099379099098</v>
      </c>
      <c r="U1066" s="17">
        <v>0.24573245528284701</v>
      </c>
      <c r="V1066" s="17">
        <v>0.260729454990066</v>
      </c>
      <c r="W1066" s="17">
        <v>0.29690180322288401</v>
      </c>
      <c r="X1066" s="17">
        <v>0.32236287111193601</v>
      </c>
      <c r="Y1066" s="17">
        <v>0.23612644225274501</v>
      </c>
      <c r="Z1066" s="17">
        <v>0.33138365591170299</v>
      </c>
      <c r="AA1066" s="17">
        <v>0.28615783620009799</v>
      </c>
      <c r="AB1066" s="17">
        <v>0.32926324378293997</v>
      </c>
      <c r="AC1066" s="17">
        <v>0.25366032066490801</v>
      </c>
      <c r="AD1066" s="17">
        <v>0.321561210173546</v>
      </c>
      <c r="AE1066" s="17"/>
      <c r="AF1066" s="17">
        <v>0.18091303860694</v>
      </c>
      <c r="AG1066" s="17">
        <v>0.34114815149372402</v>
      </c>
      <c r="AH1066" s="17">
        <v>0.21252393243958401</v>
      </c>
      <c r="AI1066" s="17">
        <v>0.267453444496838</v>
      </c>
      <c r="AJ1066" s="17">
        <v>0.23129440053818501</v>
      </c>
      <c r="AK1066" s="17">
        <v>0.30918112240567602</v>
      </c>
      <c r="AL1066" s="17">
        <v>0.293380640740173</v>
      </c>
      <c r="AM1066" s="17">
        <v>0.29440009581279802</v>
      </c>
      <c r="AN1066" s="17">
        <v>0.25977553706391998</v>
      </c>
      <c r="AO1066" s="17">
        <v>0.32495950555557201</v>
      </c>
      <c r="AP1066" s="17">
        <v>0.265807008949906</v>
      </c>
      <c r="AQ1066" s="17">
        <v>0.32085037272297701</v>
      </c>
      <c r="AR1066" s="17">
        <v>0.34145899154843101</v>
      </c>
      <c r="AS1066" s="17">
        <v>0.29267352377581501</v>
      </c>
      <c r="AT1066" s="17">
        <v>0.29730465157904201</v>
      </c>
      <c r="AU1066" s="17">
        <v>0.24495151289303799</v>
      </c>
      <c r="AV1066" s="17"/>
      <c r="AW1066" s="17">
        <v>0.27812787692503799</v>
      </c>
      <c r="AX1066" s="17">
        <v>0.285227418270595</v>
      </c>
      <c r="AY1066" s="17">
        <v>0.27024862108102099</v>
      </c>
      <c r="AZ1066" s="17">
        <v>0.28136269628274302</v>
      </c>
      <c r="BA1066" s="17">
        <v>0.27440143258558602</v>
      </c>
      <c r="BB1066" s="17">
        <v>0.29834363257414598</v>
      </c>
      <c r="BC1066" s="17"/>
      <c r="BD1066" s="17">
        <v>0.25868990407625903</v>
      </c>
      <c r="BE1066" s="17">
        <v>0.28871346812994803</v>
      </c>
      <c r="BF1066" s="17">
        <v>0.30207813203109601</v>
      </c>
      <c r="BG1066" s="17">
        <v>0.26019493791707599</v>
      </c>
      <c r="BH1066" s="17">
        <v>0.18729263801328599</v>
      </c>
      <c r="BI1066" s="17"/>
      <c r="BJ1066" s="17">
        <v>0.28555800013987798</v>
      </c>
      <c r="BK1066" s="17">
        <v>0.25941619519649001</v>
      </c>
      <c r="BL1066" s="17"/>
      <c r="BM1066" s="17">
        <v>0.28093251708695399</v>
      </c>
      <c r="BN1066" s="17">
        <v>0.27988971246052802</v>
      </c>
      <c r="BO1066" s="17"/>
      <c r="BP1066" s="17">
        <v>0.27432807682710397</v>
      </c>
      <c r="BQ1066" s="17">
        <v>0.28450810494526402</v>
      </c>
      <c r="BR1066" s="17">
        <v>0.25154813926361003</v>
      </c>
      <c r="BS1066" s="17">
        <v>0.28528718534305703</v>
      </c>
      <c r="BT1066" s="17"/>
      <c r="BU1066" s="17">
        <v>0.27421328805300399</v>
      </c>
      <c r="BV1066" s="17">
        <v>0.28805642265423598</v>
      </c>
      <c r="BW1066" s="17"/>
      <c r="BX1066" s="17">
        <v>0.25226357274771</v>
      </c>
      <c r="BY1066" s="17">
        <v>0.29142590284413</v>
      </c>
      <c r="BZ1066" s="17"/>
      <c r="CA1066" s="17">
        <v>0.315776124170077</v>
      </c>
      <c r="CB1066" s="17">
        <v>0.32443632077512602</v>
      </c>
      <c r="CC1066" s="17">
        <v>0.24842107306286401</v>
      </c>
      <c r="CD1066" s="17">
        <v>0.262705393936633</v>
      </c>
    </row>
    <row r="1067" spans="2:82">
      <c r="B1067" t="s">
        <v>344</v>
      </c>
      <c r="C1067" s="17">
        <v>0.26288509456991999</v>
      </c>
      <c r="D1067" s="17">
        <v>0.25980966473404798</v>
      </c>
      <c r="E1067" s="17">
        <v>0.26735849032876502</v>
      </c>
      <c r="F1067" s="17"/>
      <c r="G1067" s="17">
        <v>0.26193414424281702</v>
      </c>
      <c r="H1067" s="17">
        <v>0.28869515274403201</v>
      </c>
      <c r="I1067" s="17">
        <v>0.24205719183669999</v>
      </c>
      <c r="J1067" s="17">
        <v>0.266532296638888</v>
      </c>
      <c r="K1067" s="17">
        <v>0.25603861395285998</v>
      </c>
      <c r="L1067" s="17">
        <v>0.26110429563427301</v>
      </c>
      <c r="M1067" s="17"/>
      <c r="N1067" s="17">
        <v>0.27151756786910802</v>
      </c>
      <c r="O1067" s="17">
        <v>0.27338589763551402</v>
      </c>
      <c r="P1067" s="17">
        <v>0.27255725054232</v>
      </c>
      <c r="Q1067" s="17">
        <v>0.23328822491499501</v>
      </c>
      <c r="R1067" s="17"/>
      <c r="S1067" s="17">
        <v>0.22678317307766899</v>
      </c>
      <c r="T1067" s="17">
        <v>0.31310170910763602</v>
      </c>
      <c r="U1067" s="17">
        <v>0.280837076068505</v>
      </c>
      <c r="V1067" s="17">
        <v>0.22684861495935801</v>
      </c>
      <c r="W1067" s="17">
        <v>0.263438161358447</v>
      </c>
      <c r="X1067" s="17">
        <v>0.246939146850083</v>
      </c>
      <c r="Y1067" s="17">
        <v>0.29521995477638302</v>
      </c>
      <c r="Z1067" s="17">
        <v>0.25841625428541798</v>
      </c>
      <c r="AA1067" s="17">
        <v>0.258094996895118</v>
      </c>
      <c r="AB1067" s="17">
        <v>0.28231884931044099</v>
      </c>
      <c r="AC1067" s="17">
        <v>0.24290627398140499</v>
      </c>
      <c r="AD1067" s="17">
        <v>0.232848718717309</v>
      </c>
      <c r="AE1067" s="17"/>
      <c r="AF1067" s="17">
        <v>0.357206781615375</v>
      </c>
      <c r="AG1067" s="17">
        <v>0.197172055591921</v>
      </c>
      <c r="AH1067" s="17">
        <v>0.24419746060811401</v>
      </c>
      <c r="AI1067" s="17">
        <v>0.266883389230407</v>
      </c>
      <c r="AJ1067" s="17">
        <v>0.25837212075528199</v>
      </c>
      <c r="AK1067" s="17">
        <v>0.28033952645529903</v>
      </c>
      <c r="AL1067" s="17">
        <v>0.25404369748174599</v>
      </c>
      <c r="AM1067" s="17">
        <v>0.25432767966183101</v>
      </c>
      <c r="AN1067" s="17">
        <v>0.25947212369226902</v>
      </c>
      <c r="AO1067" s="17">
        <v>0.29407682418698</v>
      </c>
      <c r="AP1067" s="17">
        <v>0.31146798735243098</v>
      </c>
      <c r="AQ1067" s="17">
        <v>0.24310244726482899</v>
      </c>
      <c r="AR1067" s="17">
        <v>0.23112870302695801</v>
      </c>
      <c r="AS1067" s="17">
        <v>0.21394452319853099</v>
      </c>
      <c r="AT1067" s="17">
        <v>0.28154460697685901</v>
      </c>
      <c r="AU1067" s="17">
        <v>0.30763658718100001</v>
      </c>
      <c r="AV1067" s="17"/>
      <c r="AW1067" s="17">
        <v>0.26919416391953499</v>
      </c>
      <c r="AX1067" s="17">
        <v>0.26182199814461199</v>
      </c>
      <c r="AY1067" s="17">
        <v>0.26567724963012201</v>
      </c>
      <c r="AZ1067" s="17">
        <v>0.26039424935229999</v>
      </c>
      <c r="BA1067" s="17">
        <v>0.28190240202635503</v>
      </c>
      <c r="BB1067" s="17">
        <v>0.21105122121480399</v>
      </c>
      <c r="BC1067" s="17"/>
      <c r="BD1067" s="17">
        <v>0.256814309297275</v>
      </c>
      <c r="BE1067" s="17">
        <v>0.27305652906626798</v>
      </c>
      <c r="BF1067" s="17">
        <v>0.28037786703895101</v>
      </c>
      <c r="BG1067" s="17">
        <v>0.25019050869970499</v>
      </c>
      <c r="BH1067" s="17">
        <v>0.403771580799903</v>
      </c>
      <c r="BI1067" s="17"/>
      <c r="BJ1067" s="17">
        <v>0.26423232977960198</v>
      </c>
      <c r="BK1067" s="17">
        <v>0.259360698427402</v>
      </c>
      <c r="BL1067" s="17"/>
      <c r="BM1067" s="17">
        <v>0.26578424443875798</v>
      </c>
      <c r="BN1067" s="17">
        <v>0.25079781961590902</v>
      </c>
      <c r="BO1067" s="17"/>
      <c r="BP1067" s="17">
        <v>0.24816516793026699</v>
      </c>
      <c r="BQ1067" s="17">
        <v>0.238284841332908</v>
      </c>
      <c r="BR1067" s="17">
        <v>0.28687677727541699</v>
      </c>
      <c r="BS1067" s="17">
        <v>0.26608667342341702</v>
      </c>
      <c r="BT1067" s="17"/>
      <c r="BU1067" s="17">
        <v>0.279373056198638</v>
      </c>
      <c r="BV1067" s="17">
        <v>0.241896591321756</v>
      </c>
      <c r="BW1067" s="17"/>
      <c r="BX1067" s="17">
        <v>0.27722593375069898</v>
      </c>
      <c r="BY1067" s="17">
        <v>0.25719671770506702</v>
      </c>
      <c r="BZ1067" s="17"/>
      <c r="CA1067" s="17">
        <v>0.26516364236484502</v>
      </c>
      <c r="CB1067" s="17">
        <v>0.22142941834756599</v>
      </c>
      <c r="CC1067" s="17">
        <v>0.28964213987691101</v>
      </c>
      <c r="CD1067" s="17">
        <v>0.27356030631192102</v>
      </c>
    </row>
    <row r="1068" spans="2:82">
      <c r="B1068" t="s">
        <v>345</v>
      </c>
      <c r="C1068" s="17">
        <v>0.249920273246059</v>
      </c>
      <c r="D1068" s="17">
        <v>0.207392692833302</v>
      </c>
      <c r="E1068" s="17">
        <v>0.28942690997009701</v>
      </c>
      <c r="F1068" s="17"/>
      <c r="G1068" s="17">
        <v>0.23248780916058301</v>
      </c>
      <c r="H1068" s="17">
        <v>0.22429511993061599</v>
      </c>
      <c r="I1068" s="17">
        <v>0.23618822412891</v>
      </c>
      <c r="J1068" s="17">
        <v>0.21647610114864699</v>
      </c>
      <c r="K1068" s="17">
        <v>0.28367867733489399</v>
      </c>
      <c r="L1068" s="17">
        <v>0.29817500665348701</v>
      </c>
      <c r="M1068" s="17"/>
      <c r="N1068" s="17">
        <v>0.25279951950234802</v>
      </c>
      <c r="O1068" s="17">
        <v>0.27586005107357597</v>
      </c>
      <c r="P1068" s="17">
        <v>0.227087696319524</v>
      </c>
      <c r="Q1068" s="17">
        <v>0.23678664556749399</v>
      </c>
      <c r="R1068" s="17"/>
      <c r="S1068" s="17">
        <v>0.23920280954977299</v>
      </c>
      <c r="T1068" s="17">
        <v>0.248525661782593</v>
      </c>
      <c r="U1068" s="17">
        <v>0.26381695332948502</v>
      </c>
      <c r="V1068" s="17">
        <v>0.271772518355403</v>
      </c>
      <c r="W1068" s="17">
        <v>0.246651857455673</v>
      </c>
      <c r="X1068" s="17">
        <v>0.23201524892907999</v>
      </c>
      <c r="Y1068" s="17">
        <v>0.22916138741230899</v>
      </c>
      <c r="Z1068" s="17">
        <v>0.29393935079178801</v>
      </c>
      <c r="AA1068" s="17">
        <v>0.23866873674939601</v>
      </c>
      <c r="AB1068" s="17">
        <v>0.27440812118235902</v>
      </c>
      <c r="AC1068" s="17">
        <v>0.25874041646039297</v>
      </c>
      <c r="AD1068" s="17">
        <v>0.214470095515853</v>
      </c>
      <c r="AE1068" s="17"/>
      <c r="AF1068" s="17">
        <v>0.175861384567847</v>
      </c>
      <c r="AG1068" s="17">
        <v>0.20586089978883601</v>
      </c>
      <c r="AH1068" s="17">
        <v>0.26198834397479198</v>
      </c>
      <c r="AI1068" s="17">
        <v>0.22551781800204401</v>
      </c>
      <c r="AJ1068" s="17">
        <v>0.27258936895712599</v>
      </c>
      <c r="AK1068" s="17">
        <v>0.27366127671912899</v>
      </c>
      <c r="AL1068" s="17">
        <v>0.248658279605532</v>
      </c>
      <c r="AM1068" s="17">
        <v>0.23071416625879301</v>
      </c>
      <c r="AN1068" s="17">
        <v>0.26889609366897599</v>
      </c>
      <c r="AO1068" s="17">
        <v>0.22855968434910801</v>
      </c>
      <c r="AP1068" s="17">
        <v>0.28731768227041699</v>
      </c>
      <c r="AQ1068" s="17">
        <v>0.26166391402881001</v>
      </c>
      <c r="AR1068" s="17">
        <v>0.219974574351296</v>
      </c>
      <c r="AS1068" s="17">
        <v>0.24631439676886799</v>
      </c>
      <c r="AT1068" s="17">
        <v>0.20594192260444399</v>
      </c>
      <c r="AU1068" s="17">
        <v>0.19718919008851801</v>
      </c>
      <c r="AV1068" s="17"/>
      <c r="AW1068" s="17">
        <v>0.26206230772641198</v>
      </c>
      <c r="AX1068" s="17">
        <v>0.22264574166912801</v>
      </c>
      <c r="AY1068" s="17">
        <v>0.23311006813523799</v>
      </c>
      <c r="AZ1068" s="17">
        <v>0.25041997700483698</v>
      </c>
      <c r="BA1068" s="17">
        <v>0.30241768858817197</v>
      </c>
      <c r="BB1068" s="17">
        <v>0.261450806125827</v>
      </c>
      <c r="BC1068" s="17"/>
      <c r="BD1068" s="17">
        <v>0.250035989692725</v>
      </c>
      <c r="BE1068" s="17">
        <v>0.22184833885292299</v>
      </c>
      <c r="BF1068" s="17">
        <v>0.260949971057156</v>
      </c>
      <c r="BG1068" s="17">
        <v>0.287758695898855</v>
      </c>
      <c r="BH1068" s="17">
        <v>0.27728488143886598</v>
      </c>
      <c r="BI1068" s="17"/>
      <c r="BJ1068" s="17">
        <v>0.25183115144283402</v>
      </c>
      <c r="BK1068" s="17">
        <v>0.24437142691859301</v>
      </c>
      <c r="BL1068" s="17"/>
      <c r="BM1068" s="17">
        <v>0.25213958314911999</v>
      </c>
      <c r="BN1068" s="17">
        <v>0.24204761241912201</v>
      </c>
      <c r="BO1068" s="17"/>
      <c r="BP1068" s="17">
        <v>0.26207108703791898</v>
      </c>
      <c r="BQ1068" s="17">
        <v>0.228623451704728</v>
      </c>
      <c r="BR1068" s="17">
        <v>0.23933412800679801</v>
      </c>
      <c r="BS1068" s="17">
        <v>0.25458135935527398</v>
      </c>
      <c r="BT1068" s="17"/>
      <c r="BU1068" s="17">
        <v>0.27572685561367399</v>
      </c>
      <c r="BV1068" s="17">
        <v>0.217069545542805</v>
      </c>
      <c r="BW1068" s="17"/>
      <c r="BX1068" s="17">
        <v>0.29576509857558297</v>
      </c>
      <c r="BY1068" s="17">
        <v>0.23173565793238499</v>
      </c>
      <c r="BZ1068" s="17"/>
      <c r="CA1068" s="17">
        <v>0.220543636528892</v>
      </c>
      <c r="CB1068" s="17">
        <v>0.18210399179845899</v>
      </c>
      <c r="CC1068" s="17">
        <v>0.33521616368300899</v>
      </c>
      <c r="CD1068" s="17">
        <v>0.23148480276907499</v>
      </c>
    </row>
    <row r="1069" spans="2:82">
      <c r="B1069" t="s">
        <v>346</v>
      </c>
      <c r="C1069" s="17">
        <v>0.231365604762102</v>
      </c>
      <c r="D1069" s="17">
        <v>0.25319338867230601</v>
      </c>
      <c r="E1069" s="17">
        <v>0.211767214773147</v>
      </c>
      <c r="F1069" s="17"/>
      <c r="G1069" s="17">
        <v>0.21145015567568501</v>
      </c>
      <c r="H1069" s="17">
        <v>0.208462163130538</v>
      </c>
      <c r="I1069" s="17">
        <v>0.21654230374467301</v>
      </c>
      <c r="J1069" s="17">
        <v>0.236762198593053</v>
      </c>
      <c r="K1069" s="17">
        <v>0.25262341650070103</v>
      </c>
      <c r="L1069" s="17">
        <v>0.25675671770431802</v>
      </c>
      <c r="M1069" s="17"/>
      <c r="N1069" s="17">
        <v>0.26592321576946099</v>
      </c>
      <c r="O1069" s="17">
        <v>0.20431080853569</v>
      </c>
      <c r="P1069" s="17">
        <v>0.225149702531419</v>
      </c>
      <c r="Q1069" s="17">
        <v>0.22949470957377399</v>
      </c>
      <c r="R1069" s="17"/>
      <c r="S1069" s="17">
        <v>0.24251483305541399</v>
      </c>
      <c r="T1069" s="17">
        <v>0.22836266379733</v>
      </c>
      <c r="U1069" s="17">
        <v>0.23926813715801901</v>
      </c>
      <c r="V1069" s="17">
        <v>0.21349600178070299</v>
      </c>
      <c r="W1069" s="17">
        <v>0.230858621081552</v>
      </c>
      <c r="X1069" s="17">
        <v>0.25280425202113999</v>
      </c>
      <c r="Y1069" s="17">
        <v>0.197103534472577</v>
      </c>
      <c r="Z1069" s="17">
        <v>0.26198215233507799</v>
      </c>
      <c r="AA1069" s="17">
        <v>0.23065217972424901</v>
      </c>
      <c r="AB1069" s="17">
        <v>0.23827946249971799</v>
      </c>
      <c r="AC1069" s="17">
        <v>0.234068247210725</v>
      </c>
      <c r="AD1069" s="17">
        <v>0.189661119594175</v>
      </c>
      <c r="AE1069" s="17"/>
      <c r="AF1069" s="17">
        <v>0.173300035581158</v>
      </c>
      <c r="AG1069" s="17">
        <v>0.22585486733311</v>
      </c>
      <c r="AH1069" s="17">
        <v>0.17941058848474101</v>
      </c>
      <c r="AI1069" s="17">
        <v>0.192842071644727</v>
      </c>
      <c r="AJ1069" s="17">
        <v>0.22196696112127501</v>
      </c>
      <c r="AK1069" s="17">
        <v>0.22946611229556599</v>
      </c>
      <c r="AL1069" s="17">
        <v>0.22931912106661301</v>
      </c>
      <c r="AM1069" s="17">
        <v>0.217551479911747</v>
      </c>
      <c r="AN1069" s="17">
        <v>0.24584996789841801</v>
      </c>
      <c r="AO1069" s="17">
        <v>0.25916786749033299</v>
      </c>
      <c r="AP1069" s="17">
        <v>0.26858446933903701</v>
      </c>
      <c r="AQ1069" s="17">
        <v>0.223624770708686</v>
      </c>
      <c r="AR1069" s="17">
        <v>0.26957029657484499</v>
      </c>
      <c r="AS1069" s="17">
        <v>0.33812278580395499</v>
      </c>
      <c r="AT1069" s="17">
        <v>0.28302425386501701</v>
      </c>
      <c r="AU1069" s="17">
        <v>0.301903343321619</v>
      </c>
      <c r="AV1069" s="17"/>
      <c r="AW1069" s="17">
        <v>0.23658851635341899</v>
      </c>
      <c r="AX1069" s="17">
        <v>0.21632412331196099</v>
      </c>
      <c r="AY1069" s="17">
        <v>0.23153728907238999</v>
      </c>
      <c r="AZ1069" s="17">
        <v>0.23995703486051201</v>
      </c>
      <c r="BA1069" s="17">
        <v>0.231653215116365</v>
      </c>
      <c r="BB1069" s="17">
        <v>0.251451787955772</v>
      </c>
      <c r="BC1069" s="17"/>
      <c r="BD1069" s="17">
        <v>0.21689209299926401</v>
      </c>
      <c r="BE1069" s="17">
        <v>0.20947860547866801</v>
      </c>
      <c r="BF1069" s="17">
        <v>0.230854946988649</v>
      </c>
      <c r="BG1069" s="17">
        <v>0.26719101206627799</v>
      </c>
      <c r="BH1069" s="17">
        <v>0.32590472592609299</v>
      </c>
      <c r="BI1069" s="17"/>
      <c r="BJ1069" s="17">
        <v>0.22533065532451799</v>
      </c>
      <c r="BK1069" s="17">
        <v>0.25712237016478501</v>
      </c>
      <c r="BL1069" s="17"/>
      <c r="BM1069" s="17">
        <v>0.22872999503545399</v>
      </c>
      <c r="BN1069" s="17">
        <v>0.24282374900239401</v>
      </c>
      <c r="BO1069" s="17"/>
      <c r="BP1069" s="17">
        <v>0.24219980557280699</v>
      </c>
      <c r="BQ1069" s="17">
        <v>0.245313298890105</v>
      </c>
      <c r="BR1069" s="17">
        <v>0.22196242412167899</v>
      </c>
      <c r="BS1069" s="17">
        <v>0.22813305494199701</v>
      </c>
      <c r="BT1069" s="17"/>
      <c r="BU1069" s="17">
        <v>0.243086903791849</v>
      </c>
      <c r="BV1069" s="17">
        <v>0.216444868754926</v>
      </c>
      <c r="BW1069" s="17"/>
      <c r="BX1069" s="17">
        <v>0.23326767612510901</v>
      </c>
      <c r="BY1069" s="17">
        <v>0.23061113714690601</v>
      </c>
      <c r="BZ1069" s="17"/>
      <c r="CA1069" s="17">
        <v>0.262898262697219</v>
      </c>
      <c r="CB1069" s="17">
        <v>0.25196099011441297</v>
      </c>
      <c r="CC1069" s="17">
        <v>0.223092739585911</v>
      </c>
      <c r="CD1069" s="17">
        <v>0.212166029583644</v>
      </c>
    </row>
    <row r="1070" spans="2:82">
      <c r="B1070" t="s">
        <v>347</v>
      </c>
      <c r="C1070" s="17">
        <v>0.22703040631000601</v>
      </c>
      <c r="D1070" s="17">
        <v>0.228073120721936</v>
      </c>
      <c r="E1070" s="17">
        <v>0.22724362181391</v>
      </c>
      <c r="F1070" s="17"/>
      <c r="G1070" s="17">
        <v>0.18404228350858901</v>
      </c>
      <c r="H1070" s="17">
        <v>0.20096979156775399</v>
      </c>
      <c r="I1070" s="17">
        <v>0.21672474845179199</v>
      </c>
      <c r="J1070" s="17">
        <v>0.21037808412643899</v>
      </c>
      <c r="K1070" s="17">
        <v>0.25667354114957502</v>
      </c>
      <c r="L1070" s="17">
        <v>0.27896524694337899</v>
      </c>
      <c r="M1070" s="17"/>
      <c r="N1070" s="17">
        <v>0.25599673834922299</v>
      </c>
      <c r="O1070" s="17">
        <v>0.23361642364767901</v>
      </c>
      <c r="P1070" s="17">
        <v>0.20957449715291501</v>
      </c>
      <c r="Q1070" s="17">
        <v>0.20481109263841701</v>
      </c>
      <c r="R1070" s="17"/>
      <c r="S1070" s="17">
        <v>0.20797199861600801</v>
      </c>
      <c r="T1070" s="17">
        <v>0.21675233016110201</v>
      </c>
      <c r="U1070" s="17">
        <v>0.215493103228382</v>
      </c>
      <c r="V1070" s="17">
        <v>0.26365711592601399</v>
      </c>
      <c r="W1070" s="17">
        <v>0.24810725683041199</v>
      </c>
      <c r="X1070" s="17">
        <v>0.26826676840222402</v>
      </c>
      <c r="Y1070" s="17">
        <v>0.207419315389926</v>
      </c>
      <c r="Z1070" s="17">
        <v>0.20847382166287301</v>
      </c>
      <c r="AA1070" s="17">
        <v>0.214574615325164</v>
      </c>
      <c r="AB1070" s="17">
        <v>0.210932855734458</v>
      </c>
      <c r="AC1070" s="17">
        <v>0.24993264619903399</v>
      </c>
      <c r="AD1070" s="17">
        <v>0.24133494953292001</v>
      </c>
      <c r="AE1070" s="17"/>
      <c r="AF1070" s="17">
        <v>0.132420645561421</v>
      </c>
      <c r="AG1070" s="17">
        <v>0.18595865534970299</v>
      </c>
      <c r="AH1070" s="17">
        <v>0.213991788205493</v>
      </c>
      <c r="AI1070" s="17">
        <v>0.221379028731535</v>
      </c>
      <c r="AJ1070" s="17">
        <v>0.216694770322408</v>
      </c>
      <c r="AK1070" s="17">
        <v>0.26296220405728599</v>
      </c>
      <c r="AL1070" s="17">
        <v>0.21388562104199299</v>
      </c>
      <c r="AM1070" s="17">
        <v>0.23162222766566401</v>
      </c>
      <c r="AN1070" s="17">
        <v>0.203506001571018</v>
      </c>
      <c r="AO1070" s="17">
        <v>0.237598702285892</v>
      </c>
      <c r="AP1070" s="17">
        <v>0.212754275765204</v>
      </c>
      <c r="AQ1070" s="17">
        <v>0.245376892853996</v>
      </c>
      <c r="AR1070" s="17">
        <v>0.19440861692448799</v>
      </c>
      <c r="AS1070" s="17">
        <v>0.338911063530625</v>
      </c>
      <c r="AT1070" s="17">
        <v>0.25430057346148799</v>
      </c>
      <c r="AU1070" s="17">
        <v>0.217658405925998</v>
      </c>
      <c r="AV1070" s="17"/>
      <c r="AW1070" s="17">
        <v>0.20458370552686</v>
      </c>
      <c r="AX1070" s="17">
        <v>0.22582781847667599</v>
      </c>
      <c r="AY1070" s="17">
        <v>0.209296334413656</v>
      </c>
      <c r="AZ1070" s="17">
        <v>0.231985056565013</v>
      </c>
      <c r="BA1070" s="17">
        <v>0.27417700412683799</v>
      </c>
      <c r="BB1070" s="17">
        <v>0.25080969968223299</v>
      </c>
      <c r="BC1070" s="17"/>
      <c r="BD1070" s="17">
        <v>0.22193482587847899</v>
      </c>
      <c r="BE1070" s="17">
        <v>0.20137484651694201</v>
      </c>
      <c r="BF1070" s="17">
        <v>0.24786770082120599</v>
      </c>
      <c r="BG1070" s="17">
        <v>0.21875032284037399</v>
      </c>
      <c r="BH1070" s="17">
        <v>0.24383167304307601</v>
      </c>
      <c r="BI1070" s="17"/>
      <c r="BJ1070" s="17">
        <v>0.233696703081891</v>
      </c>
      <c r="BK1070" s="17">
        <v>0.19833463598933199</v>
      </c>
      <c r="BL1070" s="17"/>
      <c r="BM1070" s="17">
        <v>0.227666848713236</v>
      </c>
      <c r="BN1070" s="17">
        <v>0.22203805850712699</v>
      </c>
      <c r="BO1070" s="17"/>
      <c r="BP1070" s="17">
        <v>0.18634150516968401</v>
      </c>
      <c r="BQ1070" s="17">
        <v>0.20893507393105501</v>
      </c>
      <c r="BR1070" s="17">
        <v>0.20388773293163601</v>
      </c>
      <c r="BS1070" s="17">
        <v>0.23580167100091501</v>
      </c>
      <c r="BT1070" s="17"/>
      <c r="BU1070" s="17">
        <v>0.234682972440792</v>
      </c>
      <c r="BV1070" s="17">
        <v>0.21728900147722</v>
      </c>
      <c r="BW1070" s="17"/>
      <c r="BX1070" s="17">
        <v>0.21014158871258201</v>
      </c>
      <c r="BY1070" s="17">
        <v>0.233729453561347</v>
      </c>
      <c r="BZ1070" s="17"/>
      <c r="CA1070" s="17">
        <v>0.25676614090962602</v>
      </c>
      <c r="CB1070" s="17">
        <v>0.259416789705946</v>
      </c>
      <c r="CC1070" s="17">
        <v>0.227104020534873</v>
      </c>
      <c r="CD1070" s="17">
        <v>0.18798369015739499</v>
      </c>
    </row>
    <row r="1071" spans="2:82">
      <c r="B1071" t="s">
        <v>348</v>
      </c>
      <c r="C1071" s="17">
        <v>0.19936757917671899</v>
      </c>
      <c r="D1071" s="17">
        <v>0.18035766250521301</v>
      </c>
      <c r="E1071" s="17">
        <v>0.21749565460121301</v>
      </c>
      <c r="F1071" s="17"/>
      <c r="G1071" s="17">
        <v>0.200171316156251</v>
      </c>
      <c r="H1071" s="17">
        <v>0.177926426063718</v>
      </c>
      <c r="I1071" s="17">
        <v>0.17779665466255701</v>
      </c>
      <c r="J1071" s="17">
        <v>0.158407230612298</v>
      </c>
      <c r="K1071" s="17">
        <v>0.20214019737435601</v>
      </c>
      <c r="L1071" s="17">
        <v>0.26535166663603499</v>
      </c>
      <c r="M1071" s="17"/>
      <c r="N1071" s="17">
        <v>0.23148948788323501</v>
      </c>
      <c r="O1071" s="17">
        <v>0.21844322387222101</v>
      </c>
      <c r="P1071" s="17">
        <v>0.17059520222647101</v>
      </c>
      <c r="Q1071" s="17">
        <v>0.16511909492038501</v>
      </c>
      <c r="R1071" s="17"/>
      <c r="S1071" s="17">
        <v>0.19122902432899</v>
      </c>
      <c r="T1071" s="17">
        <v>0.22689035101459201</v>
      </c>
      <c r="U1071" s="17">
        <v>0.23107794755886199</v>
      </c>
      <c r="V1071" s="17">
        <v>0.19266876777953801</v>
      </c>
      <c r="W1071" s="17">
        <v>0.17476627681256701</v>
      </c>
      <c r="X1071" s="17">
        <v>0.17931946558313899</v>
      </c>
      <c r="Y1071" s="17">
        <v>0.18347065168748899</v>
      </c>
      <c r="Z1071" s="17">
        <v>0.167884235867262</v>
      </c>
      <c r="AA1071" s="17">
        <v>0.181011858207798</v>
      </c>
      <c r="AB1071" s="17">
        <v>0.22681048995257799</v>
      </c>
      <c r="AC1071" s="17">
        <v>0.200942245062321</v>
      </c>
      <c r="AD1071" s="17">
        <v>0.23790240345392899</v>
      </c>
      <c r="AE1071" s="17"/>
      <c r="AF1071" s="17">
        <v>9.44836287385903E-2</v>
      </c>
      <c r="AG1071" s="17">
        <v>0.154524362413126</v>
      </c>
      <c r="AH1071" s="17">
        <v>0.17848103671493701</v>
      </c>
      <c r="AI1071" s="17">
        <v>0.20071469883999499</v>
      </c>
      <c r="AJ1071" s="17">
        <v>0.227502974800258</v>
      </c>
      <c r="AK1071" s="17">
        <v>0.200273709793234</v>
      </c>
      <c r="AL1071" s="17">
        <v>0.21176841950868699</v>
      </c>
      <c r="AM1071" s="17">
        <v>0.22232105471167199</v>
      </c>
      <c r="AN1071" s="17">
        <v>0.204632428252534</v>
      </c>
      <c r="AO1071" s="17">
        <v>0.205980199623857</v>
      </c>
      <c r="AP1071" s="17">
        <v>0.17017789987579501</v>
      </c>
      <c r="AQ1071" s="17">
        <v>0.19722455769935701</v>
      </c>
      <c r="AR1071" s="17">
        <v>0.15899856177418401</v>
      </c>
      <c r="AS1071" s="17">
        <v>0.22390337874249799</v>
      </c>
      <c r="AT1071" s="17">
        <v>0.26598334576618199</v>
      </c>
      <c r="AU1071" s="17">
        <v>0.19099702932704499</v>
      </c>
      <c r="AV1071" s="17"/>
      <c r="AW1071" s="17">
        <v>0.17734223095038401</v>
      </c>
      <c r="AX1071" s="17">
        <v>0.20609858697186001</v>
      </c>
      <c r="AY1071" s="17">
        <v>0.20364719997241501</v>
      </c>
      <c r="AZ1071" s="17">
        <v>0.19363503090238601</v>
      </c>
      <c r="BA1071" s="17">
        <v>0.23954372773041599</v>
      </c>
      <c r="BB1071" s="17">
        <v>0.19036569342043499</v>
      </c>
      <c r="BC1071" s="17"/>
      <c r="BD1071" s="17">
        <v>0.162158906683738</v>
      </c>
      <c r="BE1071" s="17">
        <v>0.19198871904676301</v>
      </c>
      <c r="BF1071" s="17">
        <v>0.221030365897882</v>
      </c>
      <c r="BG1071" s="17">
        <v>0.23165725757788899</v>
      </c>
      <c r="BH1071" s="17">
        <v>0.22351842767595101</v>
      </c>
      <c r="BI1071" s="17"/>
      <c r="BJ1071" s="17">
        <v>0.19585768157064601</v>
      </c>
      <c r="BK1071" s="17">
        <v>0.214102170727831</v>
      </c>
      <c r="BL1071" s="17"/>
      <c r="BM1071" s="17">
        <v>0.19675542942351501</v>
      </c>
      <c r="BN1071" s="17">
        <v>0.211216430003308</v>
      </c>
      <c r="BO1071" s="17"/>
      <c r="BP1071" s="17">
        <v>0.21767122789596799</v>
      </c>
      <c r="BQ1071" s="17">
        <v>0.21050466582114299</v>
      </c>
      <c r="BR1071" s="17">
        <v>0.22184036098721199</v>
      </c>
      <c r="BS1071" s="17">
        <v>0.19531672695567401</v>
      </c>
      <c r="BT1071" s="17"/>
      <c r="BU1071" s="17">
        <v>0.22844585206349399</v>
      </c>
      <c r="BV1071" s="17">
        <v>0.162352122768083</v>
      </c>
      <c r="BW1071" s="17"/>
      <c r="BX1071" s="17">
        <v>0.22669774781311799</v>
      </c>
      <c r="BY1071" s="17">
        <v>0.18852690960194199</v>
      </c>
      <c r="BZ1071" s="17"/>
      <c r="CA1071" s="17">
        <v>0.198936367100082</v>
      </c>
      <c r="CB1071" s="17">
        <v>0.151341817083186</v>
      </c>
      <c r="CC1071" s="17">
        <v>0.25747699962120701</v>
      </c>
      <c r="CD1071" s="17">
        <v>0.18346341442163799</v>
      </c>
    </row>
    <row r="1072" spans="2:82">
      <c r="B1072" t="s">
        <v>349</v>
      </c>
      <c r="C1072" s="17">
        <v>0.17678629279777699</v>
      </c>
      <c r="D1072" s="17">
        <v>0.17276363381603199</v>
      </c>
      <c r="E1072" s="17">
        <v>0.180016761758967</v>
      </c>
      <c r="F1072" s="17"/>
      <c r="G1072" s="17">
        <v>0.177526072295841</v>
      </c>
      <c r="H1072" s="17">
        <v>0.169615742605009</v>
      </c>
      <c r="I1072" s="17">
        <v>0.164206245245576</v>
      </c>
      <c r="J1072" s="17">
        <v>0.15258403159091499</v>
      </c>
      <c r="K1072" s="17">
        <v>0.18867311239185</v>
      </c>
      <c r="L1072" s="17">
        <v>0.20411038819461599</v>
      </c>
      <c r="M1072" s="17"/>
      <c r="N1072" s="17">
        <v>0.17161815687084001</v>
      </c>
      <c r="O1072" s="17">
        <v>0.181122154161729</v>
      </c>
      <c r="P1072" s="17">
        <v>0.17255350623773899</v>
      </c>
      <c r="Q1072" s="17">
        <v>0.18112114377741301</v>
      </c>
      <c r="R1072" s="17"/>
      <c r="S1072" s="17">
        <v>0.17790497655946599</v>
      </c>
      <c r="T1072" s="17">
        <v>0.193665107669999</v>
      </c>
      <c r="U1072" s="17">
        <v>0.18514409667614701</v>
      </c>
      <c r="V1072" s="17">
        <v>0.18423733315214</v>
      </c>
      <c r="W1072" s="17">
        <v>0.15953417759011301</v>
      </c>
      <c r="X1072" s="17">
        <v>0.170899966934979</v>
      </c>
      <c r="Y1072" s="17">
        <v>0.18624735002648601</v>
      </c>
      <c r="Z1072" s="17">
        <v>0.16079490957564399</v>
      </c>
      <c r="AA1072" s="17">
        <v>0.162169500299752</v>
      </c>
      <c r="AB1072" s="17">
        <v>0.16943036333359801</v>
      </c>
      <c r="AC1072" s="17">
        <v>0.17875229128151099</v>
      </c>
      <c r="AD1072" s="17">
        <v>0.18018373677605601</v>
      </c>
      <c r="AE1072" s="17"/>
      <c r="AF1072" s="17">
        <v>0.23970590391851501</v>
      </c>
      <c r="AG1072" s="17">
        <v>0.16724563835102399</v>
      </c>
      <c r="AH1072" s="17">
        <v>0.17148813631211501</v>
      </c>
      <c r="AI1072" s="17">
        <v>0.19936410153187001</v>
      </c>
      <c r="AJ1072" s="17">
        <v>0.202279995222725</v>
      </c>
      <c r="AK1072" s="17">
        <v>0.17269172951327</v>
      </c>
      <c r="AL1072" s="17">
        <v>0.16995080383938699</v>
      </c>
      <c r="AM1072" s="17">
        <v>0.19928749437472501</v>
      </c>
      <c r="AN1072" s="17">
        <v>0.18559984588628001</v>
      </c>
      <c r="AO1072" s="17">
        <v>0.16576229328481701</v>
      </c>
      <c r="AP1072" s="17">
        <v>0.174611126963018</v>
      </c>
      <c r="AQ1072" s="17">
        <v>0.16228290906734999</v>
      </c>
      <c r="AR1072" s="17">
        <v>0.19002934408503799</v>
      </c>
      <c r="AS1072" s="17">
        <v>0.143210643683958</v>
      </c>
      <c r="AT1072" s="17">
        <v>0.185263804434458</v>
      </c>
      <c r="AU1072" s="17">
        <v>0.129681416109661</v>
      </c>
      <c r="AV1072" s="17"/>
      <c r="AW1072" s="17">
        <v>0.155799874960726</v>
      </c>
      <c r="AX1072" s="17">
        <v>0.18011488474826401</v>
      </c>
      <c r="AY1072" s="17">
        <v>0.19842599401850899</v>
      </c>
      <c r="AZ1072" s="17">
        <v>0.18820178724362599</v>
      </c>
      <c r="BA1072" s="17">
        <v>0.14904348200603601</v>
      </c>
      <c r="BB1072" s="17">
        <v>0.2112023891972</v>
      </c>
      <c r="BC1072" s="17"/>
      <c r="BD1072" s="17">
        <v>0.179873485693576</v>
      </c>
      <c r="BE1072" s="17">
        <v>0.19178685716266</v>
      </c>
      <c r="BF1072" s="17">
        <v>0.163337864653576</v>
      </c>
      <c r="BG1072" s="17">
        <v>0.178330668573044</v>
      </c>
      <c r="BH1072" s="17">
        <v>0.15590934139166401</v>
      </c>
      <c r="BI1072" s="17"/>
      <c r="BJ1072" s="17">
        <v>0.17988745503596701</v>
      </c>
      <c r="BK1072" s="17">
        <v>0.16218748416800499</v>
      </c>
      <c r="BL1072" s="17"/>
      <c r="BM1072" s="17">
        <v>0.17703041309725601</v>
      </c>
      <c r="BN1072" s="17">
        <v>0.17512574037743101</v>
      </c>
      <c r="BO1072" s="17"/>
      <c r="BP1072" s="17">
        <v>0.18219409083852001</v>
      </c>
      <c r="BQ1072" s="17">
        <v>0.16634365054692399</v>
      </c>
      <c r="BR1072" s="17">
        <v>0.191294889534741</v>
      </c>
      <c r="BS1072" s="17">
        <v>0.17766976289161901</v>
      </c>
      <c r="BT1072" s="17"/>
      <c r="BU1072" s="17">
        <v>0.18672036547004001</v>
      </c>
      <c r="BV1072" s="17">
        <v>0.16414062311195499</v>
      </c>
      <c r="BW1072" s="17"/>
      <c r="BX1072" s="17">
        <v>0.19477626444086299</v>
      </c>
      <c r="BY1072" s="17">
        <v>0.16965046642081999</v>
      </c>
      <c r="BZ1072" s="17"/>
      <c r="CA1072" s="17">
        <v>0.218956279107347</v>
      </c>
      <c r="CB1072" s="17">
        <v>0.18596209440496</v>
      </c>
      <c r="CC1072" s="17">
        <v>0.176919004628774</v>
      </c>
      <c r="CD1072" s="17">
        <v>0.15680889289084901</v>
      </c>
    </row>
    <row r="1073" spans="2:82">
      <c r="B1073" t="s">
        <v>350</v>
      </c>
      <c r="C1073" s="17">
        <v>0.15295921531658599</v>
      </c>
      <c r="D1073" s="17">
        <v>0.16849748040565299</v>
      </c>
      <c r="E1073" s="17">
        <v>0.13847208925118301</v>
      </c>
      <c r="F1073" s="17"/>
      <c r="G1073" s="17">
        <v>0.19048760605883999</v>
      </c>
      <c r="H1073" s="17">
        <v>0.18212259243564799</v>
      </c>
      <c r="I1073" s="17">
        <v>0.16052770847525</v>
      </c>
      <c r="J1073" s="17">
        <v>0.14009903685595901</v>
      </c>
      <c r="K1073" s="17">
        <v>0.13328771807673501</v>
      </c>
      <c r="L1073" s="17">
        <v>0.121665621213328</v>
      </c>
      <c r="M1073" s="17"/>
      <c r="N1073" s="17">
        <v>0.176742104247475</v>
      </c>
      <c r="O1073" s="17">
        <v>0.13491563501637199</v>
      </c>
      <c r="P1073" s="17">
        <v>0.14813101280802701</v>
      </c>
      <c r="Q1073" s="17">
        <v>0.15126549328490399</v>
      </c>
      <c r="R1073" s="17"/>
      <c r="S1073" s="17">
        <v>0.18625579830445599</v>
      </c>
      <c r="T1073" s="17">
        <v>0.13503088461537099</v>
      </c>
      <c r="U1073" s="17">
        <v>0.13322976093990599</v>
      </c>
      <c r="V1073" s="17">
        <v>0.15958673203236801</v>
      </c>
      <c r="W1073" s="17">
        <v>0.153505816048608</v>
      </c>
      <c r="X1073" s="17">
        <v>0.125107503513533</v>
      </c>
      <c r="Y1073" s="17">
        <v>0.15448471119979201</v>
      </c>
      <c r="Z1073" s="17">
        <v>0.132240003540984</v>
      </c>
      <c r="AA1073" s="17">
        <v>0.183279603253624</v>
      </c>
      <c r="AB1073" s="17">
        <v>0.115691047817362</v>
      </c>
      <c r="AC1073" s="17">
        <v>0.178783709124233</v>
      </c>
      <c r="AD1073" s="17">
        <v>0.17141228095393701</v>
      </c>
      <c r="AE1073" s="17"/>
      <c r="AF1073" s="17">
        <v>0.16556841176482401</v>
      </c>
      <c r="AG1073" s="17">
        <v>0.16753876595515099</v>
      </c>
      <c r="AH1073" s="17">
        <v>0.14520456971253501</v>
      </c>
      <c r="AI1073" s="17">
        <v>0.14334276381598501</v>
      </c>
      <c r="AJ1073" s="17">
        <v>0.134237860656411</v>
      </c>
      <c r="AK1073" s="17">
        <v>0.11547475630085099</v>
      </c>
      <c r="AL1073" s="17">
        <v>0.15350335320683201</v>
      </c>
      <c r="AM1073" s="17">
        <v>0.208992900697312</v>
      </c>
      <c r="AN1073" s="17">
        <v>0.14869035446456999</v>
      </c>
      <c r="AO1073" s="17">
        <v>0.17378210924545401</v>
      </c>
      <c r="AP1073" s="17">
        <v>0.14878951690758499</v>
      </c>
      <c r="AQ1073" s="17">
        <v>0.16618920377362401</v>
      </c>
      <c r="AR1073" s="17">
        <v>0.21053010991826501</v>
      </c>
      <c r="AS1073" s="17">
        <v>0.19882944874879299</v>
      </c>
      <c r="AT1073" s="17">
        <v>0.17130824309474599</v>
      </c>
      <c r="AU1073" s="17">
        <v>0.16625397949172599</v>
      </c>
      <c r="AV1073" s="17"/>
      <c r="AW1073" s="17">
        <v>0.197418333627075</v>
      </c>
      <c r="AX1073" s="17">
        <v>0.15062883830677801</v>
      </c>
      <c r="AY1073" s="17">
        <v>0.168797092325398</v>
      </c>
      <c r="AZ1073" s="17">
        <v>0.112200110967552</v>
      </c>
      <c r="BA1073" s="17">
        <v>0.12597145705553001</v>
      </c>
      <c r="BB1073" s="17">
        <v>0.14913808577337001</v>
      </c>
      <c r="BC1073" s="17"/>
      <c r="BD1073" s="17">
        <v>0.139876365148941</v>
      </c>
      <c r="BE1073" s="17">
        <v>0.16294891127828401</v>
      </c>
      <c r="BF1073" s="17">
        <v>0.15938104472873599</v>
      </c>
      <c r="BG1073" s="17">
        <v>0.19485279085613599</v>
      </c>
      <c r="BH1073" s="17">
        <v>0.196675471837225</v>
      </c>
      <c r="BI1073" s="17"/>
      <c r="BJ1073" s="17">
        <v>0.14491728643743201</v>
      </c>
      <c r="BK1073" s="17">
        <v>0.18940800413898201</v>
      </c>
      <c r="BL1073" s="17"/>
      <c r="BM1073" s="17">
        <v>0.14853988977677901</v>
      </c>
      <c r="BN1073" s="17">
        <v>0.172281795209481</v>
      </c>
      <c r="BO1073" s="17"/>
      <c r="BP1073" s="17">
        <v>0.18371963027541399</v>
      </c>
      <c r="BQ1073" s="17">
        <v>0.190498480625207</v>
      </c>
      <c r="BR1073" s="17">
        <v>0.19968361042681901</v>
      </c>
      <c r="BS1073" s="17">
        <v>0.13927735272220901</v>
      </c>
      <c r="BT1073" s="17"/>
      <c r="BU1073" s="17">
        <v>0.16550519373415201</v>
      </c>
      <c r="BV1073" s="17">
        <v>0.13698869605544001</v>
      </c>
      <c r="BW1073" s="17"/>
      <c r="BX1073" s="17">
        <v>0.178842206061569</v>
      </c>
      <c r="BY1073" s="17">
        <v>0.14269257722860601</v>
      </c>
      <c r="BZ1073" s="17"/>
      <c r="CA1073" s="17">
        <v>0.19632650166683399</v>
      </c>
      <c r="CB1073" s="17">
        <v>9.4020366543492301E-2</v>
      </c>
      <c r="CC1073" s="17">
        <v>0.183925266172456</v>
      </c>
      <c r="CD1073" s="17">
        <v>0.165265157485807</v>
      </c>
    </row>
    <row r="1074" spans="2:82">
      <c r="B1074" t="s">
        <v>351</v>
      </c>
      <c r="C1074" s="17">
        <v>0.15174818707069701</v>
      </c>
      <c r="D1074" s="17">
        <v>0.18239400286438801</v>
      </c>
      <c r="E1074" s="17">
        <v>0.122331995144975</v>
      </c>
      <c r="F1074" s="17"/>
      <c r="G1074" s="17">
        <v>0.13115789308811601</v>
      </c>
      <c r="H1074" s="17">
        <v>0.16672975909396201</v>
      </c>
      <c r="I1074" s="17">
        <v>0.171863227920172</v>
      </c>
      <c r="J1074" s="17">
        <v>0.17099833748742899</v>
      </c>
      <c r="K1074" s="17">
        <v>0.13896222992895199</v>
      </c>
      <c r="L1074" s="17">
        <v>0.12974696800750399</v>
      </c>
      <c r="M1074" s="17"/>
      <c r="N1074" s="17">
        <v>0.163428480275776</v>
      </c>
      <c r="O1074" s="17">
        <v>0.14657223545262499</v>
      </c>
      <c r="P1074" s="17">
        <v>0.149041925763118</v>
      </c>
      <c r="Q1074" s="17">
        <v>0.149947422853282</v>
      </c>
      <c r="R1074" s="17"/>
      <c r="S1074" s="17">
        <v>0.14942336227351399</v>
      </c>
      <c r="T1074" s="17">
        <v>0.15145968922491801</v>
      </c>
      <c r="U1074" s="17">
        <v>0.13912250866564499</v>
      </c>
      <c r="V1074" s="17">
        <v>0.14886345054220401</v>
      </c>
      <c r="W1074" s="17">
        <v>0.157814908924549</v>
      </c>
      <c r="X1074" s="17">
        <v>0.18621033435860701</v>
      </c>
      <c r="Y1074" s="17">
        <v>0.16147896807853299</v>
      </c>
      <c r="Z1074" s="17">
        <v>0.15433910894868499</v>
      </c>
      <c r="AA1074" s="17">
        <v>0.15731850373744899</v>
      </c>
      <c r="AB1074" s="17">
        <v>0.154546757775192</v>
      </c>
      <c r="AC1074" s="17">
        <v>9.7142878275116806E-2</v>
      </c>
      <c r="AD1074" s="17">
        <v>0.121407041609484</v>
      </c>
      <c r="AE1074" s="17"/>
      <c r="AF1074" s="17">
        <v>0.30325311317037101</v>
      </c>
      <c r="AG1074" s="17">
        <v>9.0922864549281002E-2</v>
      </c>
      <c r="AH1074" s="17">
        <v>0.122809254684351</v>
      </c>
      <c r="AI1074" s="17">
        <v>0.12924149720264499</v>
      </c>
      <c r="AJ1074" s="17">
        <v>0.14145978656903199</v>
      </c>
      <c r="AK1074" s="17">
        <v>0.153897800264858</v>
      </c>
      <c r="AL1074" s="17">
        <v>0.15713130519444099</v>
      </c>
      <c r="AM1074" s="17">
        <v>0.129814787158571</v>
      </c>
      <c r="AN1074" s="17">
        <v>0.166971215418835</v>
      </c>
      <c r="AO1074" s="17">
        <v>0.16112918529892301</v>
      </c>
      <c r="AP1074" s="17">
        <v>0.175369073009634</v>
      </c>
      <c r="AQ1074" s="17">
        <v>0.19776363975564201</v>
      </c>
      <c r="AR1074" s="17">
        <v>0.15305967194414799</v>
      </c>
      <c r="AS1074" s="17">
        <v>0.18957611487734199</v>
      </c>
      <c r="AT1074" s="17">
        <v>0.147614436483895</v>
      </c>
      <c r="AU1074" s="17">
        <v>0.21254887573610801</v>
      </c>
      <c r="AV1074" s="17"/>
      <c r="AW1074" s="17">
        <v>0.149270138860289</v>
      </c>
      <c r="AX1074" s="17">
        <v>0.17128788472505899</v>
      </c>
      <c r="AY1074" s="17">
        <v>0.131475535693062</v>
      </c>
      <c r="AZ1074" s="17">
        <v>0.14334594245054899</v>
      </c>
      <c r="BA1074" s="17">
        <v>0.15008771044521901</v>
      </c>
      <c r="BB1074" s="17">
        <v>0.14968520330187701</v>
      </c>
      <c r="BC1074" s="17"/>
      <c r="BD1074" s="17">
        <v>0.14988216818455699</v>
      </c>
      <c r="BE1074" s="17">
        <v>0.13252497609128799</v>
      </c>
      <c r="BF1074" s="17">
        <v>0.149762840001645</v>
      </c>
      <c r="BG1074" s="17">
        <v>0.17794219826548799</v>
      </c>
      <c r="BH1074" s="17">
        <v>0.13698739776011801</v>
      </c>
      <c r="BI1074" s="17"/>
      <c r="BJ1074" s="17">
        <v>0.14815279261096301</v>
      </c>
      <c r="BK1074" s="17">
        <v>0.16920788430771999</v>
      </c>
      <c r="BL1074" s="17"/>
      <c r="BM1074" s="17">
        <v>0.15213957737859901</v>
      </c>
      <c r="BN1074" s="17">
        <v>0.152284177979612</v>
      </c>
      <c r="BO1074" s="17"/>
      <c r="BP1074" s="17">
        <v>0.16306284393514101</v>
      </c>
      <c r="BQ1074" s="17">
        <v>0.19032716184530099</v>
      </c>
      <c r="BR1074" s="17">
        <v>0.16341868278336699</v>
      </c>
      <c r="BS1074" s="17">
        <v>0.144872909165669</v>
      </c>
      <c r="BT1074" s="17"/>
      <c r="BU1074" s="17">
        <v>0.16179054388806399</v>
      </c>
      <c r="BV1074" s="17">
        <v>0.13896467608087101</v>
      </c>
      <c r="BW1074" s="17"/>
      <c r="BX1074" s="17">
        <v>0.153553724597568</v>
      </c>
      <c r="BY1074" s="17">
        <v>0.15103201016033499</v>
      </c>
      <c r="BZ1074" s="17"/>
      <c r="CA1074" s="17">
        <v>0.19303948116535699</v>
      </c>
      <c r="CB1074" s="17">
        <v>0.16537711258473001</v>
      </c>
      <c r="CC1074" s="17">
        <v>0.14214251899354299</v>
      </c>
      <c r="CD1074" s="17">
        <v>0.13814962312943699</v>
      </c>
    </row>
    <row r="1075" spans="2:82">
      <c r="B1075" t="s">
        <v>352</v>
      </c>
      <c r="C1075" s="17">
        <v>0.150335660925346</v>
      </c>
      <c r="D1075" s="17">
        <v>0.15115904278652201</v>
      </c>
      <c r="E1075" s="17">
        <v>0.15064993659166001</v>
      </c>
      <c r="F1075" s="17"/>
      <c r="G1075" s="17">
        <v>0.22451724438588799</v>
      </c>
      <c r="H1075" s="17">
        <v>0.183625347068642</v>
      </c>
      <c r="I1075" s="17">
        <v>0.15967595547508501</v>
      </c>
      <c r="J1075" s="17">
        <v>0.12368397697741</v>
      </c>
      <c r="K1075" s="17">
        <v>0.12736035348556601</v>
      </c>
      <c r="L1075" s="17">
        <v>0.10325780785861199</v>
      </c>
      <c r="M1075" s="17"/>
      <c r="N1075" s="17">
        <v>0.15226747017658199</v>
      </c>
      <c r="O1075" s="17">
        <v>0.14895364287172999</v>
      </c>
      <c r="P1075" s="17">
        <v>0.16188023897023099</v>
      </c>
      <c r="Q1075" s="17">
        <v>0.14168359263188801</v>
      </c>
      <c r="R1075" s="17"/>
      <c r="S1075" s="17">
        <v>0.19671275533142801</v>
      </c>
      <c r="T1075" s="17">
        <v>0.13892724579316901</v>
      </c>
      <c r="U1075" s="17">
        <v>0.125543978111607</v>
      </c>
      <c r="V1075" s="17">
        <v>0.177636723222869</v>
      </c>
      <c r="W1075" s="17">
        <v>0.14657222778564399</v>
      </c>
      <c r="X1075" s="17">
        <v>0.13503253578235</v>
      </c>
      <c r="Y1075" s="17">
        <v>0.17448186644099301</v>
      </c>
      <c r="Z1075" s="17">
        <v>0.14538928209972499</v>
      </c>
      <c r="AA1075" s="17">
        <v>0.15840674453171799</v>
      </c>
      <c r="AB1075" s="17">
        <v>0.122613803066738</v>
      </c>
      <c r="AC1075" s="17">
        <v>0.12210884681710001</v>
      </c>
      <c r="AD1075" s="17">
        <v>6.5065989227781507E-2</v>
      </c>
      <c r="AE1075" s="17"/>
      <c r="AF1075" s="17">
        <v>0.121257863213915</v>
      </c>
      <c r="AG1075" s="17">
        <v>0.151770731342109</v>
      </c>
      <c r="AH1075" s="17">
        <v>0.112103263826575</v>
      </c>
      <c r="AI1075" s="17">
        <v>0.11629386967943001</v>
      </c>
      <c r="AJ1075" s="17">
        <v>0.15321188403918801</v>
      </c>
      <c r="AK1075" s="17">
        <v>0.14693819388092599</v>
      </c>
      <c r="AL1075" s="17">
        <v>0.16669485110090901</v>
      </c>
      <c r="AM1075" s="17">
        <v>0.14051373339313999</v>
      </c>
      <c r="AN1075" s="17">
        <v>0.140052705233427</v>
      </c>
      <c r="AO1075" s="17">
        <v>0.16384424556624499</v>
      </c>
      <c r="AP1075" s="17">
        <v>0.17851261256848799</v>
      </c>
      <c r="AQ1075" s="17">
        <v>0.17144722502705101</v>
      </c>
      <c r="AR1075" s="17">
        <v>0.17319417716771701</v>
      </c>
      <c r="AS1075" s="17">
        <v>5.4748092954792001E-2</v>
      </c>
      <c r="AT1075" s="17">
        <v>0.20407116684063001</v>
      </c>
      <c r="AU1075" s="17">
        <v>0.24409562150783201</v>
      </c>
      <c r="AV1075" s="17"/>
      <c r="AW1075" s="17">
        <v>0.19944497060841801</v>
      </c>
      <c r="AX1075" s="17">
        <v>0.14939295438018901</v>
      </c>
      <c r="AY1075" s="17">
        <v>0.15659588737211999</v>
      </c>
      <c r="AZ1075" s="17">
        <v>0.113552291170386</v>
      </c>
      <c r="BA1075" s="17">
        <v>0.107037257476466</v>
      </c>
      <c r="BB1075" s="17">
        <v>0.160263278187016</v>
      </c>
      <c r="BC1075" s="17"/>
      <c r="BD1075" s="17">
        <v>0.124994915251864</v>
      </c>
      <c r="BE1075" s="17">
        <v>0.15093333552678501</v>
      </c>
      <c r="BF1075" s="17">
        <v>0.168910468122147</v>
      </c>
      <c r="BG1075" s="17">
        <v>0.193886850857443</v>
      </c>
      <c r="BH1075" s="17">
        <v>0.22506012113433899</v>
      </c>
      <c r="BI1075" s="17"/>
      <c r="BJ1075" s="17">
        <v>0.13163123537677601</v>
      </c>
      <c r="BK1075" s="17">
        <v>0.232242453224243</v>
      </c>
      <c r="BL1075" s="17"/>
      <c r="BM1075" s="17">
        <v>0.143359104812539</v>
      </c>
      <c r="BN1075" s="17">
        <v>0.188798617127096</v>
      </c>
      <c r="BO1075" s="17"/>
      <c r="BP1075" s="17">
        <v>0.18810195815941999</v>
      </c>
      <c r="BQ1075" s="17">
        <v>0.20457820815038799</v>
      </c>
      <c r="BR1075" s="17">
        <v>0.20973438652158199</v>
      </c>
      <c r="BS1075" s="17">
        <v>0.13075471954753001</v>
      </c>
      <c r="BT1075" s="17"/>
      <c r="BU1075" s="17">
        <v>0.158835776846803</v>
      </c>
      <c r="BV1075" s="17">
        <v>0.139515359747757</v>
      </c>
      <c r="BW1075" s="17"/>
      <c r="BX1075" s="17">
        <v>0.19603875358148201</v>
      </c>
      <c r="BY1075" s="17">
        <v>0.13220726469691199</v>
      </c>
      <c r="BZ1075" s="17"/>
      <c r="CA1075" s="17">
        <v>0.141944798479715</v>
      </c>
      <c r="CB1075" s="17">
        <v>0.106533013500867</v>
      </c>
      <c r="CC1075" s="17">
        <v>0.17985084477569599</v>
      </c>
      <c r="CD1075" s="17">
        <v>0.16309632117266001</v>
      </c>
    </row>
    <row r="1076" spans="2:82">
      <c r="B1076" t="s">
        <v>353</v>
      </c>
      <c r="C1076" s="17">
        <v>0.15009425657624501</v>
      </c>
      <c r="D1076" s="17">
        <v>0.14168920439149699</v>
      </c>
      <c r="E1076" s="17">
        <v>0.15605750879299399</v>
      </c>
      <c r="F1076" s="17"/>
      <c r="G1076" s="17">
        <v>0.16399671623700801</v>
      </c>
      <c r="H1076" s="17">
        <v>0.15002836290746299</v>
      </c>
      <c r="I1076" s="17">
        <v>0.17327872742464001</v>
      </c>
      <c r="J1076" s="17">
        <v>0.120946706814265</v>
      </c>
      <c r="K1076" s="17">
        <v>0.140297948714035</v>
      </c>
      <c r="L1076" s="17">
        <v>0.152225876667235</v>
      </c>
      <c r="M1076" s="17"/>
      <c r="N1076" s="17">
        <v>0.163496311196312</v>
      </c>
      <c r="O1076" s="17">
        <v>0.154891019763262</v>
      </c>
      <c r="P1076" s="17">
        <v>0.12669351144810001</v>
      </c>
      <c r="Q1076" s="17">
        <v>0.151135949788514</v>
      </c>
      <c r="R1076" s="17"/>
      <c r="S1076" s="17">
        <v>0.15849888902945999</v>
      </c>
      <c r="T1076" s="17">
        <v>0.154243264648911</v>
      </c>
      <c r="U1076" s="17">
        <v>0.15683146629130301</v>
      </c>
      <c r="V1076" s="17">
        <v>0.104538846504151</v>
      </c>
      <c r="W1076" s="17">
        <v>0.182906859514192</v>
      </c>
      <c r="X1076" s="17">
        <v>0.170044866503447</v>
      </c>
      <c r="Y1076" s="17">
        <v>0.144413837589907</v>
      </c>
      <c r="Z1076" s="17">
        <v>0.12542985482223901</v>
      </c>
      <c r="AA1076" s="17">
        <v>0.16127765605295599</v>
      </c>
      <c r="AB1076" s="17">
        <v>0.14067087757921601</v>
      </c>
      <c r="AC1076" s="17">
        <v>0.119875914761137</v>
      </c>
      <c r="AD1076" s="17">
        <v>0.16083512273271799</v>
      </c>
      <c r="AE1076" s="17"/>
      <c r="AF1076" s="17">
        <v>4.3848140681312001E-2</v>
      </c>
      <c r="AG1076" s="17">
        <v>7.4243211870513803E-2</v>
      </c>
      <c r="AH1076" s="17">
        <v>0.14836547312575499</v>
      </c>
      <c r="AI1076" s="17">
        <v>0.20049700946101001</v>
      </c>
      <c r="AJ1076" s="17">
        <v>0.14028152662002499</v>
      </c>
      <c r="AK1076" s="17">
        <v>0.13354509689764599</v>
      </c>
      <c r="AL1076" s="17">
        <v>0.15314337608862699</v>
      </c>
      <c r="AM1076" s="17">
        <v>0.135267362594264</v>
      </c>
      <c r="AN1076" s="17">
        <v>0.17002387981637401</v>
      </c>
      <c r="AO1076" s="17">
        <v>0.17029081085544001</v>
      </c>
      <c r="AP1076" s="17">
        <v>0.13862530512100801</v>
      </c>
      <c r="AQ1076" s="17">
        <v>0.172035121735409</v>
      </c>
      <c r="AR1076" s="17">
        <v>0.173586674982109</v>
      </c>
      <c r="AS1076" s="17">
        <v>0.110857982742433</v>
      </c>
      <c r="AT1076" s="17">
        <v>0.13766003074355901</v>
      </c>
      <c r="AU1076" s="17">
        <v>0.159032055065675</v>
      </c>
      <c r="AV1076" s="17"/>
      <c r="AW1076" s="17">
        <v>0.16330174021990601</v>
      </c>
      <c r="AX1076" s="17">
        <v>0.16641833421170599</v>
      </c>
      <c r="AY1076" s="17">
        <v>0.14785902100126699</v>
      </c>
      <c r="AZ1076" s="17">
        <v>0.131643471743079</v>
      </c>
      <c r="BA1076" s="17">
        <v>0.14460581038556899</v>
      </c>
      <c r="BB1076" s="17">
        <v>0.10354529585764299</v>
      </c>
      <c r="BC1076" s="17"/>
      <c r="BD1076" s="17">
        <v>0.14731361056192199</v>
      </c>
      <c r="BE1076" s="17">
        <v>0.143085667925372</v>
      </c>
      <c r="BF1076" s="17">
        <v>0.16248342675040001</v>
      </c>
      <c r="BG1076" s="17">
        <v>0.162935276839478</v>
      </c>
      <c r="BH1076" s="17">
        <v>0.14464446551889301</v>
      </c>
      <c r="BI1076" s="17"/>
      <c r="BJ1076" s="17">
        <v>0.15438126079553599</v>
      </c>
      <c r="BK1076" s="17">
        <v>0.132616669335057</v>
      </c>
      <c r="BL1076" s="17"/>
      <c r="BM1076" s="17">
        <v>0.149285572876098</v>
      </c>
      <c r="BN1076" s="17">
        <v>0.15379056925182999</v>
      </c>
      <c r="BO1076" s="17"/>
      <c r="BP1076" s="17">
        <v>0.155865591962209</v>
      </c>
      <c r="BQ1076" s="17">
        <v>0.12831717332577</v>
      </c>
      <c r="BR1076" s="17">
        <v>0.135138810099587</v>
      </c>
      <c r="BS1076" s="17">
        <v>0.15351326836529899</v>
      </c>
      <c r="BT1076" s="17"/>
      <c r="BU1076" s="17">
        <v>0.156775713465064</v>
      </c>
      <c r="BV1076" s="17">
        <v>0.14158903423455901</v>
      </c>
      <c r="BW1076" s="17"/>
      <c r="BX1076" s="17">
        <v>0.182611254850885</v>
      </c>
      <c r="BY1076" s="17">
        <v>0.13719620100444499</v>
      </c>
      <c r="BZ1076" s="17"/>
      <c r="CA1076" s="17">
        <v>0.152493527112597</v>
      </c>
      <c r="CB1076" s="17">
        <v>7.2524043349704401E-2</v>
      </c>
      <c r="CC1076" s="17">
        <v>0.22544183408817101</v>
      </c>
      <c r="CD1076" s="17">
        <v>0.14344687428174299</v>
      </c>
    </row>
    <row r="1077" spans="2:82">
      <c r="B1077" t="s">
        <v>354</v>
      </c>
      <c r="C1077" s="17">
        <v>0.14235735645174999</v>
      </c>
      <c r="D1077" s="17">
        <v>0.16464409500053401</v>
      </c>
      <c r="E1077" s="17">
        <v>0.121648474918066</v>
      </c>
      <c r="F1077" s="17"/>
      <c r="G1077" s="17">
        <v>0.198062481904695</v>
      </c>
      <c r="H1077" s="17">
        <v>0.1654033191848</v>
      </c>
      <c r="I1077" s="17">
        <v>0.14778002900180701</v>
      </c>
      <c r="J1077" s="17">
        <v>0.157385201699306</v>
      </c>
      <c r="K1077" s="17">
        <v>9.5605779939280294E-2</v>
      </c>
      <c r="L1077" s="17">
        <v>0.101189942613824</v>
      </c>
      <c r="M1077" s="17"/>
      <c r="N1077" s="17">
        <v>0.14151443565024699</v>
      </c>
      <c r="O1077" s="17">
        <v>0.141337156356837</v>
      </c>
      <c r="P1077" s="17">
        <v>0.149291129722046</v>
      </c>
      <c r="Q1077" s="17">
        <v>0.13984958866664501</v>
      </c>
      <c r="R1077" s="17"/>
      <c r="S1077" s="17">
        <v>0.13921446713711699</v>
      </c>
      <c r="T1077" s="17">
        <v>0.13751834163832599</v>
      </c>
      <c r="U1077" s="17">
        <v>0.12625249445231901</v>
      </c>
      <c r="V1077" s="17">
        <v>0.12062486692333201</v>
      </c>
      <c r="W1077" s="17">
        <v>0.10631488350445401</v>
      </c>
      <c r="X1077" s="17">
        <v>0.12131624860471001</v>
      </c>
      <c r="Y1077" s="17">
        <v>0.14364008742024501</v>
      </c>
      <c r="Z1077" s="17">
        <v>0.169918839514418</v>
      </c>
      <c r="AA1077" s="17">
        <v>0.16093897956641801</v>
      </c>
      <c r="AB1077" s="17">
        <v>0.18230136908030101</v>
      </c>
      <c r="AC1077" s="17">
        <v>0.16792025001418801</v>
      </c>
      <c r="AD1077" s="17">
        <v>0.162618281530922</v>
      </c>
      <c r="AE1077" s="17"/>
      <c r="AF1077" s="17">
        <v>0.128567327892529</v>
      </c>
      <c r="AG1077" s="17">
        <v>0.21126691961923899</v>
      </c>
      <c r="AH1077" s="17">
        <v>0.147434860640688</v>
      </c>
      <c r="AI1077" s="17">
        <v>0.134822723805893</v>
      </c>
      <c r="AJ1077" s="17">
        <v>0.137820719940592</v>
      </c>
      <c r="AK1077" s="17">
        <v>0.126874322261398</v>
      </c>
      <c r="AL1077" s="17">
        <v>0.14628003406218401</v>
      </c>
      <c r="AM1077" s="17">
        <v>0.12990306964940401</v>
      </c>
      <c r="AN1077" s="17">
        <v>0.139134005096128</v>
      </c>
      <c r="AO1077" s="17">
        <v>0.150280810316156</v>
      </c>
      <c r="AP1077" s="17">
        <v>0.15937213065147399</v>
      </c>
      <c r="AQ1077" s="17">
        <v>0.122634588115676</v>
      </c>
      <c r="AR1077" s="17">
        <v>0.141619445754811</v>
      </c>
      <c r="AS1077" s="17">
        <v>0.18015345600572999</v>
      </c>
      <c r="AT1077" s="17">
        <v>0.13858831416067</v>
      </c>
      <c r="AU1077" s="17">
        <v>0.14436687035322199</v>
      </c>
      <c r="AV1077" s="17"/>
      <c r="AW1077" s="17">
        <v>0.165751135127754</v>
      </c>
      <c r="AX1077" s="17">
        <v>0.14254185567661801</v>
      </c>
      <c r="AY1077" s="17">
        <v>0.127120176236976</v>
      </c>
      <c r="AZ1077" s="17">
        <v>0.13316484473121501</v>
      </c>
      <c r="BA1077" s="17">
        <v>0.13170115975199501</v>
      </c>
      <c r="BB1077" s="17">
        <v>0.136667007401893</v>
      </c>
      <c r="BC1077" s="17"/>
      <c r="BD1077" s="17">
        <v>0.126814191974878</v>
      </c>
      <c r="BE1077" s="17">
        <v>0.14595716112016999</v>
      </c>
      <c r="BF1077" s="17">
        <v>0.14081707464218801</v>
      </c>
      <c r="BG1077" s="17">
        <v>0.143392259834764</v>
      </c>
      <c r="BH1077" s="17">
        <v>0.145203667080021</v>
      </c>
      <c r="BI1077" s="17"/>
      <c r="BJ1077" s="17">
        <v>0.13686193498617699</v>
      </c>
      <c r="BK1077" s="17">
        <v>0.16878558291847701</v>
      </c>
      <c r="BL1077" s="17"/>
      <c r="BM1077" s="17">
        <v>0.14109401648374201</v>
      </c>
      <c r="BN1077" s="17">
        <v>0.150036239519414</v>
      </c>
      <c r="BO1077" s="17"/>
      <c r="BP1077" s="17">
        <v>0.154760284771084</v>
      </c>
      <c r="BQ1077" s="17">
        <v>0.18572685252333401</v>
      </c>
      <c r="BR1077" s="17">
        <v>0.14881790476890999</v>
      </c>
      <c r="BS1077" s="17">
        <v>0.135283567074477</v>
      </c>
      <c r="BT1077" s="17"/>
      <c r="BU1077" s="17">
        <v>0.13295849147409899</v>
      </c>
      <c r="BV1077" s="17">
        <v>0.154321728552718</v>
      </c>
      <c r="BW1077" s="17"/>
      <c r="BX1077" s="17">
        <v>0.149267972742126</v>
      </c>
      <c r="BY1077" s="17">
        <v>0.13961622050199701</v>
      </c>
      <c r="BZ1077" s="17"/>
      <c r="CA1077" s="17">
        <v>0.140518519357859</v>
      </c>
      <c r="CB1077" s="17">
        <v>0.13627197308442199</v>
      </c>
      <c r="CC1077" s="17">
        <v>0.14801465129161301</v>
      </c>
      <c r="CD1077" s="17">
        <v>0.142636222608266</v>
      </c>
    </row>
    <row r="1078" spans="2:82">
      <c r="B1078" t="s">
        <v>355</v>
      </c>
      <c r="C1078" s="17">
        <v>0.13776524829524001</v>
      </c>
      <c r="D1078" s="17">
        <v>0.144035032848707</v>
      </c>
      <c r="E1078" s="17">
        <v>0.130282417083361</v>
      </c>
      <c r="F1078" s="17"/>
      <c r="G1078" s="17">
        <v>0.213993259034125</v>
      </c>
      <c r="H1078" s="17">
        <v>0.13837486845038299</v>
      </c>
      <c r="I1078" s="17">
        <v>0.141950272222437</v>
      </c>
      <c r="J1078" s="17">
        <v>0.11959411572148999</v>
      </c>
      <c r="K1078" s="17">
        <v>0.12581766181200901</v>
      </c>
      <c r="L1078" s="17">
        <v>0.10588903276629801</v>
      </c>
      <c r="M1078" s="17"/>
      <c r="N1078" s="17">
        <v>0.137559629977937</v>
      </c>
      <c r="O1078" s="17">
        <v>0.14865281781807199</v>
      </c>
      <c r="P1078" s="17">
        <v>0.144685426124465</v>
      </c>
      <c r="Q1078" s="17">
        <v>0.121295721936252</v>
      </c>
      <c r="R1078" s="17"/>
      <c r="S1078" s="17">
        <v>0.17934762458341</v>
      </c>
      <c r="T1078" s="17">
        <v>0.14166096271017201</v>
      </c>
      <c r="U1078" s="17">
        <v>0.14566027883148899</v>
      </c>
      <c r="V1078" s="17">
        <v>0.12844082758215999</v>
      </c>
      <c r="W1078" s="17">
        <v>0.14872955382418099</v>
      </c>
      <c r="X1078" s="17">
        <v>0.121685617592875</v>
      </c>
      <c r="Y1078" s="17">
        <v>0.131719950470889</v>
      </c>
      <c r="Z1078" s="17">
        <v>0.12224069236870801</v>
      </c>
      <c r="AA1078" s="17">
        <v>0.120617854279693</v>
      </c>
      <c r="AB1078" s="17">
        <v>0.13013731622417499</v>
      </c>
      <c r="AC1078" s="17">
        <v>0.12220274628958901</v>
      </c>
      <c r="AD1078" s="17">
        <v>0.104932468266916</v>
      </c>
      <c r="AE1078" s="17"/>
      <c r="AF1078" s="17">
        <v>0.160357369074068</v>
      </c>
      <c r="AG1078" s="17">
        <v>0.133726600722473</v>
      </c>
      <c r="AH1078" s="17">
        <v>0.13257582210785099</v>
      </c>
      <c r="AI1078" s="17">
        <v>0.140966103869479</v>
      </c>
      <c r="AJ1078" s="17">
        <v>0.14562849251131299</v>
      </c>
      <c r="AK1078" s="17">
        <v>0.13290623982774299</v>
      </c>
      <c r="AL1078" s="17">
        <v>0.14662360436360999</v>
      </c>
      <c r="AM1078" s="17">
        <v>0.15473249080277299</v>
      </c>
      <c r="AN1078" s="17">
        <v>0.15043262646092301</v>
      </c>
      <c r="AO1078" s="17">
        <v>0.14799374323815201</v>
      </c>
      <c r="AP1078" s="17">
        <v>0.124909546891301</v>
      </c>
      <c r="AQ1078" s="17">
        <v>0.148191879128759</v>
      </c>
      <c r="AR1078" s="17">
        <v>0.107791142411369</v>
      </c>
      <c r="AS1078" s="17">
        <v>6.9788578786839403E-2</v>
      </c>
      <c r="AT1078" s="17">
        <v>0.17182668311625901</v>
      </c>
      <c r="AU1078" s="17">
        <v>0.15223097221423301</v>
      </c>
      <c r="AV1078" s="17"/>
      <c r="AW1078" s="17">
        <v>0.16426739349008301</v>
      </c>
      <c r="AX1078" s="17">
        <v>0.136478902940187</v>
      </c>
      <c r="AY1078" s="17">
        <v>0.12531940670171199</v>
      </c>
      <c r="AZ1078" s="17">
        <v>0.12902712057721999</v>
      </c>
      <c r="BA1078" s="17">
        <v>0.122379055575891</v>
      </c>
      <c r="BB1078" s="17">
        <v>0.12787800217591999</v>
      </c>
      <c r="BC1078" s="17"/>
      <c r="BD1078" s="17">
        <v>0.122358590345618</v>
      </c>
      <c r="BE1078" s="17">
        <v>0.16141389872506601</v>
      </c>
      <c r="BF1078" s="17">
        <v>0.14224238725011301</v>
      </c>
      <c r="BG1078" s="17">
        <v>0.160541938313008</v>
      </c>
      <c r="BH1078" s="17">
        <v>0.16096975785054099</v>
      </c>
      <c r="BI1078" s="17"/>
      <c r="BJ1078" s="17">
        <v>0.13368515069671899</v>
      </c>
      <c r="BK1078" s="17">
        <v>0.15703625729357701</v>
      </c>
      <c r="BL1078" s="17"/>
      <c r="BM1078" s="17">
        <v>0.13375092572278099</v>
      </c>
      <c r="BN1078" s="17">
        <v>0.15991430638044901</v>
      </c>
      <c r="BO1078" s="17"/>
      <c r="BP1078" s="17">
        <v>0.15326895798062501</v>
      </c>
      <c r="BQ1078" s="17">
        <v>0.18813488547441201</v>
      </c>
      <c r="BR1078" s="17">
        <v>0.15340722147751101</v>
      </c>
      <c r="BS1078" s="17">
        <v>0.12742734761665001</v>
      </c>
      <c r="BT1078" s="17"/>
      <c r="BU1078" s="17">
        <v>0.15120886633984401</v>
      </c>
      <c r="BV1078" s="17">
        <v>0.120652070368819</v>
      </c>
      <c r="BW1078" s="17"/>
      <c r="BX1078" s="17">
        <v>0.17847720909218201</v>
      </c>
      <c r="BY1078" s="17">
        <v>0.121616613407084</v>
      </c>
      <c r="BZ1078" s="17"/>
      <c r="CA1078" s="17">
        <v>0.151161139224219</v>
      </c>
      <c r="CB1078" s="17">
        <v>6.2749946445951804E-2</v>
      </c>
      <c r="CC1078" s="17">
        <v>0.201920482614768</v>
      </c>
      <c r="CD1078" s="17">
        <v>0.13779056916103299</v>
      </c>
    </row>
    <row r="1079" spans="2:82">
      <c r="B1079" t="s">
        <v>124</v>
      </c>
      <c r="C1079" s="17">
        <v>6.3609703371773102E-2</v>
      </c>
      <c r="D1079" s="17">
        <v>5.1263968015124499E-2</v>
      </c>
      <c r="E1079" s="17">
        <v>7.5097690206343298E-2</v>
      </c>
      <c r="F1079" s="17"/>
      <c r="G1079" s="17">
        <v>4.4399029599086502E-2</v>
      </c>
      <c r="H1079" s="17">
        <v>6.0818993996503597E-2</v>
      </c>
      <c r="I1079" s="17">
        <v>6.3727564541553997E-2</v>
      </c>
      <c r="J1079" s="17">
        <v>8.3535827264869994E-2</v>
      </c>
      <c r="K1079" s="17">
        <v>5.6586387753589901E-2</v>
      </c>
      <c r="L1079" s="17">
        <v>6.7088973916060196E-2</v>
      </c>
      <c r="M1079" s="17"/>
      <c r="N1079" s="17">
        <v>3.5581388833571703E-2</v>
      </c>
      <c r="O1079" s="17">
        <v>5.9507340068508802E-2</v>
      </c>
      <c r="P1079" s="17">
        <v>6.6101448316031305E-2</v>
      </c>
      <c r="Q1079" s="17">
        <v>9.6510056285198598E-2</v>
      </c>
      <c r="R1079" s="17"/>
      <c r="S1079" s="17">
        <v>5.6571327045388697E-2</v>
      </c>
      <c r="T1079" s="17">
        <v>5.3674827928427302E-2</v>
      </c>
      <c r="U1079" s="17">
        <v>6.8799479523536003E-2</v>
      </c>
      <c r="V1079" s="17">
        <v>7.5608182039583402E-2</v>
      </c>
      <c r="W1079" s="17">
        <v>5.84542563620239E-2</v>
      </c>
      <c r="X1079" s="17">
        <v>6.6393351585674498E-2</v>
      </c>
      <c r="Y1079" s="17">
        <v>8.1282233464175596E-2</v>
      </c>
      <c r="Z1079" s="17">
        <v>4.5567515785081301E-2</v>
      </c>
      <c r="AA1079" s="17">
        <v>5.1431792800254103E-2</v>
      </c>
      <c r="AB1079" s="17">
        <v>5.9129270393208401E-2</v>
      </c>
      <c r="AC1079" s="17">
        <v>9.4725444099804004E-2</v>
      </c>
      <c r="AD1079" s="17">
        <v>7.6512522385484297E-2</v>
      </c>
      <c r="AE1079" s="17"/>
      <c r="AF1079" s="17">
        <v>0.18455379052639401</v>
      </c>
      <c r="AG1079" s="17">
        <v>9.1437869441170994E-2</v>
      </c>
      <c r="AH1079" s="17">
        <v>0.104265802450968</v>
      </c>
      <c r="AI1079" s="17">
        <v>7.8727390256601096E-2</v>
      </c>
      <c r="AJ1079" s="17">
        <v>7.0924868564767402E-2</v>
      </c>
      <c r="AK1079" s="17">
        <v>5.3420222430516001E-2</v>
      </c>
      <c r="AL1079" s="17">
        <v>5.0981576183761E-2</v>
      </c>
      <c r="AM1079" s="17">
        <v>6.4048983131476098E-2</v>
      </c>
      <c r="AN1079" s="17">
        <v>6.0444603222869001E-2</v>
      </c>
      <c r="AO1079" s="17">
        <v>1.8846936472792199E-2</v>
      </c>
      <c r="AP1079" s="17">
        <v>4.2031741937186902E-2</v>
      </c>
      <c r="AQ1079" s="17">
        <v>4.4506475402190999E-2</v>
      </c>
      <c r="AR1079" s="17">
        <v>4.5581605291659701E-2</v>
      </c>
      <c r="AS1079" s="17">
        <v>4.3615622221363802E-2</v>
      </c>
      <c r="AT1079" s="17">
        <v>2.25914948404204E-2</v>
      </c>
      <c r="AU1079" s="17">
        <v>3.5426992240542098E-2</v>
      </c>
      <c r="AV1079" s="17"/>
      <c r="AW1079" s="17">
        <v>4.5629979875270399E-2</v>
      </c>
      <c r="AX1079" s="17">
        <v>6.5313493781451695E-2</v>
      </c>
      <c r="AY1079" s="17">
        <v>6.2583148271968897E-2</v>
      </c>
      <c r="AZ1079" s="17">
        <v>8.6188908991437996E-2</v>
      </c>
      <c r="BA1079" s="17">
        <v>5.6301422579607997E-2</v>
      </c>
      <c r="BB1079" s="17">
        <v>5.9700071220560501E-2</v>
      </c>
      <c r="BC1079" s="17"/>
      <c r="BD1079" s="17">
        <v>0.10271123605987301</v>
      </c>
      <c r="BE1079" s="17">
        <v>5.83116738622311E-2</v>
      </c>
      <c r="BF1079" s="17">
        <v>3.8697516315508801E-2</v>
      </c>
      <c r="BG1079" s="17">
        <v>1.93842063865871E-2</v>
      </c>
      <c r="BH1079" s="17">
        <v>1.40660936449822E-2</v>
      </c>
      <c r="BI1079" s="17"/>
      <c r="BJ1079" s="17">
        <v>6.7125627068245805E-2</v>
      </c>
      <c r="BK1079" s="17">
        <v>4.3817798656907402E-2</v>
      </c>
      <c r="BL1079" s="17"/>
      <c r="BM1079" s="17">
        <v>6.6135740745484103E-2</v>
      </c>
      <c r="BN1079" s="17">
        <v>4.9783923019219599E-2</v>
      </c>
      <c r="BO1079" s="17"/>
      <c r="BP1079" s="17">
        <v>4.04462168715344E-2</v>
      </c>
      <c r="BQ1079" s="17">
        <v>4.3928264481608803E-2</v>
      </c>
      <c r="BR1079" s="17">
        <v>3.5695565012288502E-2</v>
      </c>
      <c r="BS1079" s="17">
        <v>6.9952462883304797E-2</v>
      </c>
      <c r="BT1079" s="17"/>
      <c r="BU1079" s="17">
        <v>4.2304219396969801E-2</v>
      </c>
      <c r="BV1079" s="17">
        <v>9.0730716246403498E-2</v>
      </c>
      <c r="BW1079" s="17"/>
      <c r="BX1079" s="17">
        <v>2.4566427532725699E-2</v>
      </c>
      <c r="BY1079" s="17">
        <v>7.9096444713145198E-2</v>
      </c>
      <c r="BZ1079" s="17"/>
      <c r="CA1079" s="17">
        <v>1.28592635390483E-2</v>
      </c>
      <c r="CB1079" s="17">
        <v>0.100214147627558</v>
      </c>
      <c r="CC1079" s="17">
        <v>1.1047851011330601E-2</v>
      </c>
      <c r="CD1079" s="17">
        <v>9.7913514473934496E-2</v>
      </c>
    </row>
    <row r="1080" spans="2:82">
      <c r="B1080" t="s">
        <v>356</v>
      </c>
      <c r="C1080" s="17">
        <v>2.6774637501941902E-2</v>
      </c>
      <c r="D1080" s="17">
        <v>2.7500557733119799E-2</v>
      </c>
      <c r="E1080" s="17">
        <v>2.5693742996768298E-2</v>
      </c>
      <c r="F1080" s="17"/>
      <c r="G1080" s="17">
        <v>1.5337394670287901E-3</v>
      </c>
      <c r="H1080" s="17">
        <v>2.1594589199181401E-2</v>
      </c>
      <c r="I1080" s="17">
        <v>2.2120403480955699E-2</v>
      </c>
      <c r="J1080" s="17">
        <v>3.8903097570797997E-2</v>
      </c>
      <c r="K1080" s="17">
        <v>4.22005822977548E-2</v>
      </c>
      <c r="L1080" s="17">
        <v>3.1399715964573999E-2</v>
      </c>
      <c r="M1080" s="17"/>
      <c r="N1080" s="17">
        <v>2.07562326999573E-2</v>
      </c>
      <c r="O1080" s="17">
        <v>2.1648209815415199E-2</v>
      </c>
      <c r="P1080" s="17">
        <v>3.2454836812491901E-2</v>
      </c>
      <c r="Q1080" s="17">
        <v>3.3448621192942299E-2</v>
      </c>
      <c r="R1080" s="17"/>
      <c r="S1080" s="17">
        <v>1.9512165330643299E-2</v>
      </c>
      <c r="T1080" s="17">
        <v>2.1737326092731098E-2</v>
      </c>
      <c r="U1080" s="17">
        <v>2.8563487541687999E-2</v>
      </c>
      <c r="V1080" s="17">
        <v>2.1474803537596801E-2</v>
      </c>
      <c r="W1080" s="17">
        <v>3.9433675532231802E-2</v>
      </c>
      <c r="X1080" s="17">
        <v>1.42272646978192E-2</v>
      </c>
      <c r="Y1080" s="17">
        <v>2.2059244343914E-2</v>
      </c>
      <c r="Z1080" s="17">
        <v>2.3120153012825599E-2</v>
      </c>
      <c r="AA1080" s="17">
        <v>4.4885264065936001E-2</v>
      </c>
      <c r="AB1080" s="17">
        <v>3.3725141668989399E-2</v>
      </c>
      <c r="AC1080" s="17">
        <v>1.9058525688437199E-2</v>
      </c>
      <c r="AD1080" s="17">
        <v>4.4775736482754597E-2</v>
      </c>
      <c r="AE1080" s="17"/>
      <c r="AF1080" s="17">
        <v>0</v>
      </c>
      <c r="AG1080" s="17">
        <v>5.8787472358765601E-2</v>
      </c>
      <c r="AH1080" s="17">
        <v>4.0466105071774602E-2</v>
      </c>
      <c r="AI1080" s="17">
        <v>2.9483058793818E-2</v>
      </c>
      <c r="AJ1080" s="17">
        <v>9.4944083433831407E-3</v>
      </c>
      <c r="AK1080" s="17">
        <v>3.8532107838771701E-2</v>
      </c>
      <c r="AL1080" s="17">
        <v>2.3345913311058699E-2</v>
      </c>
      <c r="AM1080" s="17">
        <v>9.9531782738150193E-3</v>
      </c>
      <c r="AN1080" s="17">
        <v>2.45285012969839E-2</v>
      </c>
      <c r="AO1080" s="17">
        <v>2.5941136422982299E-2</v>
      </c>
      <c r="AP1080" s="17">
        <v>3.2938477983702703E-2</v>
      </c>
      <c r="AQ1080" s="17">
        <v>1.5735193968934101E-2</v>
      </c>
      <c r="AR1080" s="17">
        <v>4.3410390523940301E-2</v>
      </c>
      <c r="AS1080" s="17">
        <v>1.8530314757430801E-2</v>
      </c>
      <c r="AT1080" s="17">
        <v>0</v>
      </c>
      <c r="AU1080" s="17">
        <v>2.0455399486019401E-2</v>
      </c>
      <c r="AV1080" s="17"/>
      <c r="AW1080" s="17">
        <v>1.68616489384237E-2</v>
      </c>
      <c r="AX1080" s="17">
        <v>1.8087064830550399E-2</v>
      </c>
      <c r="AY1080" s="17">
        <v>3.8471534866121301E-2</v>
      </c>
      <c r="AZ1080" s="17">
        <v>4.2295918801814998E-2</v>
      </c>
      <c r="BA1080" s="17">
        <v>2.1591437369882699E-2</v>
      </c>
      <c r="BB1080" s="17">
        <v>3.6126127780145303E-2</v>
      </c>
      <c r="BC1080" s="17"/>
      <c r="BD1080" s="17">
        <v>3.6125661772929203E-2</v>
      </c>
      <c r="BE1080" s="17">
        <v>2.4033594861558798E-2</v>
      </c>
      <c r="BF1080" s="17">
        <v>1.93994934424381E-2</v>
      </c>
      <c r="BG1080" s="17">
        <v>7.2840603923418502E-3</v>
      </c>
      <c r="BH1080" s="17">
        <v>0</v>
      </c>
      <c r="BI1080" s="17"/>
      <c r="BJ1080" s="17">
        <v>3.0640037146957601E-2</v>
      </c>
      <c r="BK1080" s="17">
        <v>7.6906210874823702E-3</v>
      </c>
      <c r="BL1080" s="17"/>
      <c r="BM1080" s="17">
        <v>2.9456065203251901E-2</v>
      </c>
      <c r="BN1080" s="17">
        <v>1.28418721641771E-2</v>
      </c>
      <c r="BO1080" s="17"/>
      <c r="BP1080" s="17">
        <v>1.0657836687509E-2</v>
      </c>
      <c r="BQ1080" s="17">
        <v>7.9116215423852502E-3</v>
      </c>
      <c r="BR1080" s="17">
        <v>8.6827641245753994E-3</v>
      </c>
      <c r="BS1080" s="17">
        <v>3.2247348080193798E-2</v>
      </c>
      <c r="BT1080" s="17"/>
      <c r="BU1080" s="17">
        <v>1.78329436337782E-2</v>
      </c>
      <c r="BV1080" s="17">
        <v>3.8157049410832103E-2</v>
      </c>
      <c r="BW1080" s="17"/>
      <c r="BX1080" s="17">
        <v>7.4009018917972997E-3</v>
      </c>
      <c r="BY1080" s="17">
        <v>3.4459341865564201E-2</v>
      </c>
      <c r="BZ1080" s="17"/>
      <c r="CA1080" s="17">
        <v>1.6326942861770499E-2</v>
      </c>
      <c r="CB1080" s="17">
        <v>7.0751985150764293E-2</v>
      </c>
      <c r="CC1080" s="17">
        <v>2.02512315846927E-3</v>
      </c>
      <c r="CD1080" s="17">
        <v>1.3645110899069401E-2</v>
      </c>
    </row>
    <row r="1081" spans="2:82">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row>
    <row r="1082" spans="2:82">
      <c r="B1082" s="6" t="s">
        <v>357</v>
      </c>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row>
    <row r="1083" spans="2:82">
      <c r="B1083" s="24" t="s">
        <v>15</v>
      </c>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row>
    <row r="1084" spans="2:82">
      <c r="B1084" t="s">
        <v>358</v>
      </c>
      <c r="C1084" s="17">
        <v>0.33722356959058503</v>
      </c>
      <c r="D1084" s="17">
        <v>0.32427899908866298</v>
      </c>
      <c r="E1084" s="17">
        <v>0.34983801907681</v>
      </c>
      <c r="F1084" s="17"/>
      <c r="G1084" s="17">
        <v>0.38500759310598798</v>
      </c>
      <c r="H1084" s="17">
        <v>0.31378255802263399</v>
      </c>
      <c r="I1084" s="17">
        <v>0.33774245210191201</v>
      </c>
      <c r="J1084" s="17">
        <v>0.348295500607469</v>
      </c>
      <c r="K1084" s="17">
        <v>0.33908248527718499</v>
      </c>
      <c r="L1084" s="17">
        <v>0.31385686212744501</v>
      </c>
      <c r="M1084" s="17"/>
      <c r="N1084" s="17">
        <v>0.34434943216167102</v>
      </c>
      <c r="O1084" s="17">
        <v>0.34573147347132099</v>
      </c>
      <c r="P1084" s="17">
        <v>0.31151746950784198</v>
      </c>
      <c r="Q1084" s="17">
        <v>0.34619052481721202</v>
      </c>
      <c r="R1084" s="17"/>
      <c r="S1084" s="17">
        <v>0.318679717777753</v>
      </c>
      <c r="T1084" s="17">
        <v>0.35731613647453703</v>
      </c>
      <c r="U1084" s="17">
        <v>0.35543724404647398</v>
      </c>
      <c r="V1084" s="17">
        <v>0.33808244074053401</v>
      </c>
      <c r="W1084" s="17">
        <v>0.33884698262436003</v>
      </c>
      <c r="X1084" s="17">
        <v>0.34200442432373401</v>
      </c>
      <c r="Y1084" s="17">
        <v>0.32260572794437198</v>
      </c>
      <c r="Z1084" s="17">
        <v>0.32344903636803202</v>
      </c>
      <c r="AA1084" s="17">
        <v>0.34326942209547501</v>
      </c>
      <c r="AB1084" s="17">
        <v>0.31315312786247801</v>
      </c>
      <c r="AC1084" s="17">
        <v>0.35872490412175601</v>
      </c>
      <c r="AD1084" s="17">
        <v>0.33897403697838102</v>
      </c>
      <c r="AE1084" s="17"/>
      <c r="AF1084" s="17">
        <v>0.29977149288010102</v>
      </c>
      <c r="AG1084" s="17">
        <v>0.26855108836749803</v>
      </c>
      <c r="AH1084" s="17">
        <v>0.33237199691524499</v>
      </c>
      <c r="AI1084" s="17">
        <v>0.35004847789027799</v>
      </c>
      <c r="AJ1084" s="17">
        <v>0.32991725299084601</v>
      </c>
      <c r="AK1084" s="17">
        <v>0.33988346589250701</v>
      </c>
      <c r="AL1084" s="17">
        <v>0.34957428855128803</v>
      </c>
      <c r="AM1084" s="17">
        <v>0.32464525364358299</v>
      </c>
      <c r="AN1084" s="17">
        <v>0.35591907062905198</v>
      </c>
      <c r="AO1084" s="17">
        <v>0.315366809167069</v>
      </c>
      <c r="AP1084" s="17">
        <v>0.349856875704943</v>
      </c>
      <c r="AQ1084" s="17">
        <v>0.36383087837399702</v>
      </c>
      <c r="AR1084" s="17">
        <v>0.31008825532380102</v>
      </c>
      <c r="AS1084" s="17">
        <v>0.39248123158396098</v>
      </c>
      <c r="AT1084" s="17">
        <v>0.32149778905574899</v>
      </c>
      <c r="AU1084" s="17">
        <v>0.37597461812460597</v>
      </c>
      <c r="AV1084" s="17"/>
      <c r="AW1084" s="17">
        <v>0.32450117230005299</v>
      </c>
      <c r="AX1084" s="17">
        <v>0.32019984192367001</v>
      </c>
      <c r="AY1084" s="17">
        <v>0.36045091182003802</v>
      </c>
      <c r="AZ1084" s="17">
        <v>0.36509286717559702</v>
      </c>
      <c r="BA1084" s="17">
        <v>0.34605604991261302</v>
      </c>
      <c r="BB1084" s="17">
        <v>0.30315552783723498</v>
      </c>
      <c r="BC1084" s="17"/>
      <c r="BD1084" s="17">
        <v>0.32310958453060001</v>
      </c>
      <c r="BE1084" s="17">
        <v>0.34886057540818799</v>
      </c>
      <c r="BF1084" s="17">
        <v>0.33750434576708599</v>
      </c>
      <c r="BG1084" s="17">
        <v>0.35498127465719698</v>
      </c>
      <c r="BH1084" s="17">
        <v>0.28321058700639701</v>
      </c>
      <c r="BI1084" s="17"/>
      <c r="BJ1084" s="17">
        <v>0.33949732660927101</v>
      </c>
      <c r="BK1084" s="17">
        <v>0.33072235651222198</v>
      </c>
      <c r="BL1084" s="17"/>
      <c r="BM1084" s="17">
        <v>0.339269689561224</v>
      </c>
      <c r="BN1084" s="17">
        <v>0.32679442473491499</v>
      </c>
      <c r="BO1084" s="17"/>
      <c r="BP1084" s="17">
        <v>0.32209304851863402</v>
      </c>
      <c r="BQ1084" s="17">
        <v>0.335814791445392</v>
      </c>
      <c r="BR1084" s="17">
        <v>0.28400345790215897</v>
      </c>
      <c r="BS1084" s="17">
        <v>0.34078823522624202</v>
      </c>
      <c r="BT1084" s="17"/>
      <c r="BU1084" s="17">
        <v>0.347915769386417</v>
      </c>
      <c r="BV1084" s="17">
        <v>0.323612834971094</v>
      </c>
      <c r="BW1084" s="17"/>
      <c r="BX1084" s="17">
        <v>0.31263517233221599</v>
      </c>
      <c r="BY1084" s="17">
        <v>0.34697669967908201</v>
      </c>
      <c r="BZ1084" s="17"/>
      <c r="CA1084" s="17">
        <v>0.34764229482397402</v>
      </c>
      <c r="CB1084" s="17">
        <v>0.42200597269101697</v>
      </c>
      <c r="CC1084" s="17">
        <v>0.28180504632897202</v>
      </c>
      <c r="CD1084" s="17">
        <v>0.31220870179142501</v>
      </c>
    </row>
    <row r="1085" spans="2:82">
      <c r="B1085" t="s">
        <v>359</v>
      </c>
      <c r="C1085" s="17">
        <v>0.33016332304150298</v>
      </c>
      <c r="D1085" s="17">
        <v>0.32860891420564498</v>
      </c>
      <c r="E1085" s="17">
        <v>0.33208865286350597</v>
      </c>
      <c r="F1085" s="17"/>
      <c r="G1085" s="17">
        <v>0.34843443300044002</v>
      </c>
      <c r="H1085" s="17">
        <v>0.309268091552025</v>
      </c>
      <c r="I1085" s="17">
        <v>0.336430017488212</v>
      </c>
      <c r="J1085" s="17">
        <v>0.35377102102810598</v>
      </c>
      <c r="K1085" s="17">
        <v>0.33582858141882499</v>
      </c>
      <c r="L1085" s="17">
        <v>0.30693450587763399</v>
      </c>
      <c r="M1085" s="17"/>
      <c r="N1085" s="17">
        <v>0.33021383283577899</v>
      </c>
      <c r="O1085" s="17">
        <v>0.312376710144671</v>
      </c>
      <c r="P1085" s="17">
        <v>0.34645175170640902</v>
      </c>
      <c r="Q1085" s="17">
        <v>0.340051364298597</v>
      </c>
      <c r="R1085" s="17"/>
      <c r="S1085" s="17">
        <v>0.29676722226344399</v>
      </c>
      <c r="T1085" s="17">
        <v>0.33190767632943702</v>
      </c>
      <c r="U1085" s="17">
        <v>0.29881190244447903</v>
      </c>
      <c r="V1085" s="17">
        <v>0.32947922584851902</v>
      </c>
      <c r="W1085" s="17">
        <v>0.34886106179349602</v>
      </c>
      <c r="X1085" s="17">
        <v>0.34988725602201498</v>
      </c>
      <c r="Y1085" s="17">
        <v>0.322875884698064</v>
      </c>
      <c r="Z1085" s="17">
        <v>0.395511738673469</v>
      </c>
      <c r="AA1085" s="17">
        <v>0.34341920794823499</v>
      </c>
      <c r="AB1085" s="17">
        <v>0.34399394424188301</v>
      </c>
      <c r="AC1085" s="17">
        <v>0.31057175147329202</v>
      </c>
      <c r="AD1085" s="17">
        <v>0.33616038835602002</v>
      </c>
      <c r="AE1085" s="17"/>
      <c r="AF1085" s="17">
        <v>0.35993719097919302</v>
      </c>
      <c r="AG1085" s="17">
        <v>0.270402821139066</v>
      </c>
      <c r="AH1085" s="17">
        <v>0.288317679833067</v>
      </c>
      <c r="AI1085" s="17">
        <v>0.33045457838195003</v>
      </c>
      <c r="AJ1085" s="17">
        <v>0.32526658916661999</v>
      </c>
      <c r="AK1085" s="17">
        <v>0.34777191066406798</v>
      </c>
      <c r="AL1085" s="17">
        <v>0.378648163207155</v>
      </c>
      <c r="AM1085" s="17">
        <v>0.30338628925104499</v>
      </c>
      <c r="AN1085" s="17">
        <v>0.35454922745374401</v>
      </c>
      <c r="AO1085" s="17">
        <v>0.30504601450270002</v>
      </c>
      <c r="AP1085" s="17">
        <v>0.333917025151661</v>
      </c>
      <c r="AQ1085" s="17">
        <v>0.38844627174038499</v>
      </c>
      <c r="AR1085" s="17">
        <v>0.34850698671223201</v>
      </c>
      <c r="AS1085" s="17">
        <v>0.359042912520252</v>
      </c>
      <c r="AT1085" s="17">
        <v>0.30446430583317302</v>
      </c>
      <c r="AU1085" s="17">
        <v>0.33244064140429502</v>
      </c>
      <c r="AV1085" s="17"/>
      <c r="AW1085" s="17">
        <v>0.31288231505935399</v>
      </c>
      <c r="AX1085" s="17">
        <v>0.33156428567226598</v>
      </c>
      <c r="AY1085" s="17">
        <v>0.33405395268951799</v>
      </c>
      <c r="AZ1085" s="17">
        <v>0.35254526728152003</v>
      </c>
      <c r="BA1085" s="17">
        <v>0.33692798943461799</v>
      </c>
      <c r="BB1085" s="17">
        <v>0.29072742227446702</v>
      </c>
      <c r="BC1085" s="17"/>
      <c r="BD1085" s="17">
        <v>0.346193918060203</v>
      </c>
      <c r="BE1085" s="17">
        <v>0.345806175299889</v>
      </c>
      <c r="BF1085" s="17">
        <v>0.319812593219098</v>
      </c>
      <c r="BG1085" s="17">
        <v>0.29060070901395502</v>
      </c>
      <c r="BH1085" s="17">
        <v>0.29847283373606498</v>
      </c>
      <c r="BI1085" s="17"/>
      <c r="BJ1085" s="17">
        <v>0.33385488977521699</v>
      </c>
      <c r="BK1085" s="17">
        <v>0.32320200292378498</v>
      </c>
      <c r="BL1085" s="17"/>
      <c r="BM1085" s="17">
        <v>0.33577857540913902</v>
      </c>
      <c r="BN1085" s="17">
        <v>0.300973329110235</v>
      </c>
      <c r="BO1085" s="17"/>
      <c r="BP1085" s="17">
        <v>0.33183694050774198</v>
      </c>
      <c r="BQ1085" s="17">
        <v>0.29291584368228901</v>
      </c>
      <c r="BR1085" s="17">
        <v>0.34888917362438499</v>
      </c>
      <c r="BS1085" s="17">
        <v>0.33705901514852499</v>
      </c>
      <c r="BT1085" s="17"/>
      <c r="BU1085" s="17">
        <v>0.338325153564765</v>
      </c>
      <c r="BV1085" s="17">
        <v>0.31977364539026099</v>
      </c>
      <c r="BW1085" s="17"/>
      <c r="BX1085" s="17">
        <v>0.31143686252080199</v>
      </c>
      <c r="BY1085" s="17">
        <v>0.33759128199451399</v>
      </c>
      <c r="BZ1085" s="17"/>
      <c r="CA1085" s="17">
        <v>0.37467843429880898</v>
      </c>
      <c r="CB1085" s="17">
        <v>0.41151196752038899</v>
      </c>
      <c r="CC1085" s="17">
        <v>0.25139102362496202</v>
      </c>
      <c r="CD1085" s="17">
        <v>0.32461407397646302</v>
      </c>
    </row>
    <row r="1086" spans="2:82">
      <c r="B1086" t="s">
        <v>360</v>
      </c>
      <c r="C1086" s="17">
        <v>0.26722347009398001</v>
      </c>
      <c r="D1086" s="17">
        <v>0.26294203926710902</v>
      </c>
      <c r="E1086" s="17">
        <v>0.27175102030651199</v>
      </c>
      <c r="F1086" s="17"/>
      <c r="G1086" s="17">
        <v>0.190607247590553</v>
      </c>
      <c r="H1086" s="17">
        <v>0.23402453250563099</v>
      </c>
      <c r="I1086" s="17">
        <v>0.239811619846308</v>
      </c>
      <c r="J1086" s="17">
        <v>0.27647805550287902</v>
      </c>
      <c r="K1086" s="17">
        <v>0.30727648425915499</v>
      </c>
      <c r="L1086" s="17">
        <v>0.33329091721509702</v>
      </c>
      <c r="M1086" s="17"/>
      <c r="N1086" s="17">
        <v>0.255753294296584</v>
      </c>
      <c r="O1086" s="17">
        <v>0.26879169933080899</v>
      </c>
      <c r="P1086" s="17">
        <v>0.28790481128617001</v>
      </c>
      <c r="Q1086" s="17">
        <v>0.26219120995415302</v>
      </c>
      <c r="R1086" s="17"/>
      <c r="S1086" s="17">
        <v>0.22457702039939201</v>
      </c>
      <c r="T1086" s="17">
        <v>0.26078098122007698</v>
      </c>
      <c r="U1086" s="17">
        <v>0.28595701991445399</v>
      </c>
      <c r="V1086" s="17">
        <v>0.32683679992793402</v>
      </c>
      <c r="W1086" s="17">
        <v>0.28223872634059299</v>
      </c>
      <c r="X1086" s="17">
        <v>0.27008968860705601</v>
      </c>
      <c r="Y1086" s="17">
        <v>0.28496583447157597</v>
      </c>
      <c r="Z1086" s="17">
        <v>0.26696932480136298</v>
      </c>
      <c r="AA1086" s="17">
        <v>0.25502463939943498</v>
      </c>
      <c r="AB1086" s="17">
        <v>0.26080028179570203</v>
      </c>
      <c r="AC1086" s="17">
        <v>0.25770708427009698</v>
      </c>
      <c r="AD1086" s="17">
        <v>0.25461467608919502</v>
      </c>
      <c r="AE1086" s="17"/>
      <c r="AF1086" s="17">
        <v>0.23350276850457799</v>
      </c>
      <c r="AG1086" s="17">
        <v>0.229166995471663</v>
      </c>
      <c r="AH1086" s="17">
        <v>0.25358844409386599</v>
      </c>
      <c r="AI1086" s="17">
        <v>0.314809840107797</v>
      </c>
      <c r="AJ1086" s="17">
        <v>0.27691494617840801</v>
      </c>
      <c r="AK1086" s="17">
        <v>0.30476885410001697</v>
      </c>
      <c r="AL1086" s="17">
        <v>0.25981058307215998</v>
      </c>
      <c r="AM1086" s="17">
        <v>0.28103317866368099</v>
      </c>
      <c r="AN1086" s="17">
        <v>0.252245795511577</v>
      </c>
      <c r="AO1086" s="17">
        <v>0.21593520380096301</v>
      </c>
      <c r="AP1086" s="17">
        <v>0.28399742644009501</v>
      </c>
      <c r="AQ1086" s="17">
        <v>0.26095222508016402</v>
      </c>
      <c r="AR1086" s="17">
        <v>0.27586100496493599</v>
      </c>
      <c r="AS1086" s="17">
        <v>0.26318950630073401</v>
      </c>
      <c r="AT1086" s="17">
        <v>0.20463346260305099</v>
      </c>
      <c r="AU1086" s="17">
        <v>0.25729740229866999</v>
      </c>
      <c r="AV1086" s="17"/>
      <c r="AW1086" s="17">
        <v>0.218825083698514</v>
      </c>
      <c r="AX1086" s="17">
        <v>0.26273804052854199</v>
      </c>
      <c r="AY1086" s="17">
        <v>0.259306295694747</v>
      </c>
      <c r="AZ1086" s="17">
        <v>0.30159989820213501</v>
      </c>
      <c r="BA1086" s="17">
        <v>0.31896136343646703</v>
      </c>
      <c r="BB1086" s="17">
        <v>0.27534346175914598</v>
      </c>
      <c r="BC1086" s="17"/>
      <c r="BD1086" s="17">
        <v>0.28613647242200801</v>
      </c>
      <c r="BE1086" s="17">
        <v>0.27315252430644399</v>
      </c>
      <c r="BF1086" s="17">
        <v>0.22977220228049899</v>
      </c>
      <c r="BG1086" s="17">
        <v>0.24012815001358001</v>
      </c>
      <c r="BH1086" s="17">
        <v>0.23900105733423199</v>
      </c>
      <c r="BI1086" s="17"/>
      <c r="BJ1086" s="17">
        <v>0.27795508186192502</v>
      </c>
      <c r="BK1086" s="17">
        <v>0.228025208210106</v>
      </c>
      <c r="BL1086" s="17"/>
      <c r="BM1086" s="17">
        <v>0.27644424097766002</v>
      </c>
      <c r="BN1086" s="17">
        <v>0.22132819704559201</v>
      </c>
      <c r="BO1086" s="17"/>
      <c r="BP1086" s="17">
        <v>0.20549535767639501</v>
      </c>
      <c r="BQ1086" s="17">
        <v>0.27136752126932001</v>
      </c>
      <c r="BR1086" s="17">
        <v>0.238597586857867</v>
      </c>
      <c r="BS1086" s="17">
        <v>0.28050643471611703</v>
      </c>
      <c r="BT1086" s="17"/>
      <c r="BU1086" s="17">
        <v>0.27498981900485597</v>
      </c>
      <c r="BV1086" s="17">
        <v>0.25733722441892998</v>
      </c>
      <c r="BW1086" s="17"/>
      <c r="BX1086" s="17">
        <v>0.23233950141001</v>
      </c>
      <c r="BY1086" s="17">
        <v>0.28106039817850498</v>
      </c>
      <c r="BZ1086" s="17"/>
      <c r="CA1086" s="17">
        <v>0.37288812960571199</v>
      </c>
      <c r="CB1086" s="17">
        <v>0.40844134457644599</v>
      </c>
      <c r="CC1086" s="17">
        <v>0.159705653883464</v>
      </c>
      <c r="CD1086" s="17">
        <v>0.21885134304652701</v>
      </c>
    </row>
    <row r="1087" spans="2:82">
      <c r="B1087" t="s">
        <v>361</v>
      </c>
      <c r="C1087" s="17">
        <v>0.24284902585280799</v>
      </c>
      <c r="D1087" s="17">
        <v>0.23305889710514499</v>
      </c>
      <c r="E1087" s="17">
        <v>0.25281185549088298</v>
      </c>
      <c r="F1087" s="17"/>
      <c r="G1087" s="17">
        <v>0.281871113777654</v>
      </c>
      <c r="H1087" s="17">
        <v>0.27072762587725702</v>
      </c>
      <c r="I1087" s="17">
        <v>0.24817820278337699</v>
      </c>
      <c r="J1087" s="17">
        <v>0.21078441578448801</v>
      </c>
      <c r="K1087" s="17">
        <v>0.21355834246361999</v>
      </c>
      <c r="L1087" s="17">
        <v>0.23549330995767001</v>
      </c>
      <c r="M1087" s="17"/>
      <c r="N1087" s="17">
        <v>0.25172106004268702</v>
      </c>
      <c r="O1087" s="17">
        <v>0.23889958322959701</v>
      </c>
      <c r="P1087" s="17">
        <v>0.24761407189731399</v>
      </c>
      <c r="Q1087" s="17">
        <v>0.2357436742308</v>
      </c>
      <c r="R1087" s="17"/>
      <c r="S1087" s="17">
        <v>0.26188573963228601</v>
      </c>
      <c r="T1087" s="17">
        <v>0.26170785628397197</v>
      </c>
      <c r="U1087" s="17">
        <v>0.222321418176778</v>
      </c>
      <c r="V1087" s="17">
        <v>0.268624892341921</v>
      </c>
      <c r="W1087" s="17">
        <v>0.21183749452928599</v>
      </c>
      <c r="X1087" s="17">
        <v>0.29534742096255701</v>
      </c>
      <c r="Y1087" s="17">
        <v>0.21201428761624599</v>
      </c>
      <c r="Z1087" s="17">
        <v>0.24461936626308201</v>
      </c>
      <c r="AA1087" s="17">
        <v>0.23291015633376499</v>
      </c>
      <c r="AB1087" s="17">
        <v>0.19492985719224301</v>
      </c>
      <c r="AC1087" s="17">
        <v>0.24700474060445299</v>
      </c>
      <c r="AD1087" s="17">
        <v>0.21770490854517199</v>
      </c>
      <c r="AE1087" s="17"/>
      <c r="AF1087" s="17">
        <v>0.27085035486888298</v>
      </c>
      <c r="AG1087" s="17">
        <v>0.239986908210538</v>
      </c>
      <c r="AH1087" s="17">
        <v>0.20428822830648</v>
      </c>
      <c r="AI1087" s="17">
        <v>0.19556580122823999</v>
      </c>
      <c r="AJ1087" s="17">
        <v>0.25333905320852002</v>
      </c>
      <c r="AK1087" s="17">
        <v>0.262406442074052</v>
      </c>
      <c r="AL1087" s="17">
        <v>0.25214980211069699</v>
      </c>
      <c r="AM1087" s="17">
        <v>0.20665540185718501</v>
      </c>
      <c r="AN1087" s="17">
        <v>0.25185218569656798</v>
      </c>
      <c r="AO1087" s="17">
        <v>0.252108017051347</v>
      </c>
      <c r="AP1087" s="17">
        <v>0.25808983548985898</v>
      </c>
      <c r="AQ1087" s="17">
        <v>0.22533977168442601</v>
      </c>
      <c r="AR1087" s="17">
        <v>0.27223484577214901</v>
      </c>
      <c r="AS1087" s="17">
        <v>0.31658879403513501</v>
      </c>
      <c r="AT1087" s="17">
        <v>0.194941245238899</v>
      </c>
      <c r="AU1087" s="17">
        <v>0.26115093596519201</v>
      </c>
      <c r="AV1087" s="17"/>
      <c r="AW1087" s="17">
        <v>0.28394373196915701</v>
      </c>
      <c r="AX1087" s="17">
        <v>0.23386051942630601</v>
      </c>
      <c r="AY1087" s="17">
        <v>0.208295862078479</v>
      </c>
      <c r="AZ1087" s="17">
        <v>0.224499115870647</v>
      </c>
      <c r="BA1087" s="17">
        <v>0.24570686568754099</v>
      </c>
      <c r="BB1087" s="17">
        <v>0.25958619875436201</v>
      </c>
      <c r="BC1087" s="17"/>
      <c r="BD1087" s="17">
        <v>0.23192068649311201</v>
      </c>
      <c r="BE1087" s="17">
        <v>0.246785844732402</v>
      </c>
      <c r="BF1087" s="17">
        <v>0.24206989354372199</v>
      </c>
      <c r="BG1087" s="17">
        <v>0.25965255134354898</v>
      </c>
      <c r="BH1087" s="17">
        <v>0.194328381789619</v>
      </c>
      <c r="BI1087" s="17"/>
      <c r="BJ1087" s="17">
        <v>0.232701012290677</v>
      </c>
      <c r="BK1087" s="17">
        <v>0.289140109122491</v>
      </c>
      <c r="BL1087" s="17"/>
      <c r="BM1087" s="17">
        <v>0.24020185050559001</v>
      </c>
      <c r="BN1087" s="17">
        <v>0.25952084784718399</v>
      </c>
      <c r="BO1087" s="17"/>
      <c r="BP1087" s="17">
        <v>0.24014208225337999</v>
      </c>
      <c r="BQ1087" s="17">
        <v>0.27342821373279602</v>
      </c>
      <c r="BR1087" s="17">
        <v>0.32012374206282401</v>
      </c>
      <c r="BS1087" s="17">
        <v>0.23154941975013801</v>
      </c>
      <c r="BT1087" s="17"/>
      <c r="BU1087" s="17">
        <v>0.26221168147895102</v>
      </c>
      <c r="BV1087" s="17">
        <v>0.21820115429332099</v>
      </c>
      <c r="BW1087" s="17"/>
      <c r="BX1087" s="17">
        <v>0.26561485432958998</v>
      </c>
      <c r="BY1087" s="17">
        <v>0.23381882822043201</v>
      </c>
      <c r="BZ1087" s="17"/>
      <c r="CA1087" s="17">
        <v>0.26465805826917099</v>
      </c>
      <c r="CB1087" s="17">
        <v>0.23958194862513901</v>
      </c>
      <c r="CC1087" s="17">
        <v>0.25126862351581197</v>
      </c>
      <c r="CD1087" s="17">
        <v>0.23128619407878001</v>
      </c>
    </row>
    <row r="1088" spans="2:82">
      <c r="B1088" t="s">
        <v>362</v>
      </c>
      <c r="C1088" s="17">
        <v>0.16445881628877099</v>
      </c>
      <c r="D1088" s="17">
        <v>0.16401742743379</v>
      </c>
      <c r="E1088" s="17">
        <v>0.1649990316868</v>
      </c>
      <c r="F1088" s="17"/>
      <c r="G1088" s="17">
        <v>0.21312420121383999</v>
      </c>
      <c r="H1088" s="17">
        <v>0.195899416367455</v>
      </c>
      <c r="I1088" s="17">
        <v>0.176588204262042</v>
      </c>
      <c r="J1088" s="17">
        <v>0.169216956781989</v>
      </c>
      <c r="K1088" s="17">
        <v>0.132210687665202</v>
      </c>
      <c r="L1088" s="17">
        <v>0.11428387420271301</v>
      </c>
      <c r="M1088" s="17"/>
      <c r="N1088" s="17">
        <v>0.13750320163766699</v>
      </c>
      <c r="O1088" s="17">
        <v>0.14999293191906399</v>
      </c>
      <c r="P1088" s="17">
        <v>0.20975681467236101</v>
      </c>
      <c r="Q1088" s="17">
        <v>0.17109635441677401</v>
      </c>
      <c r="R1088" s="17"/>
      <c r="S1088" s="17">
        <v>0.14702700367323199</v>
      </c>
      <c r="T1088" s="17">
        <v>0.12958395996354299</v>
      </c>
      <c r="U1088" s="17">
        <v>0.154682789794373</v>
      </c>
      <c r="V1088" s="17">
        <v>0.150475816535938</v>
      </c>
      <c r="W1088" s="17">
        <v>0.20329761175112401</v>
      </c>
      <c r="X1088" s="17">
        <v>0.201378227522827</v>
      </c>
      <c r="Y1088" s="17">
        <v>0.138884852337611</v>
      </c>
      <c r="Z1088" s="17">
        <v>0.23122368502445201</v>
      </c>
      <c r="AA1088" s="17">
        <v>0.175125734548819</v>
      </c>
      <c r="AB1088" s="17">
        <v>0.17098389090015101</v>
      </c>
      <c r="AC1088" s="17">
        <v>0.17077781566752501</v>
      </c>
      <c r="AD1088" s="17">
        <v>0.17350614447355101</v>
      </c>
      <c r="AE1088" s="17"/>
      <c r="AF1088" s="17">
        <v>0.180005387045238</v>
      </c>
      <c r="AG1088" s="17">
        <v>0.17787093210541499</v>
      </c>
      <c r="AH1088" s="17">
        <v>0.19974572235321</v>
      </c>
      <c r="AI1088" s="17">
        <v>0.14733232258135601</v>
      </c>
      <c r="AJ1088" s="17">
        <v>0.16088288303244599</v>
      </c>
      <c r="AK1088" s="17">
        <v>0.174166485813188</v>
      </c>
      <c r="AL1088" s="17">
        <v>0.21409889008198499</v>
      </c>
      <c r="AM1088" s="17">
        <v>0.16098907488501299</v>
      </c>
      <c r="AN1088" s="17">
        <v>0.169579487049731</v>
      </c>
      <c r="AO1088" s="17">
        <v>0.18160684890982201</v>
      </c>
      <c r="AP1088" s="17">
        <v>0.159993877030321</v>
      </c>
      <c r="AQ1088" s="17">
        <v>0.16080050656306999</v>
      </c>
      <c r="AR1088" s="17">
        <v>0.148374980985955</v>
      </c>
      <c r="AS1088" s="17">
        <v>0.106400813707296</v>
      </c>
      <c r="AT1088" s="17">
        <v>0.101683243891353</v>
      </c>
      <c r="AU1088" s="17">
        <v>9.4401495467429306E-2</v>
      </c>
      <c r="AV1088" s="17"/>
      <c r="AW1088" s="17">
        <v>0.16458106408485701</v>
      </c>
      <c r="AX1088" s="17">
        <v>0.15719513908760099</v>
      </c>
      <c r="AY1088" s="17">
        <v>0.167082873551749</v>
      </c>
      <c r="AZ1088" s="17">
        <v>0.185188666860163</v>
      </c>
      <c r="BA1088" s="17">
        <v>0.133923947350374</v>
      </c>
      <c r="BB1088" s="17">
        <v>0.17536340322310701</v>
      </c>
      <c r="BC1088" s="17"/>
      <c r="BD1088" s="17">
        <v>0.18024852406212</v>
      </c>
      <c r="BE1088" s="17">
        <v>0.185622900561045</v>
      </c>
      <c r="BF1088" s="17">
        <v>0.15310901850445499</v>
      </c>
      <c r="BG1088" s="17">
        <v>0.13817629885552701</v>
      </c>
      <c r="BH1088" s="17">
        <v>0.16222342353884101</v>
      </c>
      <c r="BI1088" s="17"/>
      <c r="BJ1088" s="17">
        <v>0.15964645910220299</v>
      </c>
      <c r="BK1088" s="17">
        <v>0.19060139567036199</v>
      </c>
      <c r="BL1088" s="17"/>
      <c r="BM1088" s="17">
        <v>0.167482250849178</v>
      </c>
      <c r="BN1088" s="17">
        <v>0.15219189266000499</v>
      </c>
      <c r="BO1088" s="17"/>
      <c r="BP1088" s="17">
        <v>0.13327814725157999</v>
      </c>
      <c r="BQ1088" s="17">
        <v>0.18849524886458699</v>
      </c>
      <c r="BR1088" s="17">
        <v>0.18066054948059199</v>
      </c>
      <c r="BS1088" s="17">
        <v>0.16363188835870099</v>
      </c>
      <c r="BT1088" s="17"/>
      <c r="BU1088" s="17">
        <v>0.15837918238510301</v>
      </c>
      <c r="BV1088" s="17">
        <v>0.17219794249540499</v>
      </c>
      <c r="BW1088" s="17"/>
      <c r="BX1088" s="17">
        <v>0.156010185159313</v>
      </c>
      <c r="BY1088" s="17">
        <v>0.16781001472637</v>
      </c>
      <c r="BZ1088" s="17"/>
      <c r="CA1088" s="17">
        <v>0.17866244588462199</v>
      </c>
      <c r="CB1088" s="17">
        <v>0.22144344285022699</v>
      </c>
      <c r="CC1088" s="17">
        <v>0.108091910875217</v>
      </c>
      <c r="CD1088" s="17">
        <v>0.166269471194775</v>
      </c>
    </row>
    <row r="1089" spans="2:82">
      <c r="B1089" t="s">
        <v>363</v>
      </c>
      <c r="C1089" s="17">
        <v>0.1610470829299</v>
      </c>
      <c r="D1089" s="17">
        <v>0.175361459714624</v>
      </c>
      <c r="E1089" s="17">
        <v>0.14637762851505801</v>
      </c>
      <c r="F1089" s="17"/>
      <c r="G1089" s="17">
        <v>6.4162921137126197E-2</v>
      </c>
      <c r="H1089" s="17">
        <v>0.12772664178859</v>
      </c>
      <c r="I1089" s="17">
        <v>0.11400093139016899</v>
      </c>
      <c r="J1089" s="17">
        <v>0.17856940301117399</v>
      </c>
      <c r="K1089" s="17">
        <v>0.21021264164202599</v>
      </c>
      <c r="L1089" s="17">
        <v>0.24390359618260701</v>
      </c>
      <c r="M1089" s="17"/>
      <c r="N1089" s="17">
        <v>0.20233773317432299</v>
      </c>
      <c r="O1089" s="17">
        <v>0.18524983756666699</v>
      </c>
      <c r="P1089" s="17">
        <v>0.111943437725136</v>
      </c>
      <c r="Q1089" s="17">
        <v>0.12975162324421899</v>
      </c>
      <c r="R1089" s="17"/>
      <c r="S1089" s="17">
        <v>0.144116907047144</v>
      </c>
      <c r="T1089" s="17">
        <v>0.19700202792639099</v>
      </c>
      <c r="U1089" s="17">
        <v>0.17836209826121199</v>
      </c>
      <c r="V1089" s="17">
        <v>0.11973735011962</v>
      </c>
      <c r="W1089" s="17">
        <v>0.153852934971559</v>
      </c>
      <c r="X1089" s="17">
        <v>0.113856028992391</v>
      </c>
      <c r="Y1089" s="17">
        <v>0.18893876422991299</v>
      </c>
      <c r="Z1089" s="17">
        <v>0.130206005680611</v>
      </c>
      <c r="AA1089" s="17">
        <v>0.167436315865613</v>
      </c>
      <c r="AB1089" s="17">
        <v>0.19894458497557499</v>
      </c>
      <c r="AC1089" s="17">
        <v>0.15154955760303099</v>
      </c>
      <c r="AD1089" s="17">
        <v>0.165835356675332</v>
      </c>
      <c r="AE1089" s="17"/>
      <c r="AF1089" s="17">
        <v>4.2081463235670101E-2</v>
      </c>
      <c r="AG1089" s="17">
        <v>0.17122673910477301</v>
      </c>
      <c r="AH1089" s="17">
        <v>0.17613768071906299</v>
      </c>
      <c r="AI1089" s="17">
        <v>0.14962878760749301</v>
      </c>
      <c r="AJ1089" s="17">
        <v>0.11286085212458501</v>
      </c>
      <c r="AK1089" s="17">
        <v>0.16730137824609501</v>
      </c>
      <c r="AL1089" s="17">
        <v>0.11869214461248399</v>
      </c>
      <c r="AM1089" s="17">
        <v>0.18440092804602101</v>
      </c>
      <c r="AN1089" s="17">
        <v>0.129491126543886</v>
      </c>
      <c r="AO1089" s="17">
        <v>0.160788292460845</v>
      </c>
      <c r="AP1089" s="17">
        <v>0.19447729357195701</v>
      </c>
      <c r="AQ1089" s="17">
        <v>0.16975371750273799</v>
      </c>
      <c r="AR1089" s="17">
        <v>0.19730011226344399</v>
      </c>
      <c r="AS1089" s="17">
        <v>0.151476600109376</v>
      </c>
      <c r="AT1089" s="17">
        <v>0.30117523981536798</v>
      </c>
      <c r="AU1089" s="17">
        <v>0.18575439093458301</v>
      </c>
      <c r="AV1089" s="17"/>
      <c r="AW1089" s="17">
        <v>0.15254091346826501</v>
      </c>
      <c r="AX1089" s="17">
        <v>0.17648465179999401</v>
      </c>
      <c r="AY1089" s="17">
        <v>0.15170374931644501</v>
      </c>
      <c r="AZ1089" s="17">
        <v>0.13863821151025699</v>
      </c>
      <c r="BA1089" s="17">
        <v>0.19106350467059199</v>
      </c>
      <c r="BB1089" s="17">
        <v>0.16608001145490001</v>
      </c>
      <c r="BC1089" s="17"/>
      <c r="BD1089" s="17">
        <v>0.13116924130153099</v>
      </c>
      <c r="BE1089" s="17">
        <v>0.122313157662396</v>
      </c>
      <c r="BF1089" s="17">
        <v>0.20963334515467499</v>
      </c>
      <c r="BG1089" s="17">
        <v>0.17118555564653101</v>
      </c>
      <c r="BH1089" s="17">
        <v>0.22264631569577101</v>
      </c>
      <c r="BI1089" s="17"/>
      <c r="BJ1089" s="17">
        <v>0.171803496442098</v>
      </c>
      <c r="BK1089" s="17">
        <v>0.107388596792778</v>
      </c>
      <c r="BL1089" s="17"/>
      <c r="BM1089" s="17">
        <v>0.16012149134662201</v>
      </c>
      <c r="BN1089" s="17">
        <v>0.16550340744969799</v>
      </c>
      <c r="BO1089" s="17"/>
      <c r="BP1089" s="17">
        <v>0.16993928791096199</v>
      </c>
      <c r="BQ1089" s="17">
        <v>0.12330656258843101</v>
      </c>
      <c r="BR1089" s="17">
        <v>0.13104931161459701</v>
      </c>
      <c r="BS1089" s="17">
        <v>0.168202728271068</v>
      </c>
      <c r="BT1089" s="17"/>
      <c r="BU1089" s="17">
        <v>0.18199236546926501</v>
      </c>
      <c r="BV1089" s="17">
        <v>0.13438459180392001</v>
      </c>
      <c r="BW1089" s="17"/>
      <c r="BX1089" s="17">
        <v>0.20289551424848401</v>
      </c>
      <c r="BY1089" s="17">
        <v>0.14444766043152099</v>
      </c>
      <c r="BZ1089" s="17"/>
      <c r="CA1089" s="17">
        <v>0.11496279503979601</v>
      </c>
      <c r="CB1089" s="17">
        <v>6.6926101055113693E-2</v>
      </c>
      <c r="CC1089" s="17">
        <v>0.30431097495568199</v>
      </c>
      <c r="CD1089" s="17">
        <v>0.110163537749756</v>
      </c>
    </row>
    <row r="1090" spans="2:82">
      <c r="B1090" t="s">
        <v>364</v>
      </c>
      <c r="C1090" s="17">
        <v>0.14421425579273001</v>
      </c>
      <c r="D1090" s="17">
        <v>0.15487102070605199</v>
      </c>
      <c r="E1090" s="17">
        <v>0.132845784348298</v>
      </c>
      <c r="F1090" s="17"/>
      <c r="G1090" s="17">
        <v>0.21326746488856699</v>
      </c>
      <c r="H1090" s="17">
        <v>0.21119954791324499</v>
      </c>
      <c r="I1090" s="17">
        <v>0.14503736064008099</v>
      </c>
      <c r="J1090" s="17">
        <v>9.4250465673559894E-2</v>
      </c>
      <c r="K1090" s="17">
        <v>0.120639918860414</v>
      </c>
      <c r="L1090" s="17">
        <v>9.9382493696103705E-2</v>
      </c>
      <c r="M1090" s="17"/>
      <c r="N1090" s="17">
        <v>0.16092961808474099</v>
      </c>
      <c r="O1090" s="17">
        <v>0.134888127910371</v>
      </c>
      <c r="P1090" s="17">
        <v>0.13768434214272701</v>
      </c>
      <c r="Q1090" s="17">
        <v>0.14444539626802899</v>
      </c>
      <c r="R1090" s="17"/>
      <c r="S1090" s="17">
        <v>0.20654907864469599</v>
      </c>
      <c r="T1090" s="17">
        <v>0.13264091261202299</v>
      </c>
      <c r="U1090" s="17">
        <v>0.12194587545056999</v>
      </c>
      <c r="V1090" s="17">
        <v>0.127299903653802</v>
      </c>
      <c r="W1090" s="17">
        <v>0.132277607924977</v>
      </c>
      <c r="X1090" s="17">
        <v>0.14989985041003701</v>
      </c>
      <c r="Y1090" s="17">
        <v>0.118173150229664</v>
      </c>
      <c r="Z1090" s="17">
        <v>0.144553052480066</v>
      </c>
      <c r="AA1090" s="17">
        <v>0.12564373001149101</v>
      </c>
      <c r="AB1090" s="17">
        <v>0.130396758113172</v>
      </c>
      <c r="AC1090" s="17">
        <v>0.16568463020079599</v>
      </c>
      <c r="AD1090" s="17">
        <v>0.16714097614557299</v>
      </c>
      <c r="AE1090" s="17"/>
      <c r="AF1090" s="17">
        <v>0.17692872605161999</v>
      </c>
      <c r="AG1090" s="17">
        <v>0.167014880847866</v>
      </c>
      <c r="AH1090" s="17">
        <v>0.102271114180066</v>
      </c>
      <c r="AI1090" s="17">
        <v>0.111266860297652</v>
      </c>
      <c r="AJ1090" s="17">
        <v>0.16243033863430401</v>
      </c>
      <c r="AK1090" s="17">
        <v>0.16105498580746599</v>
      </c>
      <c r="AL1090" s="17">
        <v>0.13617343184144101</v>
      </c>
      <c r="AM1090" s="17">
        <v>0.12440963295700699</v>
      </c>
      <c r="AN1090" s="17">
        <v>0.16025309148820999</v>
      </c>
      <c r="AO1090" s="17">
        <v>0.13532772672416399</v>
      </c>
      <c r="AP1090" s="17">
        <v>0.10020569995216801</v>
      </c>
      <c r="AQ1090" s="17">
        <v>0.164869359815071</v>
      </c>
      <c r="AR1090" s="17">
        <v>0.118223473966327</v>
      </c>
      <c r="AS1090" s="17">
        <v>0.15118364225702399</v>
      </c>
      <c r="AT1090" s="17">
        <v>0.194496425881622</v>
      </c>
      <c r="AU1090" s="17">
        <v>0.225953876035206</v>
      </c>
      <c r="AV1090" s="17"/>
      <c r="AW1090" s="17">
        <v>0.188364238824721</v>
      </c>
      <c r="AX1090" s="17">
        <v>0.13783868400442301</v>
      </c>
      <c r="AY1090" s="17">
        <v>0.146823537385665</v>
      </c>
      <c r="AZ1090" s="17">
        <v>0.121783460698424</v>
      </c>
      <c r="BA1090" s="17">
        <v>0.11247688035589599</v>
      </c>
      <c r="BB1090" s="17">
        <v>0.13437640736255499</v>
      </c>
      <c r="BC1090" s="17"/>
      <c r="BD1090" s="17">
        <v>0.10007092543230001</v>
      </c>
      <c r="BE1090" s="17">
        <v>0.141887258472468</v>
      </c>
      <c r="BF1090" s="17">
        <v>0.17328373049163701</v>
      </c>
      <c r="BG1090" s="17">
        <v>0.177774043459348</v>
      </c>
      <c r="BH1090" s="17">
        <v>0.21397405047541199</v>
      </c>
      <c r="BI1090" s="17"/>
      <c r="BJ1090" s="17">
        <v>0.12663132980786601</v>
      </c>
      <c r="BK1090" s="17">
        <v>0.22242467359075699</v>
      </c>
      <c r="BL1090" s="17"/>
      <c r="BM1090" s="17">
        <v>0.140337931062264</v>
      </c>
      <c r="BN1090" s="17">
        <v>0.159343029036419</v>
      </c>
      <c r="BO1090" s="17"/>
      <c r="BP1090" s="17">
        <v>0.17557950530550601</v>
      </c>
      <c r="BQ1090" s="17">
        <v>0.19410136656184601</v>
      </c>
      <c r="BR1090" s="17">
        <v>0.23708735887830601</v>
      </c>
      <c r="BS1090" s="17">
        <v>0.12643220564648899</v>
      </c>
      <c r="BT1090" s="17"/>
      <c r="BU1090" s="17">
        <v>0.155162615278684</v>
      </c>
      <c r="BV1090" s="17">
        <v>0.13027744032654301</v>
      </c>
      <c r="BW1090" s="17"/>
      <c r="BX1090" s="17">
        <v>0.19111615645535299</v>
      </c>
      <c r="BY1090" s="17">
        <v>0.12561034542990299</v>
      </c>
      <c r="BZ1090" s="17"/>
      <c r="CA1090" s="17">
        <v>0.13406458270850399</v>
      </c>
      <c r="CB1090" s="17">
        <v>9.3585011922070402E-2</v>
      </c>
      <c r="CC1090" s="17">
        <v>0.17715419787235301</v>
      </c>
      <c r="CD1090" s="17">
        <v>0.1603413151336</v>
      </c>
    </row>
    <row r="1091" spans="2:82">
      <c r="B1091" t="s">
        <v>365</v>
      </c>
      <c r="C1091" s="17">
        <v>9.8685492046318393E-2</v>
      </c>
      <c r="D1091" s="17">
        <v>0.12076051613097501</v>
      </c>
      <c r="E1091" s="17">
        <v>7.7287407201967404E-2</v>
      </c>
      <c r="F1091" s="17"/>
      <c r="G1091" s="17">
        <v>0.12580675463438201</v>
      </c>
      <c r="H1091" s="17">
        <v>0.101399934100456</v>
      </c>
      <c r="I1091" s="17">
        <v>0.122868257272487</v>
      </c>
      <c r="J1091" s="17">
        <v>9.2417550181455102E-2</v>
      </c>
      <c r="K1091" s="17">
        <v>9.0055263629131105E-2</v>
      </c>
      <c r="L1091" s="17">
        <v>6.9559266693859895E-2</v>
      </c>
      <c r="M1091" s="17"/>
      <c r="N1091" s="17">
        <v>8.6663363380412306E-2</v>
      </c>
      <c r="O1091" s="17">
        <v>8.8148385905448504E-2</v>
      </c>
      <c r="P1091" s="17">
        <v>0.11714993666930799</v>
      </c>
      <c r="Q1091" s="17">
        <v>0.107962114738968</v>
      </c>
      <c r="R1091" s="17"/>
      <c r="S1091" s="17">
        <v>0.12794442746031601</v>
      </c>
      <c r="T1091" s="17">
        <v>8.6738237809793797E-2</v>
      </c>
      <c r="U1091" s="17">
        <v>5.8142731101777298E-2</v>
      </c>
      <c r="V1091" s="17">
        <v>7.58288743492882E-2</v>
      </c>
      <c r="W1091" s="17">
        <v>0.12249327544080001</v>
      </c>
      <c r="X1091" s="17">
        <v>0.121054205018832</v>
      </c>
      <c r="Y1091" s="17">
        <v>8.8929986190643101E-2</v>
      </c>
      <c r="Z1091" s="17">
        <v>9.5784119123622405E-2</v>
      </c>
      <c r="AA1091" s="17">
        <v>0.10176253633118</v>
      </c>
      <c r="AB1091" s="17">
        <v>0.101118223489492</v>
      </c>
      <c r="AC1091" s="17">
        <v>0.10870712745990201</v>
      </c>
      <c r="AD1091" s="17">
        <v>6.2538281860253203E-2</v>
      </c>
      <c r="AE1091" s="17"/>
      <c r="AF1091" s="17">
        <v>0.157215343220655</v>
      </c>
      <c r="AG1091" s="17">
        <v>8.8694103943575006E-2</v>
      </c>
      <c r="AH1091" s="17">
        <v>0.109384234172101</v>
      </c>
      <c r="AI1091" s="17">
        <v>0.108310286857249</v>
      </c>
      <c r="AJ1091" s="17">
        <v>8.1719288945883595E-2</v>
      </c>
      <c r="AK1091" s="17">
        <v>0.10505892334457299</v>
      </c>
      <c r="AL1091" s="17">
        <v>8.68467411777777E-2</v>
      </c>
      <c r="AM1091" s="17">
        <v>0.104160051589183</v>
      </c>
      <c r="AN1091" s="17">
        <v>0.11489052952605</v>
      </c>
      <c r="AO1091" s="17">
        <v>0.10660852693477101</v>
      </c>
      <c r="AP1091" s="17">
        <v>0.119042140845977</v>
      </c>
      <c r="AQ1091" s="17">
        <v>9.6679084534574494E-2</v>
      </c>
      <c r="AR1091" s="17">
        <v>9.1107169592690995E-2</v>
      </c>
      <c r="AS1091" s="17">
        <v>8.64932834031929E-2</v>
      </c>
      <c r="AT1091" s="17">
        <v>9.9343810262591398E-2</v>
      </c>
      <c r="AU1091" s="17">
        <v>0.100084444786116</v>
      </c>
      <c r="AV1091" s="17"/>
      <c r="AW1091" s="17">
        <v>0.117317342551315</v>
      </c>
      <c r="AX1091" s="17">
        <v>8.9793584019527098E-2</v>
      </c>
      <c r="AY1091" s="17">
        <v>0.113327772280319</v>
      </c>
      <c r="AZ1091" s="17">
        <v>9.9880664134286298E-2</v>
      </c>
      <c r="BA1091" s="17">
        <v>7.1254462500514301E-2</v>
      </c>
      <c r="BB1091" s="17">
        <v>8.3191039220695498E-2</v>
      </c>
      <c r="BC1091" s="17"/>
      <c r="BD1091" s="17">
        <v>0.103325444730654</v>
      </c>
      <c r="BE1091" s="17">
        <v>0.10293884862979299</v>
      </c>
      <c r="BF1091" s="17">
        <v>8.7065137432210699E-2</v>
      </c>
      <c r="BG1091" s="17">
        <v>0.103555151872151</v>
      </c>
      <c r="BH1091" s="17">
        <v>6.3675318378520099E-2</v>
      </c>
      <c r="BI1091" s="17"/>
      <c r="BJ1091" s="17">
        <v>9.0693285735554199E-2</v>
      </c>
      <c r="BK1091" s="17">
        <v>0.134597137091132</v>
      </c>
      <c r="BL1091" s="17"/>
      <c r="BM1091" s="17">
        <v>9.4924323393577995E-2</v>
      </c>
      <c r="BN1091" s="17">
        <v>0.117683722428387</v>
      </c>
      <c r="BO1091" s="17"/>
      <c r="BP1091" s="17">
        <v>0.12598732853730199</v>
      </c>
      <c r="BQ1091" s="17">
        <v>0.11801806304041799</v>
      </c>
      <c r="BR1091" s="17">
        <v>9.2329187388226402E-2</v>
      </c>
      <c r="BS1091" s="17">
        <v>9.13976631516209E-2</v>
      </c>
      <c r="BT1091" s="17"/>
      <c r="BU1091" s="17">
        <v>8.5077542411131801E-2</v>
      </c>
      <c r="BV1091" s="17">
        <v>0.116007857390832</v>
      </c>
      <c r="BW1091" s="17"/>
      <c r="BX1091" s="17">
        <v>9.4717145107787698E-2</v>
      </c>
      <c r="BY1091" s="17">
        <v>0.10025955982800799</v>
      </c>
      <c r="BZ1091" s="17"/>
      <c r="CA1091" s="17">
        <v>9.5022674432834298E-2</v>
      </c>
      <c r="CB1091" s="17">
        <v>0.11631910174410399</v>
      </c>
      <c r="CC1091" s="17">
        <v>7.5595741881626793E-2</v>
      </c>
      <c r="CD1091" s="17">
        <v>0.107401377228585</v>
      </c>
    </row>
    <row r="1092" spans="2:82">
      <c r="B1092" t="s">
        <v>366</v>
      </c>
      <c r="C1092" s="17">
        <v>9.5071896095572303E-2</v>
      </c>
      <c r="D1092" s="17">
        <v>0.11216838593087999</v>
      </c>
      <c r="E1092" s="17">
        <v>7.8580397847903605E-2</v>
      </c>
      <c r="F1092" s="17"/>
      <c r="G1092" s="17">
        <v>0.10673127544795</v>
      </c>
      <c r="H1092" s="17">
        <v>0.134661406031999</v>
      </c>
      <c r="I1092" s="17">
        <v>9.8137949579057498E-2</v>
      </c>
      <c r="J1092" s="17">
        <v>9.01014333072645E-2</v>
      </c>
      <c r="K1092" s="17">
        <v>7.1440488709009001E-2</v>
      </c>
      <c r="L1092" s="17">
        <v>7.24158875016577E-2</v>
      </c>
      <c r="M1092" s="17"/>
      <c r="N1092" s="17">
        <v>7.9261210414989805E-2</v>
      </c>
      <c r="O1092" s="17">
        <v>8.5429784211839596E-2</v>
      </c>
      <c r="P1092" s="17">
        <v>0.116263809705275</v>
      </c>
      <c r="Q1092" s="17">
        <v>0.104936843377936</v>
      </c>
      <c r="R1092" s="17"/>
      <c r="S1092" s="17">
        <v>0.115311458680905</v>
      </c>
      <c r="T1092" s="17">
        <v>8.2730135601013693E-2</v>
      </c>
      <c r="U1092" s="17">
        <v>0.11899412694622501</v>
      </c>
      <c r="V1092" s="17">
        <v>0.120072719704175</v>
      </c>
      <c r="W1092" s="17">
        <v>7.1215591497983802E-2</v>
      </c>
      <c r="X1092" s="17">
        <v>9.6232478718675102E-2</v>
      </c>
      <c r="Y1092" s="17">
        <v>8.6262432556482305E-2</v>
      </c>
      <c r="Z1092" s="17">
        <v>9.2112759842903402E-2</v>
      </c>
      <c r="AA1092" s="17">
        <v>8.59685215202311E-2</v>
      </c>
      <c r="AB1092" s="17">
        <v>9.2132108480631594E-2</v>
      </c>
      <c r="AC1092" s="17">
        <v>9.0939396936766004E-2</v>
      </c>
      <c r="AD1092" s="17">
        <v>4.4012886601841397E-2</v>
      </c>
      <c r="AE1092" s="17"/>
      <c r="AF1092" s="17">
        <v>8.3342170020975798E-2</v>
      </c>
      <c r="AG1092" s="17">
        <v>0.128802048788837</v>
      </c>
      <c r="AH1092" s="17">
        <v>0.120303021554012</v>
      </c>
      <c r="AI1092" s="17">
        <v>9.9900323907415003E-2</v>
      </c>
      <c r="AJ1092" s="17">
        <v>9.6365932332214604E-2</v>
      </c>
      <c r="AK1092" s="17">
        <v>9.8720598413930397E-2</v>
      </c>
      <c r="AL1092" s="17">
        <v>9.6406764114637999E-2</v>
      </c>
      <c r="AM1092" s="17">
        <v>0.117311853184736</v>
      </c>
      <c r="AN1092" s="17">
        <v>8.5117401326220102E-2</v>
      </c>
      <c r="AO1092" s="17">
        <v>0.123576768565769</v>
      </c>
      <c r="AP1092" s="17">
        <v>6.5729777576994899E-2</v>
      </c>
      <c r="AQ1092" s="17">
        <v>0.12503124689380199</v>
      </c>
      <c r="AR1092" s="17">
        <v>8.1790028563490394E-2</v>
      </c>
      <c r="AS1092" s="17">
        <v>8.8121223559168294E-2</v>
      </c>
      <c r="AT1092" s="17">
        <v>6.1852489314340002E-2</v>
      </c>
      <c r="AU1092" s="17">
        <v>6.6587051804184505E-2</v>
      </c>
      <c r="AV1092" s="17"/>
      <c r="AW1092" s="17">
        <v>0.111318046956405</v>
      </c>
      <c r="AX1092" s="17">
        <v>9.9395037435602906E-2</v>
      </c>
      <c r="AY1092" s="17">
        <v>9.15206228707756E-2</v>
      </c>
      <c r="AZ1092" s="17">
        <v>8.4540811836939303E-2</v>
      </c>
      <c r="BA1092" s="17">
        <v>6.82033622752546E-2</v>
      </c>
      <c r="BB1092" s="17">
        <v>0.108037095765429</v>
      </c>
      <c r="BC1092" s="17"/>
      <c r="BD1092" s="17">
        <v>0.111756263730254</v>
      </c>
      <c r="BE1092" s="17">
        <v>9.9975387053219206E-2</v>
      </c>
      <c r="BF1092" s="17">
        <v>8.3417869252758597E-2</v>
      </c>
      <c r="BG1092" s="17">
        <v>9.4323502121117606E-2</v>
      </c>
      <c r="BH1092" s="17">
        <v>0.132368238003574</v>
      </c>
      <c r="BI1092" s="17"/>
      <c r="BJ1092" s="17">
        <v>8.7797499853130997E-2</v>
      </c>
      <c r="BK1092" s="17">
        <v>0.12769493098023299</v>
      </c>
      <c r="BL1092" s="17"/>
      <c r="BM1092" s="17">
        <v>9.28441116701057E-2</v>
      </c>
      <c r="BN1092" s="17">
        <v>0.106356319626674</v>
      </c>
      <c r="BO1092" s="17"/>
      <c r="BP1092" s="17">
        <v>0.114966057771013</v>
      </c>
      <c r="BQ1092" s="17">
        <v>0.115566890919894</v>
      </c>
      <c r="BR1092" s="17">
        <v>9.5105924796272903E-2</v>
      </c>
      <c r="BS1092" s="17">
        <v>8.9215491733851099E-2</v>
      </c>
      <c r="BT1092" s="17"/>
      <c r="BU1092" s="17">
        <v>9.2925356066592399E-2</v>
      </c>
      <c r="BV1092" s="17">
        <v>9.7804354078255204E-2</v>
      </c>
      <c r="BW1092" s="17"/>
      <c r="BX1092" s="17">
        <v>9.8395888688289995E-2</v>
      </c>
      <c r="BY1092" s="17">
        <v>9.3753415194628695E-2</v>
      </c>
      <c r="BZ1092" s="17"/>
      <c r="CA1092" s="17">
        <v>0.14238796868452999</v>
      </c>
      <c r="CB1092" s="17">
        <v>0.10945613819454</v>
      </c>
      <c r="CC1092" s="17">
        <v>6.31357798943573E-2</v>
      </c>
      <c r="CD1092" s="17">
        <v>0.103119686811368</v>
      </c>
    </row>
    <row r="1093" spans="2:82">
      <c r="B1093" t="s">
        <v>124</v>
      </c>
      <c r="C1093" s="17">
        <v>9.3594871985821795E-2</v>
      </c>
      <c r="D1093" s="17">
        <v>7.5814091498634495E-2</v>
      </c>
      <c r="E1093" s="17">
        <v>0.111658149665308</v>
      </c>
      <c r="F1093" s="17"/>
      <c r="G1093" s="17">
        <v>6.7008487021746499E-2</v>
      </c>
      <c r="H1093" s="17">
        <v>8.2519819786929599E-2</v>
      </c>
      <c r="I1093" s="17">
        <v>0.10163411464471001</v>
      </c>
      <c r="J1093" s="17">
        <v>0.109902239454519</v>
      </c>
      <c r="K1093" s="17">
        <v>9.4541151454007405E-2</v>
      </c>
      <c r="L1093" s="17">
        <v>9.9869863033569498E-2</v>
      </c>
      <c r="M1093" s="17"/>
      <c r="N1093" s="17">
        <v>5.9068176320037601E-2</v>
      </c>
      <c r="O1093" s="17">
        <v>8.4801777873262998E-2</v>
      </c>
      <c r="P1093" s="17">
        <v>9.7274418107358998E-2</v>
      </c>
      <c r="Q1093" s="17">
        <v>0.13377988584395201</v>
      </c>
      <c r="R1093" s="17"/>
      <c r="S1093" s="17">
        <v>8.2127453049073401E-2</v>
      </c>
      <c r="T1093" s="17">
        <v>8.5684416509063693E-2</v>
      </c>
      <c r="U1093" s="17">
        <v>0.11115331589869901</v>
      </c>
      <c r="V1093" s="17">
        <v>0.109075694212778</v>
      </c>
      <c r="W1093" s="17">
        <v>8.65298311350058E-2</v>
      </c>
      <c r="X1093" s="17">
        <v>7.7941076223995501E-2</v>
      </c>
      <c r="Y1093" s="17">
        <v>0.11670997243225099</v>
      </c>
      <c r="Z1093" s="17">
        <v>5.8074628951210502E-2</v>
      </c>
      <c r="AA1093" s="17">
        <v>0.10458071308362001</v>
      </c>
      <c r="AB1093" s="17">
        <v>9.0561005687881502E-2</v>
      </c>
      <c r="AC1093" s="17">
        <v>9.91579600716848E-2</v>
      </c>
      <c r="AD1093" s="17">
        <v>9.6836433054252102E-2</v>
      </c>
      <c r="AE1093" s="17"/>
      <c r="AF1093" s="17">
        <v>0.22262043833282999</v>
      </c>
      <c r="AG1093" s="17">
        <v>0.11322703317887201</v>
      </c>
      <c r="AH1093" s="17">
        <v>0.108442758077582</v>
      </c>
      <c r="AI1093" s="17">
        <v>0.10502675598820201</v>
      </c>
      <c r="AJ1093" s="17">
        <v>0.12014733906453499</v>
      </c>
      <c r="AK1093" s="17">
        <v>7.4986648587200694E-2</v>
      </c>
      <c r="AL1093" s="17">
        <v>9.3996589684611498E-2</v>
      </c>
      <c r="AM1093" s="17">
        <v>0.104305785113295</v>
      </c>
      <c r="AN1093" s="17">
        <v>0.107109869979751</v>
      </c>
      <c r="AO1093" s="17">
        <v>8.1379208169551701E-2</v>
      </c>
      <c r="AP1093" s="17">
        <v>5.9150795415440598E-2</v>
      </c>
      <c r="AQ1093" s="17">
        <v>6.9581042513975802E-2</v>
      </c>
      <c r="AR1093" s="17">
        <v>7.1241869953776904E-2</v>
      </c>
      <c r="AS1093" s="17">
        <v>5.9494201392219601E-2</v>
      </c>
      <c r="AT1093" s="17">
        <v>1.3001935020526999E-2</v>
      </c>
      <c r="AU1093" s="17">
        <v>4.1597745923576401E-2</v>
      </c>
      <c r="AV1093" s="17"/>
      <c r="AW1093" s="17">
        <v>7.6341634598314098E-2</v>
      </c>
      <c r="AX1093" s="17">
        <v>9.4630586117097404E-2</v>
      </c>
      <c r="AY1093" s="17">
        <v>0.104705034280142</v>
      </c>
      <c r="AZ1093" s="17">
        <v>0.103127689130655</v>
      </c>
      <c r="BA1093" s="17">
        <v>9.0459149325034294E-2</v>
      </c>
      <c r="BB1093" s="17">
        <v>0.10110599883624</v>
      </c>
      <c r="BC1093" s="17"/>
      <c r="BD1093" s="17">
        <v>0.14368043053686499</v>
      </c>
      <c r="BE1093" s="17">
        <v>8.6032395660611299E-2</v>
      </c>
      <c r="BF1093" s="17">
        <v>6.0208818976850702E-2</v>
      </c>
      <c r="BG1093" s="17">
        <v>5.9992898857099498E-2</v>
      </c>
      <c r="BH1093" s="17">
        <v>5.0080136326843001E-2</v>
      </c>
      <c r="BI1093" s="17"/>
      <c r="BJ1093" s="17">
        <v>9.8403910817354001E-2</v>
      </c>
      <c r="BK1093" s="17">
        <v>6.7130337345070595E-2</v>
      </c>
      <c r="BL1093" s="17"/>
      <c r="BM1093" s="17">
        <v>9.4106406940155707E-2</v>
      </c>
      <c r="BN1093" s="17">
        <v>9.1166603754171197E-2</v>
      </c>
      <c r="BO1093" s="17"/>
      <c r="BP1093" s="17">
        <v>8.1404294357899795E-2</v>
      </c>
      <c r="BQ1093" s="17">
        <v>7.7412739612107803E-2</v>
      </c>
      <c r="BR1093" s="17">
        <v>6.2274953700660801E-2</v>
      </c>
      <c r="BS1093" s="17">
        <v>9.9556562494863401E-2</v>
      </c>
      <c r="BT1093" s="17"/>
      <c r="BU1093" s="17">
        <v>7.2165418692031302E-2</v>
      </c>
      <c r="BV1093" s="17">
        <v>0.120873692751617</v>
      </c>
      <c r="BW1093" s="17"/>
      <c r="BX1093" s="17">
        <v>4.7630912087903099E-2</v>
      </c>
      <c r="BY1093" s="17">
        <v>0.111826742715592</v>
      </c>
      <c r="BZ1093" s="17"/>
      <c r="CA1093" s="17">
        <v>4.4602053683228803E-2</v>
      </c>
      <c r="CB1093" s="17">
        <v>9.5159172043265294E-2</v>
      </c>
      <c r="CC1093" s="17">
        <v>5.2565158349274797E-2</v>
      </c>
      <c r="CD1093" s="17">
        <v>0.14885099170204399</v>
      </c>
    </row>
    <row r="1094" spans="2:82">
      <c r="B1094" t="s">
        <v>367</v>
      </c>
      <c r="C1094" s="17">
        <v>9.1211887300046396E-2</v>
      </c>
      <c r="D1094" s="17">
        <v>9.9106374105245504E-2</v>
      </c>
      <c r="E1094" s="17">
        <v>8.3208473043834899E-2</v>
      </c>
      <c r="F1094" s="17"/>
      <c r="G1094" s="17">
        <v>0.14143024539833501</v>
      </c>
      <c r="H1094" s="17">
        <v>0.12849024202449899</v>
      </c>
      <c r="I1094" s="17">
        <v>0.10971119488131</v>
      </c>
      <c r="J1094" s="17">
        <v>6.3554781721094397E-2</v>
      </c>
      <c r="K1094" s="17">
        <v>6.2121110544872002E-2</v>
      </c>
      <c r="L1094" s="17">
        <v>5.4273950641281599E-2</v>
      </c>
      <c r="M1094" s="17"/>
      <c r="N1094" s="17">
        <v>8.9185150066677002E-2</v>
      </c>
      <c r="O1094" s="17">
        <v>9.4937223441843493E-2</v>
      </c>
      <c r="P1094" s="17">
        <v>0.10607542307649299</v>
      </c>
      <c r="Q1094" s="17">
        <v>7.7988688986795895E-2</v>
      </c>
      <c r="R1094" s="17"/>
      <c r="S1094" s="17">
        <v>0.12723583652605</v>
      </c>
      <c r="T1094" s="17">
        <v>7.7448712002229206E-2</v>
      </c>
      <c r="U1094" s="17">
        <v>6.2167296223699403E-2</v>
      </c>
      <c r="V1094" s="17">
        <v>9.4971148297977107E-2</v>
      </c>
      <c r="W1094" s="17">
        <v>0.111920904792327</v>
      </c>
      <c r="X1094" s="17">
        <v>9.5737162126491707E-2</v>
      </c>
      <c r="Y1094" s="17">
        <v>8.5453974195310603E-2</v>
      </c>
      <c r="Z1094" s="17">
        <v>0.100155371555642</v>
      </c>
      <c r="AA1094" s="17">
        <v>6.8385518927320102E-2</v>
      </c>
      <c r="AB1094" s="17">
        <v>9.5771396940013701E-2</v>
      </c>
      <c r="AC1094" s="17">
        <v>5.6216139656452203E-2</v>
      </c>
      <c r="AD1094" s="17">
        <v>0.11879385329646799</v>
      </c>
      <c r="AE1094" s="17"/>
      <c r="AF1094" s="17">
        <v>0</v>
      </c>
      <c r="AG1094" s="17">
        <v>8.8925756720934293E-2</v>
      </c>
      <c r="AH1094" s="17">
        <v>7.3170620123489696E-2</v>
      </c>
      <c r="AI1094" s="17">
        <v>8.2181424061804301E-2</v>
      </c>
      <c r="AJ1094" s="17">
        <v>9.93207677994664E-2</v>
      </c>
      <c r="AK1094" s="17">
        <v>8.0193152814063404E-2</v>
      </c>
      <c r="AL1094" s="17">
        <v>0.10175375119035</v>
      </c>
      <c r="AM1094" s="17">
        <v>8.2405996667979306E-2</v>
      </c>
      <c r="AN1094" s="17">
        <v>8.3016802386297203E-2</v>
      </c>
      <c r="AO1094" s="17">
        <v>0.11717815501968699</v>
      </c>
      <c r="AP1094" s="17">
        <v>0.122644846740145</v>
      </c>
      <c r="AQ1094" s="17">
        <v>7.2089381455812798E-2</v>
      </c>
      <c r="AR1094" s="17">
        <v>7.4047689222751706E-2</v>
      </c>
      <c r="AS1094" s="17">
        <v>0.11443825467028899</v>
      </c>
      <c r="AT1094" s="17">
        <v>6.2871112518615005E-2</v>
      </c>
      <c r="AU1094" s="17">
        <v>0.14114024797802699</v>
      </c>
      <c r="AV1094" s="17"/>
      <c r="AW1094" s="17">
        <v>0.13142015699214599</v>
      </c>
      <c r="AX1094" s="17">
        <v>8.5302293764826204E-2</v>
      </c>
      <c r="AY1094" s="17">
        <v>9.7706331140211003E-2</v>
      </c>
      <c r="AZ1094" s="17">
        <v>7.5769928481693102E-2</v>
      </c>
      <c r="BA1094" s="17">
        <v>6.2784488303320493E-2</v>
      </c>
      <c r="BB1094" s="17">
        <v>5.48081021928239E-2</v>
      </c>
      <c r="BC1094" s="17"/>
      <c r="BD1094" s="17">
        <v>6.0888572942057802E-2</v>
      </c>
      <c r="BE1094" s="17">
        <v>9.9002083280174194E-2</v>
      </c>
      <c r="BF1094" s="17">
        <v>9.7069424527225695E-2</v>
      </c>
      <c r="BG1094" s="17">
        <v>0.11689350951173</v>
      </c>
      <c r="BH1094" s="17">
        <v>0.119365825352148</v>
      </c>
      <c r="BI1094" s="17"/>
      <c r="BJ1094" s="17">
        <v>8.0420445024693699E-2</v>
      </c>
      <c r="BK1094" s="17">
        <v>0.13959099752475401</v>
      </c>
      <c r="BL1094" s="17"/>
      <c r="BM1094" s="17">
        <v>8.7613765145074296E-2</v>
      </c>
      <c r="BN1094" s="17">
        <v>0.10764567558289199</v>
      </c>
      <c r="BO1094" s="17"/>
      <c r="BP1094" s="17">
        <v>0.110794157269264</v>
      </c>
      <c r="BQ1094" s="17">
        <v>0.15179392929173799</v>
      </c>
      <c r="BR1094" s="17">
        <v>0.13960922203527201</v>
      </c>
      <c r="BS1094" s="17">
        <v>7.6630158906233106E-2</v>
      </c>
      <c r="BT1094" s="17"/>
      <c r="BU1094" s="17">
        <v>9.5520724118628303E-2</v>
      </c>
      <c r="BV1094" s="17">
        <v>8.5726913620516501E-2</v>
      </c>
      <c r="BW1094" s="17"/>
      <c r="BX1094" s="17">
        <v>0.137383654905647</v>
      </c>
      <c r="BY1094" s="17">
        <v>7.2897588440247602E-2</v>
      </c>
      <c r="BZ1094" s="17"/>
      <c r="CA1094" s="17">
        <v>8.1923752365345603E-2</v>
      </c>
      <c r="CB1094" s="17">
        <v>6.1803660368302503E-2</v>
      </c>
      <c r="CC1094" s="17">
        <v>0.109735770908567</v>
      </c>
      <c r="CD1094" s="17">
        <v>0.102117036838378</v>
      </c>
    </row>
    <row r="1095" spans="2:82">
      <c r="B1095" t="s">
        <v>368</v>
      </c>
      <c r="C1095" s="17">
        <v>6.6183938302495304E-2</v>
      </c>
      <c r="D1095" s="17">
        <v>7.46584741207061E-2</v>
      </c>
      <c r="E1095" s="17">
        <v>5.8399053378045997E-2</v>
      </c>
      <c r="F1095" s="17"/>
      <c r="G1095" s="17">
        <v>0.12778441364665799</v>
      </c>
      <c r="H1095" s="17">
        <v>0.102094993875187</v>
      </c>
      <c r="I1095" s="17">
        <v>7.7045659094930094E-2</v>
      </c>
      <c r="J1095" s="17">
        <v>5.2938331016452601E-2</v>
      </c>
      <c r="K1095" s="17">
        <v>3.5554661562111199E-2</v>
      </c>
      <c r="L1095" s="17">
        <v>1.8336764366145099E-2</v>
      </c>
      <c r="M1095" s="17"/>
      <c r="N1095" s="17">
        <v>5.8500288875018402E-2</v>
      </c>
      <c r="O1095" s="17">
        <v>5.2140551757420002E-2</v>
      </c>
      <c r="P1095" s="17">
        <v>8.6865824006392006E-2</v>
      </c>
      <c r="Q1095" s="17">
        <v>7.0540535177669006E-2</v>
      </c>
      <c r="R1095" s="17"/>
      <c r="S1095" s="17">
        <v>8.4930136640356299E-2</v>
      </c>
      <c r="T1095" s="17">
        <v>5.2839469745601601E-2</v>
      </c>
      <c r="U1095" s="17">
        <v>4.74053401653977E-2</v>
      </c>
      <c r="V1095" s="17">
        <v>7.1849340872224193E-2</v>
      </c>
      <c r="W1095" s="17">
        <v>5.4093360124203203E-2</v>
      </c>
      <c r="X1095" s="17">
        <v>9.3698082913939995E-2</v>
      </c>
      <c r="Y1095" s="17">
        <v>5.7769335333373202E-2</v>
      </c>
      <c r="Z1095" s="17">
        <v>4.5410749323105203E-2</v>
      </c>
      <c r="AA1095" s="17">
        <v>6.6258309526904799E-2</v>
      </c>
      <c r="AB1095" s="17">
        <v>6.5689136197400494E-2</v>
      </c>
      <c r="AC1095" s="17">
        <v>6.5036758762041499E-2</v>
      </c>
      <c r="AD1095" s="17">
        <v>6.8531277197394394E-2</v>
      </c>
      <c r="AE1095" s="17"/>
      <c r="AF1095" s="17">
        <v>0.121808340448296</v>
      </c>
      <c r="AG1095" s="17">
        <v>0.13742576004321999</v>
      </c>
      <c r="AH1095" s="17">
        <v>6.77127147673241E-2</v>
      </c>
      <c r="AI1095" s="17">
        <v>6.5844513880097696E-2</v>
      </c>
      <c r="AJ1095" s="17">
        <v>6.9882419015810604E-2</v>
      </c>
      <c r="AK1095" s="17">
        <v>4.1325625459452002E-2</v>
      </c>
      <c r="AL1095" s="17">
        <v>6.6514639634209796E-2</v>
      </c>
      <c r="AM1095" s="17">
        <v>6.2576531216195094E-2</v>
      </c>
      <c r="AN1095" s="17">
        <v>7.7206170513334005E-2</v>
      </c>
      <c r="AO1095" s="17">
        <v>8.4755401495687901E-2</v>
      </c>
      <c r="AP1095" s="17">
        <v>7.7140004511682E-2</v>
      </c>
      <c r="AQ1095" s="17">
        <v>6.19049998669653E-2</v>
      </c>
      <c r="AR1095" s="17">
        <v>4.7509144521077497E-2</v>
      </c>
      <c r="AS1095" s="17">
        <v>7.2039784926518594E-2</v>
      </c>
      <c r="AT1095" s="17">
        <v>2.0442238422793801E-2</v>
      </c>
      <c r="AU1095" s="17">
        <v>5.9037905214179703E-2</v>
      </c>
      <c r="AV1095" s="17"/>
      <c r="AW1095" s="17">
        <v>9.4243608623641006E-2</v>
      </c>
      <c r="AX1095" s="17">
        <v>5.2251452215762099E-2</v>
      </c>
      <c r="AY1095" s="17">
        <v>7.4146009356137604E-2</v>
      </c>
      <c r="AZ1095" s="17">
        <v>5.7732131453776397E-2</v>
      </c>
      <c r="BA1095" s="17">
        <v>3.5708617527668601E-2</v>
      </c>
      <c r="BB1095" s="17">
        <v>9.1103094447456498E-2</v>
      </c>
      <c r="BC1095" s="17"/>
      <c r="BD1095" s="17">
        <v>7.0105648280863395E-2</v>
      </c>
      <c r="BE1095" s="17">
        <v>7.4484924978730896E-2</v>
      </c>
      <c r="BF1095" s="17">
        <v>5.6276560225676502E-2</v>
      </c>
      <c r="BG1095" s="17">
        <v>9.3676076565709795E-2</v>
      </c>
      <c r="BH1095" s="17">
        <v>4.5918738567563899E-2</v>
      </c>
      <c r="BI1095" s="17"/>
      <c r="BJ1095" s="17">
        <v>5.5131432590807099E-2</v>
      </c>
      <c r="BK1095" s="17">
        <v>0.114039171114379</v>
      </c>
      <c r="BL1095" s="17"/>
      <c r="BM1095" s="17">
        <v>6.0902006576072303E-2</v>
      </c>
      <c r="BN1095" s="17">
        <v>9.0141742229003605E-2</v>
      </c>
      <c r="BO1095" s="17"/>
      <c r="BP1095" s="17">
        <v>9.9147721937674294E-2</v>
      </c>
      <c r="BQ1095" s="17">
        <v>0.11354013641013699</v>
      </c>
      <c r="BR1095" s="17">
        <v>8.6666848751921002E-2</v>
      </c>
      <c r="BS1095" s="17">
        <v>5.1699775490240303E-2</v>
      </c>
      <c r="BT1095" s="17"/>
      <c r="BU1095" s="17">
        <v>6.9510527013869602E-2</v>
      </c>
      <c r="BV1095" s="17">
        <v>6.1949326435593803E-2</v>
      </c>
      <c r="BW1095" s="17"/>
      <c r="BX1095" s="17">
        <v>9.2717151694073699E-2</v>
      </c>
      <c r="BY1095" s="17">
        <v>5.5659385638298899E-2</v>
      </c>
      <c r="BZ1095" s="17"/>
      <c r="CA1095" s="17">
        <v>9.2904575836110101E-2</v>
      </c>
      <c r="CB1095" s="17">
        <v>4.5469552498190298E-2</v>
      </c>
      <c r="CC1095" s="17">
        <v>5.5332075128788398E-2</v>
      </c>
      <c r="CD1095" s="17">
        <v>9.0823457620984399E-2</v>
      </c>
    </row>
    <row r="1096" spans="2:82">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row>
    <row r="1097" spans="2:82">
      <c r="B1097" s="6" t="s">
        <v>369</v>
      </c>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row>
    <row r="1098" spans="2:82">
      <c r="B1098" s="24" t="s">
        <v>15</v>
      </c>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row>
    <row r="1099" spans="2:82">
      <c r="B1099" t="s">
        <v>370</v>
      </c>
      <c r="C1099" s="17">
        <v>0.14226692329858801</v>
      </c>
      <c r="D1099" s="17">
        <v>0.13805959946726001</v>
      </c>
      <c r="E1099" s="17">
        <v>0.14556300065796501</v>
      </c>
      <c r="F1099" s="17"/>
      <c r="G1099" s="17">
        <v>0.214011662185976</v>
      </c>
      <c r="H1099" s="17">
        <v>0.17163108152742801</v>
      </c>
      <c r="I1099" s="17">
        <v>0.18006429412550601</v>
      </c>
      <c r="J1099" s="17">
        <v>0.10703158477092101</v>
      </c>
      <c r="K1099" s="17">
        <v>8.8070542975125093E-2</v>
      </c>
      <c r="L1099" s="17">
        <v>0.10468806446631</v>
      </c>
      <c r="M1099" s="17"/>
      <c r="N1099" s="17">
        <v>0.15650264799813701</v>
      </c>
      <c r="O1099" s="17">
        <v>0.13357766453266401</v>
      </c>
      <c r="P1099" s="17">
        <v>0.14277341486636999</v>
      </c>
      <c r="Q1099" s="17">
        <v>0.13446435303379101</v>
      </c>
      <c r="R1099" s="17"/>
      <c r="S1099" s="17">
        <v>0.179518937045162</v>
      </c>
      <c r="T1099" s="17">
        <v>0.120797395661292</v>
      </c>
      <c r="U1099" s="17">
        <v>0.12651434966251099</v>
      </c>
      <c r="V1099" s="17">
        <v>0.125521797451941</v>
      </c>
      <c r="W1099" s="17">
        <v>0.14060198066237101</v>
      </c>
      <c r="X1099" s="17">
        <v>0.15187676069290501</v>
      </c>
      <c r="Y1099" s="17">
        <v>0.122530477924539</v>
      </c>
      <c r="Z1099" s="17">
        <v>0.12177594460826401</v>
      </c>
      <c r="AA1099" s="17">
        <v>0.18258792402116999</v>
      </c>
      <c r="AB1099" s="17">
        <v>0.131137943677409</v>
      </c>
      <c r="AC1099" s="17">
        <v>0.122336440824808</v>
      </c>
      <c r="AD1099" s="17">
        <v>0.12745478392638601</v>
      </c>
      <c r="AE1099" s="17"/>
      <c r="AF1099" s="17">
        <v>0.12083623861933</v>
      </c>
      <c r="AG1099" s="17">
        <v>0.13763375307369999</v>
      </c>
      <c r="AH1099" s="17">
        <v>0.13161778204635999</v>
      </c>
      <c r="AI1099" s="17">
        <v>0.112721865236163</v>
      </c>
      <c r="AJ1099" s="17">
        <v>0.160791730651627</v>
      </c>
      <c r="AK1099" s="17">
        <v>0.135616381642233</v>
      </c>
      <c r="AL1099" s="17">
        <v>0.15378267076966401</v>
      </c>
      <c r="AM1099" s="17">
        <v>0.14657576249600399</v>
      </c>
      <c r="AN1099" s="17">
        <v>0.14220513386494801</v>
      </c>
      <c r="AO1099" s="17">
        <v>0.13760351538052301</v>
      </c>
      <c r="AP1099" s="17">
        <v>0.14876285314905199</v>
      </c>
      <c r="AQ1099" s="17">
        <v>0.120235348823256</v>
      </c>
      <c r="AR1099" s="17">
        <v>9.6764669816551505E-2</v>
      </c>
      <c r="AS1099" s="17">
        <v>0.14719281044417701</v>
      </c>
      <c r="AT1099" s="17">
        <v>0.166869684268419</v>
      </c>
      <c r="AU1099" s="17">
        <v>0.25868196452713399</v>
      </c>
      <c r="AV1099" s="17"/>
      <c r="AW1099" s="17">
        <v>0.196971922092298</v>
      </c>
      <c r="AX1099" s="17">
        <v>0.139703589431137</v>
      </c>
      <c r="AY1099" s="17">
        <v>0.14265885743273801</v>
      </c>
      <c r="AZ1099" s="17">
        <v>0.115433884639289</v>
      </c>
      <c r="BA1099" s="17">
        <v>0.100601317595425</v>
      </c>
      <c r="BB1099" s="17">
        <v>0.112377598571142</v>
      </c>
      <c r="BC1099" s="17"/>
      <c r="BD1099" s="17">
        <v>0.105645237962243</v>
      </c>
      <c r="BE1099" s="17">
        <v>0.133276388259194</v>
      </c>
      <c r="BF1099" s="17">
        <v>0.16855398848108299</v>
      </c>
      <c r="BG1099" s="17">
        <v>0.207854426026892</v>
      </c>
      <c r="BH1099" s="17">
        <v>0.22909242097663499</v>
      </c>
      <c r="BI1099" s="17"/>
      <c r="BJ1099" s="17">
        <v>0.12801490979852601</v>
      </c>
      <c r="BK1099" s="17">
        <v>0.20696358621049499</v>
      </c>
      <c r="BL1099" s="17"/>
      <c r="BM1099" s="17">
        <v>0.13298270907098</v>
      </c>
      <c r="BN1099" s="17">
        <v>0.189393408987268</v>
      </c>
      <c r="BO1099" s="17"/>
      <c r="BP1099" s="17">
        <v>0.21397300489777801</v>
      </c>
      <c r="BQ1099" s="17">
        <v>0.17688002400981701</v>
      </c>
      <c r="BR1099" s="17">
        <v>0.143032578656627</v>
      </c>
      <c r="BS1099" s="17">
        <v>0.12511710514468899</v>
      </c>
      <c r="BT1099" s="17"/>
      <c r="BU1099" s="17">
        <v>0.16877670054022301</v>
      </c>
      <c r="BV1099" s="17">
        <v>0.10852105717678399</v>
      </c>
      <c r="BW1099" s="17"/>
      <c r="BX1099" s="17">
        <v>0.226098746070728</v>
      </c>
      <c r="BY1099" s="17">
        <v>0.109014545583154</v>
      </c>
      <c r="BZ1099" s="17"/>
      <c r="CA1099" s="17">
        <v>0.18852481053713399</v>
      </c>
      <c r="CB1099" s="17">
        <v>4.01388653574032E-2</v>
      </c>
      <c r="CC1099" s="17">
        <v>0.247919721189543</v>
      </c>
      <c r="CD1099" s="17">
        <v>0.115365280921379</v>
      </c>
    </row>
    <row r="1100" spans="2:82">
      <c r="B1100" t="s">
        <v>371</v>
      </c>
      <c r="C1100" s="17">
        <v>0.39837193854378899</v>
      </c>
      <c r="D1100" s="17">
        <v>0.39413465638300199</v>
      </c>
      <c r="E1100" s="17">
        <v>0.40398170433700198</v>
      </c>
      <c r="F1100" s="17"/>
      <c r="G1100" s="17">
        <v>0.449365486132488</v>
      </c>
      <c r="H1100" s="17">
        <v>0.43258408053166603</v>
      </c>
      <c r="I1100" s="17">
        <v>0.38262507733181</v>
      </c>
      <c r="J1100" s="17">
        <v>0.38086396958191299</v>
      </c>
      <c r="K1100" s="17">
        <v>0.36405033154390798</v>
      </c>
      <c r="L1100" s="17">
        <v>0.38662965355689899</v>
      </c>
      <c r="M1100" s="17"/>
      <c r="N1100" s="17">
        <v>0.41837363389610799</v>
      </c>
      <c r="O1100" s="17">
        <v>0.42337753224511898</v>
      </c>
      <c r="P1100" s="17">
        <v>0.387241158345704</v>
      </c>
      <c r="Q1100" s="17">
        <v>0.361607452160919</v>
      </c>
      <c r="R1100" s="17"/>
      <c r="S1100" s="17">
        <v>0.41476743014234801</v>
      </c>
      <c r="T1100" s="17">
        <v>0.41795894733067201</v>
      </c>
      <c r="U1100" s="17">
        <v>0.375425575287616</v>
      </c>
      <c r="V1100" s="17">
        <v>0.35738585822269803</v>
      </c>
      <c r="W1100" s="17">
        <v>0.38151991700749999</v>
      </c>
      <c r="X1100" s="17">
        <v>0.38678457317613602</v>
      </c>
      <c r="Y1100" s="17">
        <v>0.44900606548556599</v>
      </c>
      <c r="Z1100" s="17">
        <v>0.40359239396630298</v>
      </c>
      <c r="AA1100" s="17">
        <v>0.39050837413912498</v>
      </c>
      <c r="AB1100" s="17">
        <v>0.40578492419411699</v>
      </c>
      <c r="AC1100" s="17">
        <v>0.35668771246807002</v>
      </c>
      <c r="AD1100" s="17">
        <v>0.429299158512017</v>
      </c>
      <c r="AE1100" s="17"/>
      <c r="AF1100" s="17">
        <v>0.29471237536640699</v>
      </c>
      <c r="AG1100" s="17">
        <v>0.43353845525281898</v>
      </c>
      <c r="AH1100" s="17">
        <v>0.41538932757243202</v>
      </c>
      <c r="AI1100" s="17">
        <v>0.32690842466458198</v>
      </c>
      <c r="AJ1100" s="17">
        <v>0.38945538444363398</v>
      </c>
      <c r="AK1100" s="17">
        <v>0.38478100718379199</v>
      </c>
      <c r="AL1100" s="17">
        <v>0.42215730399657703</v>
      </c>
      <c r="AM1100" s="17">
        <v>0.413393594956735</v>
      </c>
      <c r="AN1100" s="17">
        <v>0.39942455355436501</v>
      </c>
      <c r="AO1100" s="17">
        <v>0.40193503398054897</v>
      </c>
      <c r="AP1100" s="17">
        <v>0.39424309588686801</v>
      </c>
      <c r="AQ1100" s="17">
        <v>0.42491500045314201</v>
      </c>
      <c r="AR1100" s="17">
        <v>0.40654563115968201</v>
      </c>
      <c r="AS1100" s="17">
        <v>0.45482700933667403</v>
      </c>
      <c r="AT1100" s="17">
        <v>0.42512508090649997</v>
      </c>
      <c r="AU1100" s="17">
        <v>0.39888825110198201</v>
      </c>
      <c r="AV1100" s="17"/>
      <c r="AW1100" s="17">
        <v>0.41018067785125201</v>
      </c>
      <c r="AX1100" s="17">
        <v>0.39348078630761701</v>
      </c>
      <c r="AY1100" s="17">
        <v>0.40257300111329702</v>
      </c>
      <c r="AZ1100" s="17">
        <v>0.391611742851597</v>
      </c>
      <c r="BA1100" s="17">
        <v>0.39750746418970301</v>
      </c>
      <c r="BB1100" s="17">
        <v>0.39385823131695502</v>
      </c>
      <c r="BC1100" s="17"/>
      <c r="BD1100" s="17">
        <v>0.34476416048769498</v>
      </c>
      <c r="BE1100" s="17">
        <v>0.39871033076506901</v>
      </c>
      <c r="BF1100" s="17">
        <v>0.43021982239803302</v>
      </c>
      <c r="BG1100" s="17">
        <v>0.44428190390063499</v>
      </c>
      <c r="BH1100" s="17">
        <v>0.39494883150240301</v>
      </c>
      <c r="BI1100" s="17"/>
      <c r="BJ1100" s="17">
        <v>0.39592061719615701</v>
      </c>
      <c r="BK1100" s="17">
        <v>0.41301501786389</v>
      </c>
      <c r="BL1100" s="17"/>
      <c r="BM1100" s="17">
        <v>0.39265888495266998</v>
      </c>
      <c r="BN1100" s="17">
        <v>0.423869627606002</v>
      </c>
      <c r="BO1100" s="17"/>
      <c r="BP1100" s="17">
        <v>0.43685271684311999</v>
      </c>
      <c r="BQ1100" s="17">
        <v>0.39476267029143702</v>
      </c>
      <c r="BR1100" s="17">
        <v>0.44902746217491402</v>
      </c>
      <c r="BS1100" s="17">
        <v>0.39058093881672601</v>
      </c>
      <c r="BT1100" s="17"/>
      <c r="BU1100" s="17">
        <v>0.43435627947561301</v>
      </c>
      <c r="BV1100" s="17">
        <v>0.35256533894477099</v>
      </c>
      <c r="BW1100" s="17"/>
      <c r="BX1100" s="17">
        <v>0.482610497100049</v>
      </c>
      <c r="BY1100" s="17">
        <v>0.364958226725424</v>
      </c>
      <c r="BZ1100" s="17"/>
      <c r="CA1100" s="17">
        <v>0.411326125794579</v>
      </c>
      <c r="CB1100" s="17">
        <v>0.25463735892508899</v>
      </c>
      <c r="CC1100" s="17">
        <v>0.53869280732309999</v>
      </c>
      <c r="CD1100" s="17">
        <v>0.38308145051029202</v>
      </c>
    </row>
    <row r="1101" spans="2:82">
      <c r="B1101" t="s">
        <v>372</v>
      </c>
      <c r="C1101" s="17">
        <v>0.25429322444258301</v>
      </c>
      <c r="D1101" s="17">
        <v>0.26182947549876701</v>
      </c>
      <c r="E1101" s="17">
        <v>0.24697628163011101</v>
      </c>
      <c r="F1101" s="17"/>
      <c r="G1101" s="17">
        <v>0.201035070031653</v>
      </c>
      <c r="H1101" s="17">
        <v>0.22420000256879799</v>
      </c>
      <c r="I1101" s="17">
        <v>0.237408553157757</v>
      </c>
      <c r="J1101" s="17">
        <v>0.27387915254055001</v>
      </c>
      <c r="K1101" s="17">
        <v>0.28283352141449303</v>
      </c>
      <c r="L1101" s="17">
        <v>0.29300822648024</v>
      </c>
      <c r="M1101" s="17"/>
      <c r="N1101" s="17">
        <v>0.26496768346571098</v>
      </c>
      <c r="O1101" s="17">
        <v>0.24664620149705599</v>
      </c>
      <c r="P1101" s="17">
        <v>0.25767431340862501</v>
      </c>
      <c r="Q1101" s="17">
        <v>0.24974050175461299</v>
      </c>
      <c r="R1101" s="17"/>
      <c r="S1101" s="17">
        <v>0.22904882751351799</v>
      </c>
      <c r="T1101" s="17">
        <v>0.26318715417472099</v>
      </c>
      <c r="U1101" s="17">
        <v>0.249935874086504</v>
      </c>
      <c r="V1101" s="17">
        <v>0.27672699704274101</v>
      </c>
      <c r="W1101" s="17">
        <v>0.271531498531009</v>
      </c>
      <c r="X1101" s="17">
        <v>0.270955218662849</v>
      </c>
      <c r="Y1101" s="17">
        <v>0.232629288559143</v>
      </c>
      <c r="Z1101" s="17">
        <v>0.243805460256385</v>
      </c>
      <c r="AA1101" s="17">
        <v>0.24255218887418201</v>
      </c>
      <c r="AB1101" s="17">
        <v>0.27258192064230402</v>
      </c>
      <c r="AC1101" s="17">
        <v>0.26018804732110501</v>
      </c>
      <c r="AD1101" s="17">
        <v>0.237793611398187</v>
      </c>
      <c r="AE1101" s="17"/>
      <c r="AF1101" s="17">
        <v>0.19249781109657699</v>
      </c>
      <c r="AG1101" s="17">
        <v>0.17944389589939999</v>
      </c>
      <c r="AH1101" s="17">
        <v>0.20585085467396999</v>
      </c>
      <c r="AI1101" s="17">
        <v>0.28715111497729001</v>
      </c>
      <c r="AJ1101" s="17">
        <v>0.26826338924288101</v>
      </c>
      <c r="AK1101" s="17">
        <v>0.27855661881090499</v>
      </c>
      <c r="AL1101" s="17">
        <v>0.22373122158709699</v>
      </c>
      <c r="AM1101" s="17">
        <v>0.25576831577523201</v>
      </c>
      <c r="AN1101" s="17">
        <v>0.27050594399691102</v>
      </c>
      <c r="AO1101" s="17">
        <v>0.26757223928264101</v>
      </c>
      <c r="AP1101" s="17">
        <v>0.280455638814884</v>
      </c>
      <c r="AQ1101" s="17">
        <v>0.29259497678561402</v>
      </c>
      <c r="AR1101" s="17">
        <v>0.26650244622038499</v>
      </c>
      <c r="AS1101" s="17">
        <v>0.23695430974612999</v>
      </c>
      <c r="AT1101" s="17">
        <v>0.310491815622154</v>
      </c>
      <c r="AU1101" s="17">
        <v>0.18129120045053099</v>
      </c>
      <c r="AV1101" s="17"/>
      <c r="AW1101" s="17">
        <v>0.21647734799274099</v>
      </c>
      <c r="AX1101" s="17">
        <v>0.275886302362434</v>
      </c>
      <c r="AY1101" s="17">
        <v>0.24894175781281799</v>
      </c>
      <c r="AZ1101" s="17">
        <v>0.240741647526094</v>
      </c>
      <c r="BA1101" s="17">
        <v>0.28680325815105301</v>
      </c>
      <c r="BB1101" s="17">
        <v>0.30279641803419199</v>
      </c>
      <c r="BC1101" s="17"/>
      <c r="BD1101" s="17">
        <v>0.27191528015272898</v>
      </c>
      <c r="BE1101" s="17">
        <v>0.25022201229902402</v>
      </c>
      <c r="BF1101" s="17">
        <v>0.24393871119381</v>
      </c>
      <c r="BG1101" s="17">
        <v>0.22034887810433099</v>
      </c>
      <c r="BH1101" s="17">
        <v>0.29481613301599802</v>
      </c>
      <c r="BI1101" s="17"/>
      <c r="BJ1101" s="17">
        <v>0.26040851458852998</v>
      </c>
      <c r="BK1101" s="17">
        <v>0.23026829623303299</v>
      </c>
      <c r="BL1101" s="17"/>
      <c r="BM1101" s="17">
        <v>0.26021575895300397</v>
      </c>
      <c r="BN1101" s="17">
        <v>0.22845122203429299</v>
      </c>
      <c r="BO1101" s="17"/>
      <c r="BP1101" s="17">
        <v>0.22894913692354099</v>
      </c>
      <c r="BQ1101" s="17">
        <v>0.23957336851185801</v>
      </c>
      <c r="BR1101" s="17">
        <v>0.24432895841590499</v>
      </c>
      <c r="BS1101" s="17">
        <v>0.26548249821223202</v>
      </c>
      <c r="BT1101" s="17"/>
      <c r="BU1101" s="17">
        <v>0.24804452791607701</v>
      </c>
      <c r="BV1101" s="17">
        <v>0.262247560478574</v>
      </c>
      <c r="BW1101" s="17"/>
      <c r="BX1101" s="17">
        <v>0.21019943492840301</v>
      </c>
      <c r="BY1101" s="17">
        <v>0.271783281265224</v>
      </c>
      <c r="BZ1101" s="17"/>
      <c r="CA1101" s="17">
        <v>0.26742025443901701</v>
      </c>
      <c r="CB1101" s="17">
        <v>0.31680744465173799</v>
      </c>
      <c r="CC1101" s="17">
        <v>0.164844640358769</v>
      </c>
      <c r="CD1101" s="17">
        <v>0.28652731632462097</v>
      </c>
    </row>
    <row r="1102" spans="2:82">
      <c r="B1102" t="s">
        <v>373</v>
      </c>
      <c r="C1102" s="17">
        <v>0.115333866437444</v>
      </c>
      <c r="D1102" s="17">
        <v>0.145105316913726</v>
      </c>
      <c r="E1102" s="17">
        <v>8.5929694845852694E-2</v>
      </c>
      <c r="F1102" s="17"/>
      <c r="G1102" s="17">
        <v>5.8890679137422401E-2</v>
      </c>
      <c r="H1102" s="17">
        <v>8.4325556143932806E-2</v>
      </c>
      <c r="I1102" s="17">
        <v>0.115937104165168</v>
      </c>
      <c r="J1102" s="17">
        <v>0.121596177597805</v>
      </c>
      <c r="K1102" s="17">
        <v>0.17474827818027999</v>
      </c>
      <c r="L1102" s="17">
        <v>0.13277225638926199</v>
      </c>
      <c r="M1102" s="17"/>
      <c r="N1102" s="17">
        <v>0.108141254482418</v>
      </c>
      <c r="O1102" s="17">
        <v>0.10889767360437</v>
      </c>
      <c r="P1102" s="17">
        <v>0.121894446686639</v>
      </c>
      <c r="Q1102" s="17">
        <v>0.123576896446247</v>
      </c>
      <c r="R1102" s="17"/>
      <c r="S1102" s="17">
        <v>9.7548656507568401E-2</v>
      </c>
      <c r="T1102" s="17">
        <v>0.114437978905072</v>
      </c>
      <c r="U1102" s="17">
        <v>0.14510740810547099</v>
      </c>
      <c r="V1102" s="17">
        <v>0.11968448851126801</v>
      </c>
      <c r="W1102" s="17">
        <v>0.123424297665853</v>
      </c>
      <c r="X1102" s="17">
        <v>9.3762097398897404E-2</v>
      </c>
      <c r="Y1102" s="17">
        <v>0.113538467416347</v>
      </c>
      <c r="Z1102" s="17">
        <v>0.130001001541004</v>
      </c>
      <c r="AA1102" s="17">
        <v>0.11982023019648</v>
      </c>
      <c r="AB1102" s="17">
        <v>0.121054083398748</v>
      </c>
      <c r="AC1102" s="17">
        <v>0.130134787739387</v>
      </c>
      <c r="AD1102" s="17">
        <v>8.2558731595718304E-2</v>
      </c>
      <c r="AE1102" s="17"/>
      <c r="AF1102" s="17">
        <v>0.15748039450672099</v>
      </c>
      <c r="AG1102" s="17">
        <v>0.12616301736997601</v>
      </c>
      <c r="AH1102" s="17">
        <v>0.121540843184855</v>
      </c>
      <c r="AI1102" s="17">
        <v>0.12737715370951899</v>
      </c>
      <c r="AJ1102" s="17">
        <v>9.4882865580960596E-2</v>
      </c>
      <c r="AK1102" s="17">
        <v>0.12817183573722299</v>
      </c>
      <c r="AL1102" s="17">
        <v>0.12618742335445199</v>
      </c>
      <c r="AM1102" s="17">
        <v>8.8265734327185694E-2</v>
      </c>
      <c r="AN1102" s="17">
        <v>0.115856140115996</v>
      </c>
      <c r="AO1102" s="17">
        <v>0.107804173481013</v>
      </c>
      <c r="AP1102" s="17">
        <v>0.128358069023674</v>
      </c>
      <c r="AQ1102" s="17">
        <v>9.5562562052840694E-2</v>
      </c>
      <c r="AR1102" s="17">
        <v>0.15204235745425099</v>
      </c>
      <c r="AS1102" s="17">
        <v>0.10328826991843799</v>
      </c>
      <c r="AT1102" s="17">
        <v>7.4120266658405501E-2</v>
      </c>
      <c r="AU1102" s="17">
        <v>0.10143253260456001</v>
      </c>
      <c r="AV1102" s="17"/>
      <c r="AW1102" s="17">
        <v>9.2324434601906702E-2</v>
      </c>
      <c r="AX1102" s="17">
        <v>0.10633078504554901</v>
      </c>
      <c r="AY1102" s="17">
        <v>0.110566827052846</v>
      </c>
      <c r="AZ1102" s="17">
        <v>0.15115494165475599</v>
      </c>
      <c r="BA1102" s="17">
        <v>0.11720022295558601</v>
      </c>
      <c r="BB1102" s="17">
        <v>0.12181709792121199</v>
      </c>
      <c r="BC1102" s="17"/>
      <c r="BD1102" s="17">
        <v>0.135947682888298</v>
      </c>
      <c r="BE1102" s="17">
        <v>0.120063995061976</v>
      </c>
      <c r="BF1102" s="17">
        <v>9.0372522955502493E-2</v>
      </c>
      <c r="BG1102" s="17">
        <v>7.8635087305429494E-2</v>
      </c>
      <c r="BH1102" s="17">
        <v>4.7644535214107997E-2</v>
      </c>
      <c r="BI1102" s="17"/>
      <c r="BJ1102" s="17">
        <v>0.12583604079077099</v>
      </c>
      <c r="BK1102" s="17">
        <v>6.3524567808934299E-2</v>
      </c>
      <c r="BL1102" s="17"/>
      <c r="BM1102" s="17">
        <v>0.122503750856726</v>
      </c>
      <c r="BN1102" s="17">
        <v>7.8632437322483595E-2</v>
      </c>
      <c r="BO1102" s="17"/>
      <c r="BP1102" s="17">
        <v>5.36783707213472E-2</v>
      </c>
      <c r="BQ1102" s="17">
        <v>9.8042437583301806E-2</v>
      </c>
      <c r="BR1102" s="17">
        <v>8.3291169375809299E-2</v>
      </c>
      <c r="BS1102" s="17">
        <v>0.12685350639100099</v>
      </c>
      <c r="BT1102" s="17"/>
      <c r="BU1102" s="17">
        <v>8.7088148674040605E-2</v>
      </c>
      <c r="BV1102" s="17">
        <v>0.151289514101697</v>
      </c>
      <c r="BW1102" s="17"/>
      <c r="BX1102" s="17">
        <v>3.8652752756074403E-2</v>
      </c>
      <c r="BY1102" s="17">
        <v>0.145749874004207</v>
      </c>
      <c r="BZ1102" s="17"/>
      <c r="CA1102" s="17">
        <v>0.11175297270175601</v>
      </c>
      <c r="CB1102" s="17">
        <v>0.26974580193185699</v>
      </c>
      <c r="CC1102" s="17">
        <v>2.12698111885334E-2</v>
      </c>
      <c r="CD1102" s="17">
        <v>6.82888438739256E-2</v>
      </c>
    </row>
    <row r="1103" spans="2:82">
      <c r="B1103" t="s">
        <v>195</v>
      </c>
      <c r="C1103" s="17">
        <v>8.9734047277597206E-2</v>
      </c>
      <c r="D1103" s="17">
        <v>6.0870951737244897E-2</v>
      </c>
      <c r="E1103" s="17">
        <v>0.11754931852907</v>
      </c>
      <c r="F1103" s="17"/>
      <c r="G1103" s="17">
        <v>7.6697102512460105E-2</v>
      </c>
      <c r="H1103" s="17">
        <v>8.7259279228175099E-2</v>
      </c>
      <c r="I1103" s="17">
        <v>8.3964971219758294E-2</v>
      </c>
      <c r="J1103" s="17">
        <v>0.116629115508811</v>
      </c>
      <c r="K1103" s="17">
        <v>9.0297325886193602E-2</v>
      </c>
      <c r="L1103" s="17">
        <v>8.2901799107288995E-2</v>
      </c>
      <c r="M1103" s="17"/>
      <c r="N1103" s="17">
        <v>5.2014780157626103E-2</v>
      </c>
      <c r="O1103" s="17">
        <v>8.75009281207898E-2</v>
      </c>
      <c r="P1103" s="17">
        <v>9.0416666692661601E-2</v>
      </c>
      <c r="Q1103" s="17">
        <v>0.13061079660443001</v>
      </c>
      <c r="R1103" s="17"/>
      <c r="S1103" s="17">
        <v>7.9116148791403496E-2</v>
      </c>
      <c r="T1103" s="17">
        <v>8.3618523928242802E-2</v>
      </c>
      <c r="U1103" s="17">
        <v>0.103016792857898</v>
      </c>
      <c r="V1103" s="17">
        <v>0.120680858771352</v>
      </c>
      <c r="W1103" s="17">
        <v>8.2922306133267495E-2</v>
      </c>
      <c r="X1103" s="17">
        <v>9.6621350069211798E-2</v>
      </c>
      <c r="Y1103" s="17">
        <v>8.2295700614405498E-2</v>
      </c>
      <c r="Z1103" s="17">
        <v>0.100825199628043</v>
      </c>
      <c r="AA1103" s="17">
        <v>6.4531282769043005E-2</v>
      </c>
      <c r="AB1103" s="17">
        <v>6.9441128087422394E-2</v>
      </c>
      <c r="AC1103" s="17">
        <v>0.13065301164663001</v>
      </c>
      <c r="AD1103" s="17">
        <v>0.12289371456769201</v>
      </c>
      <c r="AE1103" s="17"/>
      <c r="AF1103" s="17">
        <v>0.23447318041096499</v>
      </c>
      <c r="AG1103" s="17">
        <v>0.12322087840410501</v>
      </c>
      <c r="AH1103" s="17">
        <v>0.125601192522383</v>
      </c>
      <c r="AI1103" s="17">
        <v>0.14584144141244601</v>
      </c>
      <c r="AJ1103" s="17">
        <v>8.6606630080896696E-2</v>
      </c>
      <c r="AK1103" s="17">
        <v>7.2874156625847106E-2</v>
      </c>
      <c r="AL1103" s="17">
        <v>7.4141380292210596E-2</v>
      </c>
      <c r="AM1103" s="17">
        <v>9.5996592444844306E-2</v>
      </c>
      <c r="AN1103" s="17">
        <v>7.2008228467779795E-2</v>
      </c>
      <c r="AO1103" s="17">
        <v>8.5085037875274494E-2</v>
      </c>
      <c r="AP1103" s="17">
        <v>4.8180343125521802E-2</v>
      </c>
      <c r="AQ1103" s="17">
        <v>6.6692111885146704E-2</v>
      </c>
      <c r="AR1103" s="17">
        <v>7.8144895349130702E-2</v>
      </c>
      <c r="AS1103" s="17">
        <v>5.7737600554580798E-2</v>
      </c>
      <c r="AT1103" s="17">
        <v>2.3393152544521699E-2</v>
      </c>
      <c r="AU1103" s="17">
        <v>5.9706051315791799E-2</v>
      </c>
      <c r="AV1103" s="17"/>
      <c r="AW1103" s="17">
        <v>8.4045617461802002E-2</v>
      </c>
      <c r="AX1103" s="17">
        <v>8.4598536853263101E-2</v>
      </c>
      <c r="AY1103" s="17">
        <v>9.5259556588301597E-2</v>
      </c>
      <c r="AZ1103" s="17">
        <v>0.101057783328264</v>
      </c>
      <c r="BA1103" s="17">
        <v>9.7887737108232495E-2</v>
      </c>
      <c r="BB1103" s="17">
        <v>6.9150654156499597E-2</v>
      </c>
      <c r="BC1103" s="17"/>
      <c r="BD1103" s="17">
        <v>0.141727638509035</v>
      </c>
      <c r="BE1103" s="17">
        <v>9.7727273614737403E-2</v>
      </c>
      <c r="BF1103" s="17">
        <v>6.6914954971571405E-2</v>
      </c>
      <c r="BG1103" s="17">
        <v>4.8879704662712298E-2</v>
      </c>
      <c r="BH1103" s="17">
        <v>3.3498079290856499E-2</v>
      </c>
      <c r="BI1103" s="17"/>
      <c r="BJ1103" s="17">
        <v>8.98199176260151E-2</v>
      </c>
      <c r="BK1103" s="17">
        <v>8.6228531883647194E-2</v>
      </c>
      <c r="BL1103" s="17"/>
      <c r="BM1103" s="17">
        <v>9.1638896166619896E-2</v>
      </c>
      <c r="BN1103" s="17">
        <v>7.9653304049953105E-2</v>
      </c>
      <c r="BO1103" s="17"/>
      <c r="BP1103" s="17">
        <v>6.6546770614213699E-2</v>
      </c>
      <c r="BQ1103" s="17">
        <v>9.0741499603586503E-2</v>
      </c>
      <c r="BR1103" s="17">
        <v>8.0319831376744699E-2</v>
      </c>
      <c r="BS1103" s="17">
        <v>9.19659514353523E-2</v>
      </c>
      <c r="BT1103" s="17"/>
      <c r="BU1103" s="17">
        <v>6.1734343394047299E-2</v>
      </c>
      <c r="BV1103" s="17">
        <v>0.125376529298173</v>
      </c>
      <c r="BW1103" s="17"/>
      <c r="BX1103" s="17">
        <v>4.2438569144744802E-2</v>
      </c>
      <c r="BY1103" s="17">
        <v>0.10849407242199</v>
      </c>
      <c r="BZ1103" s="17"/>
      <c r="CA1103" s="17">
        <v>2.09758365275136E-2</v>
      </c>
      <c r="CB1103" s="17">
        <v>0.118670529133914</v>
      </c>
      <c r="CC1103" s="17">
        <v>2.7273019940054901E-2</v>
      </c>
      <c r="CD1103" s="17">
        <v>0.14673710836978199</v>
      </c>
    </row>
    <row r="1104" spans="2:82">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row>
    <row r="1105" spans="2:82">
      <c r="B1105" s="6" t="s">
        <v>374</v>
      </c>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row>
    <row r="1106" spans="2:82">
      <c r="B1106" s="24" t="s">
        <v>15</v>
      </c>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row>
    <row r="1107" spans="2:82">
      <c r="B1107" t="s">
        <v>370</v>
      </c>
      <c r="C1107" s="17">
        <v>0.22071647025181301</v>
      </c>
      <c r="D1107" s="17">
        <v>0.224201970875369</v>
      </c>
      <c r="E1107" s="17">
        <v>0.21692721752910801</v>
      </c>
      <c r="F1107" s="17"/>
      <c r="G1107" s="17">
        <v>0.214658198598457</v>
      </c>
      <c r="H1107" s="17">
        <v>0.230348428056351</v>
      </c>
      <c r="I1107" s="17">
        <v>0.22278873855175699</v>
      </c>
      <c r="J1107" s="17">
        <v>0.19275636296137899</v>
      </c>
      <c r="K1107" s="17">
        <v>0.19768372369620801</v>
      </c>
      <c r="L1107" s="17">
        <v>0.25337063740365801</v>
      </c>
      <c r="M1107" s="17"/>
      <c r="N1107" s="17">
        <v>0.25246640923778702</v>
      </c>
      <c r="O1107" s="17">
        <v>0.21956548006775001</v>
      </c>
      <c r="P1107" s="17">
        <v>0.221383094459666</v>
      </c>
      <c r="Q1107" s="17">
        <v>0.18653742450897801</v>
      </c>
      <c r="R1107" s="17"/>
      <c r="S1107" s="17">
        <v>0.210441013120724</v>
      </c>
      <c r="T1107" s="17">
        <v>0.209710130102404</v>
      </c>
      <c r="U1107" s="17">
        <v>0.229448467645023</v>
      </c>
      <c r="V1107" s="17">
        <v>0.221198903859573</v>
      </c>
      <c r="W1107" s="17">
        <v>0.23671710626203901</v>
      </c>
      <c r="X1107" s="17">
        <v>0.179567856839287</v>
      </c>
      <c r="Y1107" s="17">
        <v>0.19549366366253601</v>
      </c>
      <c r="Z1107" s="17">
        <v>0.20844916616970699</v>
      </c>
      <c r="AA1107" s="17">
        <v>0.26208393626637599</v>
      </c>
      <c r="AB1107" s="17">
        <v>0.238386714274571</v>
      </c>
      <c r="AC1107" s="17">
        <v>0.264595210398891</v>
      </c>
      <c r="AD1107" s="17">
        <v>0.183538380230197</v>
      </c>
      <c r="AE1107" s="17"/>
      <c r="AF1107" s="17">
        <v>0.125325602025606</v>
      </c>
      <c r="AG1107" s="17">
        <v>0.215681179325591</v>
      </c>
      <c r="AH1107" s="17">
        <v>0.187978318122138</v>
      </c>
      <c r="AI1107" s="17">
        <v>0.181270524044055</v>
      </c>
      <c r="AJ1107" s="17">
        <v>0.23824853593280099</v>
      </c>
      <c r="AK1107" s="17">
        <v>0.1928205892963</v>
      </c>
      <c r="AL1107" s="17">
        <v>0.24300435779627499</v>
      </c>
      <c r="AM1107" s="17">
        <v>0.27677361800698902</v>
      </c>
      <c r="AN1107" s="17">
        <v>0.17130425459300899</v>
      </c>
      <c r="AO1107" s="17">
        <v>0.22669825795472501</v>
      </c>
      <c r="AP1107" s="17">
        <v>0.27130947942147998</v>
      </c>
      <c r="AQ1107" s="17">
        <v>0.207194989752015</v>
      </c>
      <c r="AR1107" s="17">
        <v>0.20197568593337401</v>
      </c>
      <c r="AS1107" s="17">
        <v>0.21862155283866</v>
      </c>
      <c r="AT1107" s="17">
        <v>0.25159952091617999</v>
      </c>
      <c r="AU1107" s="17">
        <v>0.327058915326568</v>
      </c>
      <c r="AV1107" s="17"/>
      <c r="AW1107" s="17">
        <v>0.251336080647031</v>
      </c>
      <c r="AX1107" s="17">
        <v>0.21191197382604399</v>
      </c>
      <c r="AY1107" s="17">
        <v>0.210054412385796</v>
      </c>
      <c r="AZ1107" s="17">
        <v>0.21216906051217099</v>
      </c>
      <c r="BA1107" s="17">
        <v>0.211195392384116</v>
      </c>
      <c r="BB1107" s="17">
        <v>0.21427634955227801</v>
      </c>
      <c r="BC1107" s="17"/>
      <c r="BD1107" s="17">
        <v>0.199288351303545</v>
      </c>
      <c r="BE1107" s="17">
        <v>0.183229142338904</v>
      </c>
      <c r="BF1107" s="17">
        <v>0.248086724623969</v>
      </c>
      <c r="BG1107" s="17">
        <v>0.28500176289249901</v>
      </c>
      <c r="BH1107" s="17">
        <v>0.32699802262085198</v>
      </c>
      <c r="BI1107" s="17"/>
      <c r="BJ1107" s="17">
        <v>0.21486936420410499</v>
      </c>
      <c r="BK1107" s="17">
        <v>0.24983402218167899</v>
      </c>
      <c r="BL1107" s="17"/>
      <c r="BM1107" s="17">
        <v>0.21377139192528399</v>
      </c>
      <c r="BN1107" s="17">
        <v>0.25512115229975402</v>
      </c>
      <c r="BO1107" s="17"/>
      <c r="BP1107" s="17">
        <v>0.25742804684196802</v>
      </c>
      <c r="BQ1107" s="17">
        <v>0.197940099470337</v>
      </c>
      <c r="BR1107" s="17">
        <v>0.23938706764732701</v>
      </c>
      <c r="BS1107" s="17">
        <v>0.21403039804328</v>
      </c>
      <c r="BT1107" s="17"/>
      <c r="BU1107" s="17">
        <v>0.26294353353802402</v>
      </c>
      <c r="BV1107" s="17">
        <v>0.16696313949445801</v>
      </c>
      <c r="BW1107" s="17"/>
      <c r="BX1107" s="17">
        <v>0.28476993896074798</v>
      </c>
      <c r="BY1107" s="17">
        <v>0.19530929115131301</v>
      </c>
      <c r="BZ1107" s="17"/>
      <c r="CA1107" s="17">
        <v>0.32407835293055398</v>
      </c>
      <c r="CB1107" s="17">
        <v>0.12740780580959701</v>
      </c>
      <c r="CC1107" s="17">
        <v>0.34402149137700699</v>
      </c>
      <c r="CD1107" s="17">
        <v>0.151502990193883</v>
      </c>
    </row>
    <row r="1108" spans="2:82">
      <c r="B1108" t="s">
        <v>371</v>
      </c>
      <c r="C1108" s="17">
        <v>0.46219473303566599</v>
      </c>
      <c r="D1108" s="17">
        <v>0.47446902006984598</v>
      </c>
      <c r="E1108" s="17">
        <v>0.45128778720185703</v>
      </c>
      <c r="F1108" s="17"/>
      <c r="G1108" s="17">
        <v>0.44855770445224102</v>
      </c>
      <c r="H1108" s="17">
        <v>0.44643129499359901</v>
      </c>
      <c r="I1108" s="17">
        <v>0.43277300080296099</v>
      </c>
      <c r="J1108" s="17">
        <v>0.45876989861740503</v>
      </c>
      <c r="K1108" s="17">
        <v>0.45575866877354898</v>
      </c>
      <c r="L1108" s="17">
        <v>0.51523691626156698</v>
      </c>
      <c r="M1108" s="17"/>
      <c r="N1108" s="17">
        <v>0.50009086114291501</v>
      </c>
      <c r="O1108" s="17">
        <v>0.484272440866514</v>
      </c>
      <c r="P1108" s="17">
        <v>0.455816424726186</v>
      </c>
      <c r="Q1108" s="17">
        <v>0.40515950849216797</v>
      </c>
      <c r="R1108" s="17"/>
      <c r="S1108" s="17">
        <v>0.46938253011774</v>
      </c>
      <c r="T1108" s="17">
        <v>0.52476313864463597</v>
      </c>
      <c r="U1108" s="17">
        <v>0.427003646885041</v>
      </c>
      <c r="V1108" s="17">
        <v>0.42774030942118402</v>
      </c>
      <c r="W1108" s="17">
        <v>0.44757715409763998</v>
      </c>
      <c r="X1108" s="17">
        <v>0.48559238315658199</v>
      </c>
      <c r="Y1108" s="17">
        <v>0.48847457196385202</v>
      </c>
      <c r="Z1108" s="17">
        <v>0.467723336237645</v>
      </c>
      <c r="AA1108" s="17">
        <v>0.44261627070218401</v>
      </c>
      <c r="AB1108" s="17">
        <v>0.46754886489618502</v>
      </c>
      <c r="AC1108" s="17">
        <v>0.40308908039553698</v>
      </c>
      <c r="AD1108" s="17">
        <v>0.39544425260591498</v>
      </c>
      <c r="AE1108" s="17"/>
      <c r="AF1108" s="17">
        <v>0.37374747473259901</v>
      </c>
      <c r="AG1108" s="17">
        <v>0.38374685586405</v>
      </c>
      <c r="AH1108" s="17">
        <v>0.42917860011651898</v>
      </c>
      <c r="AI1108" s="17">
        <v>0.42275779212817299</v>
      </c>
      <c r="AJ1108" s="17">
        <v>0.44294042315015902</v>
      </c>
      <c r="AK1108" s="17">
        <v>0.472617752956286</v>
      </c>
      <c r="AL1108" s="17">
        <v>0.46938068167243202</v>
      </c>
      <c r="AM1108" s="17">
        <v>0.41547510360842099</v>
      </c>
      <c r="AN1108" s="17">
        <v>0.52940143106778204</v>
      </c>
      <c r="AO1108" s="17">
        <v>0.48375451620675403</v>
      </c>
      <c r="AP1108" s="17">
        <v>0.46144886278938302</v>
      </c>
      <c r="AQ1108" s="17">
        <v>0.51329798868319099</v>
      </c>
      <c r="AR1108" s="17">
        <v>0.429792239189837</v>
      </c>
      <c r="AS1108" s="17">
        <v>0.5083170809441</v>
      </c>
      <c r="AT1108" s="17">
        <v>0.56859710183402001</v>
      </c>
      <c r="AU1108" s="17">
        <v>0.49614235492339698</v>
      </c>
      <c r="AV1108" s="17"/>
      <c r="AW1108" s="17">
        <v>0.45185155189249998</v>
      </c>
      <c r="AX1108" s="17">
        <v>0.47862404843349998</v>
      </c>
      <c r="AY1108" s="17">
        <v>0.44732390105204101</v>
      </c>
      <c r="AZ1108" s="17">
        <v>0.45961999768088002</v>
      </c>
      <c r="BA1108" s="17">
        <v>0.480006617321248</v>
      </c>
      <c r="BB1108" s="17">
        <v>0.433767224342399</v>
      </c>
      <c r="BC1108" s="17"/>
      <c r="BD1108" s="17">
        <v>0.40862389292728402</v>
      </c>
      <c r="BE1108" s="17">
        <v>0.47248287000342098</v>
      </c>
      <c r="BF1108" s="17">
        <v>0.48195505721160198</v>
      </c>
      <c r="BG1108" s="17">
        <v>0.47164131148800398</v>
      </c>
      <c r="BH1108" s="17">
        <v>0.54601226904147204</v>
      </c>
      <c r="BI1108" s="17"/>
      <c r="BJ1108" s="17">
        <v>0.46761586098531299</v>
      </c>
      <c r="BK1108" s="17">
        <v>0.43742072334285298</v>
      </c>
      <c r="BL1108" s="17"/>
      <c r="BM1108" s="17">
        <v>0.46336756499083198</v>
      </c>
      <c r="BN1108" s="17">
        <v>0.46043025683304201</v>
      </c>
      <c r="BO1108" s="17"/>
      <c r="BP1108" s="17">
        <v>0.47824516947697898</v>
      </c>
      <c r="BQ1108" s="17">
        <v>0.47605587555020401</v>
      </c>
      <c r="BR1108" s="17">
        <v>0.483024393852443</v>
      </c>
      <c r="BS1108" s="17">
        <v>0.46351067826929698</v>
      </c>
      <c r="BT1108" s="17"/>
      <c r="BU1108" s="17">
        <v>0.485423620650481</v>
      </c>
      <c r="BV1108" s="17">
        <v>0.432625305708421</v>
      </c>
      <c r="BW1108" s="17"/>
      <c r="BX1108" s="17">
        <v>0.49495586036433398</v>
      </c>
      <c r="BY1108" s="17">
        <v>0.44919984226158299</v>
      </c>
      <c r="BZ1108" s="17"/>
      <c r="CA1108" s="17">
        <v>0.495327875407647</v>
      </c>
      <c r="CB1108" s="17">
        <v>0.41705405040447902</v>
      </c>
      <c r="CC1108" s="17">
        <v>0.52791563998805402</v>
      </c>
      <c r="CD1108" s="17">
        <v>0.42660037642032</v>
      </c>
    </row>
    <row r="1109" spans="2:82">
      <c r="B1109" t="s">
        <v>372</v>
      </c>
      <c r="C1109" s="17">
        <v>0.184929727625881</v>
      </c>
      <c r="D1109" s="17">
        <v>0.18458197911076599</v>
      </c>
      <c r="E1109" s="17">
        <v>0.185204070653919</v>
      </c>
      <c r="F1109" s="17"/>
      <c r="G1109" s="17">
        <v>0.195974011744875</v>
      </c>
      <c r="H1109" s="17">
        <v>0.184992020686819</v>
      </c>
      <c r="I1109" s="17">
        <v>0.20346706319238</v>
      </c>
      <c r="J1109" s="17">
        <v>0.20205586958973801</v>
      </c>
      <c r="K1109" s="17">
        <v>0.20869784388909501</v>
      </c>
      <c r="L1109" s="17">
        <v>0.13254316551084899</v>
      </c>
      <c r="M1109" s="17"/>
      <c r="N1109" s="17">
        <v>0.16388943071001399</v>
      </c>
      <c r="O1109" s="17">
        <v>0.17434096023927201</v>
      </c>
      <c r="P1109" s="17">
        <v>0.18314238804410601</v>
      </c>
      <c r="Q1109" s="17">
        <v>0.22128837274324401</v>
      </c>
      <c r="R1109" s="17"/>
      <c r="S1109" s="17">
        <v>0.185988275653098</v>
      </c>
      <c r="T1109" s="17">
        <v>0.14365011204539599</v>
      </c>
      <c r="U1109" s="17">
        <v>0.18068084589898001</v>
      </c>
      <c r="V1109" s="17">
        <v>0.20553380992975101</v>
      </c>
      <c r="W1109" s="17">
        <v>0.19557991765555599</v>
      </c>
      <c r="X1109" s="17">
        <v>0.181683992560044</v>
      </c>
      <c r="Y1109" s="17">
        <v>0.204837553668936</v>
      </c>
      <c r="Z1109" s="17">
        <v>0.20586185914553201</v>
      </c>
      <c r="AA1109" s="17">
        <v>0.17148099571667599</v>
      </c>
      <c r="AB1109" s="17">
        <v>0.18956959043456501</v>
      </c>
      <c r="AC1109" s="17">
        <v>0.187154169293369</v>
      </c>
      <c r="AD1109" s="17">
        <v>0.24394913795052001</v>
      </c>
      <c r="AE1109" s="17"/>
      <c r="AF1109" s="17">
        <v>0.143890055301828</v>
      </c>
      <c r="AG1109" s="17">
        <v>0.17689766531189499</v>
      </c>
      <c r="AH1109" s="17">
        <v>0.22247827225828701</v>
      </c>
      <c r="AI1109" s="17">
        <v>0.203900991076958</v>
      </c>
      <c r="AJ1109" s="17">
        <v>0.19610054518334999</v>
      </c>
      <c r="AK1109" s="17">
        <v>0.215196775793359</v>
      </c>
      <c r="AL1109" s="17">
        <v>0.16923291168935001</v>
      </c>
      <c r="AM1109" s="17">
        <v>0.19233425856502701</v>
      </c>
      <c r="AN1109" s="17">
        <v>0.18591556658907499</v>
      </c>
      <c r="AO1109" s="17">
        <v>0.19391826569026499</v>
      </c>
      <c r="AP1109" s="17">
        <v>0.16060560854749001</v>
      </c>
      <c r="AQ1109" s="17">
        <v>0.17069047903394099</v>
      </c>
      <c r="AR1109" s="17">
        <v>0.23486401596568399</v>
      </c>
      <c r="AS1109" s="17">
        <v>0.17523632296608199</v>
      </c>
      <c r="AT1109" s="17">
        <v>0.10469668820431501</v>
      </c>
      <c r="AU1109" s="17">
        <v>0.111160669906434</v>
      </c>
      <c r="AV1109" s="17"/>
      <c r="AW1109" s="17">
        <v>0.17821758764745699</v>
      </c>
      <c r="AX1109" s="17">
        <v>0.188436645729889</v>
      </c>
      <c r="AY1109" s="17">
        <v>0.195379716926809</v>
      </c>
      <c r="AZ1109" s="17">
        <v>0.17258077491996601</v>
      </c>
      <c r="BA1109" s="17">
        <v>0.18295428870383201</v>
      </c>
      <c r="BB1109" s="17">
        <v>0.21700323406416899</v>
      </c>
      <c r="BC1109" s="17"/>
      <c r="BD1109" s="17">
        <v>0.198859647351386</v>
      </c>
      <c r="BE1109" s="17">
        <v>0.19867926499491001</v>
      </c>
      <c r="BF1109" s="17">
        <v>0.169804452657253</v>
      </c>
      <c r="BG1109" s="17">
        <v>0.175487427715661</v>
      </c>
      <c r="BH1109" s="17">
        <v>0.115878211682996</v>
      </c>
      <c r="BI1109" s="17"/>
      <c r="BJ1109" s="17">
        <v>0.185715402522141</v>
      </c>
      <c r="BK1109" s="17">
        <v>0.18288900760081001</v>
      </c>
      <c r="BL1109" s="17"/>
      <c r="BM1109" s="17">
        <v>0.18657361143822601</v>
      </c>
      <c r="BN1109" s="17">
        <v>0.176313473526227</v>
      </c>
      <c r="BO1109" s="17"/>
      <c r="BP1109" s="17">
        <v>0.17328224658268099</v>
      </c>
      <c r="BQ1109" s="17">
        <v>0.18999124683691099</v>
      </c>
      <c r="BR1109" s="17">
        <v>0.179254654347234</v>
      </c>
      <c r="BS1109" s="17">
        <v>0.186498133375124</v>
      </c>
      <c r="BT1109" s="17"/>
      <c r="BU1109" s="17">
        <v>0.163179673415973</v>
      </c>
      <c r="BV1109" s="17">
        <v>0.212616660293002</v>
      </c>
      <c r="BW1109" s="17"/>
      <c r="BX1109" s="17">
        <v>0.14306676382389899</v>
      </c>
      <c r="BY1109" s="17">
        <v>0.201534914517912</v>
      </c>
      <c r="BZ1109" s="17"/>
      <c r="CA1109" s="17">
        <v>0.14085064151886201</v>
      </c>
      <c r="CB1109" s="17">
        <v>0.24697281482556799</v>
      </c>
      <c r="CC1109" s="17">
        <v>8.7006269821283094E-2</v>
      </c>
      <c r="CD1109" s="17">
        <v>0.241614434137469</v>
      </c>
    </row>
    <row r="1110" spans="2:82">
      <c r="B1110" t="s">
        <v>373</v>
      </c>
      <c r="C1110" s="17">
        <v>5.4511348864893797E-2</v>
      </c>
      <c r="D1110" s="17">
        <v>6.6271226831614793E-2</v>
      </c>
      <c r="E1110" s="17">
        <v>4.3430744100718101E-2</v>
      </c>
      <c r="F1110" s="17"/>
      <c r="G1110" s="17">
        <v>6.4289461162032893E-2</v>
      </c>
      <c r="H1110" s="17">
        <v>6.4814788195026396E-2</v>
      </c>
      <c r="I1110" s="17">
        <v>6.8178840063023397E-2</v>
      </c>
      <c r="J1110" s="17">
        <v>4.7852628055122803E-2</v>
      </c>
      <c r="K1110" s="17">
        <v>5.8763295733798002E-2</v>
      </c>
      <c r="L1110" s="17">
        <v>3.1008345216294701E-2</v>
      </c>
      <c r="M1110" s="17"/>
      <c r="N1110" s="17">
        <v>3.8968928030950603E-2</v>
      </c>
      <c r="O1110" s="17">
        <v>4.8357008976682901E-2</v>
      </c>
      <c r="P1110" s="17">
        <v>5.7042370842975497E-2</v>
      </c>
      <c r="Q1110" s="17">
        <v>7.5999734080847994E-2</v>
      </c>
      <c r="R1110" s="17"/>
      <c r="S1110" s="17">
        <v>5.75099584021748E-2</v>
      </c>
      <c r="T1110" s="17">
        <v>4.9761760500720599E-2</v>
      </c>
      <c r="U1110" s="17">
        <v>6.7147291951601198E-2</v>
      </c>
      <c r="V1110" s="17">
        <v>5.0142068274099297E-2</v>
      </c>
      <c r="W1110" s="17">
        <v>3.9366480459249301E-2</v>
      </c>
      <c r="X1110" s="17">
        <v>4.9838271769485097E-2</v>
      </c>
      <c r="Y1110" s="17">
        <v>5.5014633320857799E-2</v>
      </c>
      <c r="Z1110" s="17">
        <v>4.3349782448078897E-2</v>
      </c>
      <c r="AA1110" s="17">
        <v>6.93586115967883E-2</v>
      </c>
      <c r="AB1110" s="17">
        <v>4.3201314983559502E-2</v>
      </c>
      <c r="AC1110" s="17">
        <v>4.3154176745675399E-2</v>
      </c>
      <c r="AD1110" s="17">
        <v>0.10181926710245</v>
      </c>
      <c r="AE1110" s="17"/>
      <c r="AF1110" s="17">
        <v>0.11962501237989</v>
      </c>
      <c r="AG1110" s="17">
        <v>0.10954839316427301</v>
      </c>
      <c r="AH1110" s="17">
        <v>5.9973062258085498E-2</v>
      </c>
      <c r="AI1110" s="17">
        <v>8.0214871301012097E-2</v>
      </c>
      <c r="AJ1110" s="17">
        <v>3.6537325466963901E-2</v>
      </c>
      <c r="AK1110" s="17">
        <v>5.3551330950093602E-2</v>
      </c>
      <c r="AL1110" s="17">
        <v>5.8193008428686299E-2</v>
      </c>
      <c r="AM1110" s="17">
        <v>4.3159972465073498E-2</v>
      </c>
      <c r="AN1110" s="17">
        <v>5.7434110540065399E-2</v>
      </c>
      <c r="AO1110" s="17">
        <v>3.9901825925413303E-2</v>
      </c>
      <c r="AP1110" s="17">
        <v>6.4370111713358505E-2</v>
      </c>
      <c r="AQ1110" s="17">
        <v>4.5558077723628999E-2</v>
      </c>
      <c r="AR1110" s="17">
        <v>5.2990320064865599E-2</v>
      </c>
      <c r="AS1110" s="17">
        <v>3.0830245716784301E-2</v>
      </c>
      <c r="AT1110" s="17">
        <v>4.3927980434918697E-2</v>
      </c>
      <c r="AU1110" s="17">
        <v>3.5118377015698601E-2</v>
      </c>
      <c r="AV1110" s="17"/>
      <c r="AW1110" s="17">
        <v>5.1676648964306203E-2</v>
      </c>
      <c r="AX1110" s="17">
        <v>4.8093450577486797E-2</v>
      </c>
      <c r="AY1110" s="17">
        <v>5.45200945463932E-2</v>
      </c>
      <c r="AZ1110" s="17">
        <v>6.8240813428371197E-2</v>
      </c>
      <c r="BA1110" s="17">
        <v>5.1649192715441598E-2</v>
      </c>
      <c r="BB1110" s="17">
        <v>5.3258763643049399E-2</v>
      </c>
      <c r="BC1110" s="17"/>
      <c r="BD1110" s="17">
        <v>6.45681578469606E-2</v>
      </c>
      <c r="BE1110" s="17">
        <v>6.2452067561465603E-2</v>
      </c>
      <c r="BF1110" s="17">
        <v>4.3056319361771497E-2</v>
      </c>
      <c r="BG1110" s="17">
        <v>2.6349156708982201E-2</v>
      </c>
      <c r="BH1110" s="17">
        <v>0</v>
      </c>
      <c r="BI1110" s="17"/>
      <c r="BJ1110" s="17">
        <v>5.4708810159682299E-2</v>
      </c>
      <c r="BK1110" s="17">
        <v>5.4367702009065801E-2</v>
      </c>
      <c r="BL1110" s="17"/>
      <c r="BM1110" s="17">
        <v>5.7878230561257203E-2</v>
      </c>
      <c r="BN1110" s="17">
        <v>3.7425201130635799E-2</v>
      </c>
      <c r="BO1110" s="17"/>
      <c r="BP1110" s="17">
        <v>3.8826620348749001E-2</v>
      </c>
      <c r="BQ1110" s="17">
        <v>5.5977204855692998E-2</v>
      </c>
      <c r="BR1110" s="17">
        <v>4.30792648533306E-2</v>
      </c>
      <c r="BS1110" s="17">
        <v>5.6333162593527802E-2</v>
      </c>
      <c r="BT1110" s="17"/>
      <c r="BU1110" s="17">
        <v>3.7485683006327201E-2</v>
      </c>
      <c r="BV1110" s="17">
        <v>7.6184327685531003E-2</v>
      </c>
      <c r="BW1110" s="17"/>
      <c r="BX1110" s="17">
        <v>3.9099731000893499E-2</v>
      </c>
      <c r="BY1110" s="17">
        <v>6.06244562920411E-2</v>
      </c>
      <c r="BZ1110" s="17"/>
      <c r="CA1110" s="17">
        <v>2.52689398769575E-2</v>
      </c>
      <c r="CB1110" s="17">
        <v>0.102797782661553</v>
      </c>
      <c r="CC1110" s="17">
        <v>1.9339950155705301E-2</v>
      </c>
      <c r="CD1110" s="17">
        <v>5.3301667002873997E-2</v>
      </c>
    </row>
    <row r="1111" spans="2:82">
      <c r="B1111" t="s">
        <v>195</v>
      </c>
      <c r="C1111" s="17">
        <v>7.7647720221746E-2</v>
      </c>
      <c r="D1111" s="17">
        <v>5.0475803112403898E-2</v>
      </c>
      <c r="E1111" s="17">
        <v>0.103150180514398</v>
      </c>
      <c r="F1111" s="17"/>
      <c r="G1111" s="17">
        <v>7.6520624042393695E-2</v>
      </c>
      <c r="H1111" s="17">
        <v>7.3413468068205298E-2</v>
      </c>
      <c r="I1111" s="17">
        <v>7.2792357389878798E-2</v>
      </c>
      <c r="J1111" s="17">
        <v>9.8565240776355798E-2</v>
      </c>
      <c r="K1111" s="17">
        <v>7.9096467907349005E-2</v>
      </c>
      <c r="L1111" s="17">
        <v>6.7840935607631395E-2</v>
      </c>
      <c r="M1111" s="17"/>
      <c r="N1111" s="17">
        <v>4.4584370878334001E-2</v>
      </c>
      <c r="O1111" s="17">
        <v>7.3464109849782105E-2</v>
      </c>
      <c r="P1111" s="17">
        <v>8.2615721927066205E-2</v>
      </c>
      <c r="Q1111" s="17">
        <v>0.11101496017476201</v>
      </c>
      <c r="R1111" s="17"/>
      <c r="S1111" s="17">
        <v>7.6678222706264093E-2</v>
      </c>
      <c r="T1111" s="17">
        <v>7.2114858706843199E-2</v>
      </c>
      <c r="U1111" s="17">
        <v>9.5719747619353604E-2</v>
      </c>
      <c r="V1111" s="17">
        <v>9.53849085153919E-2</v>
      </c>
      <c r="W1111" s="17">
        <v>8.0759341525515699E-2</v>
      </c>
      <c r="X1111" s="17">
        <v>0.10331749567460199</v>
      </c>
      <c r="Y1111" s="17">
        <v>5.6179577383817299E-2</v>
      </c>
      <c r="Z1111" s="17">
        <v>7.4615855999037403E-2</v>
      </c>
      <c r="AA1111" s="17">
        <v>5.4460185717975902E-2</v>
      </c>
      <c r="AB1111" s="17">
        <v>6.1293515411118597E-2</v>
      </c>
      <c r="AC1111" s="17">
        <v>0.102007363166528</v>
      </c>
      <c r="AD1111" s="17">
        <v>7.5248962110918097E-2</v>
      </c>
      <c r="AE1111" s="17"/>
      <c r="AF1111" s="17">
        <v>0.23741185556007699</v>
      </c>
      <c r="AG1111" s="17">
        <v>0.11412590633418999</v>
      </c>
      <c r="AH1111" s="17">
        <v>0.10039174724497001</v>
      </c>
      <c r="AI1111" s="17">
        <v>0.111855821449802</v>
      </c>
      <c r="AJ1111" s="17">
        <v>8.6173170266725899E-2</v>
      </c>
      <c r="AK1111" s="17">
        <v>6.5813551003961607E-2</v>
      </c>
      <c r="AL1111" s="17">
        <v>6.0189040413256102E-2</v>
      </c>
      <c r="AM1111" s="17">
        <v>7.2257047354489207E-2</v>
      </c>
      <c r="AN1111" s="17">
        <v>5.59446372100698E-2</v>
      </c>
      <c r="AO1111" s="17">
        <v>5.5727134222841999E-2</v>
      </c>
      <c r="AP1111" s="17">
        <v>4.2265937528288201E-2</v>
      </c>
      <c r="AQ1111" s="17">
        <v>6.3258464807224898E-2</v>
      </c>
      <c r="AR1111" s="17">
        <v>8.0377738846239596E-2</v>
      </c>
      <c r="AS1111" s="17">
        <v>6.6994797534374498E-2</v>
      </c>
      <c r="AT1111" s="17">
        <v>3.1178708610566801E-2</v>
      </c>
      <c r="AU1111" s="17">
        <v>3.05196828279021E-2</v>
      </c>
      <c r="AV1111" s="17"/>
      <c r="AW1111" s="17">
        <v>6.6918130848705695E-2</v>
      </c>
      <c r="AX1111" s="17">
        <v>7.2933881433080203E-2</v>
      </c>
      <c r="AY1111" s="17">
        <v>9.2721875088960098E-2</v>
      </c>
      <c r="AZ1111" s="17">
        <v>8.7389353458611096E-2</v>
      </c>
      <c r="BA1111" s="17">
        <v>7.4194508875361803E-2</v>
      </c>
      <c r="BB1111" s="17">
        <v>8.1694428398103799E-2</v>
      </c>
      <c r="BC1111" s="17"/>
      <c r="BD1111" s="17">
        <v>0.12865995057082399</v>
      </c>
      <c r="BE1111" s="17">
        <v>8.3156655101300103E-2</v>
      </c>
      <c r="BF1111" s="17">
        <v>5.7097446145404199E-2</v>
      </c>
      <c r="BG1111" s="17">
        <v>4.15203411948534E-2</v>
      </c>
      <c r="BH1111" s="17">
        <v>1.1111496654679901E-2</v>
      </c>
      <c r="BI1111" s="17"/>
      <c r="BJ1111" s="17">
        <v>7.7090562128759005E-2</v>
      </c>
      <c r="BK1111" s="17">
        <v>7.5488544865592103E-2</v>
      </c>
      <c r="BL1111" s="17"/>
      <c r="BM1111" s="17">
        <v>7.8409201084400498E-2</v>
      </c>
      <c r="BN1111" s="17">
        <v>7.0709916210342103E-2</v>
      </c>
      <c r="BO1111" s="17"/>
      <c r="BP1111" s="17">
        <v>5.22179167496232E-2</v>
      </c>
      <c r="BQ1111" s="17">
        <v>8.00355732868544E-2</v>
      </c>
      <c r="BR1111" s="17">
        <v>5.5254619299664798E-2</v>
      </c>
      <c r="BS1111" s="17">
        <v>7.9627627718771701E-2</v>
      </c>
      <c r="BT1111" s="17"/>
      <c r="BU1111" s="17">
        <v>5.0967489389195098E-2</v>
      </c>
      <c r="BV1111" s="17">
        <v>0.111610566818588</v>
      </c>
      <c r="BW1111" s="17"/>
      <c r="BX1111" s="17">
        <v>3.8107705850125698E-2</v>
      </c>
      <c r="BY1111" s="17">
        <v>9.3331495777151705E-2</v>
      </c>
      <c r="BZ1111" s="17"/>
      <c r="CA1111" s="17">
        <v>1.44741902659797E-2</v>
      </c>
      <c r="CB1111" s="17">
        <v>0.105767546298802</v>
      </c>
      <c r="CC1111" s="17">
        <v>2.1716648657950099E-2</v>
      </c>
      <c r="CD1111" s="17">
        <v>0.126980532245454</v>
      </c>
    </row>
    <row r="1112" spans="2:82">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row>
    <row r="1113" spans="2:82">
      <c r="B1113" s="6" t="s">
        <v>375</v>
      </c>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row>
    <row r="1114" spans="2:82">
      <c r="B1114" s="24" t="s">
        <v>15</v>
      </c>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row>
    <row r="1115" spans="2:82">
      <c r="B1115" t="s">
        <v>370</v>
      </c>
      <c r="C1115" s="17">
        <v>9.9768487240539799E-2</v>
      </c>
      <c r="D1115" s="17">
        <v>0.109466042874866</v>
      </c>
      <c r="E1115" s="17">
        <v>9.0143461417947296E-2</v>
      </c>
      <c r="F1115" s="17"/>
      <c r="G1115" s="17">
        <v>0.124053752491529</v>
      </c>
      <c r="H1115" s="17">
        <v>0.14485951170044101</v>
      </c>
      <c r="I1115" s="17">
        <v>0.146475328170312</v>
      </c>
      <c r="J1115" s="17">
        <v>7.4727774237852401E-2</v>
      </c>
      <c r="K1115" s="17">
        <v>5.41203354533559E-2</v>
      </c>
      <c r="L1115" s="17">
        <v>5.9671610205208399E-2</v>
      </c>
      <c r="M1115" s="17"/>
      <c r="N1115" s="17">
        <v>0.12753582005500499</v>
      </c>
      <c r="O1115" s="17">
        <v>8.4440781198555706E-2</v>
      </c>
      <c r="P1115" s="17">
        <v>0.10443163183555</v>
      </c>
      <c r="Q1115" s="17">
        <v>7.9196060931822507E-2</v>
      </c>
      <c r="R1115" s="17"/>
      <c r="S1115" s="17">
        <v>0.157610871587781</v>
      </c>
      <c r="T1115" s="17">
        <v>8.2480788351314699E-2</v>
      </c>
      <c r="U1115" s="17">
        <v>9.3276731057739606E-2</v>
      </c>
      <c r="V1115" s="17">
        <v>7.6387797214245295E-2</v>
      </c>
      <c r="W1115" s="17">
        <v>8.8903533293907794E-2</v>
      </c>
      <c r="X1115" s="17">
        <v>9.8313173407537396E-2</v>
      </c>
      <c r="Y1115" s="17">
        <v>0.104333093671601</v>
      </c>
      <c r="Z1115" s="17">
        <v>6.1579095430019902E-2</v>
      </c>
      <c r="AA1115" s="17">
        <v>0.108929227266368</v>
      </c>
      <c r="AB1115" s="17">
        <v>8.2695624001192999E-2</v>
      </c>
      <c r="AC1115" s="17">
        <v>0.10347344234289001</v>
      </c>
      <c r="AD1115" s="17">
        <v>7.2116564323829402E-2</v>
      </c>
      <c r="AE1115" s="17"/>
      <c r="AF1115" s="17">
        <v>9.47083389940854E-2</v>
      </c>
      <c r="AG1115" s="17">
        <v>8.0757249683976406E-2</v>
      </c>
      <c r="AH1115" s="17">
        <v>9.1642778071093306E-2</v>
      </c>
      <c r="AI1115" s="17">
        <v>6.9309454084540506E-2</v>
      </c>
      <c r="AJ1115" s="17">
        <v>9.3914418336767502E-2</v>
      </c>
      <c r="AK1115" s="17">
        <v>8.4956502807427198E-2</v>
      </c>
      <c r="AL1115" s="17">
        <v>0.10687065957971</v>
      </c>
      <c r="AM1115" s="17">
        <v>0.10708305631829799</v>
      </c>
      <c r="AN1115" s="17">
        <v>0.111690218960857</v>
      </c>
      <c r="AO1115" s="17">
        <v>0.11254252660524</v>
      </c>
      <c r="AP1115" s="17">
        <v>0.106064398331095</v>
      </c>
      <c r="AQ1115" s="17">
        <v>7.8029360207087797E-2</v>
      </c>
      <c r="AR1115" s="17">
        <v>7.3276402331180407E-2</v>
      </c>
      <c r="AS1115" s="17">
        <v>6.0384468430497898E-2</v>
      </c>
      <c r="AT1115" s="17">
        <v>0.148766731113982</v>
      </c>
      <c r="AU1115" s="17">
        <v>0.22702790512451801</v>
      </c>
      <c r="AV1115" s="17"/>
      <c r="AW1115" s="17">
        <v>0.15338630439419501</v>
      </c>
      <c r="AX1115" s="17">
        <v>8.7088691571185706E-2</v>
      </c>
      <c r="AY1115" s="17">
        <v>0.10249893476499</v>
      </c>
      <c r="AZ1115" s="17">
        <v>7.8051774061168894E-2</v>
      </c>
      <c r="BA1115" s="17">
        <v>6.0893992546215699E-2</v>
      </c>
      <c r="BB1115" s="17">
        <v>9.2320442199608901E-2</v>
      </c>
      <c r="BC1115" s="17"/>
      <c r="BD1115" s="17">
        <v>6.7300488410719894E-2</v>
      </c>
      <c r="BE1115" s="17">
        <v>7.9022064575283796E-2</v>
      </c>
      <c r="BF1115" s="17">
        <v>0.116865220093714</v>
      </c>
      <c r="BG1115" s="17">
        <v>0.18919595802634001</v>
      </c>
      <c r="BH1115" s="17">
        <v>0.14229615336934801</v>
      </c>
      <c r="BI1115" s="17"/>
      <c r="BJ1115" s="17">
        <v>8.7587139380834594E-2</v>
      </c>
      <c r="BK1115" s="17">
        <v>0.15626877599364</v>
      </c>
      <c r="BL1115" s="17"/>
      <c r="BM1115" s="17">
        <v>8.9286269912487407E-2</v>
      </c>
      <c r="BN1115" s="17">
        <v>0.15035874035309499</v>
      </c>
      <c r="BO1115" s="17"/>
      <c r="BP1115" s="17">
        <v>0.16219018378206601</v>
      </c>
      <c r="BQ1115" s="17">
        <v>0.13617284938305901</v>
      </c>
      <c r="BR1115" s="17">
        <v>0.10897512835037799</v>
      </c>
      <c r="BS1115" s="17">
        <v>8.2164130321566498E-2</v>
      </c>
      <c r="BT1115" s="17"/>
      <c r="BU1115" s="17">
        <v>0.119306021501598</v>
      </c>
      <c r="BV1115" s="17">
        <v>7.4898002305330003E-2</v>
      </c>
      <c r="BW1115" s="17"/>
      <c r="BX1115" s="17">
        <v>0.15420862045348899</v>
      </c>
      <c r="BY1115" s="17">
        <v>7.8174493305850898E-2</v>
      </c>
      <c r="BZ1115" s="17"/>
      <c r="CA1115" s="17">
        <v>0.13923471860595599</v>
      </c>
      <c r="CB1115" s="17">
        <v>2.7057533360137501E-2</v>
      </c>
      <c r="CC1115" s="17">
        <v>0.17857445891933099</v>
      </c>
      <c r="CD1115" s="17">
        <v>7.5068400610568103E-2</v>
      </c>
    </row>
    <row r="1116" spans="2:82">
      <c r="B1116" t="s">
        <v>371</v>
      </c>
      <c r="C1116" s="17">
        <v>0.41415081882912302</v>
      </c>
      <c r="D1116" s="17">
        <v>0.41783463423004702</v>
      </c>
      <c r="E1116" s="17">
        <v>0.41067860388120198</v>
      </c>
      <c r="F1116" s="17"/>
      <c r="G1116" s="17">
        <v>0.46141889309645301</v>
      </c>
      <c r="H1116" s="17">
        <v>0.43411213750564798</v>
      </c>
      <c r="I1116" s="17">
        <v>0.39019998751541701</v>
      </c>
      <c r="J1116" s="17">
        <v>0.38667445943704298</v>
      </c>
      <c r="K1116" s="17">
        <v>0.39035571558184501</v>
      </c>
      <c r="L1116" s="17">
        <v>0.42424783214455603</v>
      </c>
      <c r="M1116" s="17"/>
      <c r="N1116" s="17">
        <v>0.44746450266391702</v>
      </c>
      <c r="O1116" s="17">
        <v>0.45997772125902697</v>
      </c>
      <c r="P1116" s="17">
        <v>0.39447669945334102</v>
      </c>
      <c r="Q1116" s="17">
        <v>0.35050718680926002</v>
      </c>
      <c r="R1116" s="17"/>
      <c r="S1116" s="17">
        <v>0.428356137078445</v>
      </c>
      <c r="T1116" s="17">
        <v>0.45895398336247301</v>
      </c>
      <c r="U1116" s="17">
        <v>0.369361033967606</v>
      </c>
      <c r="V1116" s="17">
        <v>0.41179979635078801</v>
      </c>
      <c r="W1116" s="17">
        <v>0.39451726195339398</v>
      </c>
      <c r="X1116" s="17">
        <v>0.40336366081225999</v>
      </c>
      <c r="Y1116" s="17">
        <v>0.41455819697832602</v>
      </c>
      <c r="Z1116" s="17">
        <v>0.39739967036718399</v>
      </c>
      <c r="AA1116" s="17">
        <v>0.432522922758864</v>
      </c>
      <c r="AB1116" s="17">
        <v>0.43733966003069102</v>
      </c>
      <c r="AC1116" s="17">
        <v>0.34326977817436999</v>
      </c>
      <c r="AD1116" s="17">
        <v>0.36084873686396401</v>
      </c>
      <c r="AE1116" s="17"/>
      <c r="AF1116" s="17">
        <v>0.30394344345000002</v>
      </c>
      <c r="AG1116" s="17">
        <v>0.40824473175947501</v>
      </c>
      <c r="AH1116" s="17">
        <v>0.36115530486255598</v>
      </c>
      <c r="AI1116" s="17">
        <v>0.31462220595900398</v>
      </c>
      <c r="AJ1116" s="17">
        <v>0.432560665273308</v>
      </c>
      <c r="AK1116" s="17">
        <v>0.41262075014713101</v>
      </c>
      <c r="AL1116" s="17">
        <v>0.40355683138447701</v>
      </c>
      <c r="AM1116" s="17">
        <v>0.43321970384947101</v>
      </c>
      <c r="AN1116" s="17">
        <v>0.433556105715942</v>
      </c>
      <c r="AO1116" s="17">
        <v>0.45085583822684999</v>
      </c>
      <c r="AP1116" s="17">
        <v>0.41889204636093802</v>
      </c>
      <c r="AQ1116" s="17">
        <v>0.44906230753020399</v>
      </c>
      <c r="AR1116" s="17">
        <v>0.39110656334646399</v>
      </c>
      <c r="AS1116" s="17">
        <v>0.56035205267733101</v>
      </c>
      <c r="AT1116" s="17">
        <v>0.55517554570976002</v>
      </c>
      <c r="AU1116" s="17">
        <v>0.42782607576617598</v>
      </c>
      <c r="AV1116" s="17"/>
      <c r="AW1116" s="17">
        <v>0.431054755953793</v>
      </c>
      <c r="AX1116" s="17">
        <v>0.438252229557832</v>
      </c>
      <c r="AY1116" s="17">
        <v>0.40001856138129899</v>
      </c>
      <c r="AZ1116" s="17">
        <v>0.39337528160409702</v>
      </c>
      <c r="BA1116" s="17">
        <v>0.39548050933367601</v>
      </c>
      <c r="BB1116" s="17">
        <v>0.37896509071696399</v>
      </c>
      <c r="BC1116" s="17"/>
      <c r="BD1116" s="17">
        <v>0.35684529357952399</v>
      </c>
      <c r="BE1116" s="17">
        <v>0.39529056509309501</v>
      </c>
      <c r="BF1116" s="17">
        <v>0.47385365086626002</v>
      </c>
      <c r="BG1116" s="17">
        <v>0.46689497128117502</v>
      </c>
      <c r="BH1116" s="17">
        <v>0.60971869202266105</v>
      </c>
      <c r="BI1116" s="17"/>
      <c r="BJ1116" s="17">
        <v>0.40799772504422399</v>
      </c>
      <c r="BK1116" s="17">
        <v>0.44584917072699998</v>
      </c>
      <c r="BL1116" s="17"/>
      <c r="BM1116" s="17">
        <v>0.404483007498527</v>
      </c>
      <c r="BN1116" s="17">
        <v>0.46478013240655502</v>
      </c>
      <c r="BO1116" s="17"/>
      <c r="BP1116" s="17">
        <v>0.46619685679024497</v>
      </c>
      <c r="BQ1116" s="17">
        <v>0.42836718005011498</v>
      </c>
      <c r="BR1116" s="17">
        <v>0.48581714203594101</v>
      </c>
      <c r="BS1116" s="17">
        <v>0.39975585941039499</v>
      </c>
      <c r="BT1116" s="17"/>
      <c r="BU1116" s="17">
        <v>0.45621946468970398</v>
      </c>
      <c r="BV1116" s="17">
        <v>0.36059914699888401</v>
      </c>
      <c r="BW1116" s="17"/>
      <c r="BX1116" s="17">
        <v>0.50183665721405801</v>
      </c>
      <c r="BY1116" s="17">
        <v>0.37936972351409498</v>
      </c>
      <c r="BZ1116" s="17"/>
      <c r="CA1116" s="17">
        <v>0.465324125238195</v>
      </c>
      <c r="CB1116" s="17">
        <v>0.247919491716864</v>
      </c>
      <c r="CC1116" s="17">
        <v>0.59917219390836296</v>
      </c>
      <c r="CD1116" s="17">
        <v>0.36265324176106201</v>
      </c>
    </row>
    <row r="1117" spans="2:82">
      <c r="B1117" t="s">
        <v>372</v>
      </c>
      <c r="C1117" s="17">
        <v>0.28804283542401199</v>
      </c>
      <c r="D1117" s="17">
        <v>0.29240532905074901</v>
      </c>
      <c r="E1117" s="17">
        <v>0.28395053172520202</v>
      </c>
      <c r="F1117" s="17"/>
      <c r="G1117" s="17">
        <v>0.25147798555633399</v>
      </c>
      <c r="H1117" s="17">
        <v>0.247046347258432</v>
      </c>
      <c r="I1117" s="17">
        <v>0.26193253180066001</v>
      </c>
      <c r="J1117" s="17">
        <v>0.316620588795272</v>
      </c>
      <c r="K1117" s="17">
        <v>0.31578083050637401</v>
      </c>
      <c r="L1117" s="17">
        <v>0.32529463355363297</v>
      </c>
      <c r="M1117" s="17"/>
      <c r="N1117" s="17">
        <v>0.29171372160160702</v>
      </c>
      <c r="O1117" s="17">
        <v>0.26061272421880899</v>
      </c>
      <c r="P1117" s="17">
        <v>0.28988991004493803</v>
      </c>
      <c r="Q1117" s="17">
        <v>0.31185603188026501</v>
      </c>
      <c r="R1117" s="17"/>
      <c r="S1117" s="17">
        <v>0.25105444825798501</v>
      </c>
      <c r="T1117" s="17">
        <v>0.29557841164776999</v>
      </c>
      <c r="U1117" s="17">
        <v>0.287760781852339</v>
      </c>
      <c r="V1117" s="17">
        <v>0.30415961112393403</v>
      </c>
      <c r="W1117" s="17">
        <v>0.31602904580215602</v>
      </c>
      <c r="X1117" s="17">
        <v>0.30173974697462702</v>
      </c>
      <c r="Y1117" s="17">
        <v>0.29459187365253697</v>
      </c>
      <c r="Z1117" s="17">
        <v>0.310790368988071</v>
      </c>
      <c r="AA1117" s="17">
        <v>0.28114974495314299</v>
      </c>
      <c r="AB1117" s="17">
        <v>0.28372258868382899</v>
      </c>
      <c r="AC1117" s="17">
        <v>0.30236656299095599</v>
      </c>
      <c r="AD1117" s="17">
        <v>0.24058270427969899</v>
      </c>
      <c r="AE1117" s="17"/>
      <c r="AF1117" s="17">
        <v>0.197376029142462</v>
      </c>
      <c r="AG1117" s="17">
        <v>0.24243162984520999</v>
      </c>
      <c r="AH1117" s="17">
        <v>0.28326307955676</v>
      </c>
      <c r="AI1117" s="17">
        <v>0.33965105794073303</v>
      </c>
      <c r="AJ1117" s="17">
        <v>0.26422970258484602</v>
      </c>
      <c r="AK1117" s="17">
        <v>0.298403624802484</v>
      </c>
      <c r="AL1117" s="17">
        <v>0.301927787656118</v>
      </c>
      <c r="AM1117" s="17">
        <v>0.29694840597139699</v>
      </c>
      <c r="AN1117" s="17">
        <v>0.29686939441742299</v>
      </c>
      <c r="AO1117" s="17">
        <v>0.32254616926214702</v>
      </c>
      <c r="AP1117" s="17">
        <v>0.28930728691221003</v>
      </c>
      <c r="AQ1117" s="17">
        <v>0.31111987626105198</v>
      </c>
      <c r="AR1117" s="17">
        <v>0.32024403010963498</v>
      </c>
      <c r="AS1117" s="17">
        <v>0.243618442271235</v>
      </c>
      <c r="AT1117" s="17">
        <v>0.23581972087685599</v>
      </c>
      <c r="AU1117" s="17">
        <v>0.225212561241903</v>
      </c>
      <c r="AV1117" s="17"/>
      <c r="AW1117" s="17">
        <v>0.23929209541365201</v>
      </c>
      <c r="AX1117" s="17">
        <v>0.29319254391606497</v>
      </c>
      <c r="AY1117" s="17">
        <v>0.29779434730450999</v>
      </c>
      <c r="AZ1117" s="17">
        <v>0.29594364998970102</v>
      </c>
      <c r="BA1117" s="17">
        <v>0.320594901704994</v>
      </c>
      <c r="BB1117" s="17">
        <v>0.343771495457942</v>
      </c>
      <c r="BC1117" s="17"/>
      <c r="BD1117" s="17">
        <v>0.314884079253622</v>
      </c>
      <c r="BE1117" s="17">
        <v>0.29578520001092101</v>
      </c>
      <c r="BF1117" s="17">
        <v>0.26945085091481202</v>
      </c>
      <c r="BG1117" s="17">
        <v>0.24647564598798999</v>
      </c>
      <c r="BH1117" s="17">
        <v>0.18225986133645899</v>
      </c>
      <c r="BI1117" s="17"/>
      <c r="BJ1117" s="17">
        <v>0.29666944005415902</v>
      </c>
      <c r="BK1117" s="17">
        <v>0.25236114693567302</v>
      </c>
      <c r="BL1117" s="17"/>
      <c r="BM1117" s="17">
        <v>0.29582133396767402</v>
      </c>
      <c r="BN1117" s="17">
        <v>0.25264723611925999</v>
      </c>
      <c r="BO1117" s="17"/>
      <c r="BP1117" s="17">
        <v>0.26632072241494698</v>
      </c>
      <c r="BQ1117" s="17">
        <v>0.248853716166233</v>
      </c>
      <c r="BR1117" s="17">
        <v>0.24165488897371601</v>
      </c>
      <c r="BS1117" s="17">
        <v>0.303661216205528</v>
      </c>
      <c r="BT1117" s="17"/>
      <c r="BU1117" s="17">
        <v>0.28143435673883699</v>
      </c>
      <c r="BV1117" s="17">
        <v>0.29645515948641499</v>
      </c>
      <c r="BW1117" s="17"/>
      <c r="BX1117" s="17">
        <v>0.24432893686434701</v>
      </c>
      <c r="BY1117" s="17">
        <v>0.30538220630076301</v>
      </c>
      <c r="BZ1117" s="17"/>
      <c r="CA1117" s="17">
        <v>0.32663836503578197</v>
      </c>
      <c r="CB1117" s="17">
        <v>0.37892477387576901</v>
      </c>
      <c r="CC1117" s="17">
        <v>0.16974976294020799</v>
      </c>
      <c r="CD1117" s="17">
        <v>0.31722446662792703</v>
      </c>
    </row>
    <row r="1118" spans="2:82">
      <c r="B1118" t="s">
        <v>373</v>
      </c>
      <c r="C1118" s="17">
        <v>9.0047064405232899E-2</v>
      </c>
      <c r="D1118" s="17">
        <v>0.100391570124077</v>
      </c>
      <c r="E1118" s="17">
        <v>8.0613274009597002E-2</v>
      </c>
      <c r="F1118" s="17"/>
      <c r="G1118" s="17">
        <v>6.8158316249275999E-2</v>
      </c>
      <c r="H1118" s="17">
        <v>7.3623289791327901E-2</v>
      </c>
      <c r="I1118" s="17">
        <v>9.6568347352364595E-2</v>
      </c>
      <c r="J1118" s="17">
        <v>0.105336175582043</v>
      </c>
      <c r="K1118" s="17">
        <v>0.11667537077090399</v>
      </c>
      <c r="L1118" s="17">
        <v>8.2405955689148699E-2</v>
      </c>
      <c r="M1118" s="17"/>
      <c r="N1118" s="17">
        <v>7.2311608552919696E-2</v>
      </c>
      <c r="O1118" s="17">
        <v>8.4037991618769306E-2</v>
      </c>
      <c r="P1118" s="17">
        <v>9.8952020520704398E-2</v>
      </c>
      <c r="Q1118" s="17">
        <v>0.108006596419291</v>
      </c>
      <c r="R1118" s="17"/>
      <c r="S1118" s="17">
        <v>6.6821572068773594E-2</v>
      </c>
      <c r="T1118" s="17">
        <v>7.4040874250978106E-2</v>
      </c>
      <c r="U1118" s="17">
        <v>9.9110210945779306E-2</v>
      </c>
      <c r="V1118" s="17">
        <v>8.2344274293782396E-2</v>
      </c>
      <c r="W1118" s="17">
        <v>0.100479455053333</v>
      </c>
      <c r="X1118" s="17">
        <v>0.101206808256567</v>
      </c>
      <c r="Y1118" s="17">
        <v>8.0832451804658395E-2</v>
      </c>
      <c r="Z1118" s="17">
        <v>0.11386125656158801</v>
      </c>
      <c r="AA1118" s="17">
        <v>9.1641826635418394E-2</v>
      </c>
      <c r="AB1118" s="17">
        <v>8.3399616191306203E-2</v>
      </c>
      <c r="AC1118" s="17">
        <v>0.10183535740036501</v>
      </c>
      <c r="AD1118" s="17">
        <v>0.19616498256499601</v>
      </c>
      <c r="AE1118" s="17"/>
      <c r="AF1118" s="17">
        <v>0.12680855000127</v>
      </c>
      <c r="AG1118" s="17">
        <v>0.13161453503664999</v>
      </c>
      <c r="AH1118" s="17">
        <v>0.104869769550217</v>
      </c>
      <c r="AI1118" s="17">
        <v>0.100853372082882</v>
      </c>
      <c r="AJ1118" s="17">
        <v>8.6422268383428202E-2</v>
      </c>
      <c r="AK1118" s="17">
        <v>0.115499519772753</v>
      </c>
      <c r="AL1118" s="17">
        <v>9.91016068367324E-2</v>
      </c>
      <c r="AM1118" s="17">
        <v>7.0644168581076403E-2</v>
      </c>
      <c r="AN1118" s="17">
        <v>7.1017476066165902E-2</v>
      </c>
      <c r="AO1118" s="17">
        <v>6.1205677759333603E-2</v>
      </c>
      <c r="AP1118" s="17">
        <v>0.10090616996568599</v>
      </c>
      <c r="AQ1118" s="17">
        <v>8.1095277315126807E-2</v>
      </c>
      <c r="AR1118" s="17">
        <v>0.118329192238564</v>
      </c>
      <c r="AS1118" s="17">
        <v>4.8851815668844001E-2</v>
      </c>
      <c r="AT1118" s="17">
        <v>3.6844849754880699E-2</v>
      </c>
      <c r="AU1118" s="17">
        <v>5.7902199702087001E-2</v>
      </c>
      <c r="AV1118" s="17"/>
      <c r="AW1118" s="17">
        <v>7.5885044232243307E-2</v>
      </c>
      <c r="AX1118" s="17">
        <v>8.1797365280747797E-2</v>
      </c>
      <c r="AY1118" s="17">
        <v>8.0289985871916894E-2</v>
      </c>
      <c r="AZ1118" s="17">
        <v>0.11389025634321399</v>
      </c>
      <c r="BA1118" s="17">
        <v>0.102517864819698</v>
      </c>
      <c r="BB1118" s="17">
        <v>9.4380656298840904E-2</v>
      </c>
      <c r="BC1118" s="17"/>
      <c r="BD1118" s="17">
        <v>9.5212739407438601E-2</v>
      </c>
      <c r="BE1118" s="17">
        <v>0.112373219199526</v>
      </c>
      <c r="BF1118" s="17">
        <v>6.4500157958566895E-2</v>
      </c>
      <c r="BG1118" s="17">
        <v>4.1941089654258801E-2</v>
      </c>
      <c r="BH1118" s="17">
        <v>1.1111496654679901E-2</v>
      </c>
      <c r="BI1118" s="17"/>
      <c r="BJ1118" s="17">
        <v>9.6609483767383195E-2</v>
      </c>
      <c r="BK1118" s="17">
        <v>6.0183347184004803E-2</v>
      </c>
      <c r="BL1118" s="17"/>
      <c r="BM1118" s="17">
        <v>9.7973149909111004E-2</v>
      </c>
      <c r="BN1118" s="17">
        <v>4.8713635266278602E-2</v>
      </c>
      <c r="BO1118" s="17"/>
      <c r="BP1118" s="17">
        <v>4.2169387303587803E-2</v>
      </c>
      <c r="BQ1118" s="17">
        <v>8.6168251266386206E-2</v>
      </c>
      <c r="BR1118" s="17">
        <v>6.7152433909999906E-2</v>
      </c>
      <c r="BS1118" s="17">
        <v>9.9775090098415301E-2</v>
      </c>
      <c r="BT1118" s="17"/>
      <c r="BU1118" s="17">
        <v>6.7898343760139701E-2</v>
      </c>
      <c r="BV1118" s="17">
        <v>0.118241483198186</v>
      </c>
      <c r="BW1118" s="17"/>
      <c r="BX1118" s="17">
        <v>4.6178356527820201E-2</v>
      </c>
      <c r="BY1118" s="17">
        <v>0.10744784129389399</v>
      </c>
      <c r="BZ1118" s="17"/>
      <c r="CA1118" s="17">
        <v>5.4328600854087097E-2</v>
      </c>
      <c r="CB1118" s="17">
        <v>0.19785216772404399</v>
      </c>
      <c r="CC1118" s="17">
        <v>1.7970106329490899E-2</v>
      </c>
      <c r="CD1118" s="17">
        <v>7.2726823740721397E-2</v>
      </c>
    </row>
    <row r="1119" spans="2:82">
      <c r="B1119" t="s">
        <v>195</v>
      </c>
      <c r="C1119" s="17">
        <v>0.107990794101092</v>
      </c>
      <c r="D1119" s="17">
        <v>7.9902423720261406E-2</v>
      </c>
      <c r="E1119" s="17">
        <v>0.13461412896605099</v>
      </c>
      <c r="F1119" s="17"/>
      <c r="G1119" s="17">
        <v>9.4891052606408302E-2</v>
      </c>
      <c r="H1119" s="17">
        <v>0.10035871374415101</v>
      </c>
      <c r="I1119" s="17">
        <v>0.10482380516124599</v>
      </c>
      <c r="J1119" s="17">
        <v>0.11664100194778899</v>
      </c>
      <c r="K1119" s="17">
        <v>0.123067747687522</v>
      </c>
      <c r="L1119" s="17">
        <v>0.10837996840745399</v>
      </c>
      <c r="M1119" s="17"/>
      <c r="N1119" s="17">
        <v>6.0974347126550803E-2</v>
      </c>
      <c r="O1119" s="17">
        <v>0.110930781704839</v>
      </c>
      <c r="P1119" s="17">
        <v>0.112249738145466</v>
      </c>
      <c r="Q1119" s="17">
        <v>0.15043412395936101</v>
      </c>
      <c r="R1119" s="17"/>
      <c r="S1119" s="17">
        <v>9.6156971007015701E-2</v>
      </c>
      <c r="T1119" s="17">
        <v>8.8945942387464505E-2</v>
      </c>
      <c r="U1119" s="17">
        <v>0.15049124217653601</v>
      </c>
      <c r="V1119" s="17">
        <v>0.12530852101724901</v>
      </c>
      <c r="W1119" s="17">
        <v>0.100070703897209</v>
      </c>
      <c r="X1119" s="17">
        <v>9.5376610549009103E-2</v>
      </c>
      <c r="Y1119" s="17">
        <v>0.105684383892877</v>
      </c>
      <c r="Z1119" s="17">
        <v>0.116369608653137</v>
      </c>
      <c r="AA1119" s="17">
        <v>8.5756278386206905E-2</v>
      </c>
      <c r="AB1119" s="17">
        <v>0.11284251109298001</v>
      </c>
      <c r="AC1119" s="17">
        <v>0.149054859091419</v>
      </c>
      <c r="AD1119" s="17">
        <v>0.130287011967512</v>
      </c>
      <c r="AE1119" s="17"/>
      <c r="AF1119" s="17">
        <v>0.277163638412183</v>
      </c>
      <c r="AG1119" s="17">
        <v>0.13695185367468801</v>
      </c>
      <c r="AH1119" s="17">
        <v>0.15906906795937301</v>
      </c>
      <c r="AI1119" s="17">
        <v>0.17556390993284099</v>
      </c>
      <c r="AJ1119" s="17">
        <v>0.122872945421651</v>
      </c>
      <c r="AK1119" s="17">
        <v>8.8519602470204101E-2</v>
      </c>
      <c r="AL1119" s="17">
        <v>8.8543114542961196E-2</v>
      </c>
      <c r="AM1119" s="17">
        <v>9.2104665279757497E-2</v>
      </c>
      <c r="AN1119" s="17">
        <v>8.6866804839612094E-2</v>
      </c>
      <c r="AO1119" s="17">
        <v>5.2849788146429003E-2</v>
      </c>
      <c r="AP1119" s="17">
        <v>8.4830098430071305E-2</v>
      </c>
      <c r="AQ1119" s="17">
        <v>8.0693178686529199E-2</v>
      </c>
      <c r="AR1119" s="17">
        <v>9.7043811974156999E-2</v>
      </c>
      <c r="AS1119" s="17">
        <v>8.6793220952091604E-2</v>
      </c>
      <c r="AT1119" s="17">
        <v>2.3393152544521699E-2</v>
      </c>
      <c r="AU1119" s="17">
        <v>6.2031258165315899E-2</v>
      </c>
      <c r="AV1119" s="17"/>
      <c r="AW1119" s="17">
        <v>0.100381800006117</v>
      </c>
      <c r="AX1119" s="17">
        <v>9.9669169674169805E-2</v>
      </c>
      <c r="AY1119" s="17">
        <v>0.119398170677285</v>
      </c>
      <c r="AZ1119" s="17">
        <v>0.11873903800181899</v>
      </c>
      <c r="BA1119" s="17">
        <v>0.12051273159541601</v>
      </c>
      <c r="BB1119" s="17">
        <v>9.05623153266438E-2</v>
      </c>
      <c r="BC1119" s="17"/>
      <c r="BD1119" s="17">
        <v>0.16575739934869499</v>
      </c>
      <c r="BE1119" s="17">
        <v>0.11752895112117399</v>
      </c>
      <c r="BF1119" s="17">
        <v>7.5330120166647405E-2</v>
      </c>
      <c r="BG1119" s="17">
        <v>5.5492335050235299E-2</v>
      </c>
      <c r="BH1119" s="17">
        <v>5.4613796616850799E-2</v>
      </c>
      <c r="BI1119" s="17"/>
      <c r="BJ1119" s="17">
        <v>0.11113621175339899</v>
      </c>
      <c r="BK1119" s="17">
        <v>8.5337559159682094E-2</v>
      </c>
      <c r="BL1119" s="17"/>
      <c r="BM1119" s="17">
        <v>0.112436238712201</v>
      </c>
      <c r="BN1119" s="17">
        <v>8.3500255854812203E-2</v>
      </c>
      <c r="BO1119" s="17"/>
      <c r="BP1119" s="17">
        <v>6.3122849709154799E-2</v>
      </c>
      <c r="BQ1119" s="17">
        <v>0.100438003134207</v>
      </c>
      <c r="BR1119" s="17">
        <v>9.6400406729966401E-2</v>
      </c>
      <c r="BS1119" s="17">
        <v>0.114643703964095</v>
      </c>
      <c r="BT1119" s="17"/>
      <c r="BU1119" s="17">
        <v>7.5141813309721098E-2</v>
      </c>
      <c r="BV1119" s="17">
        <v>0.14980620801118499</v>
      </c>
      <c r="BW1119" s="17"/>
      <c r="BX1119" s="17">
        <v>5.3447428940285299E-2</v>
      </c>
      <c r="BY1119" s="17">
        <v>0.129625735585398</v>
      </c>
      <c r="BZ1119" s="17"/>
      <c r="CA1119" s="17">
        <v>1.44741902659797E-2</v>
      </c>
      <c r="CB1119" s="17">
        <v>0.14824603332318501</v>
      </c>
      <c r="CC1119" s="17">
        <v>3.4533477902607801E-2</v>
      </c>
      <c r="CD1119" s="17">
        <v>0.17232706725972199</v>
      </c>
    </row>
    <row r="1120" spans="2:82">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row>
    <row r="1121" spans="2:82">
      <c r="B1121" s="6" t="s">
        <v>376</v>
      </c>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row>
    <row r="1122" spans="2:82">
      <c r="B1122" s="24" t="s">
        <v>15</v>
      </c>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row>
    <row r="1123" spans="2:82">
      <c r="B1123" t="s">
        <v>370</v>
      </c>
      <c r="C1123" s="17">
        <v>0.127665022180111</v>
      </c>
      <c r="D1123" s="17">
        <v>0.13051490066525201</v>
      </c>
      <c r="E1123" s="17">
        <v>0.123351901318702</v>
      </c>
      <c r="F1123" s="17"/>
      <c r="G1123" s="17">
        <v>0.25049604603595799</v>
      </c>
      <c r="H1123" s="17">
        <v>0.18468629290477701</v>
      </c>
      <c r="I1123" s="17">
        <v>0.16627901867336001</v>
      </c>
      <c r="J1123" s="17">
        <v>6.1133244887350197E-2</v>
      </c>
      <c r="K1123" s="17">
        <v>7.7608244241158197E-2</v>
      </c>
      <c r="L1123" s="17">
        <v>5.5529465043411698E-2</v>
      </c>
      <c r="M1123" s="17"/>
      <c r="N1123" s="17">
        <v>0.13633047401280299</v>
      </c>
      <c r="O1123" s="17">
        <v>0.118205674419174</v>
      </c>
      <c r="P1123" s="17">
        <v>0.134358892358974</v>
      </c>
      <c r="Q1123" s="17">
        <v>0.120658169021872</v>
      </c>
      <c r="R1123" s="17"/>
      <c r="S1123" s="17">
        <v>0.19336372359906201</v>
      </c>
      <c r="T1123" s="17">
        <v>0.101919980841765</v>
      </c>
      <c r="U1123" s="17">
        <v>9.0435112742433293E-2</v>
      </c>
      <c r="V1123" s="17">
        <v>0.138134530598821</v>
      </c>
      <c r="W1123" s="17">
        <v>0.128756023880847</v>
      </c>
      <c r="X1123" s="17">
        <v>0.13892191441344101</v>
      </c>
      <c r="Y1123" s="17">
        <v>0.13535186292712201</v>
      </c>
      <c r="Z1123" s="17">
        <v>9.5828930063581896E-2</v>
      </c>
      <c r="AA1123" s="17">
        <v>0.126083084490653</v>
      </c>
      <c r="AB1123" s="17">
        <v>9.6498407321805799E-2</v>
      </c>
      <c r="AC1123" s="17">
        <v>0.101105718619718</v>
      </c>
      <c r="AD1123" s="17">
        <v>0.129695595774376</v>
      </c>
      <c r="AE1123" s="17"/>
      <c r="AF1123" s="17">
        <v>8.1696124916021101E-2</v>
      </c>
      <c r="AG1123" s="17">
        <v>0.128031184515701</v>
      </c>
      <c r="AH1123" s="17">
        <v>0.131061453943673</v>
      </c>
      <c r="AI1123" s="17">
        <v>0.12571258461293999</v>
      </c>
      <c r="AJ1123" s="17">
        <v>0.153635998960576</v>
      </c>
      <c r="AK1123" s="17">
        <v>0.121064004830709</v>
      </c>
      <c r="AL1123" s="17">
        <v>0.121278892514101</v>
      </c>
      <c r="AM1123" s="17">
        <v>0.100352602808836</v>
      </c>
      <c r="AN1123" s="17">
        <v>0.120481251889893</v>
      </c>
      <c r="AO1123" s="17">
        <v>9.2321983883366904E-2</v>
      </c>
      <c r="AP1123" s="17">
        <v>0.131089863447897</v>
      </c>
      <c r="AQ1123" s="17">
        <v>9.1596849007736597E-2</v>
      </c>
      <c r="AR1123" s="17">
        <v>0.118130898666112</v>
      </c>
      <c r="AS1123" s="17">
        <v>0.155481070602457</v>
      </c>
      <c r="AT1123" s="17">
        <v>0.18353869060499201</v>
      </c>
      <c r="AU1123" s="17">
        <v>0.24863354766119899</v>
      </c>
      <c r="AV1123" s="17"/>
      <c r="AW1123" s="17">
        <v>0.185272956234424</v>
      </c>
      <c r="AX1123" s="17">
        <v>0.123944459674592</v>
      </c>
      <c r="AY1123" s="17">
        <v>0.154616850399631</v>
      </c>
      <c r="AZ1123" s="17">
        <v>8.5858583852438705E-2</v>
      </c>
      <c r="BA1123" s="17">
        <v>8.0041800335293206E-2</v>
      </c>
      <c r="BB1123" s="17">
        <v>9.6758225510253107E-2</v>
      </c>
      <c r="BC1123" s="17"/>
      <c r="BD1123" s="17">
        <v>8.9120241041925397E-2</v>
      </c>
      <c r="BE1123" s="17">
        <v>0.124319162805877</v>
      </c>
      <c r="BF1123" s="17">
        <v>0.157956109623099</v>
      </c>
      <c r="BG1123" s="17">
        <v>0.19578863186512899</v>
      </c>
      <c r="BH1123" s="17">
        <v>0.134915036808928</v>
      </c>
      <c r="BI1123" s="17"/>
      <c r="BJ1123" s="17">
        <v>0.10569212196320101</v>
      </c>
      <c r="BK1123" s="17">
        <v>0.23002047166265599</v>
      </c>
      <c r="BL1123" s="17"/>
      <c r="BM1123" s="17">
        <v>0.115367723559771</v>
      </c>
      <c r="BN1123" s="17">
        <v>0.18940333604348999</v>
      </c>
      <c r="BO1123" s="17"/>
      <c r="BP1123" s="17">
        <v>0.21275469492686699</v>
      </c>
      <c r="BQ1123" s="17">
        <v>0.17379744956933799</v>
      </c>
      <c r="BR1123" s="17">
        <v>0.18652702468143201</v>
      </c>
      <c r="BS1123" s="17">
        <v>0.102811680572394</v>
      </c>
      <c r="BT1123" s="17"/>
      <c r="BU1123" s="17">
        <v>0.15013400262538301</v>
      </c>
      <c r="BV1123" s="17">
        <v>9.9062925712518998E-2</v>
      </c>
      <c r="BW1123" s="17"/>
      <c r="BX1123" s="17">
        <v>0.20746252253035599</v>
      </c>
      <c r="BY1123" s="17">
        <v>9.6012881803704E-2</v>
      </c>
      <c r="BZ1123" s="17"/>
      <c r="CA1123" s="17">
        <v>0.18149450280195301</v>
      </c>
      <c r="CB1123" s="17">
        <v>4.0600202684279302E-2</v>
      </c>
      <c r="CC1123" s="17">
        <v>0.23260771884940301</v>
      </c>
      <c r="CD1123" s="17">
        <v>8.5031659162360995E-2</v>
      </c>
    </row>
    <row r="1124" spans="2:82">
      <c r="B1124" t="s">
        <v>371</v>
      </c>
      <c r="C1124" s="17">
        <v>0.38088557146749502</v>
      </c>
      <c r="D1124" s="17">
        <v>0.38169791415947302</v>
      </c>
      <c r="E1124" s="17">
        <v>0.38094178840447601</v>
      </c>
      <c r="F1124" s="17"/>
      <c r="G1124" s="17">
        <v>0.40195928295688399</v>
      </c>
      <c r="H1124" s="17">
        <v>0.41569812991757499</v>
      </c>
      <c r="I1124" s="17">
        <v>0.38890879786714599</v>
      </c>
      <c r="J1124" s="17">
        <v>0.386019300663628</v>
      </c>
      <c r="K1124" s="17">
        <v>0.30296607249894603</v>
      </c>
      <c r="L1124" s="17">
        <v>0.37999071679032098</v>
      </c>
      <c r="M1124" s="17"/>
      <c r="N1124" s="17">
        <v>0.41552243345817402</v>
      </c>
      <c r="O1124" s="17">
        <v>0.40131225991729103</v>
      </c>
      <c r="P1124" s="17">
        <v>0.36202873734094498</v>
      </c>
      <c r="Q1124" s="17">
        <v>0.34456142414642899</v>
      </c>
      <c r="R1124" s="17"/>
      <c r="S1124" s="17">
        <v>0.39417347087341598</v>
      </c>
      <c r="T1124" s="17">
        <v>0.38374481517582898</v>
      </c>
      <c r="U1124" s="17">
        <v>0.38402877948669101</v>
      </c>
      <c r="V1124" s="17">
        <v>0.29922132232499499</v>
      </c>
      <c r="W1124" s="17">
        <v>0.34894648026434599</v>
      </c>
      <c r="X1124" s="17">
        <v>0.35085679923803398</v>
      </c>
      <c r="Y1124" s="17">
        <v>0.428965369587538</v>
      </c>
      <c r="Z1124" s="17">
        <v>0.37832767009795398</v>
      </c>
      <c r="AA1124" s="17">
        <v>0.43147338790392598</v>
      </c>
      <c r="AB1124" s="17">
        <v>0.419514215271099</v>
      </c>
      <c r="AC1124" s="17">
        <v>0.34475435857550402</v>
      </c>
      <c r="AD1124" s="17">
        <v>0.34173896954968602</v>
      </c>
      <c r="AE1124" s="17"/>
      <c r="AF1124" s="17">
        <v>0.43417500402785703</v>
      </c>
      <c r="AG1124" s="17">
        <v>0.37329068614286898</v>
      </c>
      <c r="AH1124" s="17">
        <v>0.33289776573666402</v>
      </c>
      <c r="AI1124" s="17">
        <v>0.281544211923975</v>
      </c>
      <c r="AJ1124" s="17">
        <v>0.35008580980772402</v>
      </c>
      <c r="AK1124" s="17">
        <v>0.427852921681245</v>
      </c>
      <c r="AL1124" s="17">
        <v>0.383987599035581</v>
      </c>
      <c r="AM1124" s="17">
        <v>0.41645601276555899</v>
      </c>
      <c r="AN1124" s="17">
        <v>0.40974363072067699</v>
      </c>
      <c r="AO1124" s="17">
        <v>0.44391082465032999</v>
      </c>
      <c r="AP1124" s="17">
        <v>0.36609027281893097</v>
      </c>
      <c r="AQ1124" s="17">
        <v>0.46284971220728599</v>
      </c>
      <c r="AR1124" s="17">
        <v>0.37480235952181301</v>
      </c>
      <c r="AS1124" s="17">
        <v>0.42960521542033703</v>
      </c>
      <c r="AT1124" s="17">
        <v>0.42919400562940202</v>
      </c>
      <c r="AU1124" s="17">
        <v>0.37366124063086298</v>
      </c>
      <c r="AV1124" s="17"/>
      <c r="AW1124" s="17">
        <v>0.41444110246798199</v>
      </c>
      <c r="AX1124" s="17">
        <v>0.37453045642066402</v>
      </c>
      <c r="AY1124" s="17">
        <v>0.38511437277634403</v>
      </c>
      <c r="AZ1124" s="17">
        <v>0.35976924273688698</v>
      </c>
      <c r="BA1124" s="17">
        <v>0.38075014426784798</v>
      </c>
      <c r="BB1124" s="17">
        <v>0.345909183875036</v>
      </c>
      <c r="BC1124" s="17"/>
      <c r="BD1124" s="17">
        <v>0.323925694118817</v>
      </c>
      <c r="BE1124" s="17">
        <v>0.36011531913692502</v>
      </c>
      <c r="BF1124" s="17">
        <v>0.41249115429808803</v>
      </c>
      <c r="BG1124" s="17">
        <v>0.46863394099142902</v>
      </c>
      <c r="BH1124" s="17">
        <v>0.46964519476844602</v>
      </c>
      <c r="BI1124" s="17"/>
      <c r="BJ1124" s="17">
        <v>0.37691518231371401</v>
      </c>
      <c r="BK1124" s="17">
        <v>0.40039869577722498</v>
      </c>
      <c r="BL1124" s="17"/>
      <c r="BM1124" s="17">
        <v>0.37145601287707902</v>
      </c>
      <c r="BN1124" s="17">
        <v>0.42747863686330501</v>
      </c>
      <c r="BO1124" s="17"/>
      <c r="BP1124" s="17">
        <v>0.44880247237151999</v>
      </c>
      <c r="BQ1124" s="17">
        <v>0.37110930429836297</v>
      </c>
      <c r="BR1124" s="17">
        <v>0.40751831188902399</v>
      </c>
      <c r="BS1124" s="17">
        <v>0.36865487373547701</v>
      </c>
      <c r="BT1124" s="17"/>
      <c r="BU1124" s="17">
        <v>0.41985920249147601</v>
      </c>
      <c r="BV1124" s="17">
        <v>0.33127372739849598</v>
      </c>
      <c r="BW1124" s="17"/>
      <c r="BX1124" s="17">
        <v>0.46553654160210201</v>
      </c>
      <c r="BY1124" s="17">
        <v>0.347308274209569</v>
      </c>
      <c r="BZ1124" s="17"/>
      <c r="CA1124" s="17">
        <v>0.413674403696634</v>
      </c>
      <c r="CB1124" s="17">
        <v>0.224804282708083</v>
      </c>
      <c r="CC1124" s="17">
        <v>0.52126744659289503</v>
      </c>
      <c r="CD1124" s="17">
        <v>0.37226169843169898</v>
      </c>
    </row>
    <row r="1125" spans="2:82">
      <c r="B1125" t="s">
        <v>372</v>
      </c>
      <c r="C1125" s="17">
        <v>0.269962705940545</v>
      </c>
      <c r="D1125" s="17">
        <v>0.284573971594556</v>
      </c>
      <c r="E1125" s="17">
        <v>0.256338311368982</v>
      </c>
      <c r="F1125" s="17"/>
      <c r="G1125" s="17">
        <v>0.21158495766847099</v>
      </c>
      <c r="H1125" s="17">
        <v>0.22612532866833801</v>
      </c>
      <c r="I1125" s="17">
        <v>0.23826124888175901</v>
      </c>
      <c r="J1125" s="17">
        <v>0.30812722189644998</v>
      </c>
      <c r="K1125" s="17">
        <v>0.31973536376020001</v>
      </c>
      <c r="L1125" s="17">
        <v>0.306051240867867</v>
      </c>
      <c r="M1125" s="17"/>
      <c r="N1125" s="17">
        <v>0.27980769192930299</v>
      </c>
      <c r="O1125" s="17">
        <v>0.26893026461029201</v>
      </c>
      <c r="P1125" s="17">
        <v>0.26711457029864599</v>
      </c>
      <c r="Q1125" s="17">
        <v>0.26213074162595501</v>
      </c>
      <c r="R1125" s="17"/>
      <c r="S1125" s="17">
        <v>0.242498429109194</v>
      </c>
      <c r="T1125" s="17">
        <v>0.29685870609305598</v>
      </c>
      <c r="U1125" s="17">
        <v>0.27423094632261302</v>
      </c>
      <c r="V1125" s="17">
        <v>0.30858028439354901</v>
      </c>
      <c r="W1125" s="17">
        <v>0.30142003875750101</v>
      </c>
      <c r="X1125" s="17">
        <v>0.27835347694829998</v>
      </c>
      <c r="Y1125" s="17">
        <v>0.22477953907057699</v>
      </c>
      <c r="Z1125" s="17">
        <v>0.29461462328631899</v>
      </c>
      <c r="AA1125" s="17">
        <v>0.23286956040353701</v>
      </c>
      <c r="AB1125" s="17">
        <v>0.28398277705934499</v>
      </c>
      <c r="AC1125" s="17">
        <v>0.263621731564671</v>
      </c>
      <c r="AD1125" s="17">
        <v>0.24793003725471999</v>
      </c>
      <c r="AE1125" s="17"/>
      <c r="AF1125" s="17">
        <v>0.13307006657175099</v>
      </c>
      <c r="AG1125" s="17">
        <v>0.22756561923528601</v>
      </c>
      <c r="AH1125" s="17">
        <v>0.25170252903857099</v>
      </c>
      <c r="AI1125" s="17">
        <v>0.28686905279691</v>
      </c>
      <c r="AJ1125" s="17">
        <v>0.29234497433678902</v>
      </c>
      <c r="AK1125" s="17">
        <v>0.237741911996668</v>
      </c>
      <c r="AL1125" s="17">
        <v>0.25781195173469701</v>
      </c>
      <c r="AM1125" s="17">
        <v>0.28993926839170903</v>
      </c>
      <c r="AN1125" s="17">
        <v>0.27250528350564501</v>
      </c>
      <c r="AO1125" s="17">
        <v>0.289706865533497</v>
      </c>
      <c r="AP1125" s="17">
        <v>0.30479687756582102</v>
      </c>
      <c r="AQ1125" s="17">
        <v>0.28933867484759002</v>
      </c>
      <c r="AR1125" s="17">
        <v>0.272513312134816</v>
      </c>
      <c r="AS1125" s="17">
        <v>0.25124156486073801</v>
      </c>
      <c r="AT1125" s="17">
        <v>0.23574292721973</v>
      </c>
      <c r="AU1125" s="17">
        <v>0.24100917715522499</v>
      </c>
      <c r="AV1125" s="17"/>
      <c r="AW1125" s="17">
        <v>0.22463812212603401</v>
      </c>
      <c r="AX1125" s="17">
        <v>0.299068830959692</v>
      </c>
      <c r="AY1125" s="17">
        <v>0.24929422955913999</v>
      </c>
      <c r="AZ1125" s="17">
        <v>0.291816857963967</v>
      </c>
      <c r="BA1125" s="17">
        <v>0.26682533584962298</v>
      </c>
      <c r="BB1125" s="17">
        <v>0.29146126516973597</v>
      </c>
      <c r="BC1125" s="17"/>
      <c r="BD1125" s="17">
        <v>0.27333435710186499</v>
      </c>
      <c r="BE1125" s="17">
        <v>0.28589941543373198</v>
      </c>
      <c r="BF1125" s="17">
        <v>0.254941842582115</v>
      </c>
      <c r="BG1125" s="17">
        <v>0.22104225635830599</v>
      </c>
      <c r="BH1125" s="17">
        <v>0.308784925569003</v>
      </c>
      <c r="BI1125" s="17"/>
      <c r="BJ1125" s="17">
        <v>0.28008858958147598</v>
      </c>
      <c r="BK1125" s="17">
        <v>0.22443773185262</v>
      </c>
      <c r="BL1125" s="17"/>
      <c r="BM1125" s="17">
        <v>0.28033095822742499</v>
      </c>
      <c r="BN1125" s="17">
        <v>0.22078912586305299</v>
      </c>
      <c r="BO1125" s="17"/>
      <c r="BP1125" s="17">
        <v>0.210952375161025</v>
      </c>
      <c r="BQ1125" s="17">
        <v>0.25155407609388802</v>
      </c>
      <c r="BR1125" s="17">
        <v>0.284558603587801</v>
      </c>
      <c r="BS1125" s="17">
        <v>0.28390654924803499</v>
      </c>
      <c r="BT1125" s="17"/>
      <c r="BU1125" s="17">
        <v>0.25794522863136599</v>
      </c>
      <c r="BV1125" s="17">
        <v>0.28526046482779999</v>
      </c>
      <c r="BW1125" s="17"/>
      <c r="BX1125" s="17">
        <v>0.21830567464574199</v>
      </c>
      <c r="BY1125" s="17">
        <v>0.29045276639099799</v>
      </c>
      <c r="BZ1125" s="17"/>
      <c r="CA1125" s="17">
        <v>0.29393271893157902</v>
      </c>
      <c r="CB1125" s="17">
        <v>0.336343252720403</v>
      </c>
      <c r="CC1125" s="17">
        <v>0.185731708761389</v>
      </c>
      <c r="CD1125" s="17">
        <v>0.29004931887522201</v>
      </c>
    </row>
    <row r="1126" spans="2:82">
      <c r="B1126" t="s">
        <v>373</v>
      </c>
      <c r="C1126" s="17">
        <v>0.101710331098608</v>
      </c>
      <c r="D1126" s="17">
        <v>0.11610829478166899</v>
      </c>
      <c r="E1126" s="17">
        <v>8.8404201038869396E-2</v>
      </c>
      <c r="F1126" s="17"/>
      <c r="G1126" s="17">
        <v>4.3915239307584002E-2</v>
      </c>
      <c r="H1126" s="17">
        <v>7.7469068308617106E-2</v>
      </c>
      <c r="I1126" s="17">
        <v>9.2560360446808404E-2</v>
      </c>
      <c r="J1126" s="17">
        <v>0.105737429001403</v>
      </c>
      <c r="K1126" s="17">
        <v>0.149793601579359</v>
      </c>
      <c r="L1126" s="17">
        <v>0.13190601692569601</v>
      </c>
      <c r="M1126" s="17"/>
      <c r="N1126" s="17">
        <v>9.1681818630917594E-2</v>
      </c>
      <c r="O1126" s="17">
        <v>9.0815821667521807E-2</v>
      </c>
      <c r="P1126" s="17">
        <v>0.11087441080062201</v>
      </c>
      <c r="Q1126" s="17">
        <v>0.115457311027196</v>
      </c>
      <c r="R1126" s="17"/>
      <c r="S1126" s="17">
        <v>7.0567116998627805E-2</v>
      </c>
      <c r="T1126" s="17">
        <v>0.101239634815733</v>
      </c>
      <c r="U1126" s="17">
        <v>9.2783393316432095E-2</v>
      </c>
      <c r="V1126" s="17">
        <v>0.10636505099823799</v>
      </c>
      <c r="W1126" s="17">
        <v>0.116030194524451</v>
      </c>
      <c r="X1126" s="17">
        <v>0.11065098856825099</v>
      </c>
      <c r="Y1126" s="17">
        <v>9.4823795915514902E-2</v>
      </c>
      <c r="Z1126" s="17">
        <v>0.121580623444579</v>
      </c>
      <c r="AA1126" s="17">
        <v>0.107239222118987</v>
      </c>
      <c r="AB1126" s="17">
        <v>9.9394781271517504E-2</v>
      </c>
      <c r="AC1126" s="17">
        <v>0.13712796148595799</v>
      </c>
      <c r="AD1126" s="17">
        <v>0.11820317273891399</v>
      </c>
      <c r="AE1126" s="17"/>
      <c r="AF1126" s="17">
        <v>0.127973895020215</v>
      </c>
      <c r="AG1126" s="17">
        <v>0.11611270363453099</v>
      </c>
      <c r="AH1126" s="17">
        <v>0.118359386281877</v>
      </c>
      <c r="AI1126" s="17">
        <v>0.122798897791958</v>
      </c>
      <c r="AJ1126" s="17">
        <v>0.103189201261894</v>
      </c>
      <c r="AK1126" s="17">
        <v>0.12434565761924</v>
      </c>
      <c r="AL1126" s="17">
        <v>0.10851828699317299</v>
      </c>
      <c r="AM1126" s="17">
        <v>5.9802186536279098E-2</v>
      </c>
      <c r="AN1126" s="17">
        <v>0.104332569711486</v>
      </c>
      <c r="AO1126" s="17">
        <v>9.0165190968706205E-2</v>
      </c>
      <c r="AP1126" s="17">
        <v>0.11014601040061001</v>
      </c>
      <c r="AQ1126" s="17">
        <v>6.5456437591996805E-2</v>
      </c>
      <c r="AR1126" s="17">
        <v>0.130261788317207</v>
      </c>
      <c r="AS1126" s="17">
        <v>9.8817507390031395E-2</v>
      </c>
      <c r="AT1126" s="17">
        <v>0.12813122400135499</v>
      </c>
      <c r="AU1126" s="17">
        <v>4.7319279230610398E-2</v>
      </c>
      <c r="AV1126" s="17"/>
      <c r="AW1126" s="17">
        <v>7.2797837106709798E-2</v>
      </c>
      <c r="AX1126" s="17">
        <v>8.8191705366798503E-2</v>
      </c>
      <c r="AY1126" s="17">
        <v>8.8161942621705194E-2</v>
      </c>
      <c r="AZ1126" s="17">
        <v>0.126407099960369</v>
      </c>
      <c r="BA1126" s="17">
        <v>0.12984484481543501</v>
      </c>
      <c r="BB1126" s="17">
        <v>0.16518796493125101</v>
      </c>
      <c r="BC1126" s="17"/>
      <c r="BD1126" s="17">
        <v>0.126890306251246</v>
      </c>
      <c r="BE1126" s="17">
        <v>0.100245695192202</v>
      </c>
      <c r="BF1126" s="17">
        <v>8.9909010651652493E-2</v>
      </c>
      <c r="BG1126" s="17">
        <v>5.6323807833690301E-2</v>
      </c>
      <c r="BH1126" s="17">
        <v>1.32259913461658E-2</v>
      </c>
      <c r="BI1126" s="17"/>
      <c r="BJ1126" s="17">
        <v>0.112403654622993</v>
      </c>
      <c r="BK1126" s="17">
        <v>5.6620904274499201E-2</v>
      </c>
      <c r="BL1126" s="17"/>
      <c r="BM1126" s="17">
        <v>0.109857569518144</v>
      </c>
      <c r="BN1126" s="17">
        <v>6.23950737390222E-2</v>
      </c>
      <c r="BO1126" s="17"/>
      <c r="BP1126" s="17">
        <v>4.8732287280540403E-2</v>
      </c>
      <c r="BQ1126" s="17">
        <v>9.3816686836962093E-2</v>
      </c>
      <c r="BR1126" s="17">
        <v>5.1217195913704397E-2</v>
      </c>
      <c r="BS1126" s="17">
        <v>0.114869984294055</v>
      </c>
      <c r="BT1126" s="17"/>
      <c r="BU1126" s="17">
        <v>8.3033519265156799E-2</v>
      </c>
      <c r="BV1126" s="17">
        <v>0.125485151458997</v>
      </c>
      <c r="BW1126" s="17"/>
      <c r="BX1126" s="17">
        <v>5.0798713402638002E-2</v>
      </c>
      <c r="BY1126" s="17">
        <v>0.121904718930681</v>
      </c>
      <c r="BZ1126" s="17"/>
      <c r="CA1126" s="17">
        <v>8.6782688847090006E-2</v>
      </c>
      <c r="CB1126" s="17">
        <v>0.232119626785007</v>
      </c>
      <c r="CC1126" s="17">
        <v>1.7977196649526201E-2</v>
      </c>
      <c r="CD1126" s="17">
        <v>6.9681572742402997E-2</v>
      </c>
    </row>
    <row r="1127" spans="2:82">
      <c r="B1127" t="s">
        <v>195</v>
      </c>
      <c r="C1127" s="17">
        <v>0.119776369313241</v>
      </c>
      <c r="D1127" s="17">
        <v>8.7104918799050204E-2</v>
      </c>
      <c r="E1127" s="17">
        <v>0.15096379786897099</v>
      </c>
      <c r="F1127" s="17"/>
      <c r="G1127" s="17">
        <v>9.2044474031102899E-2</v>
      </c>
      <c r="H1127" s="17">
        <v>9.6021180200692405E-2</v>
      </c>
      <c r="I1127" s="17">
        <v>0.113990574130926</v>
      </c>
      <c r="J1127" s="17">
        <v>0.13898280355116799</v>
      </c>
      <c r="K1127" s="17">
        <v>0.14989671792033701</v>
      </c>
      <c r="L1127" s="17">
        <v>0.12652256037270501</v>
      </c>
      <c r="M1127" s="17"/>
      <c r="N1127" s="17">
        <v>7.6657581968803706E-2</v>
      </c>
      <c r="O1127" s="17">
        <v>0.120735979385721</v>
      </c>
      <c r="P1127" s="17">
        <v>0.12562338920081201</v>
      </c>
      <c r="Q1127" s="17">
        <v>0.15719235417854799</v>
      </c>
      <c r="R1127" s="17"/>
      <c r="S1127" s="17">
        <v>9.9397259419700207E-2</v>
      </c>
      <c r="T1127" s="17">
        <v>0.116236863073615</v>
      </c>
      <c r="U1127" s="17">
        <v>0.158521768131831</v>
      </c>
      <c r="V1127" s="17">
        <v>0.147698811684397</v>
      </c>
      <c r="W1127" s="17">
        <v>0.104847262572855</v>
      </c>
      <c r="X1127" s="17">
        <v>0.12121682083197401</v>
      </c>
      <c r="Y1127" s="17">
        <v>0.116079432499248</v>
      </c>
      <c r="Z1127" s="17">
        <v>0.109648153107566</v>
      </c>
      <c r="AA1127" s="17">
        <v>0.102334745082897</v>
      </c>
      <c r="AB1127" s="17">
        <v>0.100609819076233</v>
      </c>
      <c r="AC1127" s="17">
        <v>0.15339022975414901</v>
      </c>
      <c r="AD1127" s="17">
        <v>0.16243222468230401</v>
      </c>
      <c r="AE1127" s="17"/>
      <c r="AF1127" s="17">
        <v>0.22308490946415499</v>
      </c>
      <c r="AG1127" s="17">
        <v>0.15499980647161199</v>
      </c>
      <c r="AH1127" s="17">
        <v>0.16597886499921499</v>
      </c>
      <c r="AI1127" s="17">
        <v>0.183075252874218</v>
      </c>
      <c r="AJ1127" s="17">
        <v>0.10074401563301601</v>
      </c>
      <c r="AK1127" s="17">
        <v>8.8995503872138004E-2</v>
      </c>
      <c r="AL1127" s="17">
        <v>0.128403269722448</v>
      </c>
      <c r="AM1127" s="17">
        <v>0.133449929497617</v>
      </c>
      <c r="AN1127" s="17">
        <v>9.2937264172299097E-2</v>
      </c>
      <c r="AO1127" s="17">
        <v>8.3895134964099199E-2</v>
      </c>
      <c r="AP1127" s="17">
        <v>8.7876975766740403E-2</v>
      </c>
      <c r="AQ1127" s="17">
        <v>9.0758326345390702E-2</v>
      </c>
      <c r="AR1127" s="17">
        <v>0.10429164136005099</v>
      </c>
      <c r="AS1127" s="17">
        <v>6.4854641726436693E-2</v>
      </c>
      <c r="AT1127" s="17">
        <v>2.3393152544521699E-2</v>
      </c>
      <c r="AU1127" s="17">
        <v>8.9376755322102E-2</v>
      </c>
      <c r="AV1127" s="17"/>
      <c r="AW1127" s="17">
        <v>0.10284998206485001</v>
      </c>
      <c r="AX1127" s="17">
        <v>0.11426454757825399</v>
      </c>
      <c r="AY1127" s="17">
        <v>0.122812604643179</v>
      </c>
      <c r="AZ1127" s="17">
        <v>0.13614821548633799</v>
      </c>
      <c r="BA1127" s="17">
        <v>0.14253787473180099</v>
      </c>
      <c r="BB1127" s="17">
        <v>0.10068336051372501</v>
      </c>
      <c r="BC1127" s="17"/>
      <c r="BD1127" s="17">
        <v>0.186729401486147</v>
      </c>
      <c r="BE1127" s="17">
        <v>0.12942040743126301</v>
      </c>
      <c r="BF1127" s="17">
        <v>8.4701882845045706E-2</v>
      </c>
      <c r="BG1127" s="17">
        <v>5.8211362951445099E-2</v>
      </c>
      <c r="BH1127" s="17">
        <v>7.3428851507457399E-2</v>
      </c>
      <c r="BI1127" s="17"/>
      <c r="BJ1127" s="17">
        <v>0.12490045151861701</v>
      </c>
      <c r="BK1127" s="17">
        <v>8.8522196432999301E-2</v>
      </c>
      <c r="BL1127" s="17"/>
      <c r="BM1127" s="17">
        <v>0.122987735817581</v>
      </c>
      <c r="BN1127" s="17">
        <v>9.9933827491130597E-2</v>
      </c>
      <c r="BO1127" s="17"/>
      <c r="BP1127" s="17">
        <v>7.87581702600475E-2</v>
      </c>
      <c r="BQ1127" s="17">
        <v>0.10972248320144901</v>
      </c>
      <c r="BR1127" s="17">
        <v>7.0178863928038598E-2</v>
      </c>
      <c r="BS1127" s="17">
        <v>0.12975691215004001</v>
      </c>
      <c r="BT1127" s="17"/>
      <c r="BU1127" s="17">
        <v>8.9028046986617607E-2</v>
      </c>
      <c r="BV1127" s="17">
        <v>0.158917730602187</v>
      </c>
      <c r="BW1127" s="17"/>
      <c r="BX1127" s="17">
        <v>5.7896547819162397E-2</v>
      </c>
      <c r="BY1127" s="17">
        <v>0.144321358665048</v>
      </c>
      <c r="BZ1127" s="17"/>
      <c r="CA1127" s="17">
        <v>2.41156857227443E-2</v>
      </c>
      <c r="CB1127" s="17">
        <v>0.166132635102228</v>
      </c>
      <c r="CC1127" s="17">
        <v>4.2415929146787802E-2</v>
      </c>
      <c r="CD1127" s="17">
        <v>0.18297575078831499</v>
      </c>
    </row>
    <row r="1128" spans="2:82">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row>
    <row r="1129" spans="2:82">
      <c r="B1129" s="6" t="s">
        <v>377</v>
      </c>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row>
    <row r="1130" spans="2:82">
      <c r="B1130" s="24" t="s">
        <v>15</v>
      </c>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row>
    <row r="1131" spans="2:82">
      <c r="B1131" t="s">
        <v>370</v>
      </c>
      <c r="C1131" s="17">
        <v>6.4949530175336806E-2</v>
      </c>
      <c r="D1131" s="17">
        <v>7.6500710776588099E-2</v>
      </c>
      <c r="E1131" s="17">
        <v>5.3692985701362203E-2</v>
      </c>
      <c r="F1131" s="17"/>
      <c r="G1131" s="17">
        <v>0.107965903609631</v>
      </c>
      <c r="H1131" s="17">
        <v>0.11511462070313799</v>
      </c>
      <c r="I1131" s="17">
        <v>9.79544629374616E-2</v>
      </c>
      <c r="J1131" s="17">
        <v>2.9165894980022901E-2</v>
      </c>
      <c r="K1131" s="17">
        <v>2.62022572923419E-2</v>
      </c>
      <c r="L1131" s="17">
        <v>2.3537884265141699E-2</v>
      </c>
      <c r="M1131" s="17"/>
      <c r="N1131" s="17">
        <v>6.9492660743541698E-2</v>
      </c>
      <c r="O1131" s="17">
        <v>5.5064664503926997E-2</v>
      </c>
      <c r="P1131" s="17">
        <v>8.1737170314174407E-2</v>
      </c>
      <c r="Q1131" s="17">
        <v>5.6048061366812597E-2</v>
      </c>
      <c r="R1131" s="17"/>
      <c r="S1131" s="17">
        <v>0.109396109447723</v>
      </c>
      <c r="T1131" s="17">
        <v>5.3506373680509201E-2</v>
      </c>
      <c r="U1131" s="17">
        <v>4.1769197155877E-2</v>
      </c>
      <c r="V1131" s="17">
        <v>3.3654654642722298E-2</v>
      </c>
      <c r="W1131" s="17">
        <v>7.8869241483975894E-2</v>
      </c>
      <c r="X1131" s="17">
        <v>7.37007840049861E-2</v>
      </c>
      <c r="Y1131" s="17">
        <v>4.59098248646512E-2</v>
      </c>
      <c r="Z1131" s="17">
        <v>7.8295121583004404E-2</v>
      </c>
      <c r="AA1131" s="17">
        <v>8.6656018113612607E-2</v>
      </c>
      <c r="AB1131" s="17">
        <v>3.9749841255527101E-2</v>
      </c>
      <c r="AC1131" s="17">
        <v>5.3532531892871202E-2</v>
      </c>
      <c r="AD1131" s="17">
        <v>5.2089043515622303E-2</v>
      </c>
      <c r="AE1131" s="17"/>
      <c r="AF1131" s="17">
        <v>0</v>
      </c>
      <c r="AG1131" s="17">
        <v>8.5234976616534106E-2</v>
      </c>
      <c r="AH1131" s="17">
        <v>6.5669897333757998E-2</v>
      </c>
      <c r="AI1131" s="17">
        <v>5.4702945735919703E-2</v>
      </c>
      <c r="AJ1131" s="17">
        <v>3.9174072658776898E-2</v>
      </c>
      <c r="AK1131" s="17">
        <v>5.777522200732E-2</v>
      </c>
      <c r="AL1131" s="17">
        <v>7.8394684156861294E-2</v>
      </c>
      <c r="AM1131" s="17">
        <v>6.6990664408229303E-2</v>
      </c>
      <c r="AN1131" s="17">
        <v>6.0821855616392299E-2</v>
      </c>
      <c r="AO1131" s="17">
        <v>6.9354086851367597E-2</v>
      </c>
      <c r="AP1131" s="17">
        <v>6.11095017182147E-2</v>
      </c>
      <c r="AQ1131" s="17">
        <v>6.0600291561556198E-2</v>
      </c>
      <c r="AR1131" s="17">
        <v>4.53505242680739E-2</v>
      </c>
      <c r="AS1131" s="17">
        <v>8.0794003805910106E-2</v>
      </c>
      <c r="AT1131" s="17">
        <v>9.1694083134874704E-2</v>
      </c>
      <c r="AU1131" s="17">
        <v>0.14875579114458001</v>
      </c>
      <c r="AV1131" s="17"/>
      <c r="AW1131" s="17">
        <v>0.12835234013874</v>
      </c>
      <c r="AX1131" s="17">
        <v>5.1796195840100902E-2</v>
      </c>
      <c r="AY1131" s="17">
        <v>6.39664918652844E-2</v>
      </c>
      <c r="AZ1131" s="17">
        <v>3.43873980313745E-2</v>
      </c>
      <c r="BA1131" s="17">
        <v>3.0806229051305999E-2</v>
      </c>
      <c r="BB1131" s="17">
        <v>5.0882602262957002E-2</v>
      </c>
      <c r="BC1131" s="17"/>
      <c r="BD1131" s="17">
        <v>4.9041362262437299E-2</v>
      </c>
      <c r="BE1131" s="17">
        <v>4.65525755471944E-2</v>
      </c>
      <c r="BF1131" s="17">
        <v>7.6398438844517094E-2</v>
      </c>
      <c r="BG1131" s="17">
        <v>0.12167969418848799</v>
      </c>
      <c r="BH1131" s="17">
        <v>0.131834910955238</v>
      </c>
      <c r="BI1131" s="17"/>
      <c r="BJ1131" s="17">
        <v>4.5795089851709901E-2</v>
      </c>
      <c r="BK1131" s="17">
        <v>0.15248529355591001</v>
      </c>
      <c r="BL1131" s="17"/>
      <c r="BM1131" s="17">
        <v>5.3010226325509897E-2</v>
      </c>
      <c r="BN1131" s="17">
        <v>0.12333112136242599</v>
      </c>
      <c r="BO1131" s="17"/>
      <c r="BP1131" s="17">
        <v>0.13499101895577101</v>
      </c>
      <c r="BQ1131" s="17">
        <v>0.100254770399166</v>
      </c>
      <c r="BR1131" s="17">
        <v>7.3341643549522301E-2</v>
      </c>
      <c r="BS1131" s="17">
        <v>4.5363420814730597E-2</v>
      </c>
      <c r="BT1131" s="17"/>
      <c r="BU1131" s="17">
        <v>8.3296070197537597E-2</v>
      </c>
      <c r="BV1131" s="17">
        <v>4.1595132371678202E-2</v>
      </c>
      <c r="BW1131" s="17"/>
      <c r="BX1131" s="17">
        <v>0.117537129467922</v>
      </c>
      <c r="BY1131" s="17">
        <v>4.40903545424998E-2</v>
      </c>
      <c r="BZ1131" s="17"/>
      <c r="CA1131" s="17">
        <v>0.118648476308659</v>
      </c>
      <c r="CB1131" s="17">
        <v>2.1441425893037901E-2</v>
      </c>
      <c r="CC1131" s="17">
        <v>0.100265574188208</v>
      </c>
      <c r="CD1131" s="17">
        <v>5.5024315945564499E-2</v>
      </c>
    </row>
    <row r="1132" spans="2:82">
      <c r="B1132" t="s">
        <v>371</v>
      </c>
      <c r="C1132" s="17">
        <v>0.27150756746207899</v>
      </c>
      <c r="D1132" s="17">
        <v>0.27976930054327998</v>
      </c>
      <c r="E1132" s="17">
        <v>0.26448180612702799</v>
      </c>
      <c r="F1132" s="17"/>
      <c r="G1132" s="17">
        <v>0.33222526480268</v>
      </c>
      <c r="H1132" s="17">
        <v>0.32453414133724401</v>
      </c>
      <c r="I1132" s="17">
        <v>0.25257526470031599</v>
      </c>
      <c r="J1132" s="17">
        <v>0.260437006534955</v>
      </c>
      <c r="K1132" s="17">
        <v>0.215044952863403</v>
      </c>
      <c r="L1132" s="17">
        <v>0.25016532866046998</v>
      </c>
      <c r="M1132" s="17"/>
      <c r="N1132" s="17">
        <v>0.32100529452916798</v>
      </c>
      <c r="O1132" s="17">
        <v>0.27568495176082802</v>
      </c>
      <c r="P1132" s="17">
        <v>0.26698119061345199</v>
      </c>
      <c r="Q1132" s="17">
        <v>0.22190315715037001</v>
      </c>
      <c r="R1132" s="17"/>
      <c r="S1132" s="17">
        <v>0.31367642354680803</v>
      </c>
      <c r="T1132" s="17">
        <v>0.27168211435827</v>
      </c>
      <c r="U1132" s="17">
        <v>0.21782149120623401</v>
      </c>
      <c r="V1132" s="17">
        <v>0.25673449687274003</v>
      </c>
      <c r="W1132" s="17">
        <v>0.25122843401615702</v>
      </c>
      <c r="X1132" s="17">
        <v>0.27990842344065198</v>
      </c>
      <c r="Y1132" s="17">
        <v>0.28904908851358302</v>
      </c>
      <c r="Z1132" s="17">
        <v>0.18766152430156399</v>
      </c>
      <c r="AA1132" s="17">
        <v>0.27224763140659097</v>
      </c>
      <c r="AB1132" s="17">
        <v>0.30658513433803303</v>
      </c>
      <c r="AC1132" s="17">
        <v>0.283159614795711</v>
      </c>
      <c r="AD1132" s="17">
        <v>0.221222892051612</v>
      </c>
      <c r="AE1132" s="17"/>
      <c r="AF1132" s="17">
        <v>0.173971576088848</v>
      </c>
      <c r="AG1132" s="17">
        <v>0.26518212418807002</v>
      </c>
      <c r="AH1132" s="17">
        <v>0.25317906127145301</v>
      </c>
      <c r="AI1132" s="17">
        <v>0.21743208184207499</v>
      </c>
      <c r="AJ1132" s="17">
        <v>0.26689014536799399</v>
      </c>
      <c r="AK1132" s="17">
        <v>0.24972610767075901</v>
      </c>
      <c r="AL1132" s="17">
        <v>0.27360530726070997</v>
      </c>
      <c r="AM1132" s="17">
        <v>0.27423794471356799</v>
      </c>
      <c r="AN1132" s="17">
        <v>0.25594792260366001</v>
      </c>
      <c r="AO1132" s="17">
        <v>0.30704107022307697</v>
      </c>
      <c r="AP1132" s="17">
        <v>0.30539838285166299</v>
      </c>
      <c r="AQ1132" s="17">
        <v>0.33208801575062302</v>
      </c>
      <c r="AR1132" s="17">
        <v>0.26175777967890101</v>
      </c>
      <c r="AS1132" s="17">
        <v>0.315684853128891</v>
      </c>
      <c r="AT1132" s="17">
        <v>0.298961128044964</v>
      </c>
      <c r="AU1132" s="17">
        <v>0.35903852888385102</v>
      </c>
      <c r="AV1132" s="17"/>
      <c r="AW1132" s="17">
        <v>0.31393610004842698</v>
      </c>
      <c r="AX1132" s="17">
        <v>0.26880911897210602</v>
      </c>
      <c r="AY1132" s="17">
        <v>0.28169216693055399</v>
      </c>
      <c r="AZ1132" s="17">
        <v>0.271136030717823</v>
      </c>
      <c r="BA1132" s="17">
        <v>0.20855358653126099</v>
      </c>
      <c r="BB1132" s="17">
        <v>0.21817611710263601</v>
      </c>
      <c r="BC1132" s="17"/>
      <c r="BD1132" s="17">
        <v>0.222466246100325</v>
      </c>
      <c r="BE1132" s="17">
        <v>0.25163477434405301</v>
      </c>
      <c r="BF1132" s="17">
        <v>0.30443397180110399</v>
      </c>
      <c r="BG1132" s="17">
        <v>0.37930632378070001</v>
      </c>
      <c r="BH1132" s="17">
        <v>0.36092820145986598</v>
      </c>
      <c r="BI1132" s="17"/>
      <c r="BJ1132" s="17">
        <v>0.25018159663457501</v>
      </c>
      <c r="BK1132" s="17">
        <v>0.36772715668011302</v>
      </c>
      <c r="BL1132" s="17"/>
      <c r="BM1132" s="17">
        <v>0.25604475436243401</v>
      </c>
      <c r="BN1132" s="17">
        <v>0.34764251775549998</v>
      </c>
      <c r="BO1132" s="17"/>
      <c r="BP1132" s="17">
        <v>0.37364842195399001</v>
      </c>
      <c r="BQ1132" s="17">
        <v>0.30364856620587399</v>
      </c>
      <c r="BR1132" s="17">
        <v>0.32334833589216999</v>
      </c>
      <c r="BS1132" s="17">
        <v>0.24532857523089099</v>
      </c>
      <c r="BT1132" s="17"/>
      <c r="BU1132" s="17">
        <v>0.29122209790105003</v>
      </c>
      <c r="BV1132" s="17">
        <v>0.246411773605204</v>
      </c>
      <c r="BW1132" s="17"/>
      <c r="BX1132" s="17">
        <v>0.36217460815784103</v>
      </c>
      <c r="BY1132" s="17">
        <v>0.23554396099546601</v>
      </c>
      <c r="BZ1132" s="17"/>
      <c r="CA1132" s="17">
        <v>0.28387753716657899</v>
      </c>
      <c r="CB1132" s="17">
        <v>0.128585597168487</v>
      </c>
      <c r="CC1132" s="17">
        <v>0.42507971735373601</v>
      </c>
      <c r="CD1132" s="17">
        <v>0.24137689742148499</v>
      </c>
    </row>
    <row r="1133" spans="2:82">
      <c r="B1133" t="s">
        <v>372</v>
      </c>
      <c r="C1133" s="17">
        <v>0.325547439893422</v>
      </c>
      <c r="D1133" s="17">
        <v>0.32401216029708502</v>
      </c>
      <c r="E1133" s="17">
        <v>0.32565437841252998</v>
      </c>
      <c r="F1133" s="17"/>
      <c r="G1133" s="17">
        <v>0.30921918355691402</v>
      </c>
      <c r="H1133" s="17">
        <v>0.29965481375996</v>
      </c>
      <c r="I1133" s="17">
        <v>0.315200743717583</v>
      </c>
      <c r="J1133" s="17">
        <v>0.32938091316721202</v>
      </c>
      <c r="K1133" s="17">
        <v>0.35179204530125302</v>
      </c>
      <c r="L1133" s="17">
        <v>0.34526090080792798</v>
      </c>
      <c r="M1133" s="17"/>
      <c r="N1133" s="17">
        <v>0.32899692974779798</v>
      </c>
      <c r="O1133" s="17">
        <v>0.33083380238857002</v>
      </c>
      <c r="P1133" s="17">
        <v>0.31346727941353902</v>
      </c>
      <c r="Q1133" s="17">
        <v>0.32584612848530897</v>
      </c>
      <c r="R1133" s="17"/>
      <c r="S1133" s="17">
        <v>0.30603057263390399</v>
      </c>
      <c r="T1133" s="17">
        <v>0.35620216630568802</v>
      </c>
      <c r="U1133" s="17">
        <v>0.34240193782384898</v>
      </c>
      <c r="V1133" s="17">
        <v>0.30244088707712302</v>
      </c>
      <c r="W1133" s="17">
        <v>0.31783771935682997</v>
      </c>
      <c r="X1133" s="17">
        <v>0.31298870817760499</v>
      </c>
      <c r="Y1133" s="17">
        <v>0.33274381649789803</v>
      </c>
      <c r="Z1133" s="17">
        <v>0.34800173001854401</v>
      </c>
      <c r="AA1133" s="17">
        <v>0.33227557180317702</v>
      </c>
      <c r="AB1133" s="17">
        <v>0.35448372409492102</v>
      </c>
      <c r="AC1133" s="17">
        <v>0.27230167030243702</v>
      </c>
      <c r="AD1133" s="17">
        <v>0.29197211848764099</v>
      </c>
      <c r="AE1133" s="17"/>
      <c r="AF1133" s="17">
        <v>0.42444123477666201</v>
      </c>
      <c r="AG1133" s="17">
        <v>0.30523736556549802</v>
      </c>
      <c r="AH1133" s="17">
        <v>0.31785175826720602</v>
      </c>
      <c r="AI1133" s="17">
        <v>0.27832142894752698</v>
      </c>
      <c r="AJ1133" s="17">
        <v>0.35305817035889397</v>
      </c>
      <c r="AK1133" s="17">
        <v>0.33186403563569999</v>
      </c>
      <c r="AL1133" s="17">
        <v>0.30144082555943202</v>
      </c>
      <c r="AM1133" s="17">
        <v>0.342943631530021</v>
      </c>
      <c r="AN1133" s="17">
        <v>0.38561497438813003</v>
      </c>
      <c r="AO1133" s="17">
        <v>0.320835012469113</v>
      </c>
      <c r="AP1133" s="17">
        <v>0.31996950977989702</v>
      </c>
      <c r="AQ1133" s="17">
        <v>0.30625156181716501</v>
      </c>
      <c r="AR1133" s="17">
        <v>0.34580226400626402</v>
      </c>
      <c r="AS1133" s="17">
        <v>0.30342423668574697</v>
      </c>
      <c r="AT1133" s="17">
        <v>0.407112134537787</v>
      </c>
      <c r="AU1133" s="17">
        <v>0.29124098365134099</v>
      </c>
      <c r="AV1133" s="17"/>
      <c r="AW1133" s="17">
        <v>0.29524082880663099</v>
      </c>
      <c r="AX1133" s="17">
        <v>0.33022964151394202</v>
      </c>
      <c r="AY1133" s="17">
        <v>0.31020272736504201</v>
      </c>
      <c r="AZ1133" s="17">
        <v>0.33009716260713101</v>
      </c>
      <c r="BA1133" s="17">
        <v>0.366591005043644</v>
      </c>
      <c r="BB1133" s="17">
        <v>0.361803670277978</v>
      </c>
      <c r="BC1133" s="17"/>
      <c r="BD1133" s="17">
        <v>0.30088611689790601</v>
      </c>
      <c r="BE1133" s="17">
        <v>0.32440457129992201</v>
      </c>
      <c r="BF1133" s="17">
        <v>0.34388893883838501</v>
      </c>
      <c r="BG1133" s="17">
        <v>0.30157431835509901</v>
      </c>
      <c r="BH1133" s="17">
        <v>0.35036533480283399</v>
      </c>
      <c r="BI1133" s="17"/>
      <c r="BJ1133" s="17">
        <v>0.34355448298875102</v>
      </c>
      <c r="BK1133" s="17">
        <v>0.24449224140086101</v>
      </c>
      <c r="BL1133" s="17"/>
      <c r="BM1133" s="17">
        <v>0.33645957202280902</v>
      </c>
      <c r="BN1133" s="17">
        <v>0.27645580638110301</v>
      </c>
      <c r="BO1133" s="17"/>
      <c r="BP1133" s="17">
        <v>0.28654889364830299</v>
      </c>
      <c r="BQ1133" s="17">
        <v>0.29672762236357603</v>
      </c>
      <c r="BR1133" s="17">
        <v>0.33482189570474402</v>
      </c>
      <c r="BS1133" s="17">
        <v>0.34186244062231202</v>
      </c>
      <c r="BT1133" s="17"/>
      <c r="BU1133" s="17">
        <v>0.337068555687212</v>
      </c>
      <c r="BV1133" s="17">
        <v>0.310881528987901</v>
      </c>
      <c r="BW1133" s="17"/>
      <c r="BX1133" s="17">
        <v>0.314527684917979</v>
      </c>
      <c r="BY1133" s="17">
        <v>0.32991848948601998</v>
      </c>
      <c r="BZ1133" s="17"/>
      <c r="CA1133" s="17">
        <v>0.33291410279203798</v>
      </c>
      <c r="CB1133" s="17">
        <v>0.309959528091243</v>
      </c>
      <c r="CC1133" s="17">
        <v>0.308233900517002</v>
      </c>
      <c r="CD1133" s="17">
        <v>0.357218185979855</v>
      </c>
    </row>
    <row r="1134" spans="2:82">
      <c r="B1134" t="s">
        <v>373</v>
      </c>
      <c r="C1134" s="17">
        <v>0.23305816028395099</v>
      </c>
      <c r="D1134" s="17">
        <v>0.25800057896363299</v>
      </c>
      <c r="E1134" s="17">
        <v>0.20928234427862699</v>
      </c>
      <c r="F1134" s="17"/>
      <c r="G1134" s="17">
        <v>0.162269247449323</v>
      </c>
      <c r="H1134" s="17">
        <v>0.172830407555191</v>
      </c>
      <c r="I1134" s="17">
        <v>0.23156217495137199</v>
      </c>
      <c r="J1134" s="17">
        <v>0.242792115735528</v>
      </c>
      <c r="K1134" s="17">
        <v>0.29543073042754903</v>
      </c>
      <c r="L1134" s="17">
        <v>0.28077442717686202</v>
      </c>
      <c r="M1134" s="17"/>
      <c r="N1134" s="17">
        <v>0.21382124048192899</v>
      </c>
      <c r="O1134" s="17">
        <v>0.226820328402773</v>
      </c>
      <c r="P1134" s="17">
        <v>0.24048584330445399</v>
      </c>
      <c r="Q1134" s="17">
        <v>0.25288302972161097</v>
      </c>
      <c r="R1134" s="17"/>
      <c r="S1134" s="17">
        <v>0.18695381626311999</v>
      </c>
      <c r="T1134" s="17">
        <v>0.22635013678965801</v>
      </c>
      <c r="U1134" s="17">
        <v>0.24664221023384</v>
      </c>
      <c r="V1134" s="17">
        <v>0.25539072277032898</v>
      </c>
      <c r="W1134" s="17">
        <v>0.26610070596701801</v>
      </c>
      <c r="X1134" s="17">
        <v>0.21492379409138301</v>
      </c>
      <c r="Y1134" s="17">
        <v>0.23845086928386</v>
      </c>
      <c r="Z1134" s="17">
        <v>0.26627400526240302</v>
      </c>
      <c r="AA1134" s="17">
        <v>0.23096995492640199</v>
      </c>
      <c r="AB1134" s="17">
        <v>0.20936124870703501</v>
      </c>
      <c r="AC1134" s="17">
        <v>0.25936986366996101</v>
      </c>
      <c r="AD1134" s="17">
        <v>0.32758249944004503</v>
      </c>
      <c r="AE1134" s="17"/>
      <c r="AF1134" s="17">
        <v>0.25678518146020302</v>
      </c>
      <c r="AG1134" s="17">
        <v>0.22968631684670601</v>
      </c>
      <c r="AH1134" s="17">
        <v>0.23296459196218</v>
      </c>
      <c r="AI1134" s="17">
        <v>0.29155859816312202</v>
      </c>
      <c r="AJ1134" s="17">
        <v>0.25089823223563501</v>
      </c>
      <c r="AK1134" s="17">
        <v>0.27224516956359901</v>
      </c>
      <c r="AL1134" s="17">
        <v>0.242434086165848</v>
      </c>
      <c r="AM1134" s="17">
        <v>0.20475116295833801</v>
      </c>
      <c r="AN1134" s="17">
        <v>0.20493491962141</v>
      </c>
      <c r="AO1134" s="17">
        <v>0.21405208085327801</v>
      </c>
      <c r="AP1134" s="17">
        <v>0.23357541557601599</v>
      </c>
      <c r="AQ1134" s="17">
        <v>0.22076159689455499</v>
      </c>
      <c r="AR1134" s="17">
        <v>0.27453653728180299</v>
      </c>
      <c r="AS1134" s="17">
        <v>0.24989110641381901</v>
      </c>
      <c r="AT1134" s="17">
        <v>0.17883950173785201</v>
      </c>
      <c r="AU1134" s="17">
        <v>0.11996489581424701</v>
      </c>
      <c r="AV1134" s="17"/>
      <c r="AW1134" s="17">
        <v>0.17453457178902401</v>
      </c>
      <c r="AX1134" s="17">
        <v>0.24046947115328501</v>
      </c>
      <c r="AY1134" s="17">
        <v>0.23925769439244701</v>
      </c>
      <c r="AZ1134" s="17">
        <v>0.245051633576227</v>
      </c>
      <c r="BA1134" s="17">
        <v>0.28785366352792602</v>
      </c>
      <c r="BB1134" s="17">
        <v>0.27102840803172601</v>
      </c>
      <c r="BC1134" s="17"/>
      <c r="BD1134" s="17">
        <v>0.27761941490919301</v>
      </c>
      <c r="BE1134" s="17">
        <v>0.26049219715749899</v>
      </c>
      <c r="BF1134" s="17">
        <v>0.19125509153852799</v>
      </c>
      <c r="BG1134" s="17">
        <v>0.142690363234064</v>
      </c>
      <c r="BH1134" s="17">
        <v>0.116469252201384</v>
      </c>
      <c r="BI1134" s="17"/>
      <c r="BJ1134" s="17">
        <v>0.25177054108397601</v>
      </c>
      <c r="BK1134" s="17">
        <v>0.15223204128280701</v>
      </c>
      <c r="BL1134" s="17"/>
      <c r="BM1134" s="17">
        <v>0.24641345618656799</v>
      </c>
      <c r="BN1134" s="17">
        <v>0.16568438871374699</v>
      </c>
      <c r="BO1134" s="17"/>
      <c r="BP1134" s="17">
        <v>0.13712578183351901</v>
      </c>
      <c r="BQ1134" s="17">
        <v>0.20325020445360101</v>
      </c>
      <c r="BR1134" s="17">
        <v>0.20156633839794499</v>
      </c>
      <c r="BS1134" s="17">
        <v>0.25468780241002897</v>
      </c>
      <c r="BT1134" s="17"/>
      <c r="BU1134" s="17">
        <v>0.20888461679936199</v>
      </c>
      <c r="BV1134" s="17">
        <v>0.26383009603750301</v>
      </c>
      <c r="BW1134" s="17"/>
      <c r="BX1134" s="17">
        <v>0.15217373387996599</v>
      </c>
      <c r="BY1134" s="17">
        <v>0.26514143617062702</v>
      </c>
      <c r="BZ1134" s="17"/>
      <c r="CA1134" s="17">
        <v>0.23383277201934799</v>
      </c>
      <c r="CB1134" s="17">
        <v>0.41008480557551502</v>
      </c>
      <c r="CC1134" s="17">
        <v>0.1215083754592</v>
      </c>
      <c r="CD1134" s="17">
        <v>0.18182877768183001</v>
      </c>
    </row>
    <row r="1135" spans="2:82">
      <c r="B1135" t="s">
        <v>195</v>
      </c>
      <c r="C1135" s="17">
        <v>0.10493730218521199</v>
      </c>
      <c r="D1135" s="17">
        <v>6.1717249419413901E-2</v>
      </c>
      <c r="E1135" s="17">
        <v>0.146888485480452</v>
      </c>
      <c r="F1135" s="17"/>
      <c r="G1135" s="17">
        <v>8.8320400581452199E-2</v>
      </c>
      <c r="H1135" s="17">
        <v>8.7866016644467804E-2</v>
      </c>
      <c r="I1135" s="17">
        <v>0.102707353693268</v>
      </c>
      <c r="J1135" s="17">
        <v>0.13822406958228201</v>
      </c>
      <c r="K1135" s="17">
        <v>0.11153001411545301</v>
      </c>
      <c r="L1135" s="17">
        <v>0.10026145908959801</v>
      </c>
      <c r="M1135" s="17"/>
      <c r="N1135" s="17">
        <v>6.66838744975633E-2</v>
      </c>
      <c r="O1135" s="17">
        <v>0.111596252943903</v>
      </c>
      <c r="P1135" s="17">
        <v>9.7328516354380307E-2</v>
      </c>
      <c r="Q1135" s="17">
        <v>0.14331962327589801</v>
      </c>
      <c r="R1135" s="17"/>
      <c r="S1135" s="17">
        <v>8.3943078108445104E-2</v>
      </c>
      <c r="T1135" s="17">
        <v>9.2259208865874104E-2</v>
      </c>
      <c r="U1135" s="17">
        <v>0.1513651635802</v>
      </c>
      <c r="V1135" s="17">
        <v>0.15177923863708601</v>
      </c>
      <c r="W1135" s="17">
        <v>8.5963899176018793E-2</v>
      </c>
      <c r="X1135" s="17">
        <v>0.118478290285374</v>
      </c>
      <c r="Y1135" s="17">
        <v>9.3846400840007504E-2</v>
      </c>
      <c r="Z1135" s="17">
        <v>0.119767618834484</v>
      </c>
      <c r="AA1135" s="17">
        <v>7.7850823750216805E-2</v>
      </c>
      <c r="AB1135" s="17">
        <v>8.9820051604484502E-2</v>
      </c>
      <c r="AC1135" s="17">
        <v>0.13163631933902001</v>
      </c>
      <c r="AD1135" s="17">
        <v>0.107133446505079</v>
      </c>
      <c r="AE1135" s="17"/>
      <c r="AF1135" s="17">
        <v>0.144802007674287</v>
      </c>
      <c r="AG1135" s="17">
        <v>0.11465921678319101</v>
      </c>
      <c r="AH1135" s="17">
        <v>0.130334691165402</v>
      </c>
      <c r="AI1135" s="17">
        <v>0.15798494531135701</v>
      </c>
      <c r="AJ1135" s="17">
        <v>8.9979379378699806E-2</v>
      </c>
      <c r="AK1135" s="17">
        <v>8.8389465122621497E-2</v>
      </c>
      <c r="AL1135" s="17">
        <v>0.10412509685714801</v>
      </c>
      <c r="AM1135" s="17">
        <v>0.111076596389843</v>
      </c>
      <c r="AN1135" s="17">
        <v>9.26803277704078E-2</v>
      </c>
      <c r="AO1135" s="17">
        <v>8.8717749603164503E-2</v>
      </c>
      <c r="AP1135" s="17">
        <v>7.9947190074209806E-2</v>
      </c>
      <c r="AQ1135" s="17">
        <v>8.0298533976101094E-2</v>
      </c>
      <c r="AR1135" s="17">
        <v>7.2552894764959006E-2</v>
      </c>
      <c r="AS1135" s="17">
        <v>5.0205799965633201E-2</v>
      </c>
      <c r="AT1135" s="17">
        <v>2.3393152544521699E-2</v>
      </c>
      <c r="AU1135" s="17">
        <v>8.0999800505980601E-2</v>
      </c>
      <c r="AV1135" s="17"/>
      <c r="AW1135" s="17">
        <v>8.7936159217177803E-2</v>
      </c>
      <c r="AX1135" s="17">
        <v>0.108695572520566</v>
      </c>
      <c r="AY1135" s="17">
        <v>0.10488091944667199</v>
      </c>
      <c r="AZ1135" s="17">
        <v>0.119327775067445</v>
      </c>
      <c r="BA1135" s="17">
        <v>0.10619551584586299</v>
      </c>
      <c r="BB1135" s="17">
        <v>9.8109202324702299E-2</v>
      </c>
      <c r="BC1135" s="17"/>
      <c r="BD1135" s="17">
        <v>0.14998685983013901</v>
      </c>
      <c r="BE1135" s="17">
        <v>0.116915881651331</v>
      </c>
      <c r="BF1135" s="17">
        <v>8.4023558977466203E-2</v>
      </c>
      <c r="BG1135" s="17">
        <v>5.4749300441648101E-2</v>
      </c>
      <c r="BH1135" s="17">
        <v>4.0402300580677002E-2</v>
      </c>
      <c r="BI1135" s="17"/>
      <c r="BJ1135" s="17">
        <v>0.108698289440988</v>
      </c>
      <c r="BK1135" s="17">
        <v>8.3063267080310199E-2</v>
      </c>
      <c r="BL1135" s="17"/>
      <c r="BM1135" s="17">
        <v>0.108071991102679</v>
      </c>
      <c r="BN1135" s="17">
        <v>8.6886165787223593E-2</v>
      </c>
      <c r="BO1135" s="17"/>
      <c r="BP1135" s="17">
        <v>6.7685883608416902E-2</v>
      </c>
      <c r="BQ1135" s="17">
        <v>9.6118836577782807E-2</v>
      </c>
      <c r="BR1135" s="17">
        <v>6.69217864556194E-2</v>
      </c>
      <c r="BS1135" s="17">
        <v>0.112757760922037</v>
      </c>
      <c r="BT1135" s="17"/>
      <c r="BU1135" s="17">
        <v>7.9528659414839595E-2</v>
      </c>
      <c r="BV1135" s="17">
        <v>0.13728146899771501</v>
      </c>
      <c r="BW1135" s="17"/>
      <c r="BX1135" s="17">
        <v>5.3586843576291301E-2</v>
      </c>
      <c r="BY1135" s="17">
        <v>0.125305758805387</v>
      </c>
      <c r="BZ1135" s="17"/>
      <c r="CA1135" s="17">
        <v>3.0727111713376699E-2</v>
      </c>
      <c r="CB1135" s="17">
        <v>0.12992864327171599</v>
      </c>
      <c r="CC1135" s="17">
        <v>4.4912432481854399E-2</v>
      </c>
      <c r="CD1135" s="17">
        <v>0.164551822971266</v>
      </c>
    </row>
    <row r="1136" spans="2:82">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row>
    <row r="1137" spans="2:82">
      <c r="B1137" s="6" t="s">
        <v>378</v>
      </c>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row>
    <row r="1138" spans="2:82">
      <c r="B1138" s="24" t="s">
        <v>15</v>
      </c>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row>
    <row r="1139" spans="2:82">
      <c r="B1139" t="s">
        <v>379</v>
      </c>
      <c r="C1139" s="17">
        <v>0.58548755159753596</v>
      </c>
      <c r="D1139" s="17">
        <v>0.63021411208873401</v>
      </c>
      <c r="E1139" s="17">
        <v>0.53974486452809101</v>
      </c>
      <c r="F1139" s="17"/>
      <c r="G1139" s="17">
        <v>0.50549841186955102</v>
      </c>
      <c r="H1139" s="17">
        <v>0.56699379028348795</v>
      </c>
      <c r="I1139" s="17">
        <v>0.58388115347180203</v>
      </c>
      <c r="J1139" s="17">
        <v>0.58385253027719597</v>
      </c>
      <c r="K1139" s="17">
        <v>0.59634247399311402</v>
      </c>
      <c r="L1139" s="17">
        <v>0.64917182746968205</v>
      </c>
      <c r="M1139" s="17"/>
      <c r="N1139" s="17">
        <v>0.64822919010504998</v>
      </c>
      <c r="O1139" s="17">
        <v>0.57319200184129304</v>
      </c>
      <c r="P1139" s="17">
        <v>0.55893299939336705</v>
      </c>
      <c r="Q1139" s="17">
        <v>0.55416827009454706</v>
      </c>
      <c r="R1139" s="17"/>
      <c r="S1139" s="17">
        <v>0.56384932205735705</v>
      </c>
      <c r="T1139" s="17">
        <v>0.62662971289108105</v>
      </c>
      <c r="U1139" s="17">
        <v>0.55414372025943404</v>
      </c>
      <c r="V1139" s="17">
        <v>0.55079688576435204</v>
      </c>
      <c r="W1139" s="17">
        <v>0.59963131607989995</v>
      </c>
      <c r="X1139" s="17">
        <v>0.58075586420714498</v>
      </c>
      <c r="Y1139" s="17">
        <v>0.58515277244736896</v>
      </c>
      <c r="Z1139" s="17">
        <v>0.62962946980687695</v>
      </c>
      <c r="AA1139" s="17">
        <v>0.54958829902148298</v>
      </c>
      <c r="AB1139" s="17">
        <v>0.62783744887689596</v>
      </c>
      <c r="AC1139" s="17">
        <v>0.58346037689163699</v>
      </c>
      <c r="AD1139" s="17">
        <v>0.62704776944818297</v>
      </c>
      <c r="AE1139" s="17"/>
      <c r="AF1139" s="17">
        <v>0.46736996895553801</v>
      </c>
      <c r="AG1139" s="17">
        <v>0.52555162877957695</v>
      </c>
      <c r="AH1139" s="17">
        <v>0.547604991200353</v>
      </c>
      <c r="AI1139" s="17">
        <v>0.56851003189279503</v>
      </c>
      <c r="AJ1139" s="17">
        <v>0.57087297461877695</v>
      </c>
      <c r="AK1139" s="17">
        <v>0.59940143050811001</v>
      </c>
      <c r="AL1139" s="17">
        <v>0.53521397362802303</v>
      </c>
      <c r="AM1139" s="17">
        <v>0.56712757270931002</v>
      </c>
      <c r="AN1139" s="17">
        <v>0.57296329760081199</v>
      </c>
      <c r="AO1139" s="17">
        <v>0.63225522166744097</v>
      </c>
      <c r="AP1139" s="17">
        <v>0.60316775956478796</v>
      </c>
      <c r="AQ1139" s="17">
        <v>0.59963502328919904</v>
      </c>
      <c r="AR1139" s="17">
        <v>0.60731977090136902</v>
      </c>
      <c r="AS1139" s="17">
        <v>0.67518641438280202</v>
      </c>
      <c r="AT1139" s="17">
        <v>0.776040307298276</v>
      </c>
      <c r="AU1139" s="17">
        <v>0.71186170708230501</v>
      </c>
      <c r="AV1139" s="17"/>
      <c r="AW1139" s="17">
        <v>0.56232490580144101</v>
      </c>
      <c r="AX1139" s="17">
        <v>0.58891715525878197</v>
      </c>
      <c r="AY1139" s="17">
        <v>0.56710328601785098</v>
      </c>
      <c r="AZ1139" s="17">
        <v>0.590187232575208</v>
      </c>
      <c r="BA1139" s="17">
        <v>0.64014095339608001</v>
      </c>
      <c r="BB1139" s="17">
        <v>0.585345594250964</v>
      </c>
      <c r="BC1139" s="17"/>
      <c r="BD1139" s="17">
        <v>0.55013813317461302</v>
      </c>
      <c r="BE1139" s="17">
        <v>0.53735175671225299</v>
      </c>
      <c r="BF1139" s="17">
        <v>0.62269794142019597</v>
      </c>
      <c r="BG1139" s="17">
        <v>0.63218121962554596</v>
      </c>
      <c r="BH1139" s="17">
        <v>0.62296560699753101</v>
      </c>
      <c r="BI1139" s="17"/>
      <c r="BJ1139" s="17">
        <v>0.592839579863219</v>
      </c>
      <c r="BK1139" s="17">
        <v>0.55746716835394805</v>
      </c>
      <c r="BL1139" s="17"/>
      <c r="BM1139" s="17">
        <v>0.57923225134596801</v>
      </c>
      <c r="BN1139" s="17">
        <v>0.61917886829194502</v>
      </c>
      <c r="BO1139" s="17"/>
      <c r="BP1139" s="17">
        <v>0.61357479187716801</v>
      </c>
      <c r="BQ1139" s="17">
        <v>0.55185611718576799</v>
      </c>
      <c r="BR1139" s="17">
        <v>0.592029989212845</v>
      </c>
      <c r="BS1139" s="17">
        <v>0.58779135545315897</v>
      </c>
      <c r="BT1139" s="17"/>
      <c r="BU1139" s="17">
        <v>0.62446962006088103</v>
      </c>
      <c r="BV1139" s="17">
        <v>0.53586496701206399</v>
      </c>
      <c r="BW1139" s="17"/>
      <c r="BX1139" s="17">
        <v>0.61591110031380603</v>
      </c>
      <c r="BY1139" s="17">
        <v>0.57341987490980595</v>
      </c>
      <c r="BZ1139" s="17"/>
      <c r="CA1139" s="17">
        <v>0.66952986920403301</v>
      </c>
      <c r="CB1139" s="17">
        <v>0.52128880920956699</v>
      </c>
      <c r="CC1139" s="17">
        <v>0.71147044107845303</v>
      </c>
      <c r="CD1139" s="17">
        <v>0.49037786363118302</v>
      </c>
    </row>
    <row r="1140" spans="2:82">
      <c r="B1140" t="s">
        <v>380</v>
      </c>
      <c r="C1140" s="17">
        <v>0.242865069205558</v>
      </c>
      <c r="D1140" s="17">
        <v>0.24679877418638099</v>
      </c>
      <c r="E1140" s="17">
        <v>0.23980300247684699</v>
      </c>
      <c r="F1140" s="17"/>
      <c r="G1140" s="17">
        <v>0.348007904274098</v>
      </c>
      <c r="H1140" s="17">
        <v>0.28548564313290797</v>
      </c>
      <c r="I1140" s="17">
        <v>0.25696608609039001</v>
      </c>
      <c r="J1140" s="17">
        <v>0.21322948250944501</v>
      </c>
      <c r="K1140" s="17">
        <v>0.20050788559858301</v>
      </c>
      <c r="L1140" s="17">
        <v>0.179103233881417</v>
      </c>
      <c r="M1140" s="17"/>
      <c r="N1140" s="17">
        <v>0.22052474169692499</v>
      </c>
      <c r="O1140" s="17">
        <v>0.232824236346342</v>
      </c>
      <c r="P1140" s="17">
        <v>0.280727483661181</v>
      </c>
      <c r="Q1140" s="17">
        <v>0.24675219543631699</v>
      </c>
      <c r="R1140" s="17"/>
      <c r="S1140" s="17">
        <v>0.28410739638208499</v>
      </c>
      <c r="T1140" s="17">
        <v>0.21782319167046599</v>
      </c>
      <c r="U1140" s="17">
        <v>0.206367616546936</v>
      </c>
      <c r="V1140" s="17">
        <v>0.230343368560436</v>
      </c>
      <c r="W1140" s="17">
        <v>0.23618585169799799</v>
      </c>
      <c r="X1140" s="17">
        <v>0.25380500281412999</v>
      </c>
      <c r="Y1140" s="17">
        <v>0.24048318546997499</v>
      </c>
      <c r="Z1140" s="17">
        <v>0.25545510270191701</v>
      </c>
      <c r="AA1140" s="17">
        <v>0.27940819858904198</v>
      </c>
      <c r="AB1140" s="17">
        <v>0.21563803831185399</v>
      </c>
      <c r="AC1140" s="17">
        <v>0.25544862049057099</v>
      </c>
      <c r="AD1140" s="17">
        <v>0.192837382349591</v>
      </c>
      <c r="AE1140" s="17"/>
      <c r="AF1140" s="17">
        <v>0.165705233146349</v>
      </c>
      <c r="AG1140" s="17">
        <v>0.29728032020609801</v>
      </c>
      <c r="AH1140" s="17">
        <v>0.25579861075595101</v>
      </c>
      <c r="AI1140" s="17">
        <v>0.21504170797939201</v>
      </c>
      <c r="AJ1140" s="17">
        <v>0.24194428211809099</v>
      </c>
      <c r="AK1140" s="17">
        <v>0.26823790117062102</v>
      </c>
      <c r="AL1140" s="17">
        <v>0.277752025133577</v>
      </c>
      <c r="AM1140" s="17">
        <v>0.23700309987873799</v>
      </c>
      <c r="AN1140" s="17">
        <v>0.25963904329466098</v>
      </c>
      <c r="AO1140" s="17">
        <v>0.216432885274186</v>
      </c>
      <c r="AP1140" s="17">
        <v>0.24779690045074099</v>
      </c>
      <c r="AQ1140" s="17">
        <v>0.240078932644786</v>
      </c>
      <c r="AR1140" s="17">
        <v>0.26142430781279402</v>
      </c>
      <c r="AS1140" s="17">
        <v>0.26640269574167003</v>
      </c>
      <c r="AT1140" s="17">
        <v>0.15558209061921099</v>
      </c>
      <c r="AU1140" s="17">
        <v>0.198979229886735</v>
      </c>
      <c r="AV1140" s="17"/>
      <c r="AW1140" s="17">
        <v>0.288796095848528</v>
      </c>
      <c r="AX1140" s="17">
        <v>0.22920495503757099</v>
      </c>
      <c r="AY1140" s="17">
        <v>0.27519885002048899</v>
      </c>
      <c r="AZ1140" s="17">
        <v>0.22038855210279101</v>
      </c>
      <c r="BA1140" s="17">
        <v>0.193109575457977</v>
      </c>
      <c r="BB1140" s="17">
        <v>0.22577537979107501</v>
      </c>
      <c r="BC1140" s="17"/>
      <c r="BD1140" s="17">
        <v>0.23710447268083301</v>
      </c>
      <c r="BE1140" s="17">
        <v>0.275962727977277</v>
      </c>
      <c r="BF1140" s="17">
        <v>0.23005054256167801</v>
      </c>
      <c r="BG1140" s="17">
        <v>0.24981897194677799</v>
      </c>
      <c r="BH1140" s="17">
        <v>0.243855403298782</v>
      </c>
      <c r="BI1140" s="17"/>
      <c r="BJ1140" s="17">
        <v>0.23076864280565501</v>
      </c>
      <c r="BK1140" s="17">
        <v>0.30229234228561602</v>
      </c>
      <c r="BL1140" s="17"/>
      <c r="BM1140" s="17">
        <v>0.246823482591598</v>
      </c>
      <c r="BN1140" s="17">
        <v>0.22399484700164099</v>
      </c>
      <c r="BO1140" s="17"/>
      <c r="BP1140" s="17">
        <v>0.25159744831608699</v>
      </c>
      <c r="BQ1140" s="17">
        <v>0.30221974602817397</v>
      </c>
      <c r="BR1140" s="17">
        <v>0.27043284099057502</v>
      </c>
      <c r="BS1140" s="17">
        <v>0.23090967389693601</v>
      </c>
      <c r="BT1140" s="17"/>
      <c r="BU1140" s="17">
        <v>0.225667357220496</v>
      </c>
      <c r="BV1140" s="17">
        <v>0.264757055734128</v>
      </c>
      <c r="BW1140" s="17"/>
      <c r="BX1140" s="17">
        <v>0.24777667911239801</v>
      </c>
      <c r="BY1140" s="17">
        <v>0.24091685070794699</v>
      </c>
      <c r="BZ1140" s="17"/>
      <c r="CA1140" s="17">
        <v>0.26899328313668402</v>
      </c>
      <c r="CB1140" s="17">
        <v>0.30904022160967398</v>
      </c>
      <c r="CC1140" s="17">
        <v>0.16953517299217399</v>
      </c>
      <c r="CD1140" s="17">
        <v>0.250898116218016</v>
      </c>
    </row>
    <row r="1141" spans="2:82">
      <c r="B1141" t="s">
        <v>195</v>
      </c>
      <c r="C1141" s="17">
        <v>0.17164737919690501</v>
      </c>
      <c r="D1141" s="17">
        <v>0.12298711372488499</v>
      </c>
      <c r="E1141" s="17">
        <v>0.220452132995062</v>
      </c>
      <c r="F1141" s="17"/>
      <c r="G1141" s="17">
        <v>0.14649368385635</v>
      </c>
      <c r="H1141" s="17">
        <v>0.14752056658360399</v>
      </c>
      <c r="I1141" s="17">
        <v>0.15915276043780799</v>
      </c>
      <c r="J1141" s="17">
        <v>0.20291798721335799</v>
      </c>
      <c r="K1141" s="17">
        <v>0.20314964040830299</v>
      </c>
      <c r="L1141" s="17">
        <v>0.17172493864890201</v>
      </c>
      <c r="M1141" s="17"/>
      <c r="N1141" s="17">
        <v>0.13124606819802501</v>
      </c>
      <c r="O1141" s="17">
        <v>0.19398376181236501</v>
      </c>
      <c r="P1141" s="17">
        <v>0.16033951694545201</v>
      </c>
      <c r="Q1141" s="17">
        <v>0.19907953446913601</v>
      </c>
      <c r="R1141" s="17"/>
      <c r="S1141" s="17">
        <v>0.15204328156055799</v>
      </c>
      <c r="T1141" s="17">
        <v>0.15554709543845299</v>
      </c>
      <c r="U1141" s="17">
        <v>0.23948866319362999</v>
      </c>
      <c r="V1141" s="17">
        <v>0.21885974567521199</v>
      </c>
      <c r="W1141" s="17">
        <v>0.164182832222103</v>
      </c>
      <c r="X1141" s="17">
        <v>0.16543913297872501</v>
      </c>
      <c r="Y1141" s="17">
        <v>0.17436404208265699</v>
      </c>
      <c r="Z1141" s="17">
        <v>0.11491542749120599</v>
      </c>
      <c r="AA1141" s="17">
        <v>0.17100350238947401</v>
      </c>
      <c r="AB1141" s="17">
        <v>0.15652451281124999</v>
      </c>
      <c r="AC1141" s="17">
        <v>0.161091002617792</v>
      </c>
      <c r="AD1141" s="17">
        <v>0.18011484820222601</v>
      </c>
      <c r="AE1141" s="17"/>
      <c r="AF1141" s="17">
        <v>0.366924797898114</v>
      </c>
      <c r="AG1141" s="17">
        <v>0.17716805101432501</v>
      </c>
      <c r="AH1141" s="17">
        <v>0.196596398043696</v>
      </c>
      <c r="AI1141" s="17">
        <v>0.21644826012781301</v>
      </c>
      <c r="AJ1141" s="17">
        <v>0.187182743263131</v>
      </c>
      <c r="AK1141" s="17">
        <v>0.132360668321269</v>
      </c>
      <c r="AL1141" s="17">
        <v>0.1870340012384</v>
      </c>
      <c r="AM1141" s="17">
        <v>0.19586932741195201</v>
      </c>
      <c r="AN1141" s="17">
        <v>0.167397659104527</v>
      </c>
      <c r="AO1141" s="17">
        <v>0.151311893058372</v>
      </c>
      <c r="AP1141" s="17">
        <v>0.14903533998446999</v>
      </c>
      <c r="AQ1141" s="17">
        <v>0.16028604406601499</v>
      </c>
      <c r="AR1141" s="17">
        <v>0.13125592128583699</v>
      </c>
      <c r="AS1141" s="17">
        <v>5.8410889875528699E-2</v>
      </c>
      <c r="AT1141" s="17">
        <v>6.8377602082512798E-2</v>
      </c>
      <c r="AU1141" s="17">
        <v>8.91590630309608E-2</v>
      </c>
      <c r="AV1141" s="17"/>
      <c r="AW1141" s="17">
        <v>0.14887899835003099</v>
      </c>
      <c r="AX1141" s="17">
        <v>0.18187788970364699</v>
      </c>
      <c r="AY1141" s="17">
        <v>0.157697863961659</v>
      </c>
      <c r="AZ1141" s="17">
        <v>0.18942421532200099</v>
      </c>
      <c r="BA1141" s="17">
        <v>0.16674947114594299</v>
      </c>
      <c r="BB1141" s="17">
        <v>0.18887902595796099</v>
      </c>
      <c r="BC1141" s="17"/>
      <c r="BD1141" s="17">
        <v>0.212757394144553</v>
      </c>
      <c r="BE1141" s="17">
        <v>0.18668551531047001</v>
      </c>
      <c r="BF1141" s="17">
        <v>0.147251516018126</v>
      </c>
      <c r="BG1141" s="17">
        <v>0.117999808427676</v>
      </c>
      <c r="BH1141" s="17">
        <v>0.133178989703687</v>
      </c>
      <c r="BI1141" s="17"/>
      <c r="BJ1141" s="17">
        <v>0.17639177733112599</v>
      </c>
      <c r="BK1141" s="17">
        <v>0.14024048936043601</v>
      </c>
      <c r="BL1141" s="17"/>
      <c r="BM1141" s="17">
        <v>0.17394426606243399</v>
      </c>
      <c r="BN1141" s="17">
        <v>0.15682628470641399</v>
      </c>
      <c r="BO1141" s="17"/>
      <c r="BP1141" s="17">
        <v>0.134827759806745</v>
      </c>
      <c r="BQ1141" s="17">
        <v>0.14592413678605801</v>
      </c>
      <c r="BR1141" s="17">
        <v>0.13753716979657901</v>
      </c>
      <c r="BS1141" s="17">
        <v>0.18129897064990499</v>
      </c>
      <c r="BT1141" s="17"/>
      <c r="BU1141" s="17">
        <v>0.14986302271862301</v>
      </c>
      <c r="BV1141" s="17">
        <v>0.19937797725380799</v>
      </c>
      <c r="BW1141" s="17"/>
      <c r="BX1141" s="17">
        <v>0.13631222057379599</v>
      </c>
      <c r="BY1141" s="17">
        <v>0.185663274382246</v>
      </c>
      <c r="BZ1141" s="17"/>
      <c r="CA1141" s="17">
        <v>6.1476847659282199E-2</v>
      </c>
      <c r="CB1141" s="17">
        <v>0.169670969180759</v>
      </c>
      <c r="CC1141" s="17">
        <v>0.118994385929373</v>
      </c>
      <c r="CD1141" s="17">
        <v>0.25872402015080098</v>
      </c>
    </row>
    <row r="1142" spans="2:82">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row>
    <row r="1143" spans="2:82">
      <c r="B1143" s="6" t="s">
        <v>381</v>
      </c>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row>
    <row r="1144" spans="2:82">
      <c r="B1144" s="24" t="s">
        <v>17</v>
      </c>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row>
    <row r="1145" spans="2:82">
      <c r="B1145" t="s">
        <v>382</v>
      </c>
      <c r="C1145" s="17">
        <v>0.33400878151983998</v>
      </c>
      <c r="D1145" s="17">
        <v>0.33881826685465699</v>
      </c>
      <c r="E1145" s="17">
        <v>0.32767397172625101</v>
      </c>
      <c r="F1145" s="17"/>
      <c r="G1145" s="17">
        <v>0.24960049271600099</v>
      </c>
      <c r="H1145" s="17">
        <v>0.33002084300748902</v>
      </c>
      <c r="I1145" s="17">
        <v>0.35462117446098801</v>
      </c>
      <c r="J1145" s="17">
        <v>0.30431480445486497</v>
      </c>
      <c r="K1145" s="17">
        <v>0.31201777555783</v>
      </c>
      <c r="L1145" s="17">
        <v>0.41544814159715099</v>
      </c>
      <c r="M1145" s="17"/>
      <c r="N1145" s="17">
        <v>0.38812135281115201</v>
      </c>
      <c r="O1145" s="17">
        <v>0.336921761968207</v>
      </c>
      <c r="P1145" s="17">
        <v>0.29822812777050101</v>
      </c>
      <c r="Q1145" s="17">
        <v>0.30354819414027601</v>
      </c>
      <c r="R1145" s="17"/>
      <c r="S1145" s="17">
        <v>0.33869935865452999</v>
      </c>
      <c r="T1145" s="17">
        <v>0.339984756871899</v>
      </c>
      <c r="U1145" s="17">
        <v>0.29433975844300903</v>
      </c>
      <c r="V1145" s="17">
        <v>0.29515514452591002</v>
      </c>
      <c r="W1145" s="17">
        <v>0.27901989822581602</v>
      </c>
      <c r="X1145" s="17">
        <v>0.33483910668338102</v>
      </c>
      <c r="Y1145" s="17">
        <v>0.35941812876256901</v>
      </c>
      <c r="Z1145" s="17">
        <v>0.29700224968439498</v>
      </c>
      <c r="AA1145" s="17">
        <v>0.31862752165758101</v>
      </c>
      <c r="AB1145" s="17">
        <v>0.37854280767854198</v>
      </c>
      <c r="AC1145" s="17">
        <v>0.42917676323899601</v>
      </c>
      <c r="AD1145" s="17">
        <v>0.37145751759357798</v>
      </c>
      <c r="AE1145" s="17"/>
      <c r="AF1145" s="17">
        <v>0.224634043926978</v>
      </c>
      <c r="AG1145" s="17">
        <v>0.31693722815255898</v>
      </c>
      <c r="AH1145" s="17">
        <v>0.332805609389489</v>
      </c>
      <c r="AI1145" s="17">
        <v>0.33392082113780602</v>
      </c>
      <c r="AJ1145" s="17">
        <v>0.313393457251879</v>
      </c>
      <c r="AK1145" s="17">
        <v>0.29478682089611902</v>
      </c>
      <c r="AL1145" s="17">
        <v>0.34964836022339102</v>
      </c>
      <c r="AM1145" s="17">
        <v>0.29202812010838702</v>
      </c>
      <c r="AN1145" s="17">
        <v>0.31120748232526901</v>
      </c>
      <c r="AO1145" s="17">
        <v>0.32939434437263598</v>
      </c>
      <c r="AP1145" s="17">
        <v>0.415282615002458</v>
      </c>
      <c r="AQ1145" s="17">
        <v>0.33818328771164002</v>
      </c>
      <c r="AR1145" s="17">
        <v>0.25115784016398501</v>
      </c>
      <c r="AS1145" s="17">
        <v>0.4562547361389</v>
      </c>
      <c r="AT1145" s="17">
        <v>0.37412913979763501</v>
      </c>
      <c r="AU1145" s="17">
        <v>0.47101776757111302</v>
      </c>
      <c r="AV1145" s="17"/>
      <c r="AW1145" s="17">
        <v>0.33323488291293102</v>
      </c>
      <c r="AX1145" s="17">
        <v>0.30909713302873298</v>
      </c>
      <c r="AY1145" s="17">
        <v>0.33910668536000799</v>
      </c>
      <c r="AZ1145" s="17">
        <v>0.35310253745423098</v>
      </c>
      <c r="BA1145" s="17">
        <v>0.336846974967346</v>
      </c>
      <c r="BB1145" s="17">
        <v>0.36949750339899301</v>
      </c>
      <c r="BC1145" s="17"/>
      <c r="BD1145" s="17">
        <v>0.309624853506478</v>
      </c>
      <c r="BE1145" s="17">
        <v>0.29678301328066797</v>
      </c>
      <c r="BF1145" s="17">
        <v>0.386599073144061</v>
      </c>
      <c r="BG1145" s="17">
        <v>0.373752780439082</v>
      </c>
      <c r="BH1145" s="17">
        <v>0.36862428268832398</v>
      </c>
      <c r="BI1145" s="17"/>
      <c r="BJ1145" s="17">
        <v>0.33662924501604502</v>
      </c>
      <c r="BK1145" s="17">
        <v>0.31484605344618899</v>
      </c>
      <c r="BL1145" s="17"/>
      <c r="BM1145" s="17">
        <v>0.33083597866113501</v>
      </c>
      <c r="BN1145" s="17">
        <v>0.35361923320848498</v>
      </c>
      <c r="BO1145" s="17"/>
      <c r="BP1145" s="17">
        <v>0.37199568425401902</v>
      </c>
      <c r="BQ1145" s="17">
        <v>0.320679793793471</v>
      </c>
      <c r="BR1145" s="17">
        <v>0.367921984751231</v>
      </c>
      <c r="BS1145" s="17">
        <v>0.33164393367387002</v>
      </c>
      <c r="BT1145" s="17"/>
      <c r="BU1145" s="17">
        <v>0.39375730670071601</v>
      </c>
      <c r="BV1145" s="17">
        <v>0.25651843931184898</v>
      </c>
      <c r="BW1145" s="17"/>
      <c r="BX1145" s="17">
        <v>0.408313474437905</v>
      </c>
      <c r="BY1145" s="17">
        <v>0.30338192689327098</v>
      </c>
      <c r="BZ1145" s="17"/>
      <c r="CA1145" s="17">
        <v>0.40847745123401902</v>
      </c>
      <c r="CB1145" s="17">
        <v>0.22628869942171601</v>
      </c>
      <c r="CC1145" s="17">
        <v>0.52886516556005603</v>
      </c>
      <c r="CD1145" s="17">
        <v>0.21727266258046599</v>
      </c>
    </row>
    <row r="1146" spans="2:82">
      <c r="B1146" t="s">
        <v>383</v>
      </c>
      <c r="C1146" s="17">
        <v>0.40418234337015202</v>
      </c>
      <c r="D1146" s="17">
        <v>0.40670654600341799</v>
      </c>
      <c r="E1146" s="17">
        <v>0.40336633813042899</v>
      </c>
      <c r="F1146" s="17"/>
      <c r="G1146" s="17">
        <v>0.45422650239993601</v>
      </c>
      <c r="H1146" s="17">
        <v>0.414028136906472</v>
      </c>
      <c r="I1146" s="17">
        <v>0.353526543553359</v>
      </c>
      <c r="J1146" s="17">
        <v>0.40973969438949198</v>
      </c>
      <c r="K1146" s="17">
        <v>0.422702256601517</v>
      </c>
      <c r="L1146" s="17">
        <v>0.38687934489155601</v>
      </c>
      <c r="M1146" s="17"/>
      <c r="N1146" s="17">
        <v>0.44527484721881599</v>
      </c>
      <c r="O1146" s="17">
        <v>0.412389808801639</v>
      </c>
      <c r="P1146" s="17">
        <v>0.39987349217724799</v>
      </c>
      <c r="Q1146" s="17">
        <v>0.359973994786431</v>
      </c>
      <c r="R1146" s="17"/>
      <c r="S1146" s="17">
        <v>0.42982854652389102</v>
      </c>
      <c r="T1146" s="17">
        <v>0.42261358635812302</v>
      </c>
      <c r="U1146" s="17">
        <v>0.40828934939644701</v>
      </c>
      <c r="V1146" s="17">
        <v>0.39138109383141101</v>
      </c>
      <c r="W1146" s="17">
        <v>0.36309895348764598</v>
      </c>
      <c r="X1146" s="17">
        <v>0.38759573857812302</v>
      </c>
      <c r="Y1146" s="17">
        <v>0.38336063529640302</v>
      </c>
      <c r="Z1146" s="17">
        <v>0.47871991290390498</v>
      </c>
      <c r="AA1146" s="17">
        <v>0.42749678066984498</v>
      </c>
      <c r="AB1146" s="17">
        <v>0.41686282379605</v>
      </c>
      <c r="AC1146" s="17">
        <v>0.33493596585159102</v>
      </c>
      <c r="AD1146" s="17">
        <v>0.32122233528400301</v>
      </c>
      <c r="AE1146" s="17"/>
      <c r="AF1146" s="17">
        <v>0.24782320680546899</v>
      </c>
      <c r="AG1146" s="17">
        <v>0.36233578825167301</v>
      </c>
      <c r="AH1146" s="17">
        <v>0.343173301978834</v>
      </c>
      <c r="AI1146" s="17">
        <v>0.38249009861063299</v>
      </c>
      <c r="AJ1146" s="17">
        <v>0.44310709552533101</v>
      </c>
      <c r="AK1146" s="17">
        <v>0.39956364205939998</v>
      </c>
      <c r="AL1146" s="17">
        <v>0.39064709212994497</v>
      </c>
      <c r="AM1146" s="17">
        <v>0.44439605352294498</v>
      </c>
      <c r="AN1146" s="17">
        <v>0.47276986665866599</v>
      </c>
      <c r="AO1146" s="17">
        <v>0.45755766062832998</v>
      </c>
      <c r="AP1146" s="17">
        <v>0.30772687568885798</v>
      </c>
      <c r="AQ1146" s="17">
        <v>0.382411832690496</v>
      </c>
      <c r="AR1146" s="17">
        <v>0.52121606464145398</v>
      </c>
      <c r="AS1146" s="17">
        <v>0.36757499305333702</v>
      </c>
      <c r="AT1146" s="17">
        <v>0.51604138166008495</v>
      </c>
      <c r="AU1146" s="17">
        <v>0.40401442290901302</v>
      </c>
      <c r="AV1146" s="17"/>
      <c r="AW1146" s="17">
        <v>0.41461736862384002</v>
      </c>
      <c r="AX1146" s="17">
        <v>0.45641450525272098</v>
      </c>
      <c r="AY1146" s="17">
        <v>0.38168644257554202</v>
      </c>
      <c r="AZ1146" s="17">
        <v>0.34685727010658701</v>
      </c>
      <c r="BA1146" s="17">
        <v>0.42442676934682999</v>
      </c>
      <c r="BB1146" s="17">
        <v>0.34260119006742101</v>
      </c>
      <c r="BC1146" s="17"/>
      <c r="BD1146" s="17">
        <v>0.36590949633791697</v>
      </c>
      <c r="BE1146" s="17">
        <v>0.41689839493609299</v>
      </c>
      <c r="BF1146" s="17">
        <v>0.41418523020187198</v>
      </c>
      <c r="BG1146" s="17">
        <v>0.45455527002243201</v>
      </c>
      <c r="BH1146" s="17">
        <v>0.401360856915145</v>
      </c>
      <c r="BI1146" s="17"/>
      <c r="BJ1146" s="17">
        <v>0.40382190324730899</v>
      </c>
      <c r="BK1146" s="17">
        <v>0.40602188529577499</v>
      </c>
      <c r="BL1146" s="17"/>
      <c r="BM1146" s="17">
        <v>0.40170073803556</v>
      </c>
      <c r="BN1146" s="17">
        <v>0.41511872421576201</v>
      </c>
      <c r="BO1146" s="17"/>
      <c r="BP1146" s="17">
        <v>0.41021262341563902</v>
      </c>
      <c r="BQ1146" s="17">
        <v>0.39737985233651602</v>
      </c>
      <c r="BR1146" s="17">
        <v>0.410363265844855</v>
      </c>
      <c r="BS1146" s="17">
        <v>0.40848676549789897</v>
      </c>
      <c r="BT1146" s="17"/>
      <c r="BU1146" s="17">
        <v>0.40545732406850599</v>
      </c>
      <c r="BV1146" s="17">
        <v>0.40252876798356402</v>
      </c>
      <c r="BW1146" s="17"/>
      <c r="BX1146" s="17">
        <v>0.421106662384377</v>
      </c>
      <c r="BY1146" s="17">
        <v>0.39720648979016399</v>
      </c>
      <c r="BZ1146" s="17"/>
      <c r="CA1146" s="17">
        <v>0.48032631608656401</v>
      </c>
      <c r="CB1146" s="17">
        <v>0.38358526107468999</v>
      </c>
      <c r="CC1146" s="17">
        <v>0.41498702042340302</v>
      </c>
      <c r="CD1146" s="17">
        <v>0.39395921730738798</v>
      </c>
    </row>
    <row r="1147" spans="2:82">
      <c r="B1147" t="s">
        <v>384</v>
      </c>
      <c r="C1147" s="17">
        <v>0.18175043006215</v>
      </c>
      <c r="D1147" s="17">
        <v>0.16889301848858401</v>
      </c>
      <c r="E1147" s="17">
        <v>0.194879900344402</v>
      </c>
      <c r="F1147" s="17"/>
      <c r="G1147" s="17">
        <v>0.20280049601113601</v>
      </c>
      <c r="H1147" s="17">
        <v>0.16566899613481001</v>
      </c>
      <c r="I1147" s="17">
        <v>0.19198942495402399</v>
      </c>
      <c r="J1147" s="17">
        <v>0.20314261190147001</v>
      </c>
      <c r="K1147" s="17">
        <v>0.17565948439340201</v>
      </c>
      <c r="L1147" s="17">
        <v>0.159375902616568</v>
      </c>
      <c r="M1147" s="17"/>
      <c r="N1147" s="17">
        <v>0.12773627427616399</v>
      </c>
      <c r="O1147" s="17">
        <v>0.17637561509972399</v>
      </c>
      <c r="P1147" s="17">
        <v>0.20715203871420901</v>
      </c>
      <c r="Q1147" s="17">
        <v>0.22457877123362199</v>
      </c>
      <c r="R1147" s="17"/>
      <c r="S1147" s="17">
        <v>0.18163020517673001</v>
      </c>
      <c r="T1147" s="17">
        <v>0.190091783278344</v>
      </c>
      <c r="U1147" s="17">
        <v>0.18809363127067399</v>
      </c>
      <c r="V1147" s="17">
        <v>0.208884386130575</v>
      </c>
      <c r="W1147" s="17">
        <v>0.246949110637562</v>
      </c>
      <c r="X1147" s="17">
        <v>0.20442528171516899</v>
      </c>
      <c r="Y1147" s="17">
        <v>0.16030432197379599</v>
      </c>
      <c r="Z1147" s="17">
        <v>0.130659156258708</v>
      </c>
      <c r="AA1147" s="17">
        <v>0.164306080801841</v>
      </c>
      <c r="AB1147" s="17">
        <v>0.13822244704928499</v>
      </c>
      <c r="AC1147" s="17">
        <v>0.16271986043699499</v>
      </c>
      <c r="AD1147" s="17">
        <v>0.18622656583312899</v>
      </c>
      <c r="AE1147" s="17"/>
      <c r="AF1147" s="17">
        <v>0.14345230883837101</v>
      </c>
      <c r="AG1147" s="17">
        <v>0.189614582370284</v>
      </c>
      <c r="AH1147" s="17">
        <v>0.20968323964233301</v>
      </c>
      <c r="AI1147" s="17">
        <v>0.15892171313584499</v>
      </c>
      <c r="AJ1147" s="17">
        <v>0.18710001446935701</v>
      </c>
      <c r="AK1147" s="17">
        <v>0.22050758733880901</v>
      </c>
      <c r="AL1147" s="17">
        <v>0.20431503998706499</v>
      </c>
      <c r="AM1147" s="17">
        <v>0.21153317346998901</v>
      </c>
      <c r="AN1147" s="17">
        <v>0.140715961125703</v>
      </c>
      <c r="AO1147" s="17">
        <v>0.15605824276379601</v>
      </c>
      <c r="AP1147" s="17">
        <v>0.199503370658838</v>
      </c>
      <c r="AQ1147" s="17">
        <v>0.22164546633430199</v>
      </c>
      <c r="AR1147" s="17">
        <v>0.17128951391408601</v>
      </c>
      <c r="AS1147" s="17">
        <v>0.17617027080776301</v>
      </c>
      <c r="AT1147" s="17">
        <v>7.0017796290444995E-2</v>
      </c>
      <c r="AU1147" s="17">
        <v>6.2943189775584801E-2</v>
      </c>
      <c r="AV1147" s="17"/>
      <c r="AW1147" s="17">
        <v>0.165311030558462</v>
      </c>
      <c r="AX1147" s="17">
        <v>0.17791947518885501</v>
      </c>
      <c r="AY1147" s="17">
        <v>0.20131594778855999</v>
      </c>
      <c r="AZ1147" s="17">
        <v>0.18840984144971301</v>
      </c>
      <c r="BA1147" s="17">
        <v>0.18227184983144001</v>
      </c>
      <c r="BB1147" s="17">
        <v>0.192750266677926</v>
      </c>
      <c r="BC1147" s="17"/>
      <c r="BD1147" s="17">
        <v>0.21870396495761801</v>
      </c>
      <c r="BE1147" s="17">
        <v>0.18260881488021</v>
      </c>
      <c r="BF1147" s="17">
        <v>0.14811696803951299</v>
      </c>
      <c r="BG1147" s="17">
        <v>0.131160286492258</v>
      </c>
      <c r="BH1147" s="17">
        <v>0.18245025554903899</v>
      </c>
      <c r="BI1147" s="17"/>
      <c r="BJ1147" s="17">
        <v>0.178181966988848</v>
      </c>
      <c r="BK1147" s="17">
        <v>0.20573847968595499</v>
      </c>
      <c r="BL1147" s="17"/>
      <c r="BM1147" s="17">
        <v>0.18425011899322599</v>
      </c>
      <c r="BN1147" s="17">
        <v>0.17355402261894901</v>
      </c>
      <c r="BO1147" s="17"/>
      <c r="BP1147" s="17">
        <v>0.145881025107618</v>
      </c>
      <c r="BQ1147" s="17">
        <v>0.21774706243083999</v>
      </c>
      <c r="BR1147" s="17">
        <v>0.14533299613648901</v>
      </c>
      <c r="BS1147" s="17">
        <v>0.17832498863773699</v>
      </c>
      <c r="BT1147" s="17"/>
      <c r="BU1147" s="17">
        <v>0.14309324434207499</v>
      </c>
      <c r="BV1147" s="17">
        <v>0.23188653871383599</v>
      </c>
      <c r="BW1147" s="17"/>
      <c r="BX1147" s="17">
        <v>0.12179304611123699</v>
      </c>
      <c r="BY1147" s="17">
        <v>0.206463621247514</v>
      </c>
      <c r="BZ1147" s="17"/>
      <c r="CA1147" s="17">
        <v>7.9972760322198994E-2</v>
      </c>
      <c r="CB1147" s="17">
        <v>0.24159172262306899</v>
      </c>
      <c r="CC1147" s="17">
        <v>4.5624872706371201E-2</v>
      </c>
      <c r="CD1147" s="17">
        <v>0.29154872782227598</v>
      </c>
    </row>
    <row r="1148" spans="2:82">
      <c r="B1148" t="s">
        <v>385</v>
      </c>
      <c r="C1148" s="17">
        <v>2.9578042539743901E-2</v>
      </c>
      <c r="D1148" s="17">
        <v>3.6241132527090499E-2</v>
      </c>
      <c r="E1148" s="17">
        <v>2.3085354006005001E-2</v>
      </c>
      <c r="F1148" s="17"/>
      <c r="G1148" s="17">
        <v>4.7349301421596497E-2</v>
      </c>
      <c r="H1148" s="17">
        <v>3.6786901798856797E-2</v>
      </c>
      <c r="I1148" s="17">
        <v>3.3878565127581597E-2</v>
      </c>
      <c r="J1148" s="17">
        <v>2.0509769631322301E-2</v>
      </c>
      <c r="K1148" s="17">
        <v>3.2775322915761997E-2</v>
      </c>
      <c r="L1148" s="17">
        <v>1.3672820114563101E-2</v>
      </c>
      <c r="M1148" s="17"/>
      <c r="N1148" s="17">
        <v>9.1200281866268499E-3</v>
      </c>
      <c r="O1148" s="17">
        <v>3.5133021050954102E-2</v>
      </c>
      <c r="P1148" s="17">
        <v>3.9525356942824601E-2</v>
      </c>
      <c r="Q1148" s="17">
        <v>3.6205314841792902E-2</v>
      </c>
      <c r="R1148" s="17"/>
      <c r="S1148" s="17">
        <v>2.5060430256115301E-2</v>
      </c>
      <c r="T1148" s="17">
        <v>1.46492902738236E-2</v>
      </c>
      <c r="U1148" s="17">
        <v>6.6815883181152502E-2</v>
      </c>
      <c r="V1148" s="17">
        <v>1.8769976587514101E-2</v>
      </c>
      <c r="W1148" s="17">
        <v>5.1291183297152099E-2</v>
      </c>
      <c r="X1148" s="17">
        <v>4.91548371743721E-2</v>
      </c>
      <c r="Y1148" s="17">
        <v>3.6006096705082501E-2</v>
      </c>
      <c r="Z1148" s="17">
        <v>1.2921454323183699E-2</v>
      </c>
      <c r="AA1148" s="17">
        <v>2.9028703122505099E-2</v>
      </c>
      <c r="AB1148" s="17">
        <v>2.1269977274328299E-2</v>
      </c>
      <c r="AC1148" s="17">
        <v>0</v>
      </c>
      <c r="AD1148" s="17">
        <v>2.36833952036598E-2</v>
      </c>
      <c r="AE1148" s="17"/>
      <c r="AF1148" s="17">
        <v>0</v>
      </c>
      <c r="AG1148" s="17">
        <v>6.4916698058269204E-2</v>
      </c>
      <c r="AH1148" s="17">
        <v>3.6805246447825603E-2</v>
      </c>
      <c r="AI1148" s="17">
        <v>4.9599340342887203E-2</v>
      </c>
      <c r="AJ1148" s="17">
        <v>1.9527312863506001E-2</v>
      </c>
      <c r="AK1148" s="17">
        <v>5.8398786936378601E-2</v>
      </c>
      <c r="AL1148" s="17">
        <v>1.77629571660382E-2</v>
      </c>
      <c r="AM1148" s="17">
        <v>0</v>
      </c>
      <c r="AN1148" s="17">
        <v>3.85084722506445E-2</v>
      </c>
      <c r="AO1148" s="17">
        <v>2.5403717290010699E-2</v>
      </c>
      <c r="AP1148" s="17">
        <v>2.9391422386153301E-2</v>
      </c>
      <c r="AQ1148" s="17">
        <v>2.22135080073371E-2</v>
      </c>
      <c r="AR1148" s="17">
        <v>2.4396426613531402E-2</v>
      </c>
      <c r="AS1148" s="17">
        <v>0</v>
      </c>
      <c r="AT1148" s="17">
        <v>1.97098369831567E-2</v>
      </c>
      <c r="AU1148" s="17">
        <v>9.0068077837790299E-3</v>
      </c>
      <c r="AV1148" s="17"/>
      <c r="AW1148" s="17">
        <v>4.4148926093353899E-2</v>
      </c>
      <c r="AX1148" s="17">
        <v>1.8455025317184601E-2</v>
      </c>
      <c r="AY1148" s="17">
        <v>1.46044195035629E-2</v>
      </c>
      <c r="AZ1148" s="17">
        <v>3.8754795847287797E-2</v>
      </c>
      <c r="BA1148" s="17">
        <v>2.1196337466096601E-2</v>
      </c>
      <c r="BB1148" s="17">
        <v>3.6477193782845398E-2</v>
      </c>
      <c r="BC1148" s="17"/>
      <c r="BD1148" s="17">
        <v>4.4814299843144299E-2</v>
      </c>
      <c r="BE1148" s="17">
        <v>3.1847697495174798E-2</v>
      </c>
      <c r="BF1148" s="17">
        <v>2.6429361638111701E-2</v>
      </c>
      <c r="BG1148" s="17">
        <v>1.2234024186546301E-2</v>
      </c>
      <c r="BH1148" s="17">
        <v>0</v>
      </c>
      <c r="BI1148" s="17"/>
      <c r="BJ1148" s="17">
        <v>3.0377419153662599E-2</v>
      </c>
      <c r="BK1148" s="17">
        <v>2.7199893008303999E-2</v>
      </c>
      <c r="BL1148" s="17"/>
      <c r="BM1148" s="17">
        <v>3.0837341997635E-2</v>
      </c>
      <c r="BN1148" s="17">
        <v>2.38229734539732E-2</v>
      </c>
      <c r="BO1148" s="17"/>
      <c r="BP1148" s="17">
        <v>3.0536301135329898E-2</v>
      </c>
      <c r="BQ1148" s="17">
        <v>2.0416005127530501E-2</v>
      </c>
      <c r="BR1148" s="17">
        <v>1.09756040435392E-2</v>
      </c>
      <c r="BS1148" s="17">
        <v>3.23927140720194E-2</v>
      </c>
      <c r="BT1148" s="17"/>
      <c r="BU1148" s="17">
        <v>2.31976362900514E-2</v>
      </c>
      <c r="BV1148" s="17">
        <v>3.7853056227829501E-2</v>
      </c>
      <c r="BW1148" s="17"/>
      <c r="BX1148" s="17">
        <v>2.4790170548273101E-2</v>
      </c>
      <c r="BY1148" s="17">
        <v>3.1551504156967697E-2</v>
      </c>
      <c r="BZ1148" s="17"/>
      <c r="CA1148" s="17">
        <v>2.43732368627438E-2</v>
      </c>
      <c r="CB1148" s="17">
        <v>4.67959705619031E-2</v>
      </c>
      <c r="CC1148" s="17">
        <v>4.6348054243603703E-3</v>
      </c>
      <c r="CD1148" s="17">
        <v>3.99643180764786E-2</v>
      </c>
    </row>
    <row r="1149" spans="2:82">
      <c r="B1149" t="s">
        <v>386</v>
      </c>
      <c r="C1149" s="17">
        <v>1.7641251584082501E-2</v>
      </c>
      <c r="D1149" s="17">
        <v>2.2723818829739E-2</v>
      </c>
      <c r="E1149" s="17">
        <v>1.2652720541482899E-2</v>
      </c>
      <c r="F1149" s="17"/>
      <c r="G1149" s="17">
        <v>4.5838893252041499E-3</v>
      </c>
      <c r="H1149" s="17">
        <v>1.4023072522438699E-2</v>
      </c>
      <c r="I1149" s="17">
        <v>2.0365473957008599E-2</v>
      </c>
      <c r="J1149" s="17">
        <v>2.5640492554998E-2</v>
      </c>
      <c r="K1149" s="17">
        <v>3.7307525667311402E-2</v>
      </c>
      <c r="L1149" s="17">
        <v>7.2961783176738104E-3</v>
      </c>
      <c r="M1149" s="17"/>
      <c r="N1149" s="17">
        <v>1.2228590932864099E-2</v>
      </c>
      <c r="O1149" s="17">
        <v>1.41837900684541E-2</v>
      </c>
      <c r="P1149" s="17">
        <v>2.3434574448301201E-2</v>
      </c>
      <c r="Q1149" s="17">
        <v>2.0499986177174599E-2</v>
      </c>
      <c r="R1149" s="17"/>
      <c r="S1149" s="17">
        <v>1.52678258295335E-2</v>
      </c>
      <c r="T1149" s="17">
        <v>1.26420534406676E-2</v>
      </c>
      <c r="U1149" s="17">
        <v>5.5605310028989004E-3</v>
      </c>
      <c r="V1149" s="17">
        <v>1.9723694809428701E-2</v>
      </c>
      <c r="W1149" s="17">
        <v>1.9982491922826098E-2</v>
      </c>
      <c r="X1149" s="17">
        <v>0</v>
      </c>
      <c r="Y1149" s="17">
        <v>1.9676722991894699E-2</v>
      </c>
      <c r="Z1149" s="17">
        <v>4.9255257898372401E-2</v>
      </c>
      <c r="AA1149" s="17">
        <v>3.1083001483302099E-2</v>
      </c>
      <c r="AB1149" s="17">
        <v>1.22481965161149E-2</v>
      </c>
      <c r="AC1149" s="17">
        <v>4.1877996645704803E-2</v>
      </c>
      <c r="AD1149" s="17">
        <v>0</v>
      </c>
      <c r="AE1149" s="17"/>
      <c r="AF1149" s="17">
        <v>6.7253659371787095E-2</v>
      </c>
      <c r="AG1149" s="17">
        <v>3.6235175528911798E-2</v>
      </c>
      <c r="AH1149" s="17">
        <v>2.0296662976198601E-2</v>
      </c>
      <c r="AI1149" s="17">
        <v>1.6269567725903499E-2</v>
      </c>
      <c r="AJ1149" s="17">
        <v>7.9883440868661997E-3</v>
      </c>
      <c r="AK1149" s="17">
        <v>1.50317634630916E-2</v>
      </c>
      <c r="AL1149" s="17">
        <v>2.31226795973552E-2</v>
      </c>
      <c r="AM1149" s="17">
        <v>9.4266944439482993E-3</v>
      </c>
      <c r="AN1149" s="17">
        <v>6.3374901033272004E-3</v>
      </c>
      <c r="AO1149" s="17">
        <v>2.3703083783687798E-2</v>
      </c>
      <c r="AP1149" s="17">
        <v>2.4864287809842098E-2</v>
      </c>
      <c r="AQ1149" s="17">
        <v>6.9246702759321998E-3</v>
      </c>
      <c r="AR1149" s="17">
        <v>9.9038293636816294E-3</v>
      </c>
      <c r="AS1149" s="17">
        <v>0</v>
      </c>
      <c r="AT1149" s="17">
        <v>2.0101845268678999E-2</v>
      </c>
      <c r="AU1149" s="17">
        <v>2.23542144218534E-2</v>
      </c>
      <c r="AV1149" s="17"/>
      <c r="AW1149" s="17">
        <v>1.12959097431012E-2</v>
      </c>
      <c r="AX1149" s="17">
        <v>8.6414810139026996E-3</v>
      </c>
      <c r="AY1149" s="17">
        <v>2.4934164245823998E-2</v>
      </c>
      <c r="AZ1149" s="17">
        <v>2.7131997162929002E-2</v>
      </c>
      <c r="BA1149" s="17">
        <v>1.5479751075897099E-2</v>
      </c>
      <c r="BB1149" s="17">
        <v>3.9256621186110403E-2</v>
      </c>
      <c r="BC1149" s="17"/>
      <c r="BD1149" s="17">
        <v>2.0689376466886299E-2</v>
      </c>
      <c r="BE1149" s="17">
        <v>2.62159534955556E-2</v>
      </c>
      <c r="BF1149" s="17">
        <v>6.6716540573985702E-3</v>
      </c>
      <c r="BG1149" s="17">
        <v>1.0253763851620201E-2</v>
      </c>
      <c r="BH1149" s="17">
        <v>0</v>
      </c>
      <c r="BI1149" s="17"/>
      <c r="BJ1149" s="17">
        <v>1.8297601783399502E-2</v>
      </c>
      <c r="BK1149" s="17">
        <v>1.5405451244930601E-2</v>
      </c>
      <c r="BL1149" s="17"/>
      <c r="BM1149" s="17">
        <v>1.94681985861236E-2</v>
      </c>
      <c r="BN1149" s="17">
        <v>8.6291794922873002E-3</v>
      </c>
      <c r="BO1149" s="17"/>
      <c r="BP1149" s="17">
        <v>1.6109403266485502E-2</v>
      </c>
      <c r="BQ1149" s="17">
        <v>2.8085879090444701E-2</v>
      </c>
      <c r="BR1149" s="17">
        <v>0</v>
      </c>
      <c r="BS1149" s="17">
        <v>1.7466682801813401E-2</v>
      </c>
      <c r="BT1149" s="17"/>
      <c r="BU1149" s="17">
        <v>1.1197421070434E-2</v>
      </c>
      <c r="BV1149" s="17">
        <v>2.5998522832557401E-2</v>
      </c>
      <c r="BW1149" s="17"/>
      <c r="BX1149" s="17">
        <v>6.1160462166538598E-3</v>
      </c>
      <c r="BY1149" s="17">
        <v>2.2391702403101701E-2</v>
      </c>
      <c r="BZ1149" s="17"/>
      <c r="CA1149" s="17">
        <v>6.8502354944743197E-3</v>
      </c>
      <c r="CB1149" s="17">
        <v>5.19562211198921E-2</v>
      </c>
      <c r="CC1149" s="17">
        <v>1.2060445022521601E-3</v>
      </c>
      <c r="CD1149" s="17">
        <v>3.2742465237067201E-3</v>
      </c>
    </row>
    <row r="1150" spans="2:82">
      <c r="B1150" t="s">
        <v>124</v>
      </c>
      <c r="C1150" s="17">
        <v>3.2839150924032501E-2</v>
      </c>
      <c r="D1150" s="17">
        <v>2.66172172965113E-2</v>
      </c>
      <c r="E1150" s="17">
        <v>3.8341715251430097E-2</v>
      </c>
      <c r="F1150" s="17"/>
      <c r="G1150" s="17">
        <v>4.1439318126126501E-2</v>
      </c>
      <c r="H1150" s="17">
        <v>3.9472049629933899E-2</v>
      </c>
      <c r="I1150" s="17">
        <v>4.5618817947039099E-2</v>
      </c>
      <c r="J1150" s="17">
        <v>3.6652627067853299E-2</v>
      </c>
      <c r="K1150" s="17">
        <v>1.9537634864178002E-2</v>
      </c>
      <c r="L1150" s="17">
        <v>1.7327612462487499E-2</v>
      </c>
      <c r="M1150" s="17"/>
      <c r="N1150" s="17">
        <v>1.75189065743768E-2</v>
      </c>
      <c r="O1150" s="17">
        <v>2.49960030110222E-2</v>
      </c>
      <c r="P1150" s="17">
        <v>3.1786409946916699E-2</v>
      </c>
      <c r="Q1150" s="17">
        <v>5.5193738820703699E-2</v>
      </c>
      <c r="R1150" s="17"/>
      <c r="S1150" s="17">
        <v>9.5136335592002803E-3</v>
      </c>
      <c r="T1150" s="17">
        <v>2.00185297771436E-2</v>
      </c>
      <c r="U1150" s="17">
        <v>3.6900846705818197E-2</v>
      </c>
      <c r="V1150" s="17">
        <v>6.6085704115161001E-2</v>
      </c>
      <c r="W1150" s="17">
        <v>3.9658362428997701E-2</v>
      </c>
      <c r="X1150" s="17">
        <v>2.39850358489552E-2</v>
      </c>
      <c r="Y1150" s="17">
        <v>4.1234094270255102E-2</v>
      </c>
      <c r="Z1150" s="17">
        <v>3.14419689314362E-2</v>
      </c>
      <c r="AA1150" s="17">
        <v>2.9457912264926101E-2</v>
      </c>
      <c r="AB1150" s="17">
        <v>3.2853747685679197E-2</v>
      </c>
      <c r="AC1150" s="17">
        <v>3.1289413826713498E-2</v>
      </c>
      <c r="AD1150" s="17">
        <v>9.7410186085630901E-2</v>
      </c>
      <c r="AE1150" s="17"/>
      <c r="AF1150" s="17">
        <v>0.31683678105739499</v>
      </c>
      <c r="AG1150" s="17">
        <v>2.9960527638304299E-2</v>
      </c>
      <c r="AH1150" s="17">
        <v>5.7235939565319902E-2</v>
      </c>
      <c r="AI1150" s="17">
        <v>5.8798459046925801E-2</v>
      </c>
      <c r="AJ1150" s="17">
        <v>2.8883775803061E-2</v>
      </c>
      <c r="AK1150" s="17">
        <v>1.17113993062022E-2</v>
      </c>
      <c r="AL1150" s="17">
        <v>1.4503870896206099E-2</v>
      </c>
      <c r="AM1150" s="17">
        <v>4.26159584547307E-2</v>
      </c>
      <c r="AN1150" s="17">
        <v>3.04607275363891E-2</v>
      </c>
      <c r="AO1150" s="17">
        <v>7.8829511615399993E-3</v>
      </c>
      <c r="AP1150" s="17">
        <v>2.32314284538503E-2</v>
      </c>
      <c r="AQ1150" s="17">
        <v>2.8621234980292801E-2</v>
      </c>
      <c r="AR1150" s="17">
        <v>2.2036325303261502E-2</v>
      </c>
      <c r="AS1150" s="17">
        <v>0</v>
      </c>
      <c r="AT1150" s="17">
        <v>0</v>
      </c>
      <c r="AU1150" s="17">
        <v>3.0663597538656402E-2</v>
      </c>
      <c r="AV1150" s="17"/>
      <c r="AW1150" s="17">
        <v>3.1391882068312303E-2</v>
      </c>
      <c r="AX1150" s="17">
        <v>2.9472380198602599E-2</v>
      </c>
      <c r="AY1150" s="17">
        <v>3.8352340526503603E-2</v>
      </c>
      <c r="AZ1150" s="17">
        <v>4.5743557979252003E-2</v>
      </c>
      <c r="BA1150" s="17">
        <v>1.9778317312389999E-2</v>
      </c>
      <c r="BB1150" s="17">
        <v>1.9417224886704599E-2</v>
      </c>
      <c r="BC1150" s="17"/>
      <c r="BD1150" s="17">
        <v>4.0258008887956102E-2</v>
      </c>
      <c r="BE1150" s="17">
        <v>4.5646125912298698E-2</v>
      </c>
      <c r="BF1150" s="17">
        <v>1.7997712919043798E-2</v>
      </c>
      <c r="BG1150" s="17">
        <v>1.8043875008062201E-2</v>
      </c>
      <c r="BH1150" s="17">
        <v>4.7564604847492101E-2</v>
      </c>
      <c r="BI1150" s="17"/>
      <c r="BJ1150" s="17">
        <v>3.26918638107353E-2</v>
      </c>
      <c r="BK1150" s="17">
        <v>3.0788237318847101E-2</v>
      </c>
      <c r="BL1150" s="17"/>
      <c r="BM1150" s="17">
        <v>3.2907623726319599E-2</v>
      </c>
      <c r="BN1150" s="17">
        <v>2.52558670105432E-2</v>
      </c>
      <c r="BO1150" s="17"/>
      <c r="BP1150" s="17">
        <v>2.5264962820908201E-2</v>
      </c>
      <c r="BQ1150" s="17">
        <v>1.56914072211982E-2</v>
      </c>
      <c r="BR1150" s="17">
        <v>6.5406149223885796E-2</v>
      </c>
      <c r="BS1150" s="17">
        <v>3.1684915316661399E-2</v>
      </c>
      <c r="BT1150" s="17"/>
      <c r="BU1150" s="17">
        <v>2.3297067528217901E-2</v>
      </c>
      <c r="BV1150" s="17">
        <v>4.5214674930364303E-2</v>
      </c>
      <c r="BW1150" s="17"/>
      <c r="BX1150" s="17">
        <v>1.7880600301553601E-2</v>
      </c>
      <c r="BY1150" s="17">
        <v>3.90047555089812E-2</v>
      </c>
      <c r="BZ1150" s="17"/>
      <c r="CA1150" s="17">
        <v>0</v>
      </c>
      <c r="CB1150" s="17">
        <v>4.97821251987293E-2</v>
      </c>
      <c r="CC1150" s="17">
        <v>4.6820913835569902E-3</v>
      </c>
      <c r="CD1150" s="17">
        <v>5.3980827689683902E-2</v>
      </c>
    </row>
    <row r="1151" spans="2:82">
      <c r="B1151" t="s">
        <v>387</v>
      </c>
      <c r="C1151" s="17">
        <v>0.73819112488999195</v>
      </c>
      <c r="D1151" s="17">
        <v>0.74552481285807504</v>
      </c>
      <c r="E1151" s="17">
        <v>0.73104030985668</v>
      </c>
      <c r="F1151" s="17"/>
      <c r="G1151" s="17">
        <v>0.70382699511593705</v>
      </c>
      <c r="H1151" s="17">
        <v>0.74404897991396102</v>
      </c>
      <c r="I1151" s="17">
        <v>0.70814771801434595</v>
      </c>
      <c r="J1151" s="17">
        <v>0.71405449884435601</v>
      </c>
      <c r="K1151" s="17">
        <v>0.734720032159347</v>
      </c>
      <c r="L1151" s="17">
        <v>0.802327486488708</v>
      </c>
      <c r="M1151" s="17"/>
      <c r="N1151" s="17">
        <v>0.83339620002996795</v>
      </c>
      <c r="O1151" s="17">
        <v>0.749311570769846</v>
      </c>
      <c r="P1151" s="17">
        <v>0.698101619947749</v>
      </c>
      <c r="Q1151" s="17">
        <v>0.663522188926707</v>
      </c>
      <c r="R1151" s="17"/>
      <c r="S1151" s="17">
        <v>0.76852790517842096</v>
      </c>
      <c r="T1151" s="17">
        <v>0.76259834323002196</v>
      </c>
      <c r="U1151" s="17">
        <v>0.70262910783945598</v>
      </c>
      <c r="V1151" s="17">
        <v>0.68653623835732103</v>
      </c>
      <c r="W1151" s="17">
        <v>0.64211885171346195</v>
      </c>
      <c r="X1151" s="17">
        <v>0.72243484526150403</v>
      </c>
      <c r="Y1151" s="17">
        <v>0.74277876405897203</v>
      </c>
      <c r="Z1151" s="17">
        <v>0.77572216258829996</v>
      </c>
      <c r="AA1151" s="17">
        <v>0.74612430232742599</v>
      </c>
      <c r="AB1151" s="17">
        <v>0.79540563147459298</v>
      </c>
      <c r="AC1151" s="17">
        <v>0.76411272909058603</v>
      </c>
      <c r="AD1151" s="17">
        <v>0.69267985287758005</v>
      </c>
      <c r="AE1151" s="17"/>
      <c r="AF1151" s="17">
        <v>0.47245725073244699</v>
      </c>
      <c r="AG1151" s="17">
        <v>0.67927301640423099</v>
      </c>
      <c r="AH1151" s="17">
        <v>0.675978911368323</v>
      </c>
      <c r="AI1151" s="17">
        <v>0.71641091974843796</v>
      </c>
      <c r="AJ1151" s="17">
        <v>0.75650055277720996</v>
      </c>
      <c r="AK1151" s="17">
        <v>0.69435046295551905</v>
      </c>
      <c r="AL1151" s="17">
        <v>0.74029545235333605</v>
      </c>
      <c r="AM1151" s="17">
        <v>0.73642417363133195</v>
      </c>
      <c r="AN1151" s="17">
        <v>0.78397734898393601</v>
      </c>
      <c r="AO1151" s="17">
        <v>0.78695200500096596</v>
      </c>
      <c r="AP1151" s="17">
        <v>0.72300949069131604</v>
      </c>
      <c r="AQ1151" s="17">
        <v>0.72059512040213602</v>
      </c>
      <c r="AR1151" s="17">
        <v>0.77237390480543899</v>
      </c>
      <c r="AS1151" s="17">
        <v>0.82382972919223696</v>
      </c>
      <c r="AT1151" s="17">
        <v>0.89017052145771902</v>
      </c>
      <c r="AU1151" s="17">
        <v>0.87503219048012604</v>
      </c>
      <c r="AV1151" s="17"/>
      <c r="AW1151" s="17">
        <v>0.74785225153677004</v>
      </c>
      <c r="AX1151" s="17">
        <v>0.76551163828145496</v>
      </c>
      <c r="AY1151" s="17">
        <v>0.72079312793554995</v>
      </c>
      <c r="AZ1151" s="17">
        <v>0.69995980756081799</v>
      </c>
      <c r="BA1151" s="17">
        <v>0.76127374431417605</v>
      </c>
      <c r="BB1151" s="17">
        <v>0.71209869346641397</v>
      </c>
      <c r="BC1151" s="17"/>
      <c r="BD1151" s="17">
        <v>0.67553434984439498</v>
      </c>
      <c r="BE1151" s="17">
        <v>0.71368140821676096</v>
      </c>
      <c r="BF1151" s="17">
        <v>0.80078430334593298</v>
      </c>
      <c r="BG1151" s="17">
        <v>0.82830805046151301</v>
      </c>
      <c r="BH1151" s="17">
        <v>0.76998513960346904</v>
      </c>
      <c r="BI1151" s="17"/>
      <c r="BJ1151" s="17">
        <v>0.74045114826335401</v>
      </c>
      <c r="BK1151" s="17">
        <v>0.72086793874196398</v>
      </c>
      <c r="BL1151" s="17"/>
      <c r="BM1151" s="17">
        <v>0.73253671669669596</v>
      </c>
      <c r="BN1151" s="17">
        <v>0.768737957424247</v>
      </c>
      <c r="BO1151" s="17"/>
      <c r="BP1151" s="17">
        <v>0.78220830766965799</v>
      </c>
      <c r="BQ1151" s="17">
        <v>0.71805964612998696</v>
      </c>
      <c r="BR1151" s="17">
        <v>0.778285250596086</v>
      </c>
      <c r="BS1151" s="17">
        <v>0.74013069917176899</v>
      </c>
      <c r="BT1151" s="17"/>
      <c r="BU1151" s="17">
        <v>0.79921463076922095</v>
      </c>
      <c r="BV1151" s="17">
        <v>0.659047207295413</v>
      </c>
      <c r="BW1151" s="17"/>
      <c r="BX1151" s="17">
        <v>0.82942013682228199</v>
      </c>
      <c r="BY1151" s="17">
        <v>0.70058841668343497</v>
      </c>
      <c r="BZ1151" s="17"/>
      <c r="CA1151" s="17">
        <v>0.88880376732058297</v>
      </c>
      <c r="CB1151" s="17">
        <v>0.60987396049640696</v>
      </c>
      <c r="CC1151" s="17">
        <v>0.94385218598345899</v>
      </c>
      <c r="CD1151" s="17">
        <v>0.61123187988785399</v>
      </c>
    </row>
    <row r="1152" spans="2:82">
      <c r="B1152" t="s">
        <v>388</v>
      </c>
      <c r="C1152" s="17">
        <v>4.72192941238265E-2</v>
      </c>
      <c r="D1152" s="17">
        <v>5.8964951356829498E-2</v>
      </c>
      <c r="E1152" s="17">
        <v>3.5738074547487897E-2</v>
      </c>
      <c r="F1152" s="17"/>
      <c r="G1152" s="17">
        <v>5.1933190746800702E-2</v>
      </c>
      <c r="H1152" s="17">
        <v>5.0809974321295498E-2</v>
      </c>
      <c r="I1152" s="17">
        <v>5.4244039084590197E-2</v>
      </c>
      <c r="J1152" s="17">
        <v>4.61502621863202E-2</v>
      </c>
      <c r="K1152" s="17">
        <v>7.0082848583073398E-2</v>
      </c>
      <c r="L1152" s="17">
        <v>2.0968998432236902E-2</v>
      </c>
      <c r="M1152" s="17"/>
      <c r="N1152" s="17">
        <v>2.1348619119491E-2</v>
      </c>
      <c r="O1152" s="17">
        <v>4.9316811119408201E-2</v>
      </c>
      <c r="P1152" s="17">
        <v>6.2959931391125698E-2</v>
      </c>
      <c r="Q1152" s="17">
        <v>5.6705301018967501E-2</v>
      </c>
      <c r="R1152" s="17"/>
      <c r="S1152" s="17">
        <v>4.03282560856488E-2</v>
      </c>
      <c r="T1152" s="17">
        <v>2.7291343714491101E-2</v>
      </c>
      <c r="U1152" s="17">
        <v>7.2376414184051399E-2</v>
      </c>
      <c r="V1152" s="17">
        <v>3.8493671396942798E-2</v>
      </c>
      <c r="W1152" s="17">
        <v>7.1273675219978294E-2</v>
      </c>
      <c r="X1152" s="17">
        <v>4.91548371743721E-2</v>
      </c>
      <c r="Y1152" s="17">
        <v>5.56828196969772E-2</v>
      </c>
      <c r="Z1152" s="17">
        <v>6.2176712221556102E-2</v>
      </c>
      <c r="AA1152" s="17">
        <v>6.0111704605807198E-2</v>
      </c>
      <c r="AB1152" s="17">
        <v>3.3518173790443202E-2</v>
      </c>
      <c r="AC1152" s="17">
        <v>4.1877996645704803E-2</v>
      </c>
      <c r="AD1152" s="17">
        <v>2.36833952036598E-2</v>
      </c>
      <c r="AE1152" s="17"/>
      <c r="AF1152" s="17">
        <v>6.7253659371787095E-2</v>
      </c>
      <c r="AG1152" s="17">
        <v>0.101151873587181</v>
      </c>
      <c r="AH1152" s="17">
        <v>5.7101909424024197E-2</v>
      </c>
      <c r="AI1152" s="17">
        <v>6.5868908068790699E-2</v>
      </c>
      <c r="AJ1152" s="17">
        <v>2.7515656950372201E-2</v>
      </c>
      <c r="AK1152" s="17">
        <v>7.3430550399470204E-2</v>
      </c>
      <c r="AL1152" s="17">
        <v>4.0885636763393303E-2</v>
      </c>
      <c r="AM1152" s="17">
        <v>9.4266944439482993E-3</v>
      </c>
      <c r="AN1152" s="17">
        <v>4.4845962353971702E-2</v>
      </c>
      <c r="AO1152" s="17">
        <v>4.91068010736984E-2</v>
      </c>
      <c r="AP1152" s="17">
        <v>5.4255710195995399E-2</v>
      </c>
      <c r="AQ1152" s="17">
        <v>2.9138178283269301E-2</v>
      </c>
      <c r="AR1152" s="17">
        <v>3.4300255977213E-2</v>
      </c>
      <c r="AS1152" s="17">
        <v>0</v>
      </c>
      <c r="AT1152" s="17">
        <v>3.9811682251835699E-2</v>
      </c>
      <c r="AU1152" s="17">
        <v>3.1361022205632499E-2</v>
      </c>
      <c r="AV1152" s="17"/>
      <c r="AW1152" s="17">
        <v>5.5444835836455097E-2</v>
      </c>
      <c r="AX1152" s="17">
        <v>2.7096506331087299E-2</v>
      </c>
      <c r="AY1152" s="17">
        <v>3.9538583749386902E-2</v>
      </c>
      <c r="AZ1152" s="17">
        <v>6.5886793010216799E-2</v>
      </c>
      <c r="BA1152" s="17">
        <v>3.66760885419938E-2</v>
      </c>
      <c r="BB1152" s="17">
        <v>7.5733814968955801E-2</v>
      </c>
      <c r="BC1152" s="17"/>
      <c r="BD1152" s="17">
        <v>6.5503676310030595E-2</v>
      </c>
      <c r="BE1152" s="17">
        <v>5.8063650990730402E-2</v>
      </c>
      <c r="BF1152" s="17">
        <v>3.31010156955103E-2</v>
      </c>
      <c r="BG1152" s="17">
        <v>2.2487788038166499E-2</v>
      </c>
      <c r="BH1152" s="17">
        <v>0</v>
      </c>
      <c r="BI1152" s="17"/>
      <c r="BJ1152" s="17">
        <v>4.8675020937062198E-2</v>
      </c>
      <c r="BK1152" s="17">
        <v>4.2605344253234603E-2</v>
      </c>
      <c r="BL1152" s="17"/>
      <c r="BM1152" s="17">
        <v>5.03055405837586E-2</v>
      </c>
      <c r="BN1152" s="17">
        <v>3.2452152946260499E-2</v>
      </c>
      <c r="BO1152" s="17"/>
      <c r="BP1152" s="17">
        <v>4.6645704401815397E-2</v>
      </c>
      <c r="BQ1152" s="17">
        <v>4.8501884217975202E-2</v>
      </c>
      <c r="BR1152" s="17">
        <v>1.09756040435392E-2</v>
      </c>
      <c r="BS1152" s="17">
        <v>4.9859396873832798E-2</v>
      </c>
      <c r="BT1152" s="17"/>
      <c r="BU1152" s="17">
        <v>3.4395057360485502E-2</v>
      </c>
      <c r="BV1152" s="17">
        <v>6.3851579060387006E-2</v>
      </c>
      <c r="BW1152" s="17"/>
      <c r="BX1152" s="17">
        <v>3.09062167649269E-2</v>
      </c>
      <c r="BY1152" s="17">
        <v>5.3943206560069401E-2</v>
      </c>
      <c r="BZ1152" s="17"/>
      <c r="CA1152" s="17">
        <v>3.1223472357218202E-2</v>
      </c>
      <c r="CB1152" s="17">
        <v>9.8752191681795207E-2</v>
      </c>
      <c r="CC1152" s="17">
        <v>5.8408499266125301E-3</v>
      </c>
      <c r="CD1152" s="17">
        <v>4.3238564600185402E-2</v>
      </c>
    </row>
    <row r="1153" spans="2:82">
      <c r="B1153" t="s">
        <v>230</v>
      </c>
      <c r="C1153" s="17">
        <v>0.69097183076616497</v>
      </c>
      <c r="D1153" s="17">
        <v>0.68655986150124604</v>
      </c>
      <c r="E1153" s="17">
        <v>0.695302235309192</v>
      </c>
      <c r="F1153" s="17"/>
      <c r="G1153" s="17">
        <v>0.65189380436913602</v>
      </c>
      <c r="H1153" s="17">
        <v>0.69323900559266605</v>
      </c>
      <c r="I1153" s="17">
        <v>0.65390367892975598</v>
      </c>
      <c r="J1153" s="17">
        <v>0.667904236658036</v>
      </c>
      <c r="K1153" s="17">
        <v>0.66463718357627299</v>
      </c>
      <c r="L1153" s="17">
        <v>0.78135848805647101</v>
      </c>
      <c r="M1153" s="17"/>
      <c r="N1153" s="17">
        <v>0.81204758091047702</v>
      </c>
      <c r="O1153" s="17">
        <v>0.699994759650438</v>
      </c>
      <c r="P1153" s="17">
        <v>0.63514168855662301</v>
      </c>
      <c r="Q1153" s="17">
        <v>0.60681688790774002</v>
      </c>
      <c r="R1153" s="17"/>
      <c r="S1153" s="17">
        <v>0.72819964909277202</v>
      </c>
      <c r="T1153" s="17">
        <v>0.73530699951553002</v>
      </c>
      <c r="U1153" s="17">
        <v>0.63025269365540504</v>
      </c>
      <c r="V1153" s="17">
        <v>0.64804256696037799</v>
      </c>
      <c r="W1153" s="17">
        <v>0.57084517649348399</v>
      </c>
      <c r="X1153" s="17">
        <v>0.67328000808713195</v>
      </c>
      <c r="Y1153" s="17">
        <v>0.68709594436199395</v>
      </c>
      <c r="Z1153" s="17">
        <v>0.71354545036674399</v>
      </c>
      <c r="AA1153" s="17">
        <v>0.68601259772161904</v>
      </c>
      <c r="AB1153" s="17">
        <v>0.76188745768414901</v>
      </c>
      <c r="AC1153" s="17">
        <v>0.72223473244488201</v>
      </c>
      <c r="AD1153" s="17">
        <v>0.66899645767392102</v>
      </c>
      <c r="AE1153" s="17"/>
      <c r="AF1153" s="17">
        <v>0.40520359136065998</v>
      </c>
      <c r="AG1153" s="17">
        <v>0.57812114281704996</v>
      </c>
      <c r="AH1153" s="17">
        <v>0.61887700194429796</v>
      </c>
      <c r="AI1153" s="17">
        <v>0.65054201167964798</v>
      </c>
      <c r="AJ1153" s="17">
        <v>0.72898489582683701</v>
      </c>
      <c r="AK1153" s="17">
        <v>0.62091991255604795</v>
      </c>
      <c r="AL1153" s="17">
        <v>0.69940981558994297</v>
      </c>
      <c r="AM1153" s="17">
        <v>0.726997479187383</v>
      </c>
      <c r="AN1153" s="17">
        <v>0.73913138662996403</v>
      </c>
      <c r="AO1153" s="17">
        <v>0.73784520392726705</v>
      </c>
      <c r="AP1153" s="17">
        <v>0.66875378049532097</v>
      </c>
      <c r="AQ1153" s="17">
        <v>0.69145694211886699</v>
      </c>
      <c r="AR1153" s="17">
        <v>0.73807364882822601</v>
      </c>
      <c r="AS1153" s="17">
        <v>0.82382972919223696</v>
      </c>
      <c r="AT1153" s="17">
        <v>0.85035883920588395</v>
      </c>
      <c r="AU1153" s="17">
        <v>0.84367116827449395</v>
      </c>
      <c r="AV1153" s="17"/>
      <c r="AW1153" s="17">
        <v>0.69240741570031505</v>
      </c>
      <c r="AX1153" s="17">
        <v>0.73841513195036701</v>
      </c>
      <c r="AY1153" s="17">
        <v>0.68125454418616305</v>
      </c>
      <c r="AZ1153" s="17">
        <v>0.63407301455060205</v>
      </c>
      <c r="BA1153" s="17">
        <v>0.72459765577218205</v>
      </c>
      <c r="BB1153" s="17">
        <v>0.63636487849745804</v>
      </c>
      <c r="BC1153" s="17"/>
      <c r="BD1153" s="17">
        <v>0.61003067353436502</v>
      </c>
      <c r="BE1153" s="17">
        <v>0.65561775722603</v>
      </c>
      <c r="BF1153" s="17">
        <v>0.76768328765042304</v>
      </c>
      <c r="BG1153" s="17">
        <v>0.80582026242334703</v>
      </c>
      <c r="BH1153" s="17">
        <v>0.76998513960346904</v>
      </c>
      <c r="BI1153" s="17"/>
      <c r="BJ1153" s="17">
        <v>0.69177612732629201</v>
      </c>
      <c r="BK1153" s="17">
        <v>0.67826259448872905</v>
      </c>
      <c r="BL1153" s="17"/>
      <c r="BM1153" s="17">
        <v>0.68223117611293704</v>
      </c>
      <c r="BN1153" s="17">
        <v>0.73628580447798697</v>
      </c>
      <c r="BO1153" s="17"/>
      <c r="BP1153" s="17">
        <v>0.73556260326784295</v>
      </c>
      <c r="BQ1153" s="17">
        <v>0.66955776191201199</v>
      </c>
      <c r="BR1153" s="17">
        <v>0.76730964655254696</v>
      </c>
      <c r="BS1153" s="17">
        <v>0.69027130229793598</v>
      </c>
      <c r="BT1153" s="17"/>
      <c r="BU1153" s="17">
        <v>0.76481957340873596</v>
      </c>
      <c r="BV1153" s="17">
        <v>0.59519562823502603</v>
      </c>
      <c r="BW1153" s="17"/>
      <c r="BX1153" s="17">
        <v>0.798513920057355</v>
      </c>
      <c r="BY1153" s="17">
        <v>0.64664521012336595</v>
      </c>
      <c r="BZ1153" s="17"/>
      <c r="CA1153" s="17">
        <v>0.85758029496336496</v>
      </c>
      <c r="CB1153" s="17">
        <v>0.51112176881461202</v>
      </c>
      <c r="CC1153" s="17">
        <v>0.93801133605684694</v>
      </c>
      <c r="CD1153" s="17">
        <v>0.56799331528766905</v>
      </c>
    </row>
    <row r="1154" spans="2:82">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row>
    <row r="1155" spans="2:82">
      <c r="B1155" s="6" t="s">
        <v>389</v>
      </c>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row>
    <row r="1156" spans="2:82">
      <c r="B1156" s="24" t="s">
        <v>17</v>
      </c>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row>
    <row r="1157" spans="2:82">
      <c r="B1157" t="s">
        <v>382</v>
      </c>
      <c r="C1157" s="17">
        <v>0.21316706107559399</v>
      </c>
      <c r="D1157" s="17">
        <v>0.214616203716953</v>
      </c>
      <c r="E1157" s="17">
        <v>0.20952615034841501</v>
      </c>
      <c r="F1157" s="17"/>
      <c r="G1157" s="17">
        <v>0.178325359635848</v>
      </c>
      <c r="H1157" s="17">
        <v>0.24648025138551899</v>
      </c>
      <c r="I1157" s="17">
        <v>0.23963200253934999</v>
      </c>
      <c r="J1157" s="17">
        <v>0.14183470201217099</v>
      </c>
      <c r="K1157" s="17">
        <v>0.20239728661431899</v>
      </c>
      <c r="L1157" s="17">
        <v>0.25265951924290703</v>
      </c>
      <c r="M1157" s="17"/>
      <c r="N1157" s="17">
        <v>0.287079647684025</v>
      </c>
      <c r="O1157" s="17">
        <v>0.23107094457013899</v>
      </c>
      <c r="P1157" s="17">
        <v>0.14188618304311701</v>
      </c>
      <c r="Q1157" s="17">
        <v>0.17625958724060301</v>
      </c>
      <c r="R1157" s="17"/>
      <c r="S1157" s="17">
        <v>0.27707010412919197</v>
      </c>
      <c r="T1157" s="17">
        <v>0.21080401256594899</v>
      </c>
      <c r="U1157" s="17">
        <v>0.18048639689062801</v>
      </c>
      <c r="V1157" s="17">
        <v>0.233164395873038</v>
      </c>
      <c r="W1157" s="17">
        <v>0.16241883201179899</v>
      </c>
      <c r="X1157" s="17">
        <v>0.174067148386684</v>
      </c>
      <c r="Y1157" s="17">
        <v>0.20053182721844701</v>
      </c>
      <c r="Z1157" s="17">
        <v>0.129894818715724</v>
      </c>
      <c r="AA1157" s="17">
        <v>0.23097112883366</v>
      </c>
      <c r="AB1157" s="17">
        <v>0.24606899854415901</v>
      </c>
      <c r="AC1157" s="17">
        <v>0.19512318331901801</v>
      </c>
      <c r="AD1157" s="17">
        <v>0.21039635728786801</v>
      </c>
      <c r="AE1157" s="17"/>
      <c r="AF1157" s="17">
        <v>0.10096357691072599</v>
      </c>
      <c r="AG1157" s="17">
        <v>0.22618868741422299</v>
      </c>
      <c r="AH1157" s="17">
        <v>0.18286338468343399</v>
      </c>
      <c r="AI1157" s="17">
        <v>0.17749437448924299</v>
      </c>
      <c r="AJ1157" s="17">
        <v>0.185255730927605</v>
      </c>
      <c r="AK1157" s="17">
        <v>0.22514226031083101</v>
      </c>
      <c r="AL1157" s="17">
        <v>0.17116991373766499</v>
      </c>
      <c r="AM1157" s="17">
        <v>0.19337149010387999</v>
      </c>
      <c r="AN1157" s="17">
        <v>0.195632738498108</v>
      </c>
      <c r="AO1157" s="17">
        <v>0.191182538166041</v>
      </c>
      <c r="AP1157" s="17">
        <v>0.235776883657486</v>
      </c>
      <c r="AQ1157" s="17">
        <v>0.26132263450229798</v>
      </c>
      <c r="AR1157" s="17">
        <v>0.216521975778283</v>
      </c>
      <c r="AS1157" s="17">
        <v>0.31965983068624299</v>
      </c>
      <c r="AT1157" s="17">
        <v>0.22580110907735401</v>
      </c>
      <c r="AU1157" s="17">
        <v>0.36715834867574598</v>
      </c>
      <c r="AV1157" s="17"/>
      <c r="AW1157" s="17">
        <v>0.26098583823071603</v>
      </c>
      <c r="AX1157" s="17">
        <v>0.22471857558516001</v>
      </c>
      <c r="AY1157" s="17">
        <v>0.18142226143710699</v>
      </c>
      <c r="AZ1157" s="17">
        <v>0.17214679735150301</v>
      </c>
      <c r="BA1157" s="17">
        <v>0.21136642444950299</v>
      </c>
      <c r="BB1157" s="17">
        <v>0.19262993550278601</v>
      </c>
      <c r="BC1157" s="17"/>
      <c r="BD1157" s="17">
        <v>0.13661935324760699</v>
      </c>
      <c r="BE1157" s="17">
        <v>0.18909817065566401</v>
      </c>
      <c r="BF1157" s="17">
        <v>0.24556201836959801</v>
      </c>
      <c r="BG1157" s="17">
        <v>0.30297211246095801</v>
      </c>
      <c r="BH1157" s="17">
        <v>0.435506192060507</v>
      </c>
      <c r="BI1157" s="17"/>
      <c r="BJ1157" s="17">
        <v>0.20112687024847001</v>
      </c>
      <c r="BK1157" s="17">
        <v>0.26477643085222202</v>
      </c>
      <c r="BL1157" s="17"/>
      <c r="BM1157" s="17">
        <v>0.205014591227038</v>
      </c>
      <c r="BN1157" s="17">
        <v>0.24453570573050801</v>
      </c>
      <c r="BO1157" s="17"/>
      <c r="BP1157" s="17">
        <v>0.25537849968009502</v>
      </c>
      <c r="BQ1157" s="17">
        <v>0.26291339896932198</v>
      </c>
      <c r="BR1157" s="17">
        <v>0.23351128299504201</v>
      </c>
      <c r="BS1157" s="17">
        <v>0.19345318261723601</v>
      </c>
      <c r="BT1157" s="17"/>
      <c r="BU1157" s="17">
        <v>0.269200121861283</v>
      </c>
      <c r="BV1157" s="17">
        <v>0.143191526423116</v>
      </c>
      <c r="BW1157" s="17"/>
      <c r="BX1157" s="17">
        <v>0.33833988309833202</v>
      </c>
      <c r="BY1157" s="17">
        <v>0.16546971619498699</v>
      </c>
      <c r="BZ1157" s="17"/>
      <c r="CA1157" s="17">
        <v>0.31357271630328298</v>
      </c>
      <c r="CB1157" s="17">
        <v>5.1387675619260199E-2</v>
      </c>
      <c r="CC1157" s="17">
        <v>0.42216236054512801</v>
      </c>
      <c r="CD1157" s="17">
        <v>0.108337295069796</v>
      </c>
    </row>
    <row r="1158" spans="2:82">
      <c r="B1158" t="s">
        <v>383</v>
      </c>
      <c r="C1158" s="17">
        <v>0.46130348241934399</v>
      </c>
      <c r="D1158" s="17">
        <v>0.47149449350758998</v>
      </c>
      <c r="E1158" s="17">
        <v>0.45328299094024099</v>
      </c>
      <c r="F1158" s="17"/>
      <c r="G1158" s="17">
        <v>0.489836331849416</v>
      </c>
      <c r="H1158" s="17">
        <v>0.46579795221251402</v>
      </c>
      <c r="I1158" s="17">
        <v>0.44506438024040301</v>
      </c>
      <c r="J1158" s="17">
        <v>0.478302700723927</v>
      </c>
      <c r="K1158" s="17">
        <v>0.440646485114282</v>
      </c>
      <c r="L1158" s="17">
        <v>0.45187392340600502</v>
      </c>
      <c r="M1158" s="17"/>
      <c r="N1158" s="17">
        <v>0.48668330863973602</v>
      </c>
      <c r="O1158" s="17">
        <v>0.46637667938870497</v>
      </c>
      <c r="P1158" s="17">
        <v>0.45024371163476401</v>
      </c>
      <c r="Q1158" s="17">
        <v>0.43808814944638202</v>
      </c>
      <c r="R1158" s="17"/>
      <c r="S1158" s="17">
        <v>0.42751406588209501</v>
      </c>
      <c r="T1158" s="17">
        <v>0.49868895925710099</v>
      </c>
      <c r="U1158" s="17">
        <v>0.46254389520188899</v>
      </c>
      <c r="V1158" s="17">
        <v>0.464038128455521</v>
      </c>
      <c r="W1158" s="17">
        <v>0.494055663241668</v>
      </c>
      <c r="X1158" s="17">
        <v>0.47573182139148901</v>
      </c>
      <c r="Y1158" s="17">
        <v>0.47313429000499801</v>
      </c>
      <c r="Z1158" s="17">
        <v>0.48637348970961503</v>
      </c>
      <c r="AA1158" s="17">
        <v>0.44473941352504798</v>
      </c>
      <c r="AB1158" s="17">
        <v>0.46687059727781399</v>
      </c>
      <c r="AC1158" s="17">
        <v>0.38537145222761399</v>
      </c>
      <c r="AD1158" s="17">
        <v>0.41116254630465499</v>
      </c>
      <c r="AE1158" s="17"/>
      <c r="AF1158" s="17">
        <v>0.63630987921076798</v>
      </c>
      <c r="AG1158" s="17">
        <v>0.43740063082504199</v>
      </c>
      <c r="AH1158" s="17">
        <v>0.483310817039521</v>
      </c>
      <c r="AI1158" s="17">
        <v>0.41135616900884803</v>
      </c>
      <c r="AJ1158" s="17">
        <v>0.47080247813600501</v>
      </c>
      <c r="AK1158" s="17">
        <v>0.46023623364711103</v>
      </c>
      <c r="AL1158" s="17">
        <v>0.47921871525221399</v>
      </c>
      <c r="AM1158" s="17">
        <v>0.50984837740959699</v>
      </c>
      <c r="AN1158" s="17">
        <v>0.438500351791345</v>
      </c>
      <c r="AO1158" s="17">
        <v>0.45187729973290902</v>
      </c>
      <c r="AP1158" s="17">
        <v>0.50169996649831905</v>
      </c>
      <c r="AQ1158" s="17">
        <v>0.48572468542597802</v>
      </c>
      <c r="AR1158" s="17">
        <v>0.469067803213922</v>
      </c>
      <c r="AS1158" s="17">
        <v>0.40284743827025099</v>
      </c>
      <c r="AT1158" s="17">
        <v>0.63388798183290695</v>
      </c>
      <c r="AU1158" s="17">
        <v>0.40011459135649702</v>
      </c>
      <c r="AV1158" s="17"/>
      <c r="AW1158" s="17">
        <v>0.44531294980694203</v>
      </c>
      <c r="AX1158" s="17">
        <v>0.47701701873394198</v>
      </c>
      <c r="AY1158" s="17">
        <v>0.464221382219902</v>
      </c>
      <c r="AZ1158" s="17">
        <v>0.48833005223369802</v>
      </c>
      <c r="BA1158" s="17">
        <v>0.44599061755707597</v>
      </c>
      <c r="BB1158" s="17">
        <v>0.38718949268359498</v>
      </c>
      <c r="BC1158" s="17"/>
      <c r="BD1158" s="17">
        <v>0.44591902190911298</v>
      </c>
      <c r="BE1158" s="17">
        <v>0.42305530379456702</v>
      </c>
      <c r="BF1158" s="17">
        <v>0.50409458231196302</v>
      </c>
      <c r="BG1158" s="17">
        <v>0.48716934568770698</v>
      </c>
      <c r="BH1158" s="17">
        <v>0.43123934896474803</v>
      </c>
      <c r="BI1158" s="17"/>
      <c r="BJ1158" s="17">
        <v>0.461597248711138</v>
      </c>
      <c r="BK1158" s="17">
        <v>0.47163505308630799</v>
      </c>
      <c r="BL1158" s="17"/>
      <c r="BM1158" s="17">
        <v>0.45968571488332199</v>
      </c>
      <c r="BN1158" s="17">
        <v>0.47133385592595001</v>
      </c>
      <c r="BO1158" s="17"/>
      <c r="BP1158" s="17">
        <v>0.49775043950127301</v>
      </c>
      <c r="BQ1158" s="17">
        <v>0.48352327979785498</v>
      </c>
      <c r="BR1158" s="17">
        <v>0.490438605483139</v>
      </c>
      <c r="BS1158" s="17">
        <v>0.45723609600023402</v>
      </c>
      <c r="BT1158" s="17"/>
      <c r="BU1158" s="17">
        <v>0.48101357609162099</v>
      </c>
      <c r="BV1158" s="17">
        <v>0.436689007974638</v>
      </c>
      <c r="BW1158" s="17"/>
      <c r="BX1158" s="17">
        <v>0.47598910365803598</v>
      </c>
      <c r="BY1158" s="17">
        <v>0.45570749816582501</v>
      </c>
      <c r="BZ1158" s="17"/>
      <c r="CA1158" s="17">
        <v>0.55507370059268402</v>
      </c>
      <c r="CB1158" s="17">
        <v>0.348406086425464</v>
      </c>
      <c r="CC1158" s="17">
        <v>0.51747169771413004</v>
      </c>
      <c r="CD1158" s="17">
        <v>0.47941520988875702</v>
      </c>
    </row>
    <row r="1159" spans="2:82">
      <c r="B1159" t="s">
        <v>384</v>
      </c>
      <c r="C1159" s="17">
        <v>0.21962662014614401</v>
      </c>
      <c r="D1159" s="17">
        <v>0.209006460232292</v>
      </c>
      <c r="E1159" s="17">
        <v>0.22952022977706699</v>
      </c>
      <c r="F1159" s="17"/>
      <c r="G1159" s="17">
        <v>0.21219499967598901</v>
      </c>
      <c r="H1159" s="17">
        <v>0.18669457303649201</v>
      </c>
      <c r="I1159" s="17">
        <v>0.20407956495158799</v>
      </c>
      <c r="J1159" s="17">
        <v>0.238207389406208</v>
      </c>
      <c r="K1159" s="17">
        <v>0.259980267191737</v>
      </c>
      <c r="L1159" s="17">
        <v>0.222361502577028</v>
      </c>
      <c r="M1159" s="17"/>
      <c r="N1159" s="17">
        <v>0.15544253399316599</v>
      </c>
      <c r="O1159" s="17">
        <v>0.20438668980856201</v>
      </c>
      <c r="P1159" s="17">
        <v>0.28268703758640201</v>
      </c>
      <c r="Q1159" s="17">
        <v>0.24645602586037499</v>
      </c>
      <c r="R1159" s="17"/>
      <c r="S1159" s="17">
        <v>0.21415055514963199</v>
      </c>
      <c r="T1159" s="17">
        <v>0.199542194172663</v>
      </c>
      <c r="U1159" s="17">
        <v>0.25447859151249502</v>
      </c>
      <c r="V1159" s="17">
        <v>0.18893339879551699</v>
      </c>
      <c r="W1159" s="17">
        <v>0.26194570042367499</v>
      </c>
      <c r="X1159" s="17">
        <v>0.24215066704173999</v>
      </c>
      <c r="Y1159" s="17">
        <v>0.18618130334586699</v>
      </c>
      <c r="Z1159" s="17">
        <v>0.291759312584216</v>
      </c>
      <c r="AA1159" s="17">
        <v>0.19492526445626701</v>
      </c>
      <c r="AB1159" s="17">
        <v>0.19945372245072199</v>
      </c>
      <c r="AC1159" s="17">
        <v>0.298381186604465</v>
      </c>
      <c r="AD1159" s="17">
        <v>0.19959454249522901</v>
      </c>
      <c r="AE1159" s="17"/>
      <c r="AF1159" s="17">
        <v>0</v>
      </c>
      <c r="AG1159" s="17">
        <v>0.21936309123459</v>
      </c>
      <c r="AH1159" s="17">
        <v>0.22547770435886699</v>
      </c>
      <c r="AI1159" s="17">
        <v>0.25173027696418698</v>
      </c>
      <c r="AJ1159" s="17">
        <v>0.24955513846314001</v>
      </c>
      <c r="AK1159" s="17">
        <v>0.22807468748344301</v>
      </c>
      <c r="AL1159" s="17">
        <v>0.22654010433169</v>
      </c>
      <c r="AM1159" s="17">
        <v>0.20309412612858099</v>
      </c>
      <c r="AN1159" s="17">
        <v>0.26623081305562002</v>
      </c>
      <c r="AO1159" s="17">
        <v>0.23083709818735401</v>
      </c>
      <c r="AP1159" s="17">
        <v>0.199687839001677</v>
      </c>
      <c r="AQ1159" s="17">
        <v>0.15289732352709201</v>
      </c>
      <c r="AR1159" s="17">
        <v>0.21331619455552001</v>
      </c>
      <c r="AS1159" s="17">
        <v>0.22370816486202</v>
      </c>
      <c r="AT1159" s="17">
        <v>7.2262687900041395E-2</v>
      </c>
      <c r="AU1159" s="17">
        <v>0.15477117699488399</v>
      </c>
      <c r="AV1159" s="17"/>
      <c r="AW1159" s="17">
        <v>0.201515219016491</v>
      </c>
      <c r="AX1159" s="17">
        <v>0.18621327112502301</v>
      </c>
      <c r="AY1159" s="17">
        <v>0.24604221034464299</v>
      </c>
      <c r="AZ1159" s="17">
        <v>0.227001386567242</v>
      </c>
      <c r="BA1159" s="17">
        <v>0.23606660103823099</v>
      </c>
      <c r="BB1159" s="17">
        <v>0.31875022288329202</v>
      </c>
      <c r="BC1159" s="17"/>
      <c r="BD1159" s="17">
        <v>0.27344660499145401</v>
      </c>
      <c r="BE1159" s="17">
        <v>0.249986579203377</v>
      </c>
      <c r="BF1159" s="17">
        <v>0.171446465771149</v>
      </c>
      <c r="BG1159" s="17">
        <v>0.154123625242993</v>
      </c>
      <c r="BH1159" s="17">
        <v>0.133254458974744</v>
      </c>
      <c r="BI1159" s="17"/>
      <c r="BJ1159" s="17">
        <v>0.22367862675354999</v>
      </c>
      <c r="BK1159" s="17">
        <v>0.19881491999231299</v>
      </c>
      <c r="BL1159" s="17"/>
      <c r="BM1159" s="17">
        <v>0.225206242329621</v>
      </c>
      <c r="BN1159" s="17">
        <v>0.19564518258298599</v>
      </c>
      <c r="BO1159" s="17"/>
      <c r="BP1159" s="17">
        <v>0.18623145854494599</v>
      </c>
      <c r="BQ1159" s="17">
        <v>0.15913557891505201</v>
      </c>
      <c r="BR1159" s="17">
        <v>0.19812070469757601</v>
      </c>
      <c r="BS1159" s="17">
        <v>0.23568288704746099</v>
      </c>
      <c r="BT1159" s="17"/>
      <c r="BU1159" s="17">
        <v>0.16700014045369799</v>
      </c>
      <c r="BV1159" s="17">
        <v>0.28534792827602601</v>
      </c>
      <c r="BW1159" s="17"/>
      <c r="BX1159" s="17">
        <v>0.13250282720204301</v>
      </c>
      <c r="BY1159" s="17">
        <v>0.25282530922424501</v>
      </c>
      <c r="BZ1159" s="17"/>
      <c r="CA1159" s="17">
        <v>9.0773911131519794E-2</v>
      </c>
      <c r="CB1159" s="17">
        <v>0.36404425866627499</v>
      </c>
      <c r="CC1159" s="17">
        <v>4.5618189406527503E-2</v>
      </c>
      <c r="CD1159" s="17">
        <v>0.309941316997911</v>
      </c>
    </row>
    <row r="1160" spans="2:82">
      <c r="B1160" t="s">
        <v>385</v>
      </c>
      <c r="C1160" s="17">
        <v>5.2590493095403201E-2</v>
      </c>
      <c r="D1160" s="17">
        <v>5.4297463962005903E-2</v>
      </c>
      <c r="E1160" s="17">
        <v>5.1372897180067198E-2</v>
      </c>
      <c r="F1160" s="17"/>
      <c r="G1160" s="17">
        <v>6.8219657083158802E-2</v>
      </c>
      <c r="H1160" s="17">
        <v>6.4511982326510106E-2</v>
      </c>
      <c r="I1160" s="17">
        <v>2.6858539258776501E-2</v>
      </c>
      <c r="J1160" s="17">
        <v>7.5560916939179504E-2</v>
      </c>
      <c r="K1160" s="17">
        <v>5.7024436817768399E-2</v>
      </c>
      <c r="L1160" s="17">
        <v>3.1967110434157502E-2</v>
      </c>
      <c r="M1160" s="17"/>
      <c r="N1160" s="17">
        <v>4.1805076478639597E-2</v>
      </c>
      <c r="O1160" s="17">
        <v>4.5323650274701997E-2</v>
      </c>
      <c r="P1160" s="17">
        <v>6.6751936166258005E-2</v>
      </c>
      <c r="Q1160" s="17">
        <v>6.1509010636479698E-2</v>
      </c>
      <c r="R1160" s="17"/>
      <c r="S1160" s="17">
        <v>2.99744901325333E-2</v>
      </c>
      <c r="T1160" s="17">
        <v>6.2887904561691604E-2</v>
      </c>
      <c r="U1160" s="17">
        <v>4.2872032736877903E-2</v>
      </c>
      <c r="V1160" s="17">
        <v>5.6241981208825002E-2</v>
      </c>
      <c r="W1160" s="17">
        <v>5.4940769334327302E-2</v>
      </c>
      <c r="X1160" s="17">
        <v>3.0685965816848002E-2</v>
      </c>
      <c r="Y1160" s="17">
        <v>7.4444675420257997E-2</v>
      </c>
      <c r="Z1160" s="17">
        <v>6.4729552509969299E-2</v>
      </c>
      <c r="AA1160" s="17">
        <v>6.7607658901883402E-2</v>
      </c>
      <c r="AB1160" s="17">
        <v>5.6304823309443003E-2</v>
      </c>
      <c r="AC1160" s="17">
        <v>4.8009884778219901E-2</v>
      </c>
      <c r="AD1160" s="17">
        <v>4.7285881109267701E-2</v>
      </c>
      <c r="AE1160" s="17"/>
      <c r="AF1160" s="17">
        <v>0.12860401647353101</v>
      </c>
      <c r="AG1160" s="17">
        <v>2.9427847353487201E-2</v>
      </c>
      <c r="AH1160" s="17">
        <v>3.1283633363199899E-2</v>
      </c>
      <c r="AI1160" s="17">
        <v>6.9021110011995901E-2</v>
      </c>
      <c r="AJ1160" s="17">
        <v>5.74693440099616E-2</v>
      </c>
      <c r="AK1160" s="17">
        <v>4.3462957340339101E-2</v>
      </c>
      <c r="AL1160" s="17">
        <v>6.8888519798515596E-2</v>
      </c>
      <c r="AM1160" s="17">
        <v>4.4223479930652301E-2</v>
      </c>
      <c r="AN1160" s="17">
        <v>7.6117887897230396E-2</v>
      </c>
      <c r="AO1160" s="17">
        <v>5.2392133969615097E-2</v>
      </c>
      <c r="AP1160" s="17">
        <v>3.3596896586151399E-2</v>
      </c>
      <c r="AQ1160" s="17">
        <v>8.0100041182627799E-2</v>
      </c>
      <c r="AR1160" s="17">
        <v>7.16504688501228E-2</v>
      </c>
      <c r="AS1160" s="17">
        <v>1.6967518033410098E-2</v>
      </c>
      <c r="AT1160" s="17">
        <v>2.26914895643433E-2</v>
      </c>
      <c r="AU1160" s="17">
        <v>4.4394194519911903E-2</v>
      </c>
      <c r="AV1160" s="17"/>
      <c r="AW1160" s="17">
        <v>6.0968561381626797E-2</v>
      </c>
      <c r="AX1160" s="17">
        <v>4.9567003008439803E-2</v>
      </c>
      <c r="AY1160" s="17">
        <v>4.8453473094239301E-2</v>
      </c>
      <c r="AZ1160" s="17">
        <v>4.8626142691651997E-2</v>
      </c>
      <c r="BA1160" s="17">
        <v>5.7031026294406401E-2</v>
      </c>
      <c r="BB1160" s="17">
        <v>4.9173102855211002E-2</v>
      </c>
      <c r="BC1160" s="17"/>
      <c r="BD1160" s="17">
        <v>6.0788985960634402E-2</v>
      </c>
      <c r="BE1160" s="17">
        <v>8.3145808662212606E-2</v>
      </c>
      <c r="BF1160" s="17">
        <v>4.2993138449173803E-2</v>
      </c>
      <c r="BG1160" s="17">
        <v>2.74120236567525E-2</v>
      </c>
      <c r="BH1160" s="17">
        <v>0</v>
      </c>
      <c r="BI1160" s="17"/>
      <c r="BJ1160" s="17">
        <v>5.7404132347411901E-2</v>
      </c>
      <c r="BK1160" s="17">
        <v>3.3289169046654798E-2</v>
      </c>
      <c r="BL1160" s="17"/>
      <c r="BM1160" s="17">
        <v>5.6320453113045697E-2</v>
      </c>
      <c r="BN1160" s="17">
        <v>3.6082998477745397E-2</v>
      </c>
      <c r="BO1160" s="17"/>
      <c r="BP1160" s="17">
        <v>1.25852672015083E-2</v>
      </c>
      <c r="BQ1160" s="17">
        <v>4.9944990535744499E-2</v>
      </c>
      <c r="BR1160" s="17">
        <v>4.9029704617571501E-2</v>
      </c>
      <c r="BS1160" s="17">
        <v>5.6792276744309297E-2</v>
      </c>
      <c r="BT1160" s="17"/>
      <c r="BU1160" s="17">
        <v>4.7637490109575097E-2</v>
      </c>
      <c r="BV1160" s="17">
        <v>5.8775931249393398E-2</v>
      </c>
      <c r="BW1160" s="17"/>
      <c r="BX1160" s="17">
        <v>3.0459258933303798E-2</v>
      </c>
      <c r="BY1160" s="17">
        <v>6.1023642491614599E-2</v>
      </c>
      <c r="BZ1160" s="17"/>
      <c r="CA1160" s="17">
        <v>1.4844594891159701E-2</v>
      </c>
      <c r="CB1160" s="17">
        <v>0.12738900857320001</v>
      </c>
      <c r="CC1160" s="17">
        <v>9.8732143217304495E-3</v>
      </c>
      <c r="CD1160" s="17">
        <v>4.0116211088875302E-2</v>
      </c>
    </row>
    <row r="1161" spans="2:82">
      <c r="B1161" t="s">
        <v>386</v>
      </c>
      <c r="C1161" s="17">
        <v>2.0032004380616301E-2</v>
      </c>
      <c r="D1161" s="17">
        <v>2.2715620672107101E-2</v>
      </c>
      <c r="E1161" s="17">
        <v>1.7643216412965901E-2</v>
      </c>
      <c r="F1161" s="17"/>
      <c r="G1161" s="17">
        <v>1.44260042060467E-2</v>
      </c>
      <c r="H1161" s="17">
        <v>6.69038221465219E-3</v>
      </c>
      <c r="I1161" s="17">
        <v>4.3731973645122602E-2</v>
      </c>
      <c r="J1161" s="17">
        <v>2.9824441187967E-2</v>
      </c>
      <c r="K1161" s="17">
        <v>1.7505036287945499E-2</v>
      </c>
      <c r="L1161" s="17">
        <v>8.8106271332655996E-3</v>
      </c>
      <c r="M1161" s="17"/>
      <c r="N1161" s="17">
        <v>1.2890007718037E-2</v>
      </c>
      <c r="O1161" s="17">
        <v>2.12149514137055E-2</v>
      </c>
      <c r="P1161" s="17">
        <v>2.1417651229980201E-2</v>
      </c>
      <c r="Q1161" s="17">
        <v>2.59458956453224E-2</v>
      </c>
      <c r="R1161" s="17"/>
      <c r="S1161" s="17">
        <v>1.9223613921042201E-2</v>
      </c>
      <c r="T1161" s="17">
        <v>6.7027706481679302E-3</v>
      </c>
      <c r="U1161" s="17">
        <v>1.2842611872260301E-2</v>
      </c>
      <c r="V1161" s="17">
        <v>2.1878885810431001E-2</v>
      </c>
      <c r="W1161" s="17">
        <v>1.34736133057703E-2</v>
      </c>
      <c r="X1161" s="17">
        <v>3.3378977713816302E-2</v>
      </c>
      <c r="Y1161" s="17">
        <v>3.4184496668634899E-2</v>
      </c>
      <c r="Z1161" s="17">
        <v>1.3621413240238E-2</v>
      </c>
      <c r="AA1161" s="17">
        <v>7.9112800037520106E-3</v>
      </c>
      <c r="AB1161" s="17">
        <v>2.49602545773451E-2</v>
      </c>
      <c r="AC1161" s="17">
        <v>1.4098246964798999E-2</v>
      </c>
      <c r="AD1161" s="17">
        <v>7.9725839408513605E-2</v>
      </c>
      <c r="AE1161" s="17"/>
      <c r="AF1161" s="17">
        <v>0</v>
      </c>
      <c r="AG1161" s="17">
        <v>3.1943680962480597E-2</v>
      </c>
      <c r="AH1161" s="17">
        <v>4.0541979704317999E-2</v>
      </c>
      <c r="AI1161" s="17">
        <v>7.1550826289021197E-3</v>
      </c>
      <c r="AJ1161" s="17">
        <v>2.75838385428505E-2</v>
      </c>
      <c r="AK1161" s="17">
        <v>1.7891554297582799E-2</v>
      </c>
      <c r="AL1161" s="17">
        <v>2.0571816355974201E-2</v>
      </c>
      <c r="AM1161" s="17">
        <v>1.2258974129404699E-2</v>
      </c>
      <c r="AN1161" s="17">
        <v>1.6225845852663501E-2</v>
      </c>
      <c r="AO1161" s="17">
        <v>1.7889881114483201E-2</v>
      </c>
      <c r="AP1161" s="17">
        <v>1.49428434698938E-2</v>
      </c>
      <c r="AQ1161" s="17">
        <v>1.9955315362004299E-2</v>
      </c>
      <c r="AR1161" s="17">
        <v>1.2857059572681699E-2</v>
      </c>
      <c r="AS1161" s="17">
        <v>3.68170481480758E-2</v>
      </c>
      <c r="AT1161" s="17">
        <v>1.9871205977784901E-2</v>
      </c>
      <c r="AU1161" s="17">
        <v>2.0666870820585301E-2</v>
      </c>
      <c r="AV1161" s="17"/>
      <c r="AW1161" s="17">
        <v>1.40088555289363E-2</v>
      </c>
      <c r="AX1161" s="17">
        <v>1.7087413713427702E-2</v>
      </c>
      <c r="AY1161" s="17">
        <v>3.2012716655239602E-2</v>
      </c>
      <c r="AZ1161" s="17">
        <v>3.02621967593362E-2</v>
      </c>
      <c r="BA1161" s="17">
        <v>8.0402864892988608E-3</v>
      </c>
      <c r="BB1161" s="17">
        <v>1.9404818623855499E-2</v>
      </c>
      <c r="BC1161" s="17"/>
      <c r="BD1161" s="17">
        <v>2.3430466189079201E-2</v>
      </c>
      <c r="BE1161" s="17">
        <v>2.3714800463614301E-2</v>
      </c>
      <c r="BF1161" s="17">
        <v>1.3358564441532E-2</v>
      </c>
      <c r="BG1161" s="17">
        <v>1.30347046784869E-2</v>
      </c>
      <c r="BH1161" s="17">
        <v>0</v>
      </c>
      <c r="BI1161" s="17"/>
      <c r="BJ1161" s="17">
        <v>2.1618850634867601E-2</v>
      </c>
      <c r="BK1161" s="17">
        <v>1.1258707520742499E-2</v>
      </c>
      <c r="BL1161" s="17"/>
      <c r="BM1161" s="17">
        <v>2.06834876357706E-2</v>
      </c>
      <c r="BN1161" s="17">
        <v>1.7410239789346301E-2</v>
      </c>
      <c r="BO1161" s="17"/>
      <c r="BP1161" s="17">
        <v>1.723440739469E-2</v>
      </c>
      <c r="BQ1161" s="17">
        <v>8.9561244887796203E-3</v>
      </c>
      <c r="BR1161" s="17">
        <v>2.0272095448899501E-2</v>
      </c>
      <c r="BS1161" s="17">
        <v>2.2851133682073501E-2</v>
      </c>
      <c r="BT1161" s="17"/>
      <c r="BU1161" s="17">
        <v>1.29348474862735E-2</v>
      </c>
      <c r="BV1161" s="17">
        <v>2.8895117357678499E-2</v>
      </c>
      <c r="BW1161" s="17"/>
      <c r="BX1161" s="17">
        <v>6.4499325845845E-3</v>
      </c>
      <c r="BY1161" s="17">
        <v>2.5207478993873898E-2</v>
      </c>
      <c r="BZ1161" s="17"/>
      <c r="CA1161" s="17">
        <v>7.2440448327277199E-3</v>
      </c>
      <c r="CB1161" s="17">
        <v>5.7970623533473903E-2</v>
      </c>
      <c r="CC1161" s="17">
        <v>1.51861145486262E-3</v>
      </c>
      <c r="CD1161" s="17">
        <v>8.5900696499770293E-3</v>
      </c>
    </row>
    <row r="1162" spans="2:82">
      <c r="B1162" t="s">
        <v>124</v>
      </c>
      <c r="C1162" s="17">
        <v>3.3280338882898497E-2</v>
      </c>
      <c r="D1162" s="17">
        <v>2.7869757909051201E-2</v>
      </c>
      <c r="E1162" s="17">
        <v>3.8654515341243E-2</v>
      </c>
      <c r="F1162" s="17"/>
      <c r="G1162" s="17">
        <v>3.6997647549541698E-2</v>
      </c>
      <c r="H1162" s="17">
        <v>2.98248588243131E-2</v>
      </c>
      <c r="I1162" s="17">
        <v>4.0633539364759497E-2</v>
      </c>
      <c r="J1162" s="17">
        <v>3.6269849730547699E-2</v>
      </c>
      <c r="K1162" s="17">
        <v>2.24464879739491E-2</v>
      </c>
      <c r="L1162" s="17">
        <v>3.2327317206637299E-2</v>
      </c>
      <c r="M1162" s="17"/>
      <c r="N1162" s="17">
        <v>1.6099425486396101E-2</v>
      </c>
      <c r="O1162" s="17">
        <v>3.1627084544186598E-2</v>
      </c>
      <c r="P1162" s="17">
        <v>3.7013480339478898E-2</v>
      </c>
      <c r="Q1162" s="17">
        <v>5.1741331170838699E-2</v>
      </c>
      <c r="R1162" s="17"/>
      <c r="S1162" s="17">
        <v>3.2067170785505403E-2</v>
      </c>
      <c r="T1162" s="17">
        <v>2.1374158794426699E-2</v>
      </c>
      <c r="U1162" s="17">
        <v>4.6776471785850801E-2</v>
      </c>
      <c r="V1162" s="17">
        <v>3.5743209856667402E-2</v>
      </c>
      <c r="W1162" s="17">
        <v>1.31654216827598E-2</v>
      </c>
      <c r="X1162" s="17">
        <v>4.3985419649422403E-2</v>
      </c>
      <c r="Y1162" s="17">
        <v>3.1523407341794298E-2</v>
      </c>
      <c r="Z1162" s="17">
        <v>1.3621413240238E-2</v>
      </c>
      <c r="AA1162" s="17">
        <v>5.3845254279390201E-2</v>
      </c>
      <c r="AB1162" s="17">
        <v>6.3416038405169897E-3</v>
      </c>
      <c r="AC1162" s="17">
        <v>5.90160461058837E-2</v>
      </c>
      <c r="AD1162" s="17">
        <v>5.1834833394466803E-2</v>
      </c>
      <c r="AE1162" s="17"/>
      <c r="AF1162" s="17">
        <v>0.13412252740497499</v>
      </c>
      <c r="AG1162" s="17">
        <v>5.56760622101772E-2</v>
      </c>
      <c r="AH1162" s="17">
        <v>3.6522480850660698E-2</v>
      </c>
      <c r="AI1162" s="17">
        <v>8.3242986896824606E-2</v>
      </c>
      <c r="AJ1162" s="17">
        <v>9.3334699204378896E-3</v>
      </c>
      <c r="AK1162" s="17">
        <v>2.51923069206932E-2</v>
      </c>
      <c r="AL1162" s="17">
        <v>3.36109305239412E-2</v>
      </c>
      <c r="AM1162" s="17">
        <v>3.7203552297884697E-2</v>
      </c>
      <c r="AN1162" s="17">
        <v>7.2923629050327104E-3</v>
      </c>
      <c r="AO1162" s="17">
        <v>5.58210488295975E-2</v>
      </c>
      <c r="AP1162" s="17">
        <v>1.4295570786473101E-2</v>
      </c>
      <c r="AQ1162" s="17">
        <v>0</v>
      </c>
      <c r="AR1162" s="17">
        <v>1.6586498029471101E-2</v>
      </c>
      <c r="AS1162" s="17">
        <v>0</v>
      </c>
      <c r="AT1162" s="17">
        <v>2.5485525647569399E-2</v>
      </c>
      <c r="AU1162" s="17">
        <v>1.2894817632377001E-2</v>
      </c>
      <c r="AV1162" s="17"/>
      <c r="AW1162" s="17">
        <v>1.7208576035286999E-2</v>
      </c>
      <c r="AX1162" s="17">
        <v>4.5396717834007401E-2</v>
      </c>
      <c r="AY1162" s="17">
        <v>2.7847956248868301E-2</v>
      </c>
      <c r="AZ1162" s="17">
        <v>3.3633424396569099E-2</v>
      </c>
      <c r="BA1162" s="17">
        <v>4.1505044171485303E-2</v>
      </c>
      <c r="BB1162" s="17">
        <v>3.2852427451260199E-2</v>
      </c>
      <c r="BC1162" s="17"/>
      <c r="BD1162" s="17">
        <v>5.97955677021123E-2</v>
      </c>
      <c r="BE1162" s="17">
        <v>3.0999337220565401E-2</v>
      </c>
      <c r="BF1162" s="17">
        <v>2.2545230656583998E-2</v>
      </c>
      <c r="BG1162" s="17">
        <v>1.52881882731031E-2</v>
      </c>
      <c r="BH1162" s="17">
        <v>0</v>
      </c>
      <c r="BI1162" s="17"/>
      <c r="BJ1162" s="17">
        <v>3.4574271304563101E-2</v>
      </c>
      <c r="BK1162" s="17">
        <v>2.02257195017593E-2</v>
      </c>
      <c r="BL1162" s="17"/>
      <c r="BM1162" s="17">
        <v>3.30895108112031E-2</v>
      </c>
      <c r="BN1162" s="17">
        <v>3.49920174934642E-2</v>
      </c>
      <c r="BO1162" s="17"/>
      <c r="BP1162" s="17">
        <v>3.0819927677488101E-2</v>
      </c>
      <c r="BQ1162" s="17">
        <v>3.5526627293247397E-2</v>
      </c>
      <c r="BR1162" s="17">
        <v>8.6276067577721396E-3</v>
      </c>
      <c r="BS1162" s="17">
        <v>3.3984423908686702E-2</v>
      </c>
      <c r="BT1162" s="17"/>
      <c r="BU1162" s="17">
        <v>2.2213823997549498E-2</v>
      </c>
      <c r="BV1162" s="17">
        <v>4.7100488719148098E-2</v>
      </c>
      <c r="BW1162" s="17"/>
      <c r="BX1162" s="17">
        <v>1.6258994523700599E-2</v>
      </c>
      <c r="BY1162" s="17">
        <v>3.9766354929455003E-2</v>
      </c>
      <c r="BZ1162" s="17"/>
      <c r="CA1162" s="17">
        <v>1.84910322486255E-2</v>
      </c>
      <c r="CB1162" s="17">
        <v>5.0802347182326499E-2</v>
      </c>
      <c r="CC1162" s="17">
        <v>3.3559265576219399E-3</v>
      </c>
      <c r="CD1162" s="17">
        <v>5.3599897304684098E-2</v>
      </c>
    </row>
    <row r="1163" spans="2:82">
      <c r="B1163" t="s">
        <v>387</v>
      </c>
      <c r="C1163" s="17">
        <v>0.67447054349493796</v>
      </c>
      <c r="D1163" s="17">
        <v>0.68611069722454299</v>
      </c>
      <c r="E1163" s="17">
        <v>0.66280914128865698</v>
      </c>
      <c r="F1163" s="17"/>
      <c r="G1163" s="17">
        <v>0.66816169148526405</v>
      </c>
      <c r="H1163" s="17">
        <v>0.71227820359803296</v>
      </c>
      <c r="I1163" s="17">
        <v>0.68469638277975298</v>
      </c>
      <c r="J1163" s="17">
        <v>0.62013740273609796</v>
      </c>
      <c r="K1163" s="17">
        <v>0.64304377172860006</v>
      </c>
      <c r="L1163" s="17">
        <v>0.70453344264891204</v>
      </c>
      <c r="M1163" s="17"/>
      <c r="N1163" s="17">
        <v>0.77376295632376102</v>
      </c>
      <c r="O1163" s="17">
        <v>0.69744762395884397</v>
      </c>
      <c r="P1163" s="17">
        <v>0.59212989467788002</v>
      </c>
      <c r="Q1163" s="17">
        <v>0.61434773668698395</v>
      </c>
      <c r="R1163" s="17"/>
      <c r="S1163" s="17">
        <v>0.70458417001128704</v>
      </c>
      <c r="T1163" s="17">
        <v>0.70949297182305004</v>
      </c>
      <c r="U1163" s="17">
        <v>0.64303029209251605</v>
      </c>
      <c r="V1163" s="17">
        <v>0.697202524328559</v>
      </c>
      <c r="W1163" s="17">
        <v>0.65647449525346702</v>
      </c>
      <c r="X1163" s="17">
        <v>0.64979896977817297</v>
      </c>
      <c r="Y1163" s="17">
        <v>0.67366611722344505</v>
      </c>
      <c r="Z1163" s="17">
        <v>0.61626830842533797</v>
      </c>
      <c r="AA1163" s="17">
        <v>0.67571054235870798</v>
      </c>
      <c r="AB1163" s="17">
        <v>0.71293959582197297</v>
      </c>
      <c r="AC1163" s="17">
        <v>0.58049463554663205</v>
      </c>
      <c r="AD1163" s="17">
        <v>0.62155890359252297</v>
      </c>
      <c r="AE1163" s="17"/>
      <c r="AF1163" s="17">
        <v>0.73727345612149398</v>
      </c>
      <c r="AG1163" s="17">
        <v>0.66358931823926504</v>
      </c>
      <c r="AH1163" s="17">
        <v>0.66617420172295405</v>
      </c>
      <c r="AI1163" s="17">
        <v>0.58885054349808996</v>
      </c>
      <c r="AJ1163" s="17">
        <v>0.65605820906361001</v>
      </c>
      <c r="AK1163" s="17">
        <v>0.68537849395794204</v>
      </c>
      <c r="AL1163" s="17">
        <v>0.65038862898987904</v>
      </c>
      <c r="AM1163" s="17">
        <v>0.70321986751347698</v>
      </c>
      <c r="AN1163" s="17">
        <v>0.63413309028945297</v>
      </c>
      <c r="AO1163" s="17">
        <v>0.64305983789895005</v>
      </c>
      <c r="AP1163" s="17">
        <v>0.737476850155805</v>
      </c>
      <c r="AQ1163" s="17">
        <v>0.747047319928276</v>
      </c>
      <c r="AR1163" s="17">
        <v>0.68558977899220397</v>
      </c>
      <c r="AS1163" s="17">
        <v>0.72250726895649398</v>
      </c>
      <c r="AT1163" s="17">
        <v>0.85968909091026102</v>
      </c>
      <c r="AU1163" s="17">
        <v>0.767272940032242</v>
      </c>
      <c r="AV1163" s="17"/>
      <c r="AW1163" s="17">
        <v>0.706298788037658</v>
      </c>
      <c r="AX1163" s="17">
        <v>0.70173559431910204</v>
      </c>
      <c r="AY1163" s="17">
        <v>0.64564364365700999</v>
      </c>
      <c r="AZ1163" s="17">
        <v>0.66047684958520103</v>
      </c>
      <c r="BA1163" s="17">
        <v>0.65735704200657896</v>
      </c>
      <c r="BB1163" s="17">
        <v>0.57981942818638099</v>
      </c>
      <c r="BC1163" s="17"/>
      <c r="BD1163" s="17">
        <v>0.58253837515672002</v>
      </c>
      <c r="BE1163" s="17">
        <v>0.61215347445023105</v>
      </c>
      <c r="BF1163" s="17">
        <v>0.74965660068156104</v>
      </c>
      <c r="BG1163" s="17">
        <v>0.79014145814866499</v>
      </c>
      <c r="BH1163" s="17">
        <v>0.86674554102525603</v>
      </c>
      <c r="BI1163" s="17"/>
      <c r="BJ1163" s="17">
        <v>0.66272411895960703</v>
      </c>
      <c r="BK1163" s="17">
        <v>0.73641148393852995</v>
      </c>
      <c r="BL1163" s="17"/>
      <c r="BM1163" s="17">
        <v>0.66470030611035902</v>
      </c>
      <c r="BN1163" s="17">
        <v>0.71586956165645899</v>
      </c>
      <c r="BO1163" s="17"/>
      <c r="BP1163" s="17">
        <v>0.75312893918136803</v>
      </c>
      <c r="BQ1163" s="17">
        <v>0.74643667876717701</v>
      </c>
      <c r="BR1163" s="17">
        <v>0.72394988847818098</v>
      </c>
      <c r="BS1163" s="17">
        <v>0.65068927861746895</v>
      </c>
      <c r="BT1163" s="17"/>
      <c r="BU1163" s="17">
        <v>0.75021369795290405</v>
      </c>
      <c r="BV1163" s="17">
        <v>0.579880534397754</v>
      </c>
      <c r="BW1163" s="17"/>
      <c r="BX1163" s="17">
        <v>0.814328986756368</v>
      </c>
      <c r="BY1163" s="17">
        <v>0.62117721436081197</v>
      </c>
      <c r="BZ1163" s="17"/>
      <c r="CA1163" s="17">
        <v>0.868646416895967</v>
      </c>
      <c r="CB1163" s="17">
        <v>0.399793762044724</v>
      </c>
      <c r="CC1163" s="17">
        <v>0.93963405825925705</v>
      </c>
      <c r="CD1163" s="17">
        <v>0.58775250495855202</v>
      </c>
    </row>
    <row r="1164" spans="2:82">
      <c r="B1164" t="s">
        <v>388</v>
      </c>
      <c r="C1164" s="17">
        <v>7.2622497476019496E-2</v>
      </c>
      <c r="D1164" s="17">
        <v>7.7013084634112994E-2</v>
      </c>
      <c r="E1164" s="17">
        <v>6.9016113593033099E-2</v>
      </c>
      <c r="F1164" s="17"/>
      <c r="G1164" s="17">
        <v>8.2645661289205502E-2</v>
      </c>
      <c r="H1164" s="17">
        <v>7.12023645411623E-2</v>
      </c>
      <c r="I1164" s="17">
        <v>7.0590512903899102E-2</v>
      </c>
      <c r="J1164" s="17">
        <v>0.105385358127146</v>
      </c>
      <c r="K1164" s="17">
        <v>7.4529473105713895E-2</v>
      </c>
      <c r="L1164" s="17">
        <v>4.0777737567423103E-2</v>
      </c>
      <c r="M1164" s="17"/>
      <c r="N1164" s="17">
        <v>5.4695084196676597E-2</v>
      </c>
      <c r="O1164" s="17">
        <v>6.65386016884075E-2</v>
      </c>
      <c r="P1164" s="17">
        <v>8.8169587396238105E-2</v>
      </c>
      <c r="Q1164" s="17">
        <v>8.7454906281802094E-2</v>
      </c>
      <c r="R1164" s="17"/>
      <c r="S1164" s="17">
        <v>4.9198104053575498E-2</v>
      </c>
      <c r="T1164" s="17">
        <v>6.9590675209859607E-2</v>
      </c>
      <c r="U1164" s="17">
        <v>5.5714644609138102E-2</v>
      </c>
      <c r="V1164" s="17">
        <v>7.8120867019255996E-2</v>
      </c>
      <c r="W1164" s="17">
        <v>6.8414382640097596E-2</v>
      </c>
      <c r="X1164" s="17">
        <v>6.4064943530664401E-2</v>
      </c>
      <c r="Y1164" s="17">
        <v>0.108629172088893</v>
      </c>
      <c r="Z1164" s="17">
        <v>7.8350965750207294E-2</v>
      </c>
      <c r="AA1164" s="17">
        <v>7.5518938905635394E-2</v>
      </c>
      <c r="AB1164" s="17">
        <v>8.1265077886788106E-2</v>
      </c>
      <c r="AC1164" s="17">
        <v>6.21081317430189E-2</v>
      </c>
      <c r="AD1164" s="17">
        <v>0.12701172051778101</v>
      </c>
      <c r="AE1164" s="17"/>
      <c r="AF1164" s="17">
        <v>0.12860401647353101</v>
      </c>
      <c r="AG1164" s="17">
        <v>6.1371528315967802E-2</v>
      </c>
      <c r="AH1164" s="17">
        <v>7.1825613067517904E-2</v>
      </c>
      <c r="AI1164" s="17">
        <v>7.6176192640898005E-2</v>
      </c>
      <c r="AJ1164" s="17">
        <v>8.5053182552812107E-2</v>
      </c>
      <c r="AK1164" s="17">
        <v>6.1354511637921903E-2</v>
      </c>
      <c r="AL1164" s="17">
        <v>8.94603361544897E-2</v>
      </c>
      <c r="AM1164" s="17">
        <v>5.64824540600571E-2</v>
      </c>
      <c r="AN1164" s="17">
        <v>9.2343733749893894E-2</v>
      </c>
      <c r="AO1164" s="17">
        <v>7.0282015084098301E-2</v>
      </c>
      <c r="AP1164" s="17">
        <v>4.8539740056045298E-2</v>
      </c>
      <c r="AQ1164" s="17">
        <v>0.100055356544632</v>
      </c>
      <c r="AR1164" s="17">
        <v>8.4507528422804498E-2</v>
      </c>
      <c r="AS1164" s="17">
        <v>5.3784566181485902E-2</v>
      </c>
      <c r="AT1164" s="17">
        <v>4.2562695542128201E-2</v>
      </c>
      <c r="AU1164" s="17">
        <v>6.5061065340497201E-2</v>
      </c>
      <c r="AV1164" s="17"/>
      <c r="AW1164" s="17">
        <v>7.4977416910563102E-2</v>
      </c>
      <c r="AX1164" s="17">
        <v>6.6654416721867504E-2</v>
      </c>
      <c r="AY1164" s="17">
        <v>8.0466189749478903E-2</v>
      </c>
      <c r="AZ1164" s="17">
        <v>7.8888339450988207E-2</v>
      </c>
      <c r="BA1164" s="17">
        <v>6.5071312783705301E-2</v>
      </c>
      <c r="BB1164" s="17">
        <v>6.8577921479066606E-2</v>
      </c>
      <c r="BC1164" s="17"/>
      <c r="BD1164" s="17">
        <v>8.4219452149713603E-2</v>
      </c>
      <c r="BE1164" s="17">
        <v>0.106860609125827</v>
      </c>
      <c r="BF1164" s="17">
        <v>5.6351702890705797E-2</v>
      </c>
      <c r="BG1164" s="17">
        <v>4.04467283352394E-2</v>
      </c>
      <c r="BH1164" s="17">
        <v>0</v>
      </c>
      <c r="BI1164" s="17"/>
      <c r="BJ1164" s="17">
        <v>7.9022982982279499E-2</v>
      </c>
      <c r="BK1164" s="17">
        <v>4.4547876567397303E-2</v>
      </c>
      <c r="BL1164" s="17"/>
      <c r="BM1164" s="17">
        <v>7.7003940748816294E-2</v>
      </c>
      <c r="BN1164" s="17">
        <v>5.3493238267091701E-2</v>
      </c>
      <c r="BO1164" s="17"/>
      <c r="BP1164" s="17">
        <v>2.98196745961983E-2</v>
      </c>
      <c r="BQ1164" s="17">
        <v>5.8901115024524102E-2</v>
      </c>
      <c r="BR1164" s="17">
        <v>6.9301800066471006E-2</v>
      </c>
      <c r="BS1164" s="17">
        <v>7.9643410426382802E-2</v>
      </c>
      <c r="BT1164" s="17"/>
      <c r="BU1164" s="17">
        <v>6.0572337595848597E-2</v>
      </c>
      <c r="BV1164" s="17">
        <v>8.7671048607071894E-2</v>
      </c>
      <c r="BW1164" s="17"/>
      <c r="BX1164" s="17">
        <v>3.6909191517888303E-2</v>
      </c>
      <c r="BY1164" s="17">
        <v>8.6231121485488504E-2</v>
      </c>
      <c r="BZ1164" s="17"/>
      <c r="CA1164" s="17">
        <v>2.2088639723887402E-2</v>
      </c>
      <c r="CB1164" s="17">
        <v>0.185359632106674</v>
      </c>
      <c r="CC1164" s="17">
        <v>1.13918257765931E-2</v>
      </c>
      <c r="CD1164" s="17">
        <v>4.8706280738852401E-2</v>
      </c>
    </row>
    <row r="1165" spans="2:82">
      <c r="B1165" t="s">
        <v>230</v>
      </c>
      <c r="C1165" s="17">
        <v>0.60184804601891895</v>
      </c>
      <c r="D1165" s="17">
        <v>0.60909761259043005</v>
      </c>
      <c r="E1165" s="17">
        <v>0.59379302769562403</v>
      </c>
      <c r="F1165" s="17"/>
      <c r="G1165" s="17">
        <v>0.58551603019605902</v>
      </c>
      <c r="H1165" s="17">
        <v>0.64107583905687004</v>
      </c>
      <c r="I1165" s="17">
        <v>0.61410586987585403</v>
      </c>
      <c r="J1165" s="17">
        <v>0.51475204460895096</v>
      </c>
      <c r="K1165" s="17">
        <v>0.56851429862288605</v>
      </c>
      <c r="L1165" s="17">
        <v>0.66375570508148896</v>
      </c>
      <c r="M1165" s="17"/>
      <c r="N1165" s="17">
        <v>0.71906787212708401</v>
      </c>
      <c r="O1165" s="17">
        <v>0.63090902227043599</v>
      </c>
      <c r="P1165" s="17">
        <v>0.50396030728164198</v>
      </c>
      <c r="Q1165" s="17">
        <v>0.52689283040518198</v>
      </c>
      <c r="R1165" s="17"/>
      <c r="S1165" s="17">
        <v>0.65538606595771198</v>
      </c>
      <c r="T1165" s="17">
        <v>0.63990229661319098</v>
      </c>
      <c r="U1165" s="17">
        <v>0.58731564748337795</v>
      </c>
      <c r="V1165" s="17">
        <v>0.61908165730930298</v>
      </c>
      <c r="W1165" s="17">
        <v>0.58806011261336999</v>
      </c>
      <c r="X1165" s="17">
        <v>0.58573402624750903</v>
      </c>
      <c r="Y1165" s="17">
        <v>0.56503694513455205</v>
      </c>
      <c r="Z1165" s="17">
        <v>0.53791734267513103</v>
      </c>
      <c r="AA1165" s="17">
        <v>0.60019160345307199</v>
      </c>
      <c r="AB1165" s="17">
        <v>0.63167451793518503</v>
      </c>
      <c r="AC1165" s="17">
        <v>0.51838650380361295</v>
      </c>
      <c r="AD1165" s="17">
        <v>0.49454718307474199</v>
      </c>
      <c r="AE1165" s="17"/>
      <c r="AF1165" s="17">
        <v>0.60866943964796405</v>
      </c>
      <c r="AG1165" s="17">
        <v>0.602217789923297</v>
      </c>
      <c r="AH1165" s="17">
        <v>0.59434858865543605</v>
      </c>
      <c r="AI1165" s="17">
        <v>0.51267435085719204</v>
      </c>
      <c r="AJ1165" s="17">
        <v>0.57100502651079799</v>
      </c>
      <c r="AK1165" s="17">
        <v>0.62402398232001999</v>
      </c>
      <c r="AL1165" s="17">
        <v>0.56092829283538903</v>
      </c>
      <c r="AM1165" s="17">
        <v>0.64673741345341995</v>
      </c>
      <c r="AN1165" s="17">
        <v>0.54178935653955895</v>
      </c>
      <c r="AO1165" s="17">
        <v>0.57277782281485101</v>
      </c>
      <c r="AP1165" s="17">
        <v>0.68893711009976</v>
      </c>
      <c r="AQ1165" s="17">
        <v>0.64699196338364395</v>
      </c>
      <c r="AR1165" s="17">
        <v>0.60108225056940001</v>
      </c>
      <c r="AS1165" s="17">
        <v>0.668722702775008</v>
      </c>
      <c r="AT1165" s="17">
        <v>0.81712639536813303</v>
      </c>
      <c r="AU1165" s="17">
        <v>0.70221187469174495</v>
      </c>
      <c r="AV1165" s="17"/>
      <c r="AW1165" s="17">
        <v>0.63132137112709497</v>
      </c>
      <c r="AX1165" s="17">
        <v>0.63508117759723404</v>
      </c>
      <c r="AY1165" s="17">
        <v>0.56517745390753105</v>
      </c>
      <c r="AZ1165" s="17">
        <v>0.58158851013421198</v>
      </c>
      <c r="BA1165" s="17">
        <v>0.59228572922287404</v>
      </c>
      <c r="BB1165" s="17">
        <v>0.51124150670731505</v>
      </c>
      <c r="BC1165" s="17"/>
      <c r="BD1165" s="17">
        <v>0.49831892300700598</v>
      </c>
      <c r="BE1165" s="17">
        <v>0.50529286532440398</v>
      </c>
      <c r="BF1165" s="17">
        <v>0.69330489779085602</v>
      </c>
      <c r="BG1165" s="17">
        <v>0.749694729813425</v>
      </c>
      <c r="BH1165" s="17">
        <v>0.86674554102525603</v>
      </c>
      <c r="BI1165" s="17"/>
      <c r="BJ1165" s="17">
        <v>0.58370113597732798</v>
      </c>
      <c r="BK1165" s="17">
        <v>0.69186360737113295</v>
      </c>
      <c r="BL1165" s="17"/>
      <c r="BM1165" s="17">
        <v>0.58769636536154302</v>
      </c>
      <c r="BN1165" s="17">
        <v>0.66237632338936703</v>
      </c>
      <c r="BO1165" s="17"/>
      <c r="BP1165" s="17">
        <v>0.72330926458516898</v>
      </c>
      <c r="BQ1165" s="17">
        <v>0.68753556374265301</v>
      </c>
      <c r="BR1165" s="17">
        <v>0.65464808841170996</v>
      </c>
      <c r="BS1165" s="17">
        <v>0.57104586819108605</v>
      </c>
      <c r="BT1165" s="17"/>
      <c r="BU1165" s="17">
        <v>0.68964136035705603</v>
      </c>
      <c r="BV1165" s="17">
        <v>0.49220948579068202</v>
      </c>
      <c r="BW1165" s="17"/>
      <c r="BX1165" s="17">
        <v>0.77741979523848004</v>
      </c>
      <c r="BY1165" s="17">
        <v>0.53494609287532302</v>
      </c>
      <c r="BZ1165" s="17"/>
      <c r="CA1165" s="17">
        <v>0.84655777717208003</v>
      </c>
      <c r="CB1165" s="17">
        <v>0.21443412993805</v>
      </c>
      <c r="CC1165" s="17">
        <v>0.92824223248266402</v>
      </c>
      <c r="CD1165" s="17">
        <v>0.53904622421970005</v>
      </c>
    </row>
    <row r="1166" spans="2:82">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row>
    <row r="1167" spans="2:82">
      <c r="B1167" s="6" t="s">
        <v>390</v>
      </c>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row>
    <row r="1168" spans="2:82">
      <c r="B1168" s="24" t="s">
        <v>17</v>
      </c>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row>
    <row r="1169" spans="2:82">
      <c r="B1169" t="s">
        <v>382</v>
      </c>
      <c r="C1169" s="17">
        <v>0.44008355757742301</v>
      </c>
      <c r="D1169" s="17">
        <v>0.43708098082459101</v>
      </c>
      <c r="E1169" s="17">
        <v>0.444842973949507</v>
      </c>
      <c r="F1169" s="17"/>
      <c r="G1169" s="17">
        <v>0.312117024043782</v>
      </c>
      <c r="H1169" s="17">
        <v>0.38848611503089803</v>
      </c>
      <c r="I1169" s="17">
        <v>0.43839310294268002</v>
      </c>
      <c r="J1169" s="17">
        <v>0.45461224551524798</v>
      </c>
      <c r="K1169" s="17">
        <v>0.485624454761445</v>
      </c>
      <c r="L1169" s="17">
        <v>0.54521893340558003</v>
      </c>
      <c r="M1169" s="17"/>
      <c r="N1169" s="17">
        <v>0.52027903653547503</v>
      </c>
      <c r="O1169" s="17">
        <v>0.45409076924603298</v>
      </c>
      <c r="P1169" s="17">
        <v>0.36471272647505698</v>
      </c>
      <c r="Q1169" s="17">
        <v>0.40452397000516199</v>
      </c>
      <c r="R1169" s="17"/>
      <c r="S1169" s="17">
        <v>0.442600038672257</v>
      </c>
      <c r="T1169" s="17">
        <v>0.445404429777777</v>
      </c>
      <c r="U1169" s="17">
        <v>0.34038531690164098</v>
      </c>
      <c r="V1169" s="17">
        <v>0.43011436186252</v>
      </c>
      <c r="W1169" s="17">
        <v>0.41769903507447098</v>
      </c>
      <c r="X1169" s="17">
        <v>0.323079751285964</v>
      </c>
      <c r="Y1169" s="17">
        <v>0.46046385657265798</v>
      </c>
      <c r="Z1169" s="17">
        <v>0.477670880646624</v>
      </c>
      <c r="AA1169" s="17">
        <v>0.500976018222556</v>
      </c>
      <c r="AB1169" s="17">
        <v>0.54072647715120403</v>
      </c>
      <c r="AC1169" s="17">
        <v>0.35847894592590202</v>
      </c>
      <c r="AD1169" s="17">
        <v>0.68144953732676505</v>
      </c>
      <c r="AE1169" s="17"/>
      <c r="AF1169" s="17">
        <v>0.27700507630809201</v>
      </c>
      <c r="AG1169" s="17">
        <v>0.400542994436277</v>
      </c>
      <c r="AH1169" s="17">
        <v>0.35712442600734601</v>
      </c>
      <c r="AI1169" s="17">
        <v>0.46215242526545702</v>
      </c>
      <c r="AJ1169" s="17">
        <v>0.39645746989149599</v>
      </c>
      <c r="AK1169" s="17">
        <v>0.38856855440280802</v>
      </c>
      <c r="AL1169" s="17">
        <v>0.47474264324814602</v>
      </c>
      <c r="AM1169" s="17">
        <v>0.41923724941784102</v>
      </c>
      <c r="AN1169" s="17">
        <v>0.40846591228713403</v>
      </c>
      <c r="AO1169" s="17">
        <v>0.46074707088127997</v>
      </c>
      <c r="AP1169" s="17">
        <v>0.48579089512599399</v>
      </c>
      <c r="AQ1169" s="17">
        <v>0.44896974991128802</v>
      </c>
      <c r="AR1169" s="17">
        <v>0.441524642316516</v>
      </c>
      <c r="AS1169" s="17">
        <v>0.42545013700657303</v>
      </c>
      <c r="AT1169" s="17">
        <v>0.68138430301730302</v>
      </c>
      <c r="AU1169" s="17">
        <v>0.54382855008956499</v>
      </c>
      <c r="AV1169" s="17"/>
      <c r="AW1169" s="17">
        <v>0.412581398434825</v>
      </c>
      <c r="AX1169" s="17">
        <v>0.43644854439425002</v>
      </c>
      <c r="AY1169" s="17">
        <v>0.41630189916816901</v>
      </c>
      <c r="AZ1169" s="17">
        <v>0.50352623194665702</v>
      </c>
      <c r="BA1169" s="17">
        <v>0.42833643796803</v>
      </c>
      <c r="BB1169" s="17">
        <v>0.45345174078796802</v>
      </c>
      <c r="BC1169" s="17"/>
      <c r="BD1169" s="17">
        <v>0.36655858913936301</v>
      </c>
      <c r="BE1169" s="17">
        <v>0.39802851673908302</v>
      </c>
      <c r="BF1169" s="17">
        <v>0.48221115518383401</v>
      </c>
      <c r="BG1169" s="17">
        <v>0.517460584758619</v>
      </c>
      <c r="BH1169" s="17">
        <v>0.64366429818571502</v>
      </c>
      <c r="BI1169" s="17"/>
      <c r="BJ1169" s="17">
        <v>0.46163458371852301</v>
      </c>
      <c r="BK1169" s="17">
        <v>0.35280764703420903</v>
      </c>
      <c r="BL1169" s="17"/>
      <c r="BM1169" s="17">
        <v>0.44545741076867701</v>
      </c>
      <c r="BN1169" s="17">
        <v>0.41293937640143602</v>
      </c>
      <c r="BO1169" s="17"/>
      <c r="BP1169" s="17">
        <v>0.39779814171343397</v>
      </c>
      <c r="BQ1169" s="17">
        <v>0.38487524035881299</v>
      </c>
      <c r="BR1169" s="17">
        <v>0.39101376476885102</v>
      </c>
      <c r="BS1169" s="17">
        <v>0.46351182455554502</v>
      </c>
      <c r="BT1169" s="17"/>
      <c r="BU1169" s="17">
        <v>0.506643126524423</v>
      </c>
      <c r="BV1169" s="17">
        <v>0.35560871406722899</v>
      </c>
      <c r="BW1169" s="17"/>
      <c r="BX1169" s="17">
        <v>0.49868417761573303</v>
      </c>
      <c r="BY1169" s="17">
        <v>0.41483779539692101</v>
      </c>
      <c r="BZ1169" s="17"/>
      <c r="CA1169" s="17">
        <v>0.49621580829563899</v>
      </c>
      <c r="CB1169" s="17">
        <v>0.33404093691551601</v>
      </c>
      <c r="CC1169" s="17">
        <v>0.60030493958900699</v>
      </c>
      <c r="CD1169" s="17">
        <v>0.34901643310670299</v>
      </c>
    </row>
    <row r="1170" spans="2:82">
      <c r="B1170" t="s">
        <v>383</v>
      </c>
      <c r="C1170" s="17">
        <v>0.39986429559717201</v>
      </c>
      <c r="D1170" s="17">
        <v>0.37617684973367199</v>
      </c>
      <c r="E1170" s="17">
        <v>0.42297448473173499</v>
      </c>
      <c r="F1170" s="17"/>
      <c r="G1170" s="17">
        <v>0.47936593933001498</v>
      </c>
      <c r="H1170" s="17">
        <v>0.41247156802434198</v>
      </c>
      <c r="I1170" s="17">
        <v>0.35809318608142998</v>
      </c>
      <c r="J1170" s="17">
        <v>0.398771446768801</v>
      </c>
      <c r="K1170" s="17">
        <v>0.39273038993370102</v>
      </c>
      <c r="L1170" s="17">
        <v>0.36688478212186698</v>
      </c>
      <c r="M1170" s="17"/>
      <c r="N1170" s="17">
        <v>0.37605549874417699</v>
      </c>
      <c r="O1170" s="17">
        <v>0.40318463003591998</v>
      </c>
      <c r="P1170" s="17">
        <v>0.42446303849939099</v>
      </c>
      <c r="Q1170" s="17">
        <v>0.40662554211303698</v>
      </c>
      <c r="R1170" s="17"/>
      <c r="S1170" s="17">
        <v>0.410127291282467</v>
      </c>
      <c r="T1170" s="17">
        <v>0.37905674365398401</v>
      </c>
      <c r="U1170" s="17">
        <v>0.410891666079643</v>
      </c>
      <c r="V1170" s="17">
        <v>0.407765194408237</v>
      </c>
      <c r="W1170" s="17">
        <v>0.38011865398713501</v>
      </c>
      <c r="X1170" s="17">
        <v>0.48280103957256598</v>
      </c>
      <c r="Y1170" s="17">
        <v>0.34464294714418098</v>
      </c>
      <c r="Z1170" s="17">
        <v>0.45054281486615699</v>
      </c>
      <c r="AA1170" s="17">
        <v>0.35763876029341002</v>
      </c>
      <c r="AB1170" s="17">
        <v>0.362478383538967</v>
      </c>
      <c r="AC1170" s="17">
        <v>0.58482030405970897</v>
      </c>
      <c r="AD1170" s="17">
        <v>0.21584261119001399</v>
      </c>
      <c r="AE1170" s="17"/>
      <c r="AF1170" s="17">
        <v>0.46170241836857001</v>
      </c>
      <c r="AG1170" s="17">
        <v>0.30481553399271999</v>
      </c>
      <c r="AH1170" s="17">
        <v>0.35501847379750001</v>
      </c>
      <c r="AI1170" s="17">
        <v>0.39018924046137099</v>
      </c>
      <c r="AJ1170" s="17">
        <v>0.38450190256283601</v>
      </c>
      <c r="AK1170" s="17">
        <v>0.50279386837937201</v>
      </c>
      <c r="AL1170" s="17">
        <v>0.436183948772706</v>
      </c>
      <c r="AM1170" s="17">
        <v>0.40112167799169701</v>
      </c>
      <c r="AN1170" s="17">
        <v>0.40129407595660599</v>
      </c>
      <c r="AO1170" s="17">
        <v>0.45091209347702799</v>
      </c>
      <c r="AP1170" s="17">
        <v>0.38879568308381302</v>
      </c>
      <c r="AQ1170" s="17">
        <v>0.38972884187954498</v>
      </c>
      <c r="AR1170" s="17">
        <v>0.374849048666276</v>
      </c>
      <c r="AS1170" s="17">
        <v>0.53057684117987103</v>
      </c>
      <c r="AT1170" s="17">
        <v>0.16775431165524499</v>
      </c>
      <c r="AU1170" s="17">
        <v>0.37013980291515203</v>
      </c>
      <c r="AV1170" s="17"/>
      <c r="AW1170" s="17">
        <v>0.42244242533568499</v>
      </c>
      <c r="AX1170" s="17">
        <v>0.39683449135301302</v>
      </c>
      <c r="AY1170" s="17">
        <v>0.41142101738940701</v>
      </c>
      <c r="AZ1170" s="17">
        <v>0.33691452283902501</v>
      </c>
      <c r="BA1170" s="17">
        <v>0.46262551971494598</v>
      </c>
      <c r="BB1170" s="17">
        <v>0.37922577439642802</v>
      </c>
      <c r="BC1170" s="17"/>
      <c r="BD1170" s="17">
        <v>0.40525302420004899</v>
      </c>
      <c r="BE1170" s="17">
        <v>0.44240405239341202</v>
      </c>
      <c r="BF1170" s="17">
        <v>0.37983025920839503</v>
      </c>
      <c r="BG1170" s="17">
        <v>0.38540005433108099</v>
      </c>
      <c r="BH1170" s="17">
        <v>0.35633570181428498</v>
      </c>
      <c r="BI1170" s="17"/>
      <c r="BJ1170" s="17">
        <v>0.39158018719864202</v>
      </c>
      <c r="BK1170" s="17">
        <v>0.43431997424500601</v>
      </c>
      <c r="BL1170" s="17"/>
      <c r="BM1170" s="17">
        <v>0.388253139230541</v>
      </c>
      <c r="BN1170" s="17">
        <v>0.45258914852212201</v>
      </c>
      <c r="BO1170" s="17"/>
      <c r="BP1170" s="17">
        <v>0.46755154740077798</v>
      </c>
      <c r="BQ1170" s="17">
        <v>0.41175430004664099</v>
      </c>
      <c r="BR1170" s="17">
        <v>0.394604761286664</v>
      </c>
      <c r="BS1170" s="17">
        <v>0.38161387669008801</v>
      </c>
      <c r="BT1170" s="17"/>
      <c r="BU1170" s="17">
        <v>0.39218599007473898</v>
      </c>
      <c r="BV1170" s="17">
        <v>0.40960930548369301</v>
      </c>
      <c r="BW1170" s="17"/>
      <c r="BX1170" s="17">
        <v>0.37944343516405499</v>
      </c>
      <c r="BY1170" s="17">
        <v>0.40866181660767797</v>
      </c>
      <c r="BZ1170" s="17"/>
      <c r="CA1170" s="17">
        <v>0.43237282666573101</v>
      </c>
      <c r="CB1170" s="17">
        <v>0.43429655167513498</v>
      </c>
      <c r="CC1170" s="17">
        <v>0.3437437887091</v>
      </c>
      <c r="CD1170" s="17">
        <v>0.41695324858247301</v>
      </c>
    </row>
    <row r="1171" spans="2:82">
      <c r="B1171" t="s">
        <v>384</v>
      </c>
      <c r="C1171" s="17">
        <v>0.122748500793599</v>
      </c>
      <c r="D1171" s="17">
        <v>0.14271807772929901</v>
      </c>
      <c r="E1171" s="17">
        <v>0.1013678386874</v>
      </c>
      <c r="F1171" s="17"/>
      <c r="G1171" s="17">
        <v>0.149734129280988</v>
      </c>
      <c r="H1171" s="17">
        <v>0.13327590159055</v>
      </c>
      <c r="I1171" s="17">
        <v>0.16942782174003301</v>
      </c>
      <c r="J1171" s="17">
        <v>9.4971647596390804E-2</v>
      </c>
      <c r="K1171" s="17">
        <v>0.10614940289290099</v>
      </c>
      <c r="L1171" s="17">
        <v>8.7896284472552905E-2</v>
      </c>
      <c r="M1171" s="17"/>
      <c r="N1171" s="17">
        <v>8.9256437639682204E-2</v>
      </c>
      <c r="O1171" s="17">
        <v>0.120997959028689</v>
      </c>
      <c r="P1171" s="17">
        <v>0.158989580400662</v>
      </c>
      <c r="Q1171" s="17">
        <v>0.125792525908827</v>
      </c>
      <c r="R1171" s="17"/>
      <c r="S1171" s="17">
        <v>0.10236115256654101</v>
      </c>
      <c r="T1171" s="17">
        <v>0.118276871769623</v>
      </c>
      <c r="U1171" s="17">
        <v>0.176076168623166</v>
      </c>
      <c r="V1171" s="17">
        <v>0.130686194467281</v>
      </c>
      <c r="W1171" s="17">
        <v>0.16919233948817</v>
      </c>
      <c r="X1171" s="17">
        <v>0.153612243481626</v>
      </c>
      <c r="Y1171" s="17">
        <v>0.14175097502289399</v>
      </c>
      <c r="Z1171" s="17">
        <v>4.7895150997380398E-2</v>
      </c>
      <c r="AA1171" s="17">
        <v>0.112271890218063</v>
      </c>
      <c r="AB1171" s="17">
        <v>9.6795139309828998E-2</v>
      </c>
      <c r="AC1171" s="17">
        <v>5.6700750014389602E-2</v>
      </c>
      <c r="AD1171" s="17">
        <v>0.10270785148322099</v>
      </c>
      <c r="AE1171" s="17"/>
      <c r="AF1171" s="17">
        <v>0.129396809770736</v>
      </c>
      <c r="AG1171" s="17">
        <v>0.20823004334567999</v>
      </c>
      <c r="AH1171" s="17">
        <v>0.19881074757775599</v>
      </c>
      <c r="AI1171" s="17">
        <v>0.118661826937177</v>
      </c>
      <c r="AJ1171" s="17">
        <v>0.16430823567929101</v>
      </c>
      <c r="AK1171" s="17">
        <v>9.6893000038633395E-2</v>
      </c>
      <c r="AL1171" s="17">
        <v>4.1466021561987303E-2</v>
      </c>
      <c r="AM1171" s="17">
        <v>0.179641072590463</v>
      </c>
      <c r="AN1171" s="17">
        <v>0.13304529141472601</v>
      </c>
      <c r="AO1171" s="17">
        <v>6.9616052989339899E-2</v>
      </c>
      <c r="AP1171" s="17">
        <v>7.3809452762304995E-2</v>
      </c>
      <c r="AQ1171" s="17">
        <v>0.14319443397898499</v>
      </c>
      <c r="AR1171" s="17">
        <v>0.183626309017208</v>
      </c>
      <c r="AS1171" s="17">
        <v>4.3973021813555703E-2</v>
      </c>
      <c r="AT1171" s="17">
        <v>9.5451593430211701E-2</v>
      </c>
      <c r="AU1171" s="17">
        <v>5.0073098605944402E-2</v>
      </c>
      <c r="AV1171" s="17"/>
      <c r="AW1171" s="17">
        <v>0.13982511441186901</v>
      </c>
      <c r="AX1171" s="17">
        <v>0.12294049515067899</v>
      </c>
      <c r="AY1171" s="17">
        <v>0.121220225892061</v>
      </c>
      <c r="AZ1171" s="17">
        <v>0.105189262647922</v>
      </c>
      <c r="BA1171" s="17">
        <v>0.10903804231702401</v>
      </c>
      <c r="BB1171" s="17">
        <v>0.14433444140110899</v>
      </c>
      <c r="BC1171" s="17"/>
      <c r="BD1171" s="17">
        <v>0.16427945962883</v>
      </c>
      <c r="BE1171" s="17">
        <v>0.12962323781257701</v>
      </c>
      <c r="BF1171" s="17">
        <v>0.110921784582063</v>
      </c>
      <c r="BG1171" s="17">
        <v>6.1866237508124901E-2</v>
      </c>
      <c r="BH1171" s="17">
        <v>0</v>
      </c>
      <c r="BI1171" s="17"/>
      <c r="BJ1171" s="17">
        <v>0.112847206653236</v>
      </c>
      <c r="BK1171" s="17">
        <v>0.166708644184247</v>
      </c>
      <c r="BL1171" s="17"/>
      <c r="BM1171" s="17">
        <v>0.127322432222922</v>
      </c>
      <c r="BN1171" s="17">
        <v>0.10411404736265401</v>
      </c>
      <c r="BO1171" s="17"/>
      <c r="BP1171" s="17">
        <v>9.3641392360404904E-2</v>
      </c>
      <c r="BQ1171" s="17">
        <v>0.147411299035065</v>
      </c>
      <c r="BR1171" s="17">
        <v>0.14533541207356601</v>
      </c>
      <c r="BS1171" s="17">
        <v>0.121221797560193</v>
      </c>
      <c r="BT1171" s="17"/>
      <c r="BU1171" s="17">
        <v>7.8686833604552503E-2</v>
      </c>
      <c r="BV1171" s="17">
        <v>0.178669873174432</v>
      </c>
      <c r="BW1171" s="17"/>
      <c r="BX1171" s="17">
        <v>8.3727711471145203E-2</v>
      </c>
      <c r="BY1171" s="17">
        <v>0.13955906639318</v>
      </c>
      <c r="BZ1171" s="17"/>
      <c r="CA1171" s="17">
        <v>6.2329831294028297E-2</v>
      </c>
      <c r="CB1171" s="17">
        <v>0.17505294798134</v>
      </c>
      <c r="CC1171" s="17">
        <v>3.1764041945526698E-2</v>
      </c>
      <c r="CD1171" s="17">
        <v>0.190350545525408</v>
      </c>
    </row>
    <row r="1172" spans="2:82">
      <c r="B1172" t="s">
        <v>385</v>
      </c>
      <c r="C1172" s="17">
        <v>1.5243361788081E-2</v>
      </c>
      <c r="D1172" s="17">
        <v>1.98525099970417E-2</v>
      </c>
      <c r="E1172" s="17">
        <v>1.0750869947654E-2</v>
      </c>
      <c r="F1172" s="17"/>
      <c r="G1172" s="17">
        <v>3.1972156077522899E-2</v>
      </c>
      <c r="H1172" s="17">
        <v>3.6187584716926402E-2</v>
      </c>
      <c r="I1172" s="17">
        <v>1.4850335056725001E-2</v>
      </c>
      <c r="J1172" s="17">
        <v>6.4787669492951802E-3</v>
      </c>
      <c r="K1172" s="17">
        <v>0</v>
      </c>
      <c r="L1172" s="17">
        <v>0</v>
      </c>
      <c r="M1172" s="17"/>
      <c r="N1172" s="17">
        <v>0</v>
      </c>
      <c r="O1172" s="17">
        <v>7.8444911316315393E-3</v>
      </c>
      <c r="P1172" s="17">
        <v>3.0824535839070601E-2</v>
      </c>
      <c r="Q1172" s="17">
        <v>2.57004485409787E-2</v>
      </c>
      <c r="R1172" s="17"/>
      <c r="S1172" s="17">
        <v>2.3272835059678799E-2</v>
      </c>
      <c r="T1172" s="17">
        <v>2.66099229443615E-2</v>
      </c>
      <c r="U1172" s="17">
        <v>4.6276929498163602E-2</v>
      </c>
      <c r="V1172" s="17">
        <v>9.2841400541534905E-3</v>
      </c>
      <c r="W1172" s="17">
        <v>1.7979101300695698E-2</v>
      </c>
      <c r="X1172" s="17">
        <v>1.47945542373728E-2</v>
      </c>
      <c r="Y1172" s="17">
        <v>0</v>
      </c>
      <c r="Z1172" s="17">
        <v>0</v>
      </c>
      <c r="AA1172" s="17">
        <v>9.8075278567161406E-3</v>
      </c>
      <c r="AB1172" s="17">
        <v>0</v>
      </c>
      <c r="AC1172" s="17">
        <v>0</v>
      </c>
      <c r="AD1172" s="17">
        <v>0</v>
      </c>
      <c r="AE1172" s="17"/>
      <c r="AF1172" s="17">
        <v>0.131895695552602</v>
      </c>
      <c r="AG1172" s="17">
        <v>3.3428262832052899E-2</v>
      </c>
      <c r="AH1172" s="17">
        <v>4.3051511581859603E-2</v>
      </c>
      <c r="AI1172" s="17">
        <v>1.6022535114399199E-2</v>
      </c>
      <c r="AJ1172" s="17">
        <v>1.5178374233837199E-2</v>
      </c>
      <c r="AK1172" s="17">
        <v>0</v>
      </c>
      <c r="AL1172" s="17">
        <v>2.35773561678356E-2</v>
      </c>
      <c r="AM1172" s="17">
        <v>0</v>
      </c>
      <c r="AN1172" s="17">
        <v>4.5213188886844502E-2</v>
      </c>
      <c r="AO1172" s="17">
        <v>1.8724782652351599E-2</v>
      </c>
      <c r="AP1172" s="17">
        <v>1.52348267520852E-2</v>
      </c>
      <c r="AQ1172" s="17">
        <v>0</v>
      </c>
      <c r="AR1172" s="17">
        <v>0</v>
      </c>
      <c r="AS1172" s="17">
        <v>0</v>
      </c>
      <c r="AT1172" s="17">
        <v>0</v>
      </c>
      <c r="AU1172" s="17">
        <v>0</v>
      </c>
      <c r="AV1172" s="17"/>
      <c r="AW1172" s="17">
        <v>1.3655336906932901E-2</v>
      </c>
      <c r="AX1172" s="17">
        <v>2.0649636116662599E-2</v>
      </c>
      <c r="AY1172" s="17">
        <v>0</v>
      </c>
      <c r="AZ1172" s="17">
        <v>3.4430392093672497E-2</v>
      </c>
      <c r="BA1172" s="17">
        <v>0</v>
      </c>
      <c r="BB1172" s="17">
        <v>0</v>
      </c>
      <c r="BC1172" s="17"/>
      <c r="BD1172" s="17">
        <v>3.6505731724153098E-2</v>
      </c>
      <c r="BE1172" s="17">
        <v>4.1935471921061302E-3</v>
      </c>
      <c r="BF1172" s="17">
        <v>8.4879076754474907E-3</v>
      </c>
      <c r="BG1172" s="17">
        <v>2.0850890319999999E-2</v>
      </c>
      <c r="BH1172" s="17">
        <v>0</v>
      </c>
      <c r="BI1172" s="17"/>
      <c r="BJ1172" s="17">
        <v>1.30551898565054E-2</v>
      </c>
      <c r="BK1172" s="17">
        <v>2.4651770931103802E-2</v>
      </c>
      <c r="BL1172" s="17"/>
      <c r="BM1172" s="17">
        <v>1.38826445378256E-2</v>
      </c>
      <c r="BN1172" s="17">
        <v>2.19833577760335E-2</v>
      </c>
      <c r="BO1172" s="17"/>
      <c r="BP1172" s="17">
        <v>2.9652296089972201E-2</v>
      </c>
      <c r="BQ1172" s="17">
        <v>2.2401021977892E-2</v>
      </c>
      <c r="BR1172" s="17">
        <v>2.7056859786595399E-2</v>
      </c>
      <c r="BS1172" s="17">
        <v>1.14677641175784E-2</v>
      </c>
      <c r="BT1172" s="17"/>
      <c r="BU1172" s="17">
        <v>1.05521621597927E-2</v>
      </c>
      <c r="BV1172" s="17">
        <v>2.1197251825894999E-2</v>
      </c>
      <c r="BW1172" s="17"/>
      <c r="BX1172" s="17">
        <v>2.0434086468625899E-2</v>
      </c>
      <c r="BY1172" s="17">
        <v>1.300714311422E-2</v>
      </c>
      <c r="BZ1172" s="17"/>
      <c r="CA1172" s="17">
        <v>0</v>
      </c>
      <c r="CB1172" s="17">
        <v>1.6439878918425799E-2</v>
      </c>
      <c r="CC1172" s="17">
        <v>1.6663565255705299E-2</v>
      </c>
      <c r="CD1172" s="17">
        <v>1.78119739015156E-2</v>
      </c>
    </row>
    <row r="1173" spans="2:82">
      <c r="B1173" t="s">
        <v>386</v>
      </c>
      <c r="C1173" s="17">
        <v>3.8477767314415599E-3</v>
      </c>
      <c r="D1173" s="17">
        <v>4.0210492720503801E-3</v>
      </c>
      <c r="E1173" s="17">
        <v>3.69222713009278E-3</v>
      </c>
      <c r="F1173" s="17"/>
      <c r="G1173" s="17">
        <v>5.9717983601393996E-3</v>
      </c>
      <c r="H1173" s="17">
        <v>0</v>
      </c>
      <c r="I1173" s="17">
        <v>0</v>
      </c>
      <c r="J1173" s="17">
        <v>5.5621056730438502E-3</v>
      </c>
      <c r="K1173" s="17">
        <v>1.54957524119529E-2</v>
      </c>
      <c r="L1173" s="17">
        <v>0</v>
      </c>
      <c r="M1173" s="17"/>
      <c r="N1173" s="17">
        <v>3.4077640655918802E-3</v>
      </c>
      <c r="O1173" s="17">
        <v>3.63863068930915E-3</v>
      </c>
      <c r="P1173" s="17">
        <v>4.6127720164908697E-3</v>
      </c>
      <c r="Q1173" s="17">
        <v>3.9204859831581803E-3</v>
      </c>
      <c r="R1173" s="17"/>
      <c r="S1173" s="17">
        <v>0</v>
      </c>
      <c r="T1173" s="17">
        <v>2.2832240795978499E-2</v>
      </c>
      <c r="U1173" s="17">
        <v>0</v>
      </c>
      <c r="V1173" s="17">
        <v>0</v>
      </c>
      <c r="W1173" s="17">
        <v>0</v>
      </c>
      <c r="X1173" s="17">
        <v>1.2269753597141201E-2</v>
      </c>
      <c r="Y1173" s="17">
        <v>0</v>
      </c>
      <c r="Z1173" s="17">
        <v>0</v>
      </c>
      <c r="AA1173" s="17">
        <v>0</v>
      </c>
      <c r="AB1173" s="17">
        <v>0</v>
      </c>
      <c r="AC1173" s="17">
        <v>0</v>
      </c>
      <c r="AD1173" s="17">
        <v>0</v>
      </c>
      <c r="AE1173" s="17"/>
      <c r="AF1173" s="17">
        <v>0</v>
      </c>
      <c r="AG1173" s="17">
        <v>2.78193316157785E-2</v>
      </c>
      <c r="AH1173" s="17">
        <v>0</v>
      </c>
      <c r="AI1173" s="17">
        <v>1.2973972221596301E-2</v>
      </c>
      <c r="AJ1173" s="17">
        <v>1.00622440966434E-2</v>
      </c>
      <c r="AK1173" s="17">
        <v>0</v>
      </c>
      <c r="AL1173" s="17">
        <v>0</v>
      </c>
      <c r="AM1173" s="17">
        <v>0</v>
      </c>
      <c r="AN1173" s="17">
        <v>0</v>
      </c>
      <c r="AO1173" s="17">
        <v>0</v>
      </c>
      <c r="AP1173" s="17">
        <v>1.25996209677516E-2</v>
      </c>
      <c r="AQ1173" s="17">
        <v>0</v>
      </c>
      <c r="AR1173" s="17">
        <v>0</v>
      </c>
      <c r="AS1173" s="17">
        <v>0</v>
      </c>
      <c r="AT1173" s="17">
        <v>0</v>
      </c>
      <c r="AU1173" s="17">
        <v>0</v>
      </c>
      <c r="AV1173" s="17"/>
      <c r="AW1173" s="17">
        <v>0</v>
      </c>
      <c r="AX1173" s="17">
        <v>6.9212823499810302E-3</v>
      </c>
      <c r="AY1173" s="17">
        <v>8.1194502494311895E-3</v>
      </c>
      <c r="AZ1173" s="17">
        <v>4.66974746920229E-3</v>
      </c>
      <c r="BA1173" s="17">
        <v>0</v>
      </c>
      <c r="BB1173" s="17">
        <v>0</v>
      </c>
      <c r="BC1173" s="17"/>
      <c r="BD1173" s="17">
        <v>7.8087389552238401E-3</v>
      </c>
      <c r="BE1173" s="17">
        <v>0</v>
      </c>
      <c r="BF1173" s="17">
        <v>3.4906631588871098E-3</v>
      </c>
      <c r="BG1173" s="17">
        <v>0</v>
      </c>
      <c r="BH1173" s="17">
        <v>0</v>
      </c>
      <c r="BI1173" s="17"/>
      <c r="BJ1173" s="17">
        <v>4.8058379896066704E-3</v>
      </c>
      <c r="BK1173" s="17">
        <v>0</v>
      </c>
      <c r="BL1173" s="17"/>
      <c r="BM1173" s="17">
        <v>4.6863848738459401E-3</v>
      </c>
      <c r="BN1173" s="17">
        <v>0</v>
      </c>
      <c r="BO1173" s="17"/>
      <c r="BP1173" s="17">
        <v>0</v>
      </c>
      <c r="BQ1173" s="17">
        <v>8.7377013742855596E-3</v>
      </c>
      <c r="BR1173" s="17">
        <v>2.1341796253049099E-2</v>
      </c>
      <c r="BS1173" s="17">
        <v>2.91324083542197E-3</v>
      </c>
      <c r="BT1173" s="17"/>
      <c r="BU1173" s="17">
        <v>0</v>
      </c>
      <c r="BV1173" s="17">
        <v>8.7312268858365898E-3</v>
      </c>
      <c r="BW1173" s="17"/>
      <c r="BX1173" s="17">
        <v>0</v>
      </c>
      <c r="BY1173" s="17">
        <v>5.5054393333413398E-3</v>
      </c>
      <c r="BZ1173" s="17"/>
      <c r="CA1173" s="17">
        <v>9.0815337446016105E-3</v>
      </c>
      <c r="CB1173" s="17">
        <v>7.6011791119548599E-3</v>
      </c>
      <c r="CC1173" s="17">
        <v>0</v>
      </c>
      <c r="CD1173" s="17">
        <v>2.8832413276987899E-3</v>
      </c>
    </row>
    <row r="1174" spans="2:82">
      <c r="B1174" t="s">
        <v>124</v>
      </c>
      <c r="C1174" s="17">
        <v>1.8212507512283399E-2</v>
      </c>
      <c r="D1174" s="17">
        <v>2.0150532443346299E-2</v>
      </c>
      <c r="E1174" s="17">
        <v>1.6371605553611099E-2</v>
      </c>
      <c r="F1174" s="17"/>
      <c r="G1174" s="17">
        <v>2.0838952907552499E-2</v>
      </c>
      <c r="H1174" s="17">
        <v>2.9578830637283799E-2</v>
      </c>
      <c r="I1174" s="17">
        <v>1.9235554179132801E-2</v>
      </c>
      <c r="J1174" s="17">
        <v>3.9603787497221397E-2</v>
      </c>
      <c r="K1174" s="17">
        <v>0</v>
      </c>
      <c r="L1174" s="17">
        <v>0</v>
      </c>
      <c r="M1174" s="17"/>
      <c r="N1174" s="17">
        <v>1.10012630150734E-2</v>
      </c>
      <c r="O1174" s="17">
        <v>1.02435198684166E-2</v>
      </c>
      <c r="P1174" s="17">
        <v>1.6397346769329101E-2</v>
      </c>
      <c r="Q1174" s="17">
        <v>3.3437027448837101E-2</v>
      </c>
      <c r="R1174" s="17"/>
      <c r="S1174" s="17">
        <v>2.1638682419054998E-2</v>
      </c>
      <c r="T1174" s="17">
        <v>7.8197910582755107E-3</v>
      </c>
      <c r="U1174" s="17">
        <v>2.6369918897386699E-2</v>
      </c>
      <c r="V1174" s="17">
        <v>2.2150109207808601E-2</v>
      </c>
      <c r="W1174" s="17">
        <v>1.50108701495282E-2</v>
      </c>
      <c r="X1174" s="17">
        <v>1.3442657825330001E-2</v>
      </c>
      <c r="Y1174" s="17">
        <v>5.3142221260267297E-2</v>
      </c>
      <c r="Z1174" s="17">
        <v>2.3891153489838599E-2</v>
      </c>
      <c r="AA1174" s="17">
        <v>1.93058034092553E-2</v>
      </c>
      <c r="AB1174" s="17">
        <v>0</v>
      </c>
      <c r="AC1174" s="17">
        <v>0</v>
      </c>
      <c r="AD1174" s="17">
        <v>0</v>
      </c>
      <c r="AE1174" s="17"/>
      <c r="AF1174" s="17">
        <v>0</v>
      </c>
      <c r="AG1174" s="17">
        <v>2.51638337774923E-2</v>
      </c>
      <c r="AH1174" s="17">
        <v>4.5994841035537901E-2</v>
      </c>
      <c r="AI1174" s="17">
        <v>0</v>
      </c>
      <c r="AJ1174" s="17">
        <v>2.9491773535896101E-2</v>
      </c>
      <c r="AK1174" s="17">
        <v>1.1744577179186999E-2</v>
      </c>
      <c r="AL1174" s="17">
        <v>2.4030030249324499E-2</v>
      </c>
      <c r="AM1174" s="17">
        <v>0</v>
      </c>
      <c r="AN1174" s="17">
        <v>1.1981531454689999E-2</v>
      </c>
      <c r="AO1174" s="17">
        <v>0</v>
      </c>
      <c r="AP1174" s="17">
        <v>2.3769521308051E-2</v>
      </c>
      <c r="AQ1174" s="17">
        <v>1.8106974230182499E-2</v>
      </c>
      <c r="AR1174" s="17">
        <v>0</v>
      </c>
      <c r="AS1174" s="17">
        <v>0</v>
      </c>
      <c r="AT1174" s="17">
        <v>5.54097918972404E-2</v>
      </c>
      <c r="AU1174" s="17">
        <v>3.5958548389337999E-2</v>
      </c>
      <c r="AV1174" s="17"/>
      <c r="AW1174" s="17">
        <v>1.1495724910688799E-2</v>
      </c>
      <c r="AX1174" s="17">
        <v>1.62055506354143E-2</v>
      </c>
      <c r="AY1174" s="17">
        <v>4.2937407300933102E-2</v>
      </c>
      <c r="AZ1174" s="17">
        <v>1.52698430035214E-2</v>
      </c>
      <c r="BA1174" s="17">
        <v>0</v>
      </c>
      <c r="BB1174" s="17">
        <v>2.2988043414495601E-2</v>
      </c>
      <c r="BC1174" s="17"/>
      <c r="BD1174" s="17">
        <v>1.9594456352381599E-2</v>
      </c>
      <c r="BE1174" s="17">
        <v>2.57506458628214E-2</v>
      </c>
      <c r="BF1174" s="17">
        <v>1.50582301913734E-2</v>
      </c>
      <c r="BG1174" s="17">
        <v>1.44222330821741E-2</v>
      </c>
      <c r="BH1174" s="17">
        <v>0</v>
      </c>
      <c r="BI1174" s="17"/>
      <c r="BJ1174" s="17">
        <v>1.60769945834872E-2</v>
      </c>
      <c r="BK1174" s="17">
        <v>2.1511963605434399E-2</v>
      </c>
      <c r="BL1174" s="17"/>
      <c r="BM1174" s="17">
        <v>2.0397988366189002E-2</v>
      </c>
      <c r="BN1174" s="17">
        <v>8.3740699377550503E-3</v>
      </c>
      <c r="BO1174" s="17"/>
      <c r="BP1174" s="17">
        <v>1.13566224354108E-2</v>
      </c>
      <c r="BQ1174" s="17">
        <v>2.4820437207303401E-2</v>
      </c>
      <c r="BR1174" s="17">
        <v>2.06474058312748E-2</v>
      </c>
      <c r="BS1174" s="17">
        <v>1.9271496241173101E-2</v>
      </c>
      <c r="BT1174" s="17"/>
      <c r="BU1174" s="17">
        <v>1.19318876364936E-2</v>
      </c>
      <c r="BV1174" s="17">
        <v>2.61836285629144E-2</v>
      </c>
      <c r="BW1174" s="17"/>
      <c r="BX1174" s="17">
        <v>1.7710589280440999E-2</v>
      </c>
      <c r="BY1174" s="17">
        <v>1.8428739154659701E-2</v>
      </c>
      <c r="BZ1174" s="17"/>
      <c r="CA1174" s="17">
        <v>0</v>
      </c>
      <c r="CB1174" s="17">
        <v>3.2568505397629503E-2</v>
      </c>
      <c r="CC1174" s="17">
        <v>7.52366450066145E-3</v>
      </c>
      <c r="CD1174" s="17">
        <v>2.2984557556202202E-2</v>
      </c>
    </row>
    <row r="1175" spans="2:82">
      <c r="B1175" t="s">
        <v>387</v>
      </c>
      <c r="C1175" s="17">
        <v>0.83994785317459497</v>
      </c>
      <c r="D1175" s="17">
        <v>0.81325783055826295</v>
      </c>
      <c r="E1175" s="17">
        <v>0.86781745868124205</v>
      </c>
      <c r="F1175" s="17"/>
      <c r="G1175" s="17">
        <v>0.79148296337379798</v>
      </c>
      <c r="H1175" s="17">
        <v>0.80095768305523996</v>
      </c>
      <c r="I1175" s="17">
        <v>0.79648628902410901</v>
      </c>
      <c r="J1175" s="17">
        <v>0.85338369228404898</v>
      </c>
      <c r="K1175" s="17">
        <v>0.87835484469514602</v>
      </c>
      <c r="L1175" s="17">
        <v>0.91210371552744696</v>
      </c>
      <c r="M1175" s="17"/>
      <c r="N1175" s="17">
        <v>0.89633453527965201</v>
      </c>
      <c r="O1175" s="17">
        <v>0.85727539928195295</v>
      </c>
      <c r="P1175" s="17">
        <v>0.78917576497444697</v>
      </c>
      <c r="Q1175" s="17">
        <v>0.81114951211819897</v>
      </c>
      <c r="R1175" s="17"/>
      <c r="S1175" s="17">
        <v>0.852727329954725</v>
      </c>
      <c r="T1175" s="17">
        <v>0.82446117343176095</v>
      </c>
      <c r="U1175" s="17">
        <v>0.75127698298128298</v>
      </c>
      <c r="V1175" s="17">
        <v>0.83787955627075705</v>
      </c>
      <c r="W1175" s="17">
        <v>0.79781768906160599</v>
      </c>
      <c r="X1175" s="17">
        <v>0.80588079085853004</v>
      </c>
      <c r="Y1175" s="17">
        <v>0.80510680371683896</v>
      </c>
      <c r="Z1175" s="17">
        <v>0.92821369551278099</v>
      </c>
      <c r="AA1175" s="17">
        <v>0.85861477851596602</v>
      </c>
      <c r="AB1175" s="17">
        <v>0.90320486069017103</v>
      </c>
      <c r="AC1175" s="17">
        <v>0.94329924998560999</v>
      </c>
      <c r="AD1175" s="17">
        <v>0.89729214851677996</v>
      </c>
      <c r="AE1175" s="17"/>
      <c r="AF1175" s="17">
        <v>0.73870749467666097</v>
      </c>
      <c r="AG1175" s="17">
        <v>0.70535852842899605</v>
      </c>
      <c r="AH1175" s="17">
        <v>0.71214289980484602</v>
      </c>
      <c r="AI1175" s="17">
        <v>0.85234166572682701</v>
      </c>
      <c r="AJ1175" s="17">
        <v>0.780959372454332</v>
      </c>
      <c r="AK1175" s="17">
        <v>0.89136242278218003</v>
      </c>
      <c r="AL1175" s="17">
        <v>0.91092659202085302</v>
      </c>
      <c r="AM1175" s="17">
        <v>0.82035892740953698</v>
      </c>
      <c r="AN1175" s="17">
        <v>0.80975998824373896</v>
      </c>
      <c r="AO1175" s="17">
        <v>0.91165916435830796</v>
      </c>
      <c r="AP1175" s="17">
        <v>0.87458657820980701</v>
      </c>
      <c r="AQ1175" s="17">
        <v>0.83869859179083295</v>
      </c>
      <c r="AR1175" s="17">
        <v>0.816373690982792</v>
      </c>
      <c r="AS1175" s="17">
        <v>0.956026978186444</v>
      </c>
      <c r="AT1175" s="17">
        <v>0.84913861467254803</v>
      </c>
      <c r="AU1175" s="17">
        <v>0.91396835300471801</v>
      </c>
      <c r="AV1175" s="17"/>
      <c r="AW1175" s="17">
        <v>0.83502382377050999</v>
      </c>
      <c r="AX1175" s="17">
        <v>0.83328303574726303</v>
      </c>
      <c r="AY1175" s="17">
        <v>0.82772291655757502</v>
      </c>
      <c r="AZ1175" s="17">
        <v>0.84044075478568203</v>
      </c>
      <c r="BA1175" s="17">
        <v>0.89096195768297604</v>
      </c>
      <c r="BB1175" s="17">
        <v>0.83267751518439603</v>
      </c>
      <c r="BC1175" s="17"/>
      <c r="BD1175" s="17">
        <v>0.77181161333941195</v>
      </c>
      <c r="BE1175" s="17">
        <v>0.84043256913249498</v>
      </c>
      <c r="BF1175" s="17">
        <v>0.86204141439222903</v>
      </c>
      <c r="BG1175" s="17">
        <v>0.90286063908970104</v>
      </c>
      <c r="BH1175" s="17">
        <v>1</v>
      </c>
      <c r="BI1175" s="17"/>
      <c r="BJ1175" s="17">
        <v>0.85321477091716502</v>
      </c>
      <c r="BK1175" s="17">
        <v>0.78712762127921498</v>
      </c>
      <c r="BL1175" s="17"/>
      <c r="BM1175" s="17">
        <v>0.83371054999921801</v>
      </c>
      <c r="BN1175" s="17">
        <v>0.86552852492355803</v>
      </c>
      <c r="BO1175" s="17"/>
      <c r="BP1175" s="17">
        <v>0.86534968911421195</v>
      </c>
      <c r="BQ1175" s="17">
        <v>0.79662954040545397</v>
      </c>
      <c r="BR1175" s="17">
        <v>0.78561852605551497</v>
      </c>
      <c r="BS1175" s="17">
        <v>0.84512570124563302</v>
      </c>
      <c r="BT1175" s="17"/>
      <c r="BU1175" s="17">
        <v>0.89882911659916098</v>
      </c>
      <c r="BV1175" s="17">
        <v>0.76521801955092195</v>
      </c>
      <c r="BW1175" s="17"/>
      <c r="BX1175" s="17">
        <v>0.87812761277978801</v>
      </c>
      <c r="BY1175" s="17">
        <v>0.82349961200459898</v>
      </c>
      <c r="BZ1175" s="17"/>
      <c r="CA1175" s="17">
        <v>0.92858863496137001</v>
      </c>
      <c r="CB1175" s="17">
        <v>0.76833748859064999</v>
      </c>
      <c r="CC1175" s="17">
        <v>0.94404872829810604</v>
      </c>
      <c r="CD1175" s="17">
        <v>0.76596968168917601</v>
      </c>
    </row>
    <row r="1176" spans="2:82">
      <c r="B1176" t="s">
        <v>388</v>
      </c>
      <c r="C1176" s="17">
        <v>1.9091138519522599E-2</v>
      </c>
      <c r="D1176" s="17">
        <v>2.3873559269092098E-2</v>
      </c>
      <c r="E1176" s="17">
        <v>1.4443097077746801E-2</v>
      </c>
      <c r="F1176" s="17"/>
      <c r="G1176" s="17">
        <v>3.7943954437662297E-2</v>
      </c>
      <c r="H1176" s="17">
        <v>3.6187584716926402E-2</v>
      </c>
      <c r="I1176" s="17">
        <v>1.4850335056725001E-2</v>
      </c>
      <c r="J1176" s="17">
        <v>1.2040872622339001E-2</v>
      </c>
      <c r="K1176" s="17">
        <v>1.54957524119529E-2</v>
      </c>
      <c r="L1176" s="17">
        <v>0</v>
      </c>
      <c r="M1176" s="17"/>
      <c r="N1176" s="17">
        <v>3.4077640655918802E-3</v>
      </c>
      <c r="O1176" s="17">
        <v>1.14831218209407E-2</v>
      </c>
      <c r="P1176" s="17">
        <v>3.5437307855561498E-2</v>
      </c>
      <c r="Q1176" s="17">
        <v>2.9620934524136801E-2</v>
      </c>
      <c r="R1176" s="17"/>
      <c r="S1176" s="17">
        <v>2.3272835059678799E-2</v>
      </c>
      <c r="T1176" s="17">
        <v>4.9442163740340002E-2</v>
      </c>
      <c r="U1176" s="17">
        <v>4.6276929498163602E-2</v>
      </c>
      <c r="V1176" s="17">
        <v>9.2841400541534905E-3</v>
      </c>
      <c r="W1176" s="17">
        <v>1.7979101300695698E-2</v>
      </c>
      <c r="X1176" s="17">
        <v>2.7064307834513999E-2</v>
      </c>
      <c r="Y1176" s="17">
        <v>0</v>
      </c>
      <c r="Z1176" s="17">
        <v>0</v>
      </c>
      <c r="AA1176" s="17">
        <v>9.8075278567161406E-3</v>
      </c>
      <c r="AB1176" s="17">
        <v>0</v>
      </c>
      <c r="AC1176" s="17">
        <v>0</v>
      </c>
      <c r="AD1176" s="17">
        <v>0</v>
      </c>
      <c r="AE1176" s="17"/>
      <c r="AF1176" s="17">
        <v>0.131895695552602</v>
      </c>
      <c r="AG1176" s="17">
        <v>6.1247594447831497E-2</v>
      </c>
      <c r="AH1176" s="17">
        <v>4.3051511581859603E-2</v>
      </c>
      <c r="AI1176" s="17">
        <v>2.89965073359955E-2</v>
      </c>
      <c r="AJ1176" s="17">
        <v>2.5240618330480601E-2</v>
      </c>
      <c r="AK1176" s="17">
        <v>0</v>
      </c>
      <c r="AL1176" s="17">
        <v>2.35773561678356E-2</v>
      </c>
      <c r="AM1176" s="17">
        <v>0</v>
      </c>
      <c r="AN1176" s="17">
        <v>4.5213188886844502E-2</v>
      </c>
      <c r="AO1176" s="17">
        <v>1.8724782652351599E-2</v>
      </c>
      <c r="AP1176" s="17">
        <v>2.78344477198368E-2</v>
      </c>
      <c r="AQ1176" s="17">
        <v>0</v>
      </c>
      <c r="AR1176" s="17">
        <v>0</v>
      </c>
      <c r="AS1176" s="17">
        <v>0</v>
      </c>
      <c r="AT1176" s="17">
        <v>0</v>
      </c>
      <c r="AU1176" s="17">
        <v>0</v>
      </c>
      <c r="AV1176" s="17"/>
      <c r="AW1176" s="17">
        <v>1.3655336906932901E-2</v>
      </c>
      <c r="AX1176" s="17">
        <v>2.7570918466643599E-2</v>
      </c>
      <c r="AY1176" s="17">
        <v>8.1194502494311895E-3</v>
      </c>
      <c r="AZ1176" s="17">
        <v>3.9100139562874801E-2</v>
      </c>
      <c r="BA1176" s="17">
        <v>0</v>
      </c>
      <c r="BB1176" s="17">
        <v>0</v>
      </c>
      <c r="BC1176" s="17"/>
      <c r="BD1176" s="17">
        <v>4.4314470679376897E-2</v>
      </c>
      <c r="BE1176" s="17">
        <v>4.1935471921061302E-3</v>
      </c>
      <c r="BF1176" s="17">
        <v>1.1978570834334601E-2</v>
      </c>
      <c r="BG1176" s="17">
        <v>2.0850890319999999E-2</v>
      </c>
      <c r="BH1176" s="17">
        <v>0</v>
      </c>
      <c r="BI1176" s="17"/>
      <c r="BJ1176" s="17">
        <v>1.7861027846112099E-2</v>
      </c>
      <c r="BK1176" s="17">
        <v>2.4651770931103802E-2</v>
      </c>
      <c r="BL1176" s="17"/>
      <c r="BM1176" s="17">
        <v>1.85690294116716E-2</v>
      </c>
      <c r="BN1176" s="17">
        <v>2.19833577760335E-2</v>
      </c>
      <c r="BO1176" s="17"/>
      <c r="BP1176" s="17">
        <v>2.9652296089972201E-2</v>
      </c>
      <c r="BQ1176" s="17">
        <v>3.11387233521776E-2</v>
      </c>
      <c r="BR1176" s="17">
        <v>4.8398656039644501E-2</v>
      </c>
      <c r="BS1176" s="17">
        <v>1.43810049530004E-2</v>
      </c>
      <c r="BT1176" s="17"/>
      <c r="BU1176" s="17">
        <v>1.05521621597927E-2</v>
      </c>
      <c r="BV1176" s="17">
        <v>2.9928478711731599E-2</v>
      </c>
      <c r="BW1176" s="17"/>
      <c r="BX1176" s="17">
        <v>2.0434086468625899E-2</v>
      </c>
      <c r="BY1176" s="17">
        <v>1.85125824475613E-2</v>
      </c>
      <c r="BZ1176" s="17"/>
      <c r="CA1176" s="17">
        <v>9.0815337446016105E-3</v>
      </c>
      <c r="CB1176" s="17">
        <v>2.4041058030380601E-2</v>
      </c>
      <c r="CC1176" s="17">
        <v>1.6663565255705299E-2</v>
      </c>
      <c r="CD1176" s="17">
        <v>2.06952152292144E-2</v>
      </c>
    </row>
    <row r="1177" spans="2:82">
      <c r="B1177" t="s">
        <v>230</v>
      </c>
      <c r="C1177" s="17">
        <v>0.82085671465507304</v>
      </c>
      <c r="D1177" s="17">
        <v>0.78938427128917099</v>
      </c>
      <c r="E1177" s="17">
        <v>0.853374361603495</v>
      </c>
      <c r="F1177" s="17"/>
      <c r="G1177" s="17">
        <v>0.75353900893613501</v>
      </c>
      <c r="H1177" s="17">
        <v>0.764770098338313</v>
      </c>
      <c r="I1177" s="17">
        <v>0.78163595396738395</v>
      </c>
      <c r="J1177" s="17">
        <v>0.84134281966170998</v>
      </c>
      <c r="K1177" s="17">
        <v>0.86285909228319302</v>
      </c>
      <c r="L1177" s="17">
        <v>0.91210371552744696</v>
      </c>
      <c r="M1177" s="17"/>
      <c r="N1177" s="17">
        <v>0.89292677121406006</v>
      </c>
      <c r="O1177" s="17">
        <v>0.84579227746101304</v>
      </c>
      <c r="P1177" s="17">
        <v>0.75373845711888598</v>
      </c>
      <c r="Q1177" s="17">
        <v>0.78152857759406202</v>
      </c>
      <c r="R1177" s="17"/>
      <c r="S1177" s="17">
        <v>0.82945449489504597</v>
      </c>
      <c r="T1177" s="17">
        <v>0.77501900969142101</v>
      </c>
      <c r="U1177" s="17">
        <v>0.70500005348312</v>
      </c>
      <c r="V1177" s="17">
        <v>0.82859541621660304</v>
      </c>
      <c r="W1177" s="17">
        <v>0.77983858776090997</v>
      </c>
      <c r="X1177" s="17">
        <v>0.77881648302401596</v>
      </c>
      <c r="Y1177" s="17">
        <v>0.80510680371683896</v>
      </c>
      <c r="Z1177" s="17">
        <v>0.92821369551278099</v>
      </c>
      <c r="AA1177" s="17">
        <v>0.84880725065925</v>
      </c>
      <c r="AB1177" s="17">
        <v>0.90320486069017103</v>
      </c>
      <c r="AC1177" s="17">
        <v>0.94329924998560999</v>
      </c>
      <c r="AD1177" s="17">
        <v>0.89729214851677996</v>
      </c>
      <c r="AE1177" s="17"/>
      <c r="AF1177" s="17">
        <v>0.60681179912405903</v>
      </c>
      <c r="AG1177" s="17">
        <v>0.64411093398116503</v>
      </c>
      <c r="AH1177" s="17">
        <v>0.66909138822298697</v>
      </c>
      <c r="AI1177" s="17">
        <v>0.823345158390832</v>
      </c>
      <c r="AJ1177" s="17">
        <v>0.75571875412385103</v>
      </c>
      <c r="AK1177" s="17">
        <v>0.89136242278218003</v>
      </c>
      <c r="AL1177" s="17">
        <v>0.88734923585301695</v>
      </c>
      <c r="AM1177" s="17">
        <v>0.82035892740953698</v>
      </c>
      <c r="AN1177" s="17">
        <v>0.76454679935689496</v>
      </c>
      <c r="AO1177" s="17">
        <v>0.89293438170595696</v>
      </c>
      <c r="AP1177" s="17">
        <v>0.84675213048997</v>
      </c>
      <c r="AQ1177" s="17">
        <v>0.83869859179083295</v>
      </c>
      <c r="AR1177" s="17">
        <v>0.816373690982792</v>
      </c>
      <c r="AS1177" s="17">
        <v>0.956026978186444</v>
      </c>
      <c r="AT1177" s="17">
        <v>0.84913861467254803</v>
      </c>
      <c r="AU1177" s="17">
        <v>0.91396835300471801</v>
      </c>
      <c r="AV1177" s="17"/>
      <c r="AW1177" s="17">
        <v>0.821368486863577</v>
      </c>
      <c r="AX1177" s="17">
        <v>0.80571211728061898</v>
      </c>
      <c r="AY1177" s="17">
        <v>0.81960346630814396</v>
      </c>
      <c r="AZ1177" s="17">
        <v>0.80134061522280697</v>
      </c>
      <c r="BA1177" s="17">
        <v>0.89096195768297604</v>
      </c>
      <c r="BB1177" s="17">
        <v>0.83267751518439603</v>
      </c>
      <c r="BC1177" s="17"/>
      <c r="BD1177" s="17">
        <v>0.72749714266003496</v>
      </c>
      <c r="BE1177" s="17">
        <v>0.83623902194038902</v>
      </c>
      <c r="BF1177" s="17">
        <v>0.85006284355789397</v>
      </c>
      <c r="BG1177" s="17">
        <v>0.88200974876970095</v>
      </c>
      <c r="BH1177" s="17">
        <v>1</v>
      </c>
      <c r="BI1177" s="17"/>
      <c r="BJ1177" s="17">
        <v>0.83535374307105303</v>
      </c>
      <c r="BK1177" s="17">
        <v>0.76247585034811105</v>
      </c>
      <c r="BL1177" s="17"/>
      <c r="BM1177" s="17">
        <v>0.81514152058754596</v>
      </c>
      <c r="BN1177" s="17">
        <v>0.84354516714752403</v>
      </c>
      <c r="BO1177" s="17"/>
      <c r="BP1177" s="17">
        <v>0.83569739302423995</v>
      </c>
      <c r="BQ1177" s="17">
        <v>0.76549081705327704</v>
      </c>
      <c r="BR1177" s="17">
        <v>0.73721987001587097</v>
      </c>
      <c r="BS1177" s="17">
        <v>0.83074469629263303</v>
      </c>
      <c r="BT1177" s="17"/>
      <c r="BU1177" s="17">
        <v>0.88827695443936805</v>
      </c>
      <c r="BV1177" s="17">
        <v>0.73528954083918996</v>
      </c>
      <c r="BW1177" s="17"/>
      <c r="BX1177" s="17">
        <v>0.85769352631116202</v>
      </c>
      <c r="BY1177" s="17">
        <v>0.80498702955703805</v>
      </c>
      <c r="BZ1177" s="17"/>
      <c r="CA1177" s="17">
        <v>0.91950710121676804</v>
      </c>
      <c r="CB1177" s="17">
        <v>0.74429643056026995</v>
      </c>
      <c r="CC1177" s="17">
        <v>0.92738516304240104</v>
      </c>
      <c r="CD1177" s="17">
        <v>0.74527446645996098</v>
      </c>
    </row>
    <row r="1178" spans="2:82">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row>
    <row r="1179" spans="2:82">
      <c r="B1179" s="6" t="s">
        <v>391</v>
      </c>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row>
    <row r="1180" spans="2:82">
      <c r="B1180" s="24" t="s">
        <v>17</v>
      </c>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row>
    <row r="1181" spans="2:82">
      <c r="B1181" t="s">
        <v>382</v>
      </c>
      <c r="C1181" s="17">
        <v>0.20787489384100799</v>
      </c>
      <c r="D1181" s="17">
        <v>0.2082617097692</v>
      </c>
      <c r="E1181" s="17">
        <v>0.20493966241938799</v>
      </c>
      <c r="F1181" s="17"/>
      <c r="G1181" s="17">
        <v>0.161031637703278</v>
      </c>
      <c r="H1181" s="17">
        <v>0.24063176481931101</v>
      </c>
      <c r="I1181" s="17">
        <v>0.23193841692200501</v>
      </c>
      <c r="J1181" s="17">
        <v>0.13722857314996201</v>
      </c>
      <c r="K1181" s="17">
        <v>0.23517434786066099</v>
      </c>
      <c r="L1181" s="17">
        <v>0.22730065552675599</v>
      </c>
      <c r="M1181" s="17"/>
      <c r="N1181" s="17">
        <v>0.240914628777778</v>
      </c>
      <c r="O1181" s="17">
        <v>0.21383996292902999</v>
      </c>
      <c r="P1181" s="17">
        <v>0.21881294791307801</v>
      </c>
      <c r="Q1181" s="17">
        <v>0.162813865623955</v>
      </c>
      <c r="R1181" s="17"/>
      <c r="S1181" s="17">
        <v>0.31428529742129302</v>
      </c>
      <c r="T1181" s="17">
        <v>0.23048889418368701</v>
      </c>
      <c r="U1181" s="17">
        <v>0.16912016934704699</v>
      </c>
      <c r="V1181" s="17">
        <v>0.16637874823150101</v>
      </c>
      <c r="W1181" s="17">
        <v>0.172747922607523</v>
      </c>
      <c r="X1181" s="17">
        <v>0.16457732894145499</v>
      </c>
      <c r="Y1181" s="17">
        <v>0.20460308094223201</v>
      </c>
      <c r="Z1181" s="17">
        <v>0.165494772656023</v>
      </c>
      <c r="AA1181" s="17">
        <v>0.23939831504036199</v>
      </c>
      <c r="AB1181" s="17">
        <v>0.217835103763137</v>
      </c>
      <c r="AC1181" s="17">
        <v>0.126865647832582</v>
      </c>
      <c r="AD1181" s="17">
        <v>0.11728197809117701</v>
      </c>
      <c r="AE1181" s="17"/>
      <c r="AF1181" s="17">
        <v>0</v>
      </c>
      <c r="AG1181" s="17">
        <v>0.26503649706080901</v>
      </c>
      <c r="AH1181" s="17">
        <v>0.185289515736768</v>
      </c>
      <c r="AI1181" s="17">
        <v>0.16063755620906101</v>
      </c>
      <c r="AJ1181" s="17">
        <v>0.193492287917782</v>
      </c>
      <c r="AK1181" s="17">
        <v>0.22049903115898001</v>
      </c>
      <c r="AL1181" s="17">
        <v>0.219582337404713</v>
      </c>
      <c r="AM1181" s="17">
        <v>0.18733064202102301</v>
      </c>
      <c r="AN1181" s="17">
        <v>0.220512350351528</v>
      </c>
      <c r="AO1181" s="17">
        <v>0.19387379197447799</v>
      </c>
      <c r="AP1181" s="17">
        <v>0.21449549489210701</v>
      </c>
      <c r="AQ1181" s="17">
        <v>0.118625840368413</v>
      </c>
      <c r="AR1181" s="17">
        <v>0.22352673377646701</v>
      </c>
      <c r="AS1181" s="17">
        <v>0.265655389424863</v>
      </c>
      <c r="AT1181" s="17">
        <v>0.384095605409012</v>
      </c>
      <c r="AU1181" s="17">
        <v>0.40183992422652598</v>
      </c>
      <c r="AV1181" s="17"/>
      <c r="AW1181" s="17">
        <v>0.26482278779217</v>
      </c>
      <c r="AX1181" s="17">
        <v>0.201124231893542</v>
      </c>
      <c r="AY1181" s="17">
        <v>0.15332186362842501</v>
      </c>
      <c r="AZ1181" s="17">
        <v>0.204916362349984</v>
      </c>
      <c r="BA1181" s="17">
        <v>0.16116225793880501</v>
      </c>
      <c r="BB1181" s="17">
        <v>0.226705934644334</v>
      </c>
      <c r="BC1181" s="17"/>
      <c r="BD1181" s="17">
        <v>0.13785975053673999</v>
      </c>
      <c r="BE1181" s="17">
        <v>0.170536857026102</v>
      </c>
      <c r="BF1181" s="17">
        <v>0.25398055138202802</v>
      </c>
      <c r="BG1181" s="17">
        <v>0.25801628472017701</v>
      </c>
      <c r="BH1181" s="17">
        <v>0.46307107318364399</v>
      </c>
      <c r="BI1181" s="17"/>
      <c r="BJ1181" s="17">
        <v>0.18613289980658401</v>
      </c>
      <c r="BK1181" s="17">
        <v>0.31740503745486298</v>
      </c>
      <c r="BL1181" s="17"/>
      <c r="BM1181" s="17">
        <v>0.18945312666445199</v>
      </c>
      <c r="BN1181" s="17">
        <v>0.304496258379024</v>
      </c>
      <c r="BO1181" s="17"/>
      <c r="BP1181" s="17">
        <v>0.293347159413134</v>
      </c>
      <c r="BQ1181" s="17">
        <v>0.28714274061480799</v>
      </c>
      <c r="BR1181" s="17">
        <v>0.14634589416426599</v>
      </c>
      <c r="BS1181" s="17">
        <v>0.18310118655001401</v>
      </c>
      <c r="BT1181" s="17"/>
      <c r="BU1181" s="17">
        <v>0.25310942959670502</v>
      </c>
      <c r="BV1181" s="17">
        <v>0.15277141764326199</v>
      </c>
      <c r="BW1181" s="17"/>
      <c r="BX1181" s="17">
        <v>0.32066258642365297</v>
      </c>
      <c r="BY1181" s="17">
        <v>0.16828969983848199</v>
      </c>
      <c r="BZ1181" s="17"/>
      <c r="CA1181" s="17">
        <v>0.329119740380245</v>
      </c>
      <c r="CB1181" s="17">
        <v>7.47642917521847E-2</v>
      </c>
      <c r="CC1181" s="17">
        <v>0.392892195465115</v>
      </c>
      <c r="CD1181" s="17">
        <v>0.12497347550907301</v>
      </c>
    </row>
    <row r="1182" spans="2:82">
      <c r="B1182" t="s">
        <v>383</v>
      </c>
      <c r="C1182" s="17">
        <v>0.42852849150848799</v>
      </c>
      <c r="D1182" s="17">
        <v>0.45374489077437402</v>
      </c>
      <c r="E1182" s="17">
        <v>0.40627359439650601</v>
      </c>
      <c r="F1182" s="17"/>
      <c r="G1182" s="17">
        <v>0.491947006272206</v>
      </c>
      <c r="H1182" s="17">
        <v>0.38459142958098802</v>
      </c>
      <c r="I1182" s="17">
        <v>0.39803436451434998</v>
      </c>
      <c r="J1182" s="17">
        <v>0.44494798105681399</v>
      </c>
      <c r="K1182" s="17">
        <v>0.399318072276588</v>
      </c>
      <c r="L1182" s="17">
        <v>0.45721574027929401</v>
      </c>
      <c r="M1182" s="17"/>
      <c r="N1182" s="17">
        <v>0.46710448249833503</v>
      </c>
      <c r="O1182" s="17">
        <v>0.424906587578468</v>
      </c>
      <c r="P1182" s="17">
        <v>0.43797366287767098</v>
      </c>
      <c r="Q1182" s="17">
        <v>0.38742439036734899</v>
      </c>
      <c r="R1182" s="17"/>
      <c r="S1182" s="17">
        <v>0.34546367556093799</v>
      </c>
      <c r="T1182" s="17">
        <v>0.45135071020789902</v>
      </c>
      <c r="U1182" s="17">
        <v>0.42742357573283202</v>
      </c>
      <c r="V1182" s="17">
        <v>0.38632258344700399</v>
      </c>
      <c r="W1182" s="17">
        <v>0.435921786160753</v>
      </c>
      <c r="X1182" s="17">
        <v>0.50109826410677205</v>
      </c>
      <c r="Y1182" s="17">
        <v>0.40075512024141402</v>
      </c>
      <c r="Z1182" s="17">
        <v>0.48101739052484499</v>
      </c>
      <c r="AA1182" s="17">
        <v>0.44197345857943998</v>
      </c>
      <c r="AB1182" s="17">
        <v>0.49141774551449902</v>
      </c>
      <c r="AC1182" s="17">
        <v>0.36601173829593697</v>
      </c>
      <c r="AD1182" s="17">
        <v>0.42487906462060998</v>
      </c>
      <c r="AE1182" s="17"/>
      <c r="AF1182" s="17">
        <v>0.71489365471425603</v>
      </c>
      <c r="AG1182" s="17">
        <v>0.41029128307119</v>
      </c>
      <c r="AH1182" s="17">
        <v>0.37702224038106602</v>
      </c>
      <c r="AI1182" s="17">
        <v>0.41980401349095198</v>
      </c>
      <c r="AJ1182" s="17">
        <v>0.45068843446781198</v>
      </c>
      <c r="AK1182" s="17">
        <v>0.432935487989489</v>
      </c>
      <c r="AL1182" s="17">
        <v>0.41120715511131201</v>
      </c>
      <c r="AM1182" s="17">
        <v>0.33809056924986602</v>
      </c>
      <c r="AN1182" s="17">
        <v>0.44399412760811702</v>
      </c>
      <c r="AO1182" s="17">
        <v>0.38339377457725998</v>
      </c>
      <c r="AP1182" s="17">
        <v>0.52241329908238798</v>
      </c>
      <c r="AQ1182" s="17">
        <v>0.50542659220664199</v>
      </c>
      <c r="AR1182" s="17">
        <v>0.53006315611308497</v>
      </c>
      <c r="AS1182" s="17">
        <v>0.34840330194123598</v>
      </c>
      <c r="AT1182" s="17">
        <v>0.49133895511743397</v>
      </c>
      <c r="AU1182" s="17">
        <v>0.397491691470654</v>
      </c>
      <c r="AV1182" s="17"/>
      <c r="AW1182" s="17">
        <v>0.39443766561202798</v>
      </c>
      <c r="AX1182" s="17">
        <v>0.48829643396253702</v>
      </c>
      <c r="AY1182" s="17">
        <v>0.34950039800365401</v>
      </c>
      <c r="AZ1182" s="17">
        <v>0.41740836135095799</v>
      </c>
      <c r="BA1182" s="17">
        <v>0.51396963869929901</v>
      </c>
      <c r="BB1182" s="17">
        <v>0.31910202964627599</v>
      </c>
      <c r="BC1182" s="17"/>
      <c r="BD1182" s="17">
        <v>0.43356875168630599</v>
      </c>
      <c r="BE1182" s="17">
        <v>0.45139319375784198</v>
      </c>
      <c r="BF1182" s="17">
        <v>0.41458154943911901</v>
      </c>
      <c r="BG1182" s="17">
        <v>0.46435573565532501</v>
      </c>
      <c r="BH1182" s="17">
        <v>0.39797800864729599</v>
      </c>
      <c r="BI1182" s="17"/>
      <c r="BJ1182" s="17">
        <v>0.44193561229459999</v>
      </c>
      <c r="BK1182" s="17">
        <v>0.371135670808035</v>
      </c>
      <c r="BL1182" s="17"/>
      <c r="BM1182" s="17">
        <v>0.440268458975618</v>
      </c>
      <c r="BN1182" s="17">
        <v>0.37176993705092898</v>
      </c>
      <c r="BO1182" s="17"/>
      <c r="BP1182" s="17">
        <v>0.37061254728067899</v>
      </c>
      <c r="BQ1182" s="17">
        <v>0.427092498141315</v>
      </c>
      <c r="BR1182" s="17">
        <v>0.445838898893335</v>
      </c>
      <c r="BS1182" s="17">
        <v>0.447550744947459</v>
      </c>
      <c r="BT1182" s="17"/>
      <c r="BU1182" s="17">
        <v>0.46311511068651001</v>
      </c>
      <c r="BV1182" s="17">
        <v>0.38639601651350097</v>
      </c>
      <c r="BW1182" s="17"/>
      <c r="BX1182" s="17">
        <v>0.45200863726985402</v>
      </c>
      <c r="BY1182" s="17">
        <v>0.420287644445408</v>
      </c>
      <c r="BZ1182" s="17"/>
      <c r="CA1182" s="17">
        <v>0.477230941286578</v>
      </c>
      <c r="CB1182" s="17">
        <v>0.35351361825043598</v>
      </c>
      <c r="CC1182" s="17">
        <v>0.48562197222471498</v>
      </c>
      <c r="CD1182" s="17">
        <v>0.43365889956594</v>
      </c>
    </row>
    <row r="1183" spans="2:82">
      <c r="B1183" t="s">
        <v>384</v>
      </c>
      <c r="C1183" s="17">
        <v>0.24608905342343099</v>
      </c>
      <c r="D1183" s="17">
        <v>0.21759219593288401</v>
      </c>
      <c r="E1183" s="17">
        <v>0.27444059034412899</v>
      </c>
      <c r="F1183" s="17"/>
      <c r="G1183" s="17">
        <v>0.23530339151233401</v>
      </c>
      <c r="H1183" s="17">
        <v>0.278418983017861</v>
      </c>
      <c r="I1183" s="17">
        <v>0.23060483819795899</v>
      </c>
      <c r="J1183" s="17">
        <v>0.27153203570738299</v>
      </c>
      <c r="K1183" s="17">
        <v>0.28503042918747801</v>
      </c>
      <c r="L1183" s="17">
        <v>0.195617340784739</v>
      </c>
      <c r="M1183" s="17"/>
      <c r="N1183" s="17">
        <v>0.20819128514645399</v>
      </c>
      <c r="O1183" s="17">
        <v>0.26345842548263698</v>
      </c>
      <c r="P1183" s="17">
        <v>0.23390523099367999</v>
      </c>
      <c r="Q1183" s="17">
        <v>0.27857132401783702</v>
      </c>
      <c r="R1183" s="17"/>
      <c r="S1183" s="17">
        <v>0.21554295134833601</v>
      </c>
      <c r="T1183" s="17">
        <v>0.231229432164161</v>
      </c>
      <c r="U1183" s="17">
        <v>0.291969689628928</v>
      </c>
      <c r="V1183" s="17">
        <v>0.28076530400530197</v>
      </c>
      <c r="W1183" s="17">
        <v>0.24990455481284701</v>
      </c>
      <c r="X1183" s="17">
        <v>0.17457757863394299</v>
      </c>
      <c r="Y1183" s="17">
        <v>0.29559031654140799</v>
      </c>
      <c r="Z1183" s="17">
        <v>0.281071937966824</v>
      </c>
      <c r="AA1183" s="17">
        <v>0.211880131504316</v>
      </c>
      <c r="AB1183" s="17">
        <v>0.19202231015497301</v>
      </c>
      <c r="AC1183" s="17">
        <v>0.40598757048682099</v>
      </c>
      <c r="AD1183" s="17">
        <v>0.31222041159879199</v>
      </c>
      <c r="AE1183" s="17"/>
      <c r="AF1183" s="17">
        <v>0</v>
      </c>
      <c r="AG1183" s="17">
        <v>0.14692638127786001</v>
      </c>
      <c r="AH1183" s="17">
        <v>0.27903121769970801</v>
      </c>
      <c r="AI1183" s="17">
        <v>0.29172266144544401</v>
      </c>
      <c r="AJ1183" s="17">
        <v>0.25680112161982399</v>
      </c>
      <c r="AK1183" s="17">
        <v>0.258223447055692</v>
      </c>
      <c r="AL1183" s="17">
        <v>0.22991334047883999</v>
      </c>
      <c r="AM1183" s="17">
        <v>0.33355654704163901</v>
      </c>
      <c r="AN1183" s="17">
        <v>0.207215170878008</v>
      </c>
      <c r="AO1183" s="17">
        <v>0.33631329072782901</v>
      </c>
      <c r="AP1183" s="17">
        <v>0.22097015348891699</v>
      </c>
      <c r="AQ1183" s="17">
        <v>0.27817855405208303</v>
      </c>
      <c r="AR1183" s="17">
        <v>0.173017806624959</v>
      </c>
      <c r="AS1183" s="17">
        <v>0.18802830124120601</v>
      </c>
      <c r="AT1183" s="17">
        <v>4.0630945758957503E-2</v>
      </c>
      <c r="AU1183" s="17">
        <v>0.147757850649086</v>
      </c>
      <c r="AV1183" s="17"/>
      <c r="AW1183" s="17">
        <v>0.21483109442329101</v>
      </c>
      <c r="AX1183" s="17">
        <v>0.221811560976865</v>
      </c>
      <c r="AY1183" s="17">
        <v>0.36846738062212597</v>
      </c>
      <c r="AZ1183" s="17">
        <v>0.244532242390544</v>
      </c>
      <c r="BA1183" s="17">
        <v>0.23616966650510099</v>
      </c>
      <c r="BB1183" s="17">
        <v>0.25921346647716897</v>
      </c>
      <c r="BC1183" s="17"/>
      <c r="BD1183" s="17">
        <v>0.26997950697497702</v>
      </c>
      <c r="BE1183" s="17">
        <v>0.25495896676569202</v>
      </c>
      <c r="BF1183" s="17">
        <v>0.25047151879684099</v>
      </c>
      <c r="BG1183" s="17">
        <v>0.15994556566503201</v>
      </c>
      <c r="BH1183" s="17">
        <v>8.3278979136645795E-2</v>
      </c>
      <c r="BI1183" s="17"/>
      <c r="BJ1183" s="17">
        <v>0.25396653586338502</v>
      </c>
      <c r="BK1183" s="17">
        <v>0.20194224367881</v>
      </c>
      <c r="BL1183" s="17"/>
      <c r="BM1183" s="17">
        <v>0.25194083884247398</v>
      </c>
      <c r="BN1183" s="17">
        <v>0.21807672578513701</v>
      </c>
      <c r="BO1183" s="17"/>
      <c r="BP1183" s="17">
        <v>0.20574634568582001</v>
      </c>
      <c r="BQ1183" s="17">
        <v>0.20191333607423001</v>
      </c>
      <c r="BR1183" s="17">
        <v>0.25813676507596001</v>
      </c>
      <c r="BS1183" s="17">
        <v>0.25668260838143803</v>
      </c>
      <c r="BT1183" s="17"/>
      <c r="BU1183" s="17">
        <v>0.196565116389981</v>
      </c>
      <c r="BV1183" s="17">
        <v>0.30641776112322699</v>
      </c>
      <c r="BW1183" s="17"/>
      <c r="BX1183" s="17">
        <v>0.17347502663705999</v>
      </c>
      <c r="BY1183" s="17">
        <v>0.27157446119996498</v>
      </c>
      <c r="BZ1183" s="17"/>
      <c r="CA1183" s="17">
        <v>0.11917297231452</v>
      </c>
      <c r="CB1183" s="17">
        <v>0.33863153270952301</v>
      </c>
      <c r="CC1183" s="17">
        <v>0.10331467296262201</v>
      </c>
      <c r="CD1183" s="17">
        <v>0.32684270629437601</v>
      </c>
    </row>
    <row r="1184" spans="2:82">
      <c r="B1184" t="s">
        <v>385</v>
      </c>
      <c r="C1184" s="17">
        <v>4.8079054145685099E-2</v>
      </c>
      <c r="D1184" s="17">
        <v>4.8630044298674097E-2</v>
      </c>
      <c r="E1184" s="17">
        <v>4.8262075208247497E-2</v>
      </c>
      <c r="F1184" s="17"/>
      <c r="G1184" s="17">
        <v>5.0276541624287602E-2</v>
      </c>
      <c r="H1184" s="17">
        <v>5.3253615589573901E-2</v>
      </c>
      <c r="I1184" s="17">
        <v>6.9819527647243501E-2</v>
      </c>
      <c r="J1184" s="17">
        <v>5.02775609171787E-2</v>
      </c>
      <c r="K1184" s="17">
        <v>2.0359516272873E-2</v>
      </c>
      <c r="L1184" s="17">
        <v>4.0593195249494902E-2</v>
      </c>
      <c r="M1184" s="17"/>
      <c r="N1184" s="17">
        <v>3.7570098420063203E-2</v>
      </c>
      <c r="O1184" s="17">
        <v>5.4486699703838501E-2</v>
      </c>
      <c r="P1184" s="17">
        <v>3.6031625867886302E-2</v>
      </c>
      <c r="Q1184" s="17">
        <v>6.31704891160976E-2</v>
      </c>
      <c r="R1184" s="17"/>
      <c r="S1184" s="17">
        <v>8.4948564451873598E-2</v>
      </c>
      <c r="T1184" s="17">
        <v>5.3854490053436101E-2</v>
      </c>
      <c r="U1184" s="17">
        <v>1.4387777472387999E-2</v>
      </c>
      <c r="V1184" s="17">
        <v>4.8566514919751398E-2</v>
      </c>
      <c r="W1184" s="17">
        <v>4.7142853955340201E-2</v>
      </c>
      <c r="X1184" s="17">
        <v>5.3125154682452699E-2</v>
      </c>
      <c r="Y1184" s="17">
        <v>5.2779833374752103E-2</v>
      </c>
      <c r="Z1184" s="17">
        <v>5.5756407516666703E-2</v>
      </c>
      <c r="AA1184" s="17">
        <v>4.7856790749979103E-2</v>
      </c>
      <c r="AB1184" s="17">
        <v>1.1744974418434501E-2</v>
      </c>
      <c r="AC1184" s="17">
        <v>5.8458488018433397E-2</v>
      </c>
      <c r="AD1184" s="17">
        <v>0</v>
      </c>
      <c r="AE1184" s="17"/>
      <c r="AF1184" s="17">
        <v>0</v>
      </c>
      <c r="AG1184" s="17">
        <v>3.0369194747428101E-2</v>
      </c>
      <c r="AH1184" s="17">
        <v>6.8693956941236894E-2</v>
      </c>
      <c r="AI1184" s="17">
        <v>3.80711800908261E-2</v>
      </c>
      <c r="AJ1184" s="17">
        <v>4.8286554365732801E-2</v>
      </c>
      <c r="AK1184" s="17">
        <v>1.54904584840497E-2</v>
      </c>
      <c r="AL1184" s="17">
        <v>6.1580469314260401E-2</v>
      </c>
      <c r="AM1184" s="17">
        <v>7.4444493143408397E-2</v>
      </c>
      <c r="AN1184" s="17">
        <v>6.3377881154023902E-2</v>
      </c>
      <c r="AO1184" s="17">
        <v>3.5837612564506502E-2</v>
      </c>
      <c r="AP1184" s="17">
        <v>1.4640768855808501E-2</v>
      </c>
      <c r="AQ1184" s="17">
        <v>3.8250220010562198E-2</v>
      </c>
      <c r="AR1184" s="17">
        <v>7.3392303485490099E-2</v>
      </c>
      <c r="AS1184" s="17">
        <v>0.157201553706112</v>
      </c>
      <c r="AT1184" s="17">
        <v>4.3524253402164599E-2</v>
      </c>
      <c r="AU1184" s="17">
        <v>2.4313877245873999E-2</v>
      </c>
      <c r="AV1184" s="17"/>
      <c r="AW1184" s="17">
        <v>6.40816027216395E-2</v>
      </c>
      <c r="AX1184" s="17">
        <v>5.0127262823956499E-2</v>
      </c>
      <c r="AY1184" s="17">
        <v>4.11379823746457E-2</v>
      </c>
      <c r="AZ1184" s="17">
        <v>5.34597930489134E-2</v>
      </c>
      <c r="BA1184" s="17">
        <v>1.6615704161362099E-2</v>
      </c>
      <c r="BB1184" s="17">
        <v>3.10734455708775E-2</v>
      </c>
      <c r="BC1184" s="17"/>
      <c r="BD1184" s="17">
        <v>5.13568936201435E-2</v>
      </c>
      <c r="BE1184" s="17">
        <v>5.9994878775453703E-2</v>
      </c>
      <c r="BF1184" s="17">
        <v>3.4362245865718698E-2</v>
      </c>
      <c r="BG1184" s="17">
        <v>6.1708422199302997E-2</v>
      </c>
      <c r="BH1184" s="17">
        <v>5.56719390324147E-2</v>
      </c>
      <c r="BI1184" s="17"/>
      <c r="BJ1184" s="17">
        <v>5.0127082399836501E-2</v>
      </c>
      <c r="BK1184" s="17">
        <v>3.8905010471666397E-2</v>
      </c>
      <c r="BL1184" s="17"/>
      <c r="BM1184" s="17">
        <v>4.7365402610281201E-2</v>
      </c>
      <c r="BN1184" s="17">
        <v>5.2165808846028699E-2</v>
      </c>
      <c r="BO1184" s="17"/>
      <c r="BP1184" s="17">
        <v>5.8488542880678202E-2</v>
      </c>
      <c r="BQ1184" s="17">
        <v>4.5581583297956398E-2</v>
      </c>
      <c r="BR1184" s="17">
        <v>3.93686985988322E-2</v>
      </c>
      <c r="BS1184" s="17">
        <v>4.6123065335678802E-2</v>
      </c>
      <c r="BT1184" s="17"/>
      <c r="BU1184" s="17">
        <v>3.9750271123460898E-2</v>
      </c>
      <c r="BV1184" s="17">
        <v>5.8224950181846702E-2</v>
      </c>
      <c r="BW1184" s="17"/>
      <c r="BX1184" s="17">
        <v>1.8138549378228001E-2</v>
      </c>
      <c r="BY1184" s="17">
        <v>5.8587298995936801E-2</v>
      </c>
      <c r="BZ1184" s="17"/>
      <c r="CA1184" s="17">
        <v>5.9658184564350701E-2</v>
      </c>
      <c r="CB1184" s="17">
        <v>0.104814911194619</v>
      </c>
      <c r="CC1184" s="17">
        <v>1.17279600329764E-2</v>
      </c>
      <c r="CD1184" s="17">
        <v>2.72996749681844E-2</v>
      </c>
    </row>
    <row r="1185" spans="2:82">
      <c r="B1185" t="s">
        <v>386</v>
      </c>
      <c r="C1185" s="17">
        <v>3.2697231257517202E-2</v>
      </c>
      <c r="D1185" s="17">
        <v>3.5722150290960597E-2</v>
      </c>
      <c r="E1185" s="17">
        <v>3.0171491363837101E-2</v>
      </c>
      <c r="F1185" s="17"/>
      <c r="G1185" s="17">
        <v>1.68110408115517E-2</v>
      </c>
      <c r="H1185" s="17">
        <v>2.9587873282305201E-2</v>
      </c>
      <c r="I1185" s="17">
        <v>4.4321408942424603E-2</v>
      </c>
      <c r="J1185" s="17">
        <v>3.0771051031765199E-2</v>
      </c>
      <c r="K1185" s="17">
        <v>2.9660317618764299E-2</v>
      </c>
      <c r="L1185" s="17">
        <v>3.78174898206994E-2</v>
      </c>
      <c r="M1185" s="17"/>
      <c r="N1185" s="17">
        <v>3.1249477572345301E-2</v>
      </c>
      <c r="O1185" s="17">
        <v>1.52569981729731E-2</v>
      </c>
      <c r="P1185" s="17">
        <v>3.5279709385945802E-2</v>
      </c>
      <c r="Q1185" s="17">
        <v>4.6929658355994303E-2</v>
      </c>
      <c r="R1185" s="17"/>
      <c r="S1185" s="17">
        <v>2.3809124074295099E-2</v>
      </c>
      <c r="T1185" s="17">
        <v>1.8013198993541899E-2</v>
      </c>
      <c r="U1185" s="17">
        <v>1.2421134013514501E-2</v>
      </c>
      <c r="V1185" s="17">
        <v>4.5306114087897698E-2</v>
      </c>
      <c r="W1185" s="17">
        <v>6.8101181357782106E-2</v>
      </c>
      <c r="X1185" s="17">
        <v>4.1653768748114099E-2</v>
      </c>
      <c r="Y1185" s="17">
        <v>2.7375249868509099E-2</v>
      </c>
      <c r="Z1185" s="17">
        <v>1.6659491335641801E-2</v>
      </c>
      <c r="AA1185" s="17">
        <v>3.9332307829452802E-2</v>
      </c>
      <c r="AB1185" s="17">
        <v>3.41534140271086E-2</v>
      </c>
      <c r="AC1185" s="17">
        <v>0</v>
      </c>
      <c r="AD1185" s="17">
        <v>9.59670874779288E-2</v>
      </c>
      <c r="AE1185" s="17"/>
      <c r="AF1185" s="17">
        <v>0</v>
      </c>
      <c r="AG1185" s="17">
        <v>9.0880642332333297E-2</v>
      </c>
      <c r="AH1185" s="17">
        <v>7.4836062641013404E-2</v>
      </c>
      <c r="AI1185" s="17">
        <v>3.6299071340464797E-2</v>
      </c>
      <c r="AJ1185" s="17">
        <v>2.4690970256325401E-2</v>
      </c>
      <c r="AK1185" s="17">
        <v>2.7694554828173099E-2</v>
      </c>
      <c r="AL1185" s="17">
        <v>3.89884353630865E-2</v>
      </c>
      <c r="AM1185" s="17">
        <v>1.12324002444937E-2</v>
      </c>
      <c r="AN1185" s="17">
        <v>5.2398787904639997E-2</v>
      </c>
      <c r="AO1185" s="17">
        <v>0</v>
      </c>
      <c r="AP1185" s="17">
        <v>1.08340877329684E-2</v>
      </c>
      <c r="AQ1185" s="17">
        <v>3.8641340228353901E-2</v>
      </c>
      <c r="AR1185" s="17">
        <v>0</v>
      </c>
      <c r="AS1185" s="17">
        <v>4.0711453686582202E-2</v>
      </c>
      <c r="AT1185" s="17">
        <v>4.0410240312431601E-2</v>
      </c>
      <c r="AU1185" s="17">
        <v>0</v>
      </c>
      <c r="AV1185" s="17"/>
      <c r="AW1185" s="17">
        <v>3.4539194015087697E-2</v>
      </c>
      <c r="AX1185" s="17">
        <v>1.8479606368004199E-2</v>
      </c>
      <c r="AY1185" s="17">
        <v>5.97884726423129E-2</v>
      </c>
      <c r="AZ1185" s="17">
        <v>1.6805186192040699E-2</v>
      </c>
      <c r="BA1185" s="17">
        <v>2.7872662117339402E-2</v>
      </c>
      <c r="BB1185" s="17">
        <v>0.10425134522872</v>
      </c>
      <c r="BC1185" s="17"/>
      <c r="BD1185" s="17">
        <v>2.8987716667367901E-2</v>
      </c>
      <c r="BE1185" s="17">
        <v>3.1485266436328103E-2</v>
      </c>
      <c r="BF1185" s="17">
        <v>3.3455460564756498E-2</v>
      </c>
      <c r="BG1185" s="17">
        <v>1.8281861356282701E-2</v>
      </c>
      <c r="BH1185" s="17">
        <v>0</v>
      </c>
      <c r="BI1185" s="17"/>
      <c r="BJ1185" s="17">
        <v>3.5038253692559501E-2</v>
      </c>
      <c r="BK1185" s="17">
        <v>2.1689625385847199E-2</v>
      </c>
      <c r="BL1185" s="17"/>
      <c r="BM1185" s="17">
        <v>3.6970553324043698E-2</v>
      </c>
      <c r="BN1185" s="17">
        <v>1.09786475835893E-2</v>
      </c>
      <c r="BO1185" s="17"/>
      <c r="BP1185" s="17">
        <v>2.2026832858299299E-2</v>
      </c>
      <c r="BQ1185" s="17">
        <v>1.0016361261059E-2</v>
      </c>
      <c r="BR1185" s="17">
        <v>3.9967969694339599E-2</v>
      </c>
      <c r="BS1185" s="17">
        <v>3.9034468513803801E-2</v>
      </c>
      <c r="BT1185" s="17"/>
      <c r="BU1185" s="17">
        <v>2.6890356940255201E-2</v>
      </c>
      <c r="BV1185" s="17">
        <v>3.9771006977305803E-2</v>
      </c>
      <c r="BW1185" s="17"/>
      <c r="BX1185" s="17">
        <v>1.8959213344002801E-2</v>
      </c>
      <c r="BY1185" s="17">
        <v>3.7518875285017503E-2</v>
      </c>
      <c r="BZ1185" s="17"/>
      <c r="CA1185" s="17">
        <v>1.4818161454306001E-2</v>
      </c>
      <c r="CB1185" s="17">
        <v>7.0326852178326404E-2</v>
      </c>
      <c r="CC1185" s="17">
        <v>3.1606753349762099E-3</v>
      </c>
      <c r="CD1185" s="17">
        <v>2.9682353681991801E-2</v>
      </c>
    </row>
    <row r="1186" spans="2:82">
      <c r="B1186" t="s">
        <v>124</v>
      </c>
      <c r="C1186" s="17">
        <v>3.6731275823871201E-2</v>
      </c>
      <c r="D1186" s="17">
        <v>3.6049008933907001E-2</v>
      </c>
      <c r="E1186" s="17">
        <v>3.5912586267892399E-2</v>
      </c>
      <c r="F1186" s="17"/>
      <c r="G1186" s="17">
        <v>4.4630382076343102E-2</v>
      </c>
      <c r="H1186" s="17">
        <v>1.35163337099601E-2</v>
      </c>
      <c r="I1186" s="17">
        <v>2.52814437760184E-2</v>
      </c>
      <c r="J1186" s="17">
        <v>6.5242798136897401E-2</v>
      </c>
      <c r="K1186" s="17">
        <v>3.04573167836357E-2</v>
      </c>
      <c r="L1186" s="17">
        <v>4.1455578339016801E-2</v>
      </c>
      <c r="M1186" s="17"/>
      <c r="N1186" s="17">
        <v>1.4970027585024E-2</v>
      </c>
      <c r="O1186" s="17">
        <v>2.8051326133054E-2</v>
      </c>
      <c r="P1186" s="17">
        <v>3.79968229617383E-2</v>
      </c>
      <c r="Q1186" s="17">
        <v>6.1090272518766697E-2</v>
      </c>
      <c r="R1186" s="17"/>
      <c r="S1186" s="17">
        <v>1.59503871432649E-2</v>
      </c>
      <c r="T1186" s="17">
        <v>1.5063274397275899E-2</v>
      </c>
      <c r="U1186" s="17">
        <v>8.4677653805289799E-2</v>
      </c>
      <c r="V1186" s="17">
        <v>7.2660735308543306E-2</v>
      </c>
      <c r="W1186" s="17">
        <v>2.6181701105755101E-2</v>
      </c>
      <c r="X1186" s="17">
        <v>6.4967904887262798E-2</v>
      </c>
      <c r="Y1186" s="17">
        <v>1.8896399031685301E-2</v>
      </c>
      <c r="Z1186" s="17">
        <v>0</v>
      </c>
      <c r="AA1186" s="17">
        <v>1.9558996296450599E-2</v>
      </c>
      <c r="AB1186" s="17">
        <v>5.2826452121847299E-2</v>
      </c>
      <c r="AC1186" s="17">
        <v>4.2676555366225798E-2</v>
      </c>
      <c r="AD1186" s="17">
        <v>4.9651458211491903E-2</v>
      </c>
      <c r="AE1186" s="17"/>
      <c r="AF1186" s="17">
        <v>0.28510634528574402</v>
      </c>
      <c r="AG1186" s="17">
        <v>5.6496001510378903E-2</v>
      </c>
      <c r="AH1186" s="17">
        <v>1.5127006600207601E-2</v>
      </c>
      <c r="AI1186" s="17">
        <v>5.3465517423253103E-2</v>
      </c>
      <c r="AJ1186" s="17">
        <v>2.6040631372523701E-2</v>
      </c>
      <c r="AK1186" s="17">
        <v>4.5157020483616299E-2</v>
      </c>
      <c r="AL1186" s="17">
        <v>3.87282623277879E-2</v>
      </c>
      <c r="AM1186" s="17">
        <v>5.5345348299570003E-2</v>
      </c>
      <c r="AN1186" s="17">
        <v>1.25016821036836E-2</v>
      </c>
      <c r="AO1186" s="17">
        <v>5.0581530155926001E-2</v>
      </c>
      <c r="AP1186" s="17">
        <v>1.6646195947812002E-2</v>
      </c>
      <c r="AQ1186" s="17">
        <v>2.0877453133945699E-2</v>
      </c>
      <c r="AR1186" s="17">
        <v>0</v>
      </c>
      <c r="AS1186" s="17">
        <v>0</v>
      </c>
      <c r="AT1186" s="17">
        <v>0</v>
      </c>
      <c r="AU1186" s="17">
        <v>2.85966564078605E-2</v>
      </c>
      <c r="AV1186" s="17"/>
      <c r="AW1186" s="17">
        <v>2.7287655435783299E-2</v>
      </c>
      <c r="AX1186" s="17">
        <v>2.0160903975095502E-2</v>
      </c>
      <c r="AY1186" s="17">
        <v>2.7783902728835599E-2</v>
      </c>
      <c r="AZ1186" s="17">
        <v>6.2878054667560607E-2</v>
      </c>
      <c r="BA1186" s="17">
        <v>4.4210070578093501E-2</v>
      </c>
      <c r="BB1186" s="17">
        <v>5.96537784326229E-2</v>
      </c>
      <c r="BC1186" s="17"/>
      <c r="BD1186" s="17">
        <v>7.8247380514465795E-2</v>
      </c>
      <c r="BE1186" s="17">
        <v>3.16308372385821E-2</v>
      </c>
      <c r="BF1186" s="17">
        <v>1.3148673951535499E-2</v>
      </c>
      <c r="BG1186" s="17">
        <v>3.7692130403880399E-2</v>
      </c>
      <c r="BH1186" s="17">
        <v>0</v>
      </c>
      <c r="BI1186" s="17"/>
      <c r="BJ1186" s="17">
        <v>3.2799615943034502E-2</v>
      </c>
      <c r="BK1186" s="17">
        <v>4.8922412200777997E-2</v>
      </c>
      <c r="BL1186" s="17"/>
      <c r="BM1186" s="17">
        <v>3.4001619583130797E-2</v>
      </c>
      <c r="BN1186" s="17">
        <v>4.25126223552919E-2</v>
      </c>
      <c r="BO1186" s="17"/>
      <c r="BP1186" s="17">
        <v>4.9778571881389802E-2</v>
      </c>
      <c r="BQ1186" s="17">
        <v>2.8253480610631598E-2</v>
      </c>
      <c r="BR1186" s="17">
        <v>7.0341773573267097E-2</v>
      </c>
      <c r="BS1186" s="17">
        <v>2.7507926271606701E-2</v>
      </c>
      <c r="BT1186" s="17"/>
      <c r="BU1186" s="17">
        <v>2.0569715263088199E-2</v>
      </c>
      <c r="BV1186" s="17">
        <v>5.6418847560857403E-2</v>
      </c>
      <c r="BW1186" s="17"/>
      <c r="BX1186" s="17">
        <v>1.6755986947202098E-2</v>
      </c>
      <c r="BY1186" s="17">
        <v>4.3742020235191102E-2</v>
      </c>
      <c r="BZ1186" s="17"/>
      <c r="CA1186" s="17">
        <v>0</v>
      </c>
      <c r="CB1186" s="17">
        <v>5.7948793914909702E-2</v>
      </c>
      <c r="CC1186" s="17">
        <v>3.2825239795956098E-3</v>
      </c>
      <c r="CD1186" s="17">
        <v>5.75428899804349E-2</v>
      </c>
    </row>
    <row r="1187" spans="2:82">
      <c r="B1187" t="s">
        <v>387</v>
      </c>
      <c r="C1187" s="17">
        <v>0.63640338534949603</v>
      </c>
      <c r="D1187" s="17">
        <v>0.66200660054357496</v>
      </c>
      <c r="E1187" s="17">
        <v>0.611213256815894</v>
      </c>
      <c r="F1187" s="17"/>
      <c r="G1187" s="17">
        <v>0.652978643975484</v>
      </c>
      <c r="H1187" s="17">
        <v>0.62522319440030005</v>
      </c>
      <c r="I1187" s="17">
        <v>0.62997278143635504</v>
      </c>
      <c r="J1187" s="17">
        <v>0.58217655420677605</v>
      </c>
      <c r="K1187" s="17">
        <v>0.63449242013724905</v>
      </c>
      <c r="L1187" s="17">
        <v>0.68451639580604995</v>
      </c>
      <c r="M1187" s="17"/>
      <c r="N1187" s="17">
        <v>0.70801911127611294</v>
      </c>
      <c r="O1187" s="17">
        <v>0.63874655050749796</v>
      </c>
      <c r="P1187" s="17">
        <v>0.65678661079074896</v>
      </c>
      <c r="Q1187" s="17">
        <v>0.55023825599130405</v>
      </c>
      <c r="R1187" s="17"/>
      <c r="S1187" s="17">
        <v>0.65974897298223101</v>
      </c>
      <c r="T1187" s="17">
        <v>0.68183960439158597</v>
      </c>
      <c r="U1187" s="17">
        <v>0.59654374507987895</v>
      </c>
      <c r="V1187" s="17">
        <v>0.55270133167850499</v>
      </c>
      <c r="W1187" s="17">
        <v>0.60866970876827597</v>
      </c>
      <c r="X1187" s="17">
        <v>0.66567559304822699</v>
      </c>
      <c r="Y1187" s="17">
        <v>0.60535820118364603</v>
      </c>
      <c r="Z1187" s="17">
        <v>0.64651216318086802</v>
      </c>
      <c r="AA1187" s="17">
        <v>0.68137177361980195</v>
      </c>
      <c r="AB1187" s="17">
        <v>0.70925284927763699</v>
      </c>
      <c r="AC1187" s="17">
        <v>0.49287738612852</v>
      </c>
      <c r="AD1187" s="17">
        <v>0.542161042711788</v>
      </c>
      <c r="AE1187" s="17"/>
      <c r="AF1187" s="17">
        <v>0.71489365471425603</v>
      </c>
      <c r="AG1187" s="17">
        <v>0.67532778013199901</v>
      </c>
      <c r="AH1187" s="17">
        <v>0.56231175611783402</v>
      </c>
      <c r="AI1187" s="17">
        <v>0.58044156970001204</v>
      </c>
      <c r="AJ1187" s="17">
        <v>0.64418072238559398</v>
      </c>
      <c r="AK1187" s="17">
        <v>0.65343451914846895</v>
      </c>
      <c r="AL1187" s="17">
        <v>0.63078949251602501</v>
      </c>
      <c r="AM1187" s="17">
        <v>0.52542121127088903</v>
      </c>
      <c r="AN1187" s="17">
        <v>0.66450647795964501</v>
      </c>
      <c r="AO1187" s="17">
        <v>0.57726756655173805</v>
      </c>
      <c r="AP1187" s="17">
        <v>0.73690879397449505</v>
      </c>
      <c r="AQ1187" s="17">
        <v>0.62405243257505605</v>
      </c>
      <c r="AR1187" s="17">
        <v>0.753589889889551</v>
      </c>
      <c r="AS1187" s="17">
        <v>0.61405869136609903</v>
      </c>
      <c r="AT1187" s="17">
        <v>0.87543456052644597</v>
      </c>
      <c r="AU1187" s="17">
        <v>0.79933161569718003</v>
      </c>
      <c r="AV1187" s="17"/>
      <c r="AW1187" s="17">
        <v>0.65926045340419803</v>
      </c>
      <c r="AX1187" s="17">
        <v>0.68942066585607897</v>
      </c>
      <c r="AY1187" s="17">
        <v>0.50282226163207899</v>
      </c>
      <c r="AZ1187" s="17">
        <v>0.62232472370094105</v>
      </c>
      <c r="BA1187" s="17">
        <v>0.67513189663810402</v>
      </c>
      <c r="BB1187" s="17">
        <v>0.54580796429060996</v>
      </c>
      <c r="BC1187" s="17"/>
      <c r="BD1187" s="17">
        <v>0.57142850222304598</v>
      </c>
      <c r="BE1187" s="17">
        <v>0.62193005078394403</v>
      </c>
      <c r="BF1187" s="17">
        <v>0.66856210082114798</v>
      </c>
      <c r="BG1187" s="17">
        <v>0.72237202037550197</v>
      </c>
      <c r="BH1187" s="17">
        <v>0.86104908183093998</v>
      </c>
      <c r="BI1187" s="17"/>
      <c r="BJ1187" s="17">
        <v>0.62806851210118397</v>
      </c>
      <c r="BK1187" s="17">
        <v>0.68854070826289804</v>
      </c>
      <c r="BL1187" s="17"/>
      <c r="BM1187" s="17">
        <v>0.62972158564006997</v>
      </c>
      <c r="BN1187" s="17">
        <v>0.67626619542995303</v>
      </c>
      <c r="BO1187" s="17"/>
      <c r="BP1187" s="17">
        <v>0.66395970669381299</v>
      </c>
      <c r="BQ1187" s="17">
        <v>0.71423523875612305</v>
      </c>
      <c r="BR1187" s="17">
        <v>0.59218479305760097</v>
      </c>
      <c r="BS1187" s="17">
        <v>0.63065193149747301</v>
      </c>
      <c r="BT1187" s="17"/>
      <c r="BU1187" s="17">
        <v>0.71622454028321503</v>
      </c>
      <c r="BV1187" s="17">
        <v>0.53916743415676305</v>
      </c>
      <c r="BW1187" s="17"/>
      <c r="BX1187" s="17">
        <v>0.77267122369350705</v>
      </c>
      <c r="BY1187" s="17">
        <v>0.58857734428388997</v>
      </c>
      <c r="BZ1187" s="17"/>
      <c r="CA1187" s="17">
        <v>0.806350681666823</v>
      </c>
      <c r="CB1187" s="17">
        <v>0.428277910002621</v>
      </c>
      <c r="CC1187" s="17">
        <v>0.87851416768983004</v>
      </c>
      <c r="CD1187" s="17">
        <v>0.55863237507501295</v>
      </c>
    </row>
    <row r="1188" spans="2:82">
      <c r="B1188" t="s">
        <v>388</v>
      </c>
      <c r="C1188" s="17">
        <v>8.0776285403202405E-2</v>
      </c>
      <c r="D1188" s="17">
        <v>8.4352194589634596E-2</v>
      </c>
      <c r="E1188" s="17">
        <v>7.8433566572084598E-2</v>
      </c>
      <c r="F1188" s="17"/>
      <c r="G1188" s="17">
        <v>6.7087582435839302E-2</v>
      </c>
      <c r="H1188" s="17">
        <v>8.2841488871879101E-2</v>
      </c>
      <c r="I1188" s="17">
        <v>0.11414093658966799</v>
      </c>
      <c r="J1188" s="17">
        <v>8.1048611948943805E-2</v>
      </c>
      <c r="K1188" s="17">
        <v>5.0019833891637298E-2</v>
      </c>
      <c r="L1188" s="17">
        <v>7.8410685070194303E-2</v>
      </c>
      <c r="M1188" s="17"/>
      <c r="N1188" s="17">
        <v>6.8819575992408594E-2</v>
      </c>
      <c r="O1188" s="17">
        <v>6.9743697876811603E-2</v>
      </c>
      <c r="P1188" s="17">
        <v>7.1311335253832195E-2</v>
      </c>
      <c r="Q1188" s="17">
        <v>0.110100147472092</v>
      </c>
      <c r="R1188" s="17"/>
      <c r="S1188" s="17">
        <v>0.108757688526169</v>
      </c>
      <c r="T1188" s="17">
        <v>7.1867689046977906E-2</v>
      </c>
      <c r="U1188" s="17">
        <v>2.6808911485902601E-2</v>
      </c>
      <c r="V1188" s="17">
        <v>9.3872629007649103E-2</v>
      </c>
      <c r="W1188" s="17">
        <v>0.115244035313122</v>
      </c>
      <c r="X1188" s="17">
        <v>9.4778923430566805E-2</v>
      </c>
      <c r="Y1188" s="17">
        <v>8.0155083243261205E-2</v>
      </c>
      <c r="Z1188" s="17">
        <v>7.2415898852308494E-2</v>
      </c>
      <c r="AA1188" s="17">
        <v>8.7189098579431995E-2</v>
      </c>
      <c r="AB1188" s="17">
        <v>4.5898388445543101E-2</v>
      </c>
      <c r="AC1188" s="17">
        <v>5.8458488018433397E-2</v>
      </c>
      <c r="AD1188" s="17">
        <v>9.59670874779288E-2</v>
      </c>
      <c r="AE1188" s="17"/>
      <c r="AF1188" s="17">
        <v>0</v>
      </c>
      <c r="AG1188" s="17">
        <v>0.121249837079761</v>
      </c>
      <c r="AH1188" s="17">
        <v>0.14353001958225001</v>
      </c>
      <c r="AI1188" s="17">
        <v>7.4370251431290904E-2</v>
      </c>
      <c r="AJ1188" s="17">
        <v>7.2977524622058199E-2</v>
      </c>
      <c r="AK1188" s="17">
        <v>4.3185013312222797E-2</v>
      </c>
      <c r="AL1188" s="17">
        <v>0.100568904677347</v>
      </c>
      <c r="AM1188" s="17">
        <v>8.5676893387902103E-2</v>
      </c>
      <c r="AN1188" s="17">
        <v>0.115776669058664</v>
      </c>
      <c r="AO1188" s="17">
        <v>3.5837612564506502E-2</v>
      </c>
      <c r="AP1188" s="17">
        <v>2.5474856588776899E-2</v>
      </c>
      <c r="AQ1188" s="17">
        <v>7.6891560238916107E-2</v>
      </c>
      <c r="AR1188" s="17">
        <v>7.3392303485490099E-2</v>
      </c>
      <c r="AS1188" s="17">
        <v>0.19791300739269399</v>
      </c>
      <c r="AT1188" s="17">
        <v>8.3934493714596103E-2</v>
      </c>
      <c r="AU1188" s="17">
        <v>2.4313877245873999E-2</v>
      </c>
      <c r="AV1188" s="17"/>
      <c r="AW1188" s="17">
        <v>9.8620796736727204E-2</v>
      </c>
      <c r="AX1188" s="17">
        <v>6.8606869191960698E-2</v>
      </c>
      <c r="AY1188" s="17">
        <v>0.100926455016959</v>
      </c>
      <c r="AZ1188" s="17">
        <v>7.0264979240954095E-2</v>
      </c>
      <c r="BA1188" s="17">
        <v>4.4488366278701501E-2</v>
      </c>
      <c r="BB1188" s="17">
        <v>0.135324790799598</v>
      </c>
      <c r="BC1188" s="17"/>
      <c r="BD1188" s="17">
        <v>8.03446102875114E-2</v>
      </c>
      <c r="BE1188" s="17">
        <v>9.1480145211781896E-2</v>
      </c>
      <c r="BF1188" s="17">
        <v>6.7817706430475203E-2</v>
      </c>
      <c r="BG1188" s="17">
        <v>7.9990283555585795E-2</v>
      </c>
      <c r="BH1188" s="17">
        <v>5.56719390324147E-2</v>
      </c>
      <c r="BI1188" s="17"/>
      <c r="BJ1188" s="17">
        <v>8.5165336092396002E-2</v>
      </c>
      <c r="BK1188" s="17">
        <v>6.0594635857513603E-2</v>
      </c>
      <c r="BL1188" s="17"/>
      <c r="BM1188" s="17">
        <v>8.4335955934324899E-2</v>
      </c>
      <c r="BN1188" s="17">
        <v>6.3144456429617996E-2</v>
      </c>
      <c r="BO1188" s="17"/>
      <c r="BP1188" s="17">
        <v>8.0515375738977504E-2</v>
      </c>
      <c r="BQ1188" s="17">
        <v>5.55979445590154E-2</v>
      </c>
      <c r="BR1188" s="17">
        <v>7.9336668293171694E-2</v>
      </c>
      <c r="BS1188" s="17">
        <v>8.51575338494827E-2</v>
      </c>
      <c r="BT1188" s="17"/>
      <c r="BU1188" s="17">
        <v>6.6640628063715998E-2</v>
      </c>
      <c r="BV1188" s="17">
        <v>9.7995957159152394E-2</v>
      </c>
      <c r="BW1188" s="17"/>
      <c r="BX1188" s="17">
        <v>3.7097762722230802E-2</v>
      </c>
      <c r="BY1188" s="17">
        <v>9.6106174280954207E-2</v>
      </c>
      <c r="BZ1188" s="17"/>
      <c r="CA1188" s="17">
        <v>7.44763460186567E-2</v>
      </c>
      <c r="CB1188" s="17">
        <v>0.17514176337294601</v>
      </c>
      <c r="CC1188" s="17">
        <v>1.48886353679526E-2</v>
      </c>
      <c r="CD1188" s="17">
        <v>5.6982028650176202E-2</v>
      </c>
    </row>
    <row r="1189" spans="2:82">
      <c r="B1189" t="s">
        <v>230</v>
      </c>
      <c r="C1189" s="17">
        <v>0.555627099946293</v>
      </c>
      <c r="D1189" s="17">
        <v>0.57765440595394002</v>
      </c>
      <c r="E1189" s="17">
        <v>0.53277969024381</v>
      </c>
      <c r="F1189" s="17"/>
      <c r="G1189" s="17">
        <v>0.58589106153964399</v>
      </c>
      <c r="H1189" s="17">
        <v>0.54238170552842102</v>
      </c>
      <c r="I1189" s="17">
        <v>0.51583184484668698</v>
      </c>
      <c r="J1189" s="17">
        <v>0.50112794225783197</v>
      </c>
      <c r="K1189" s="17">
        <v>0.58447258624561205</v>
      </c>
      <c r="L1189" s="17">
        <v>0.60610571073585595</v>
      </c>
      <c r="M1189" s="17"/>
      <c r="N1189" s="17">
        <v>0.63919953528370499</v>
      </c>
      <c r="O1189" s="17">
        <v>0.56900285263068595</v>
      </c>
      <c r="P1189" s="17">
        <v>0.58547527553691703</v>
      </c>
      <c r="Q1189" s="17">
        <v>0.44013810851921298</v>
      </c>
      <c r="R1189" s="17"/>
      <c r="S1189" s="17">
        <v>0.55099128445606205</v>
      </c>
      <c r="T1189" s="17">
        <v>0.60997191534460804</v>
      </c>
      <c r="U1189" s="17">
        <v>0.56973483359397703</v>
      </c>
      <c r="V1189" s="17">
        <v>0.45882870267085601</v>
      </c>
      <c r="W1189" s="17">
        <v>0.49342567345515298</v>
      </c>
      <c r="X1189" s="17">
        <v>0.57089666961765995</v>
      </c>
      <c r="Y1189" s="17">
        <v>0.52520311794038499</v>
      </c>
      <c r="Z1189" s="17">
        <v>0.57409626432855898</v>
      </c>
      <c r="AA1189" s="17">
        <v>0.59418267504037003</v>
      </c>
      <c r="AB1189" s="17">
        <v>0.66335446083209404</v>
      </c>
      <c r="AC1189" s="17">
        <v>0.43441889811008599</v>
      </c>
      <c r="AD1189" s="17">
        <v>0.44619395523385902</v>
      </c>
      <c r="AE1189" s="17"/>
      <c r="AF1189" s="17">
        <v>0.71489365471425603</v>
      </c>
      <c r="AG1189" s="17">
        <v>0.55407794305223801</v>
      </c>
      <c r="AH1189" s="17">
        <v>0.41878173653558398</v>
      </c>
      <c r="AI1189" s="17">
        <v>0.50607131826872198</v>
      </c>
      <c r="AJ1189" s="17">
        <v>0.57120319776353501</v>
      </c>
      <c r="AK1189" s="17">
        <v>0.61024950583624704</v>
      </c>
      <c r="AL1189" s="17">
        <v>0.53022058783867798</v>
      </c>
      <c r="AM1189" s="17">
        <v>0.43974431788298701</v>
      </c>
      <c r="AN1189" s="17">
        <v>0.548729808900981</v>
      </c>
      <c r="AO1189" s="17">
        <v>0.54142995398723204</v>
      </c>
      <c r="AP1189" s="17">
        <v>0.71143393738571803</v>
      </c>
      <c r="AQ1189" s="17">
        <v>0.54716087233613997</v>
      </c>
      <c r="AR1189" s="17">
        <v>0.68019758640406103</v>
      </c>
      <c r="AS1189" s="17">
        <v>0.41614568397340501</v>
      </c>
      <c r="AT1189" s="17">
        <v>0.79150006681185003</v>
      </c>
      <c r="AU1189" s="17">
        <v>0.77501773845130595</v>
      </c>
      <c r="AV1189" s="17"/>
      <c r="AW1189" s="17">
        <v>0.56063965666747095</v>
      </c>
      <c r="AX1189" s="17">
        <v>0.62081379666411796</v>
      </c>
      <c r="AY1189" s="17">
        <v>0.40189580661512098</v>
      </c>
      <c r="AZ1189" s="17">
        <v>0.55205974445998696</v>
      </c>
      <c r="BA1189" s="17">
        <v>0.63064353035940202</v>
      </c>
      <c r="BB1189" s="17">
        <v>0.41048317349101299</v>
      </c>
      <c r="BC1189" s="17"/>
      <c r="BD1189" s="17">
        <v>0.49108389193553398</v>
      </c>
      <c r="BE1189" s="17">
        <v>0.53044990557216298</v>
      </c>
      <c r="BF1189" s="17">
        <v>0.60074439439067295</v>
      </c>
      <c r="BG1189" s="17">
        <v>0.64238173681991595</v>
      </c>
      <c r="BH1189" s="17">
        <v>0.80537714279852501</v>
      </c>
      <c r="BI1189" s="17"/>
      <c r="BJ1189" s="17">
        <v>0.54290317600878801</v>
      </c>
      <c r="BK1189" s="17">
        <v>0.62794607240538503</v>
      </c>
      <c r="BL1189" s="17"/>
      <c r="BM1189" s="17">
        <v>0.545385629705745</v>
      </c>
      <c r="BN1189" s="17">
        <v>0.61312173900033495</v>
      </c>
      <c r="BO1189" s="17"/>
      <c r="BP1189" s="17">
        <v>0.58344433095483506</v>
      </c>
      <c r="BQ1189" s="17">
        <v>0.65863729419710704</v>
      </c>
      <c r="BR1189" s="17">
        <v>0.51284812476442898</v>
      </c>
      <c r="BS1189" s="17">
        <v>0.54549439764799001</v>
      </c>
      <c r="BT1189" s="17"/>
      <c r="BU1189" s="17">
        <v>0.64958391221949896</v>
      </c>
      <c r="BV1189" s="17">
        <v>0.441171476997611</v>
      </c>
      <c r="BW1189" s="17"/>
      <c r="BX1189" s="17">
        <v>0.73557346097127596</v>
      </c>
      <c r="BY1189" s="17">
        <v>0.492471170002935</v>
      </c>
      <c r="BZ1189" s="17"/>
      <c r="CA1189" s="17">
        <v>0.73187433564816695</v>
      </c>
      <c r="CB1189" s="17">
        <v>0.25313614662967499</v>
      </c>
      <c r="CC1189" s="17">
        <v>0.863625532321877</v>
      </c>
      <c r="CD1189" s="17">
        <v>0.50165034642483597</v>
      </c>
    </row>
    <row r="1190" spans="2:82">
      <c r="C1190" s="17"/>
      <c r="D1190" s="17"/>
      <c r="E1190" s="17"/>
      <c r="F1190" s="17"/>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c r="AP1190" s="17"/>
      <c r="AQ1190" s="17"/>
      <c r="AR1190" s="17"/>
      <c r="AS1190" s="17"/>
      <c r="AT1190" s="17"/>
      <c r="AU1190" s="17"/>
      <c r="AV1190" s="17"/>
      <c r="AW1190" s="17"/>
      <c r="AX1190" s="17"/>
      <c r="AY1190" s="17"/>
      <c r="AZ1190" s="17"/>
      <c r="BA1190" s="17"/>
      <c r="BB1190" s="17"/>
      <c r="BC1190" s="17"/>
      <c r="BD1190" s="17"/>
      <c r="BE1190" s="17"/>
      <c r="BF1190" s="17"/>
      <c r="BG1190" s="17"/>
      <c r="BH1190" s="17"/>
      <c r="BI1190" s="17"/>
      <c r="BJ1190" s="17"/>
      <c r="BK1190" s="17"/>
      <c r="BL1190" s="17"/>
      <c r="BM1190" s="17"/>
      <c r="BN1190" s="17"/>
      <c r="BO1190" s="17"/>
      <c r="BP1190" s="17"/>
      <c r="BQ1190" s="17"/>
      <c r="BR1190" s="17"/>
      <c r="BS1190" s="17"/>
      <c r="BT1190" s="17"/>
      <c r="BU1190" s="17"/>
      <c r="BV1190" s="17"/>
      <c r="BW1190" s="17"/>
      <c r="BX1190" s="17"/>
      <c r="BY1190" s="17"/>
      <c r="BZ1190" s="17"/>
      <c r="CA1190" s="17"/>
      <c r="CB1190" s="17"/>
      <c r="CC1190" s="17"/>
      <c r="CD1190" s="17"/>
    </row>
    <row r="1191" spans="2:82">
      <c r="B1191" s="6" t="s">
        <v>392</v>
      </c>
      <c r="C1191" s="17"/>
      <c r="D1191" s="17"/>
      <c r="E1191" s="17"/>
      <c r="F1191" s="17"/>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c r="AO1191" s="17"/>
      <c r="AP1191" s="17"/>
      <c r="AQ1191" s="17"/>
      <c r="AR1191" s="17"/>
      <c r="AS1191" s="17"/>
      <c r="AT1191" s="17"/>
      <c r="AU1191" s="17"/>
      <c r="AV1191" s="17"/>
      <c r="AW1191" s="17"/>
      <c r="AX1191" s="17"/>
      <c r="AY1191" s="17"/>
      <c r="AZ1191" s="17"/>
      <c r="BA1191" s="17"/>
      <c r="BB1191" s="17"/>
      <c r="BC1191" s="17"/>
      <c r="BD1191" s="17"/>
      <c r="BE1191" s="17"/>
      <c r="BF1191" s="17"/>
      <c r="BG1191" s="17"/>
      <c r="BH1191" s="17"/>
      <c r="BI1191" s="17"/>
      <c r="BJ1191" s="17"/>
      <c r="BK1191" s="17"/>
      <c r="BL1191" s="17"/>
      <c r="BM1191" s="17"/>
      <c r="BN1191" s="17"/>
      <c r="BO1191" s="17"/>
      <c r="BP1191" s="17"/>
      <c r="BQ1191" s="17"/>
      <c r="BR1191" s="17"/>
      <c r="BS1191" s="17"/>
      <c r="BT1191" s="17"/>
      <c r="BU1191" s="17"/>
      <c r="BV1191" s="17"/>
      <c r="BW1191" s="17"/>
      <c r="BX1191" s="17"/>
      <c r="BY1191" s="17"/>
      <c r="BZ1191" s="17"/>
      <c r="CA1191" s="17"/>
      <c r="CB1191" s="17"/>
      <c r="CC1191" s="17"/>
      <c r="CD1191" s="17"/>
    </row>
    <row r="1192" spans="2:82">
      <c r="B1192" s="24" t="s">
        <v>17</v>
      </c>
      <c r="C1192" s="17"/>
      <c r="D1192" s="17"/>
      <c r="E1192" s="17"/>
      <c r="F1192" s="17"/>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c r="AZ1192" s="17"/>
      <c r="BA1192" s="17"/>
      <c r="BB1192" s="17"/>
      <c r="BC1192" s="17"/>
      <c r="BD1192" s="17"/>
      <c r="BE1192" s="17"/>
      <c r="BF1192" s="17"/>
      <c r="BG1192" s="17"/>
      <c r="BH1192" s="17"/>
      <c r="BI1192" s="17"/>
      <c r="BJ1192" s="17"/>
      <c r="BK1192" s="17"/>
      <c r="BL1192" s="17"/>
      <c r="BM1192" s="17"/>
      <c r="BN1192" s="17"/>
      <c r="BO1192" s="17"/>
      <c r="BP1192" s="17"/>
      <c r="BQ1192" s="17"/>
      <c r="BR1192" s="17"/>
      <c r="BS1192" s="17"/>
      <c r="BT1192" s="17"/>
      <c r="BU1192" s="17"/>
      <c r="BV1192" s="17"/>
      <c r="BW1192" s="17"/>
      <c r="BX1192" s="17"/>
      <c r="BY1192" s="17"/>
      <c r="BZ1192" s="17"/>
      <c r="CA1192" s="17"/>
      <c r="CB1192" s="17"/>
      <c r="CC1192" s="17"/>
      <c r="CD1192" s="17"/>
    </row>
    <row r="1193" spans="2:82">
      <c r="B1193" t="s">
        <v>382</v>
      </c>
      <c r="C1193" s="17">
        <v>0.23730246723484899</v>
      </c>
      <c r="D1193" s="17">
        <v>0.27036377775605303</v>
      </c>
      <c r="E1193" s="17">
        <v>0.20800330069409001</v>
      </c>
      <c r="F1193" s="17"/>
      <c r="G1193" s="17">
        <v>0.24205089870496499</v>
      </c>
      <c r="H1193" s="17">
        <v>0.23179607756540899</v>
      </c>
      <c r="I1193" s="17">
        <v>0.242302588793468</v>
      </c>
      <c r="J1193" s="17">
        <v>0.21025169296746701</v>
      </c>
      <c r="K1193" s="17">
        <v>0.22250106503470099</v>
      </c>
      <c r="L1193" s="17">
        <v>0.26660435993193798</v>
      </c>
      <c r="M1193" s="17"/>
      <c r="N1193" s="17">
        <v>0.30426883315887998</v>
      </c>
      <c r="O1193" s="17">
        <v>0.24100833614002401</v>
      </c>
      <c r="P1193" s="17">
        <v>0.205788033526733</v>
      </c>
      <c r="Q1193" s="17">
        <v>0.189208983842338</v>
      </c>
      <c r="R1193" s="17"/>
      <c r="S1193" s="17">
        <v>0.26320691579079802</v>
      </c>
      <c r="T1193" s="17">
        <v>0.237773500283221</v>
      </c>
      <c r="U1193" s="17">
        <v>0.25911451671074198</v>
      </c>
      <c r="V1193" s="17">
        <v>0.241529154234121</v>
      </c>
      <c r="W1193" s="17">
        <v>0.16837591677866101</v>
      </c>
      <c r="X1193" s="17">
        <v>0.23188100278280699</v>
      </c>
      <c r="Y1193" s="17">
        <v>0.24761554778349101</v>
      </c>
      <c r="Z1193" s="17">
        <v>0.27795129183123601</v>
      </c>
      <c r="AA1193" s="17">
        <v>0.21903037719909199</v>
      </c>
      <c r="AB1193" s="17">
        <v>0.21967225880608701</v>
      </c>
      <c r="AC1193" s="17">
        <v>0.23352224780060299</v>
      </c>
      <c r="AD1193" s="17">
        <v>0.28230415286780902</v>
      </c>
      <c r="AE1193" s="17"/>
      <c r="AF1193" s="17">
        <v>0.30662260720566997</v>
      </c>
      <c r="AG1193" s="17">
        <v>0.208648223764622</v>
      </c>
      <c r="AH1193" s="17">
        <v>0.271630654752196</v>
      </c>
      <c r="AI1193" s="17">
        <v>0.145737989628557</v>
      </c>
      <c r="AJ1193" s="17">
        <v>0.228426715802758</v>
      </c>
      <c r="AK1193" s="17">
        <v>0.19892034916560999</v>
      </c>
      <c r="AL1193" s="17">
        <v>0.29757308498235802</v>
      </c>
      <c r="AM1193" s="17">
        <v>0.249694559431235</v>
      </c>
      <c r="AN1193" s="17">
        <v>0.245051888677501</v>
      </c>
      <c r="AO1193" s="17">
        <v>0.18341743634018901</v>
      </c>
      <c r="AP1193" s="17">
        <v>0.26456204083193602</v>
      </c>
      <c r="AQ1193" s="17">
        <v>0.15519954094683999</v>
      </c>
      <c r="AR1193" s="17">
        <v>0.29799104642892899</v>
      </c>
      <c r="AS1193" s="17">
        <v>0.301652577421549</v>
      </c>
      <c r="AT1193" s="17">
        <v>0.35516369650066898</v>
      </c>
      <c r="AU1193" s="17">
        <v>0.33111530858659</v>
      </c>
      <c r="AV1193" s="17"/>
      <c r="AW1193" s="17">
        <v>0.29862477285516398</v>
      </c>
      <c r="AX1193" s="17">
        <v>0.19588205114105101</v>
      </c>
      <c r="AY1193" s="17">
        <v>0.286984810976192</v>
      </c>
      <c r="AZ1193" s="17">
        <v>0.231825387309465</v>
      </c>
      <c r="BA1193" s="17">
        <v>0.197658935296087</v>
      </c>
      <c r="BB1193" s="17">
        <v>0.17941383103464301</v>
      </c>
      <c r="BC1193" s="17"/>
      <c r="BD1193" s="17">
        <v>0.18207114832823201</v>
      </c>
      <c r="BE1193" s="17">
        <v>0.21957491056605899</v>
      </c>
      <c r="BF1193" s="17">
        <v>0.25966647281209798</v>
      </c>
      <c r="BG1193" s="17">
        <v>0.34589704905763802</v>
      </c>
      <c r="BH1193" s="17">
        <v>0.15962306950314301</v>
      </c>
      <c r="BI1193" s="17"/>
      <c r="BJ1193" s="17">
        <v>0.228543566785223</v>
      </c>
      <c r="BK1193" s="17">
        <v>0.28403197077280501</v>
      </c>
      <c r="BL1193" s="17"/>
      <c r="BM1193" s="17">
        <v>0.23362492624888401</v>
      </c>
      <c r="BN1193" s="17">
        <v>0.26439770481555902</v>
      </c>
      <c r="BO1193" s="17"/>
      <c r="BP1193" s="17">
        <v>0.29114442088758302</v>
      </c>
      <c r="BQ1193" s="17">
        <v>0.27953720998700199</v>
      </c>
      <c r="BR1193" s="17">
        <v>0.31185393635137398</v>
      </c>
      <c r="BS1193" s="17">
        <v>0.219375534813498</v>
      </c>
      <c r="BT1193" s="17"/>
      <c r="BU1193" s="17">
        <v>0.28315545913052098</v>
      </c>
      <c r="BV1193" s="17">
        <v>0.18019000509129399</v>
      </c>
      <c r="BW1193" s="17"/>
      <c r="BX1193" s="17">
        <v>0.32011331990414299</v>
      </c>
      <c r="BY1193" s="17">
        <v>0.20382963647423299</v>
      </c>
      <c r="BZ1193" s="17"/>
      <c r="CA1193" s="17">
        <v>0.36835365884778798</v>
      </c>
      <c r="CB1193" s="17">
        <v>0.130330163017182</v>
      </c>
      <c r="CC1193" s="17">
        <v>0.37774366378250301</v>
      </c>
      <c r="CD1193" s="17">
        <v>0.14437716763058001</v>
      </c>
    </row>
    <row r="1194" spans="2:82">
      <c r="B1194" t="s">
        <v>383</v>
      </c>
      <c r="C1194" s="17">
        <v>0.39341587416871099</v>
      </c>
      <c r="D1194" s="17">
        <v>0.39237243774585001</v>
      </c>
      <c r="E1194" s="17">
        <v>0.38976748554269403</v>
      </c>
      <c r="F1194" s="17"/>
      <c r="G1194" s="17">
        <v>0.45813263431041301</v>
      </c>
      <c r="H1194" s="17">
        <v>0.32377231443076099</v>
      </c>
      <c r="I1194" s="17">
        <v>0.402949619029568</v>
      </c>
      <c r="J1194" s="17">
        <v>0.38026927459457299</v>
      </c>
      <c r="K1194" s="17">
        <v>0.45115976951965697</v>
      </c>
      <c r="L1194" s="17">
        <v>0.37701147428368398</v>
      </c>
      <c r="M1194" s="17"/>
      <c r="N1194" s="17">
        <v>0.40968495484928102</v>
      </c>
      <c r="O1194" s="17">
        <v>0.41570088208629502</v>
      </c>
      <c r="P1194" s="17">
        <v>0.35127934167416602</v>
      </c>
      <c r="Q1194" s="17">
        <v>0.38309447508039501</v>
      </c>
      <c r="R1194" s="17"/>
      <c r="S1194" s="17">
        <v>0.34683664781648998</v>
      </c>
      <c r="T1194" s="17">
        <v>0.41440144021235797</v>
      </c>
      <c r="U1194" s="17">
        <v>0.39162437135335398</v>
      </c>
      <c r="V1194" s="17">
        <v>0.37074494696496801</v>
      </c>
      <c r="W1194" s="17">
        <v>0.43320414718917799</v>
      </c>
      <c r="X1194" s="17">
        <v>0.36005219588700199</v>
      </c>
      <c r="Y1194" s="17">
        <v>0.40626531402181398</v>
      </c>
      <c r="Z1194" s="17">
        <v>0.48429068784467599</v>
      </c>
      <c r="AA1194" s="17">
        <v>0.33441952614270898</v>
      </c>
      <c r="AB1194" s="17">
        <v>0.467612541520811</v>
      </c>
      <c r="AC1194" s="17">
        <v>0.39711211971062299</v>
      </c>
      <c r="AD1194" s="17">
        <v>0.39676026172810602</v>
      </c>
      <c r="AE1194" s="17"/>
      <c r="AF1194" s="17">
        <v>0.14844144671946999</v>
      </c>
      <c r="AG1194" s="17">
        <v>0.37588856353743999</v>
      </c>
      <c r="AH1194" s="17">
        <v>0.38937230613845702</v>
      </c>
      <c r="AI1194" s="17">
        <v>0.44252523148382999</v>
      </c>
      <c r="AJ1194" s="17">
        <v>0.35042778523231499</v>
      </c>
      <c r="AK1194" s="17">
        <v>0.45785215621258002</v>
      </c>
      <c r="AL1194" s="17">
        <v>0.303409659069307</v>
      </c>
      <c r="AM1194" s="17">
        <v>0.37421680795638501</v>
      </c>
      <c r="AN1194" s="17">
        <v>0.40575711734429198</v>
      </c>
      <c r="AO1194" s="17">
        <v>0.45462873167675699</v>
      </c>
      <c r="AP1194" s="17">
        <v>0.39462806127969802</v>
      </c>
      <c r="AQ1194" s="17">
        <v>0.47166386090540502</v>
      </c>
      <c r="AR1194" s="17">
        <v>0.39149232101787101</v>
      </c>
      <c r="AS1194" s="17">
        <v>0.240638694995472</v>
      </c>
      <c r="AT1194" s="17">
        <v>0.34631465519869797</v>
      </c>
      <c r="AU1194" s="17">
        <v>0.38206231409017899</v>
      </c>
      <c r="AV1194" s="17"/>
      <c r="AW1194" s="17">
        <v>0.36263979266951402</v>
      </c>
      <c r="AX1194" s="17">
        <v>0.45742901737181302</v>
      </c>
      <c r="AY1194" s="17">
        <v>0.34830125751649599</v>
      </c>
      <c r="AZ1194" s="17">
        <v>0.38961444590699501</v>
      </c>
      <c r="BA1194" s="17">
        <v>0.331131153948934</v>
      </c>
      <c r="BB1194" s="17">
        <v>0.43156832181867999</v>
      </c>
      <c r="BC1194" s="17"/>
      <c r="BD1194" s="17">
        <v>0.36944616990948098</v>
      </c>
      <c r="BE1194" s="17">
        <v>0.42219880886268601</v>
      </c>
      <c r="BF1194" s="17">
        <v>0.40934270598526401</v>
      </c>
      <c r="BG1194" s="17">
        <v>0.42047903146980398</v>
      </c>
      <c r="BH1194" s="17">
        <v>0.35567767705311498</v>
      </c>
      <c r="BI1194" s="17"/>
      <c r="BJ1194" s="17">
        <v>0.40616993836361698</v>
      </c>
      <c r="BK1194" s="17">
        <v>0.34207553153562298</v>
      </c>
      <c r="BL1194" s="17"/>
      <c r="BM1194" s="17">
        <v>0.39389332873777899</v>
      </c>
      <c r="BN1194" s="17">
        <v>0.38564920889008503</v>
      </c>
      <c r="BO1194" s="17"/>
      <c r="BP1194" s="17">
        <v>0.39991607920498801</v>
      </c>
      <c r="BQ1194" s="17">
        <v>0.438376841814414</v>
      </c>
      <c r="BR1194" s="17">
        <v>0.25435297216254199</v>
      </c>
      <c r="BS1194" s="17">
        <v>0.39812261452197101</v>
      </c>
      <c r="BT1194" s="17"/>
      <c r="BU1194" s="17">
        <v>0.42117333072559499</v>
      </c>
      <c r="BV1194" s="17">
        <v>0.35884241186524002</v>
      </c>
      <c r="BW1194" s="17"/>
      <c r="BX1194" s="17">
        <v>0.39487162031318401</v>
      </c>
      <c r="BY1194" s="17">
        <v>0.39282744955099902</v>
      </c>
      <c r="BZ1194" s="17"/>
      <c r="CA1194" s="17">
        <v>0.489734354334392</v>
      </c>
      <c r="CB1194" s="17">
        <v>0.28735234166315798</v>
      </c>
      <c r="CC1194" s="17">
        <v>0.487498342116857</v>
      </c>
      <c r="CD1194" s="17">
        <v>0.36695871868730701</v>
      </c>
    </row>
    <row r="1195" spans="2:82">
      <c r="B1195" t="s">
        <v>384</v>
      </c>
      <c r="C1195" s="17">
        <v>0.26486875794217701</v>
      </c>
      <c r="D1195" s="17">
        <v>0.24866365109940999</v>
      </c>
      <c r="E1195" s="17">
        <v>0.28213953709068501</v>
      </c>
      <c r="F1195" s="17"/>
      <c r="G1195" s="17">
        <v>0.17400809052758801</v>
      </c>
      <c r="H1195" s="17">
        <v>0.30445717853493398</v>
      </c>
      <c r="I1195" s="17">
        <v>0.234318215899812</v>
      </c>
      <c r="J1195" s="17">
        <v>0.28563884328085698</v>
      </c>
      <c r="K1195" s="17">
        <v>0.26473452674217302</v>
      </c>
      <c r="L1195" s="17">
        <v>0.29278202842523998</v>
      </c>
      <c r="M1195" s="17"/>
      <c r="N1195" s="17">
        <v>0.19734156854933299</v>
      </c>
      <c r="O1195" s="17">
        <v>0.272749361580434</v>
      </c>
      <c r="P1195" s="17">
        <v>0.30287225764703402</v>
      </c>
      <c r="Q1195" s="17">
        <v>0.30135174510095097</v>
      </c>
      <c r="R1195" s="17"/>
      <c r="S1195" s="17">
        <v>0.30485875563199</v>
      </c>
      <c r="T1195" s="17">
        <v>0.23576618119030701</v>
      </c>
      <c r="U1195" s="17">
        <v>0.19292023339457201</v>
      </c>
      <c r="V1195" s="17">
        <v>0.27927025715252202</v>
      </c>
      <c r="W1195" s="17">
        <v>0.239165458490364</v>
      </c>
      <c r="X1195" s="17">
        <v>0.33156938881168402</v>
      </c>
      <c r="Y1195" s="17">
        <v>0.28780669645526102</v>
      </c>
      <c r="Z1195" s="17">
        <v>0.14438477175848899</v>
      </c>
      <c r="AA1195" s="17">
        <v>0.28554885937923302</v>
      </c>
      <c r="AB1195" s="17">
        <v>0.23555811314956299</v>
      </c>
      <c r="AC1195" s="17">
        <v>0.29694574745677899</v>
      </c>
      <c r="AD1195" s="17">
        <v>0.26648357782216098</v>
      </c>
      <c r="AE1195" s="17"/>
      <c r="AF1195" s="17">
        <v>0.35529237295267502</v>
      </c>
      <c r="AG1195" s="17">
        <v>0.24348949499602299</v>
      </c>
      <c r="AH1195" s="17">
        <v>0.26815897096098001</v>
      </c>
      <c r="AI1195" s="17">
        <v>0.27325554744585301</v>
      </c>
      <c r="AJ1195" s="17">
        <v>0.31970473677175099</v>
      </c>
      <c r="AK1195" s="17">
        <v>0.21347680368959501</v>
      </c>
      <c r="AL1195" s="17">
        <v>0.30783539001064197</v>
      </c>
      <c r="AM1195" s="17">
        <v>0.31204339543105097</v>
      </c>
      <c r="AN1195" s="17">
        <v>0.28396922144275799</v>
      </c>
      <c r="AO1195" s="17">
        <v>0.278363763131736</v>
      </c>
      <c r="AP1195" s="17">
        <v>0.200165603997873</v>
      </c>
      <c r="AQ1195" s="17">
        <v>0.28858590354583302</v>
      </c>
      <c r="AR1195" s="17">
        <v>0.113496024645761</v>
      </c>
      <c r="AS1195" s="17">
        <v>0.38417085531358303</v>
      </c>
      <c r="AT1195" s="17">
        <v>0.21333412953147701</v>
      </c>
      <c r="AU1195" s="17">
        <v>0.197999114861731</v>
      </c>
      <c r="AV1195" s="17"/>
      <c r="AW1195" s="17">
        <v>0.24918796341399299</v>
      </c>
      <c r="AX1195" s="17">
        <v>0.26209533602134399</v>
      </c>
      <c r="AY1195" s="17">
        <v>0.26016425426123102</v>
      </c>
      <c r="AZ1195" s="17">
        <v>0.23750853853614401</v>
      </c>
      <c r="BA1195" s="17">
        <v>0.340910781306003</v>
      </c>
      <c r="BB1195" s="17">
        <v>0.30046102102565903</v>
      </c>
      <c r="BC1195" s="17"/>
      <c r="BD1195" s="17">
        <v>0.29600334693654101</v>
      </c>
      <c r="BE1195" s="17">
        <v>0.233706552563612</v>
      </c>
      <c r="BF1195" s="17">
        <v>0.25332674246356002</v>
      </c>
      <c r="BG1195" s="17">
        <v>0.16572326193972001</v>
      </c>
      <c r="BH1195" s="17">
        <v>0.40165269047179503</v>
      </c>
      <c r="BI1195" s="17"/>
      <c r="BJ1195" s="17">
        <v>0.26142260385230898</v>
      </c>
      <c r="BK1195" s="17">
        <v>0.273846469815827</v>
      </c>
      <c r="BL1195" s="17"/>
      <c r="BM1195" s="17">
        <v>0.26798241353863</v>
      </c>
      <c r="BN1195" s="17">
        <v>0.24947119512052399</v>
      </c>
      <c r="BO1195" s="17"/>
      <c r="BP1195" s="17">
        <v>0.25436075906705302</v>
      </c>
      <c r="BQ1195" s="17">
        <v>0.178419534893549</v>
      </c>
      <c r="BR1195" s="17">
        <v>0.33344899531091499</v>
      </c>
      <c r="BS1195" s="17">
        <v>0.279870915583738</v>
      </c>
      <c r="BT1195" s="17"/>
      <c r="BU1195" s="17">
        <v>0.219718739736811</v>
      </c>
      <c r="BV1195" s="17">
        <v>0.321105627095708</v>
      </c>
      <c r="BW1195" s="17"/>
      <c r="BX1195" s="17">
        <v>0.22577149284164499</v>
      </c>
      <c r="BY1195" s="17">
        <v>0.28067219548362299</v>
      </c>
      <c r="BZ1195" s="17"/>
      <c r="CA1195" s="17">
        <v>9.9804531807272404E-2</v>
      </c>
      <c r="CB1195" s="17">
        <v>0.41844760308443602</v>
      </c>
      <c r="CC1195" s="17">
        <v>0.100206857593021</v>
      </c>
      <c r="CD1195" s="17">
        <v>0.34561952364861498</v>
      </c>
    </row>
    <row r="1196" spans="2:82">
      <c r="B1196" t="s">
        <v>385</v>
      </c>
      <c r="C1196" s="17">
        <v>5.1283629555342602E-2</v>
      </c>
      <c r="D1196" s="17">
        <v>4.1218887657542898E-2</v>
      </c>
      <c r="E1196" s="17">
        <v>6.1145980799895E-2</v>
      </c>
      <c r="F1196" s="17"/>
      <c r="G1196" s="17">
        <v>8.6210439536148306E-2</v>
      </c>
      <c r="H1196" s="17">
        <v>4.4336601699652999E-2</v>
      </c>
      <c r="I1196" s="17">
        <v>6.0484370779964602E-2</v>
      </c>
      <c r="J1196" s="17">
        <v>5.573838659475E-2</v>
      </c>
      <c r="K1196" s="17">
        <v>3.6243178019249797E-2</v>
      </c>
      <c r="L1196" s="17">
        <v>3.5816072621827101E-2</v>
      </c>
      <c r="M1196" s="17"/>
      <c r="N1196" s="17">
        <v>6.6392668109821695E-2</v>
      </c>
      <c r="O1196" s="17">
        <v>1.75810029721131E-2</v>
      </c>
      <c r="P1196" s="17">
        <v>8.4502109958413396E-2</v>
      </c>
      <c r="Q1196" s="17">
        <v>4.5443293362763301E-2</v>
      </c>
      <c r="R1196" s="17"/>
      <c r="S1196" s="17">
        <v>3.0698007317390301E-2</v>
      </c>
      <c r="T1196" s="17">
        <v>7.3553083131205302E-2</v>
      </c>
      <c r="U1196" s="17">
        <v>6.0865093943070499E-2</v>
      </c>
      <c r="V1196" s="17">
        <v>3.4201581674529802E-2</v>
      </c>
      <c r="W1196" s="17">
        <v>3.9862563903455099E-2</v>
      </c>
      <c r="X1196" s="17">
        <v>6.6688978338793198E-2</v>
      </c>
      <c r="Y1196" s="17">
        <v>3.7502990210974099E-2</v>
      </c>
      <c r="Z1196" s="17">
        <v>0</v>
      </c>
      <c r="AA1196" s="17">
        <v>9.0822545848939604E-2</v>
      </c>
      <c r="AB1196" s="17">
        <v>5.2931074002457598E-2</v>
      </c>
      <c r="AC1196" s="17">
        <v>5.1189313604964801E-2</v>
      </c>
      <c r="AD1196" s="17">
        <v>0</v>
      </c>
      <c r="AE1196" s="17"/>
      <c r="AF1196" s="17">
        <v>0</v>
      </c>
      <c r="AG1196" s="17">
        <v>6.6051119030420199E-2</v>
      </c>
      <c r="AH1196" s="17">
        <v>2.8689412894380199E-2</v>
      </c>
      <c r="AI1196" s="17">
        <v>3.9859183495844303E-2</v>
      </c>
      <c r="AJ1196" s="17">
        <v>2.1676083230742701E-2</v>
      </c>
      <c r="AK1196" s="17">
        <v>7.0856283878154305E-2</v>
      </c>
      <c r="AL1196" s="17">
        <v>6.9156029991673196E-2</v>
      </c>
      <c r="AM1196" s="17">
        <v>4.77981669747405E-2</v>
      </c>
      <c r="AN1196" s="17">
        <v>5.0257251320415898E-2</v>
      </c>
      <c r="AO1196" s="17">
        <v>5.6756466121470797E-2</v>
      </c>
      <c r="AP1196" s="17">
        <v>4.70134601954919E-2</v>
      </c>
      <c r="AQ1196" s="17">
        <v>5.07285936412449E-2</v>
      </c>
      <c r="AR1196" s="17">
        <v>7.8354710807696001E-2</v>
      </c>
      <c r="AS1196" s="17">
        <v>3.0846490460791201E-2</v>
      </c>
      <c r="AT1196" s="17">
        <v>8.5187518769154799E-2</v>
      </c>
      <c r="AU1196" s="17">
        <v>8.8823262461500296E-2</v>
      </c>
      <c r="AV1196" s="17"/>
      <c r="AW1196" s="17">
        <v>2.84992661325125E-2</v>
      </c>
      <c r="AX1196" s="17">
        <v>4.5696130731502499E-2</v>
      </c>
      <c r="AY1196" s="17">
        <v>2.99888786616565E-2</v>
      </c>
      <c r="AZ1196" s="17">
        <v>8.2665201038083405E-2</v>
      </c>
      <c r="BA1196" s="17">
        <v>9.3695944190736402E-2</v>
      </c>
      <c r="BB1196" s="17">
        <v>3.2021369390084597E-2</v>
      </c>
      <c r="BC1196" s="17"/>
      <c r="BD1196" s="17">
        <v>6.1088745452392797E-2</v>
      </c>
      <c r="BE1196" s="17">
        <v>5.7726578151107398E-2</v>
      </c>
      <c r="BF1196" s="17">
        <v>4.7900637956336402E-2</v>
      </c>
      <c r="BG1196" s="17">
        <v>3.1883587996818903E-2</v>
      </c>
      <c r="BH1196" s="17">
        <v>0</v>
      </c>
      <c r="BI1196" s="17"/>
      <c r="BJ1196" s="17">
        <v>5.4311485531140298E-2</v>
      </c>
      <c r="BK1196" s="17">
        <v>4.0326103520068997E-2</v>
      </c>
      <c r="BL1196" s="17"/>
      <c r="BM1196" s="17">
        <v>5.1526676979394101E-2</v>
      </c>
      <c r="BN1196" s="17">
        <v>5.1431762676038897E-2</v>
      </c>
      <c r="BO1196" s="17"/>
      <c r="BP1196" s="17">
        <v>1.5908379294138901E-2</v>
      </c>
      <c r="BQ1196" s="17">
        <v>4.6898434602300199E-2</v>
      </c>
      <c r="BR1196" s="17">
        <v>5.3708139478441302E-2</v>
      </c>
      <c r="BS1196" s="17">
        <v>5.3103749618008303E-2</v>
      </c>
      <c r="BT1196" s="17"/>
      <c r="BU1196" s="17">
        <v>4.1863771524644197E-2</v>
      </c>
      <c r="BV1196" s="17">
        <v>6.3016588800401299E-2</v>
      </c>
      <c r="BW1196" s="17"/>
      <c r="BX1196" s="17">
        <v>3.48477926005199E-2</v>
      </c>
      <c r="BY1196" s="17">
        <v>5.7927130631160603E-2</v>
      </c>
      <c r="BZ1196" s="17"/>
      <c r="CA1196" s="17">
        <v>4.2107455010547197E-2</v>
      </c>
      <c r="CB1196" s="17">
        <v>7.6343861910898106E-2</v>
      </c>
      <c r="CC1196" s="17">
        <v>1.9477733448721401E-2</v>
      </c>
      <c r="CD1196" s="17">
        <v>6.6337015077759104E-2</v>
      </c>
    </row>
    <row r="1197" spans="2:82">
      <c r="B1197" t="s">
        <v>386</v>
      </c>
      <c r="C1197" s="17">
        <v>2.62748489809536E-2</v>
      </c>
      <c r="D1197" s="17">
        <v>3.1685690255108201E-2</v>
      </c>
      <c r="E1197" s="17">
        <v>2.1383831311262001E-2</v>
      </c>
      <c r="F1197" s="17"/>
      <c r="G1197" s="17">
        <v>1.51983695455751E-2</v>
      </c>
      <c r="H1197" s="17">
        <v>3.4140617281514699E-2</v>
      </c>
      <c r="I1197" s="17">
        <v>3.2062618600904098E-2</v>
      </c>
      <c r="J1197" s="17">
        <v>4.1920941323363103E-2</v>
      </c>
      <c r="K1197" s="17">
        <v>2.01119812124896E-2</v>
      </c>
      <c r="L1197" s="17">
        <v>1.43215456553761E-2</v>
      </c>
      <c r="M1197" s="17"/>
      <c r="N1197" s="17">
        <v>9.1224374626238895E-3</v>
      </c>
      <c r="O1197" s="17">
        <v>2.5842015070705202E-2</v>
      </c>
      <c r="P1197" s="17">
        <v>4.3608712248092603E-2</v>
      </c>
      <c r="Q1197" s="17">
        <v>2.9255951908269899E-2</v>
      </c>
      <c r="R1197" s="17"/>
      <c r="S1197" s="17">
        <v>3.8179977535911298E-2</v>
      </c>
      <c r="T1197" s="17">
        <v>1.972937038968E-2</v>
      </c>
      <c r="U1197" s="17">
        <v>1.5333207059005399E-2</v>
      </c>
      <c r="V1197" s="17">
        <v>3.4742206156476697E-2</v>
      </c>
      <c r="W1197" s="17">
        <v>4.1005290346544702E-2</v>
      </c>
      <c r="X1197" s="17">
        <v>9.8084341797137192E-3</v>
      </c>
      <c r="Y1197" s="17">
        <v>0</v>
      </c>
      <c r="Z1197" s="17">
        <v>9.3373248565599101E-2</v>
      </c>
      <c r="AA1197" s="17">
        <v>4.6829039829553998E-2</v>
      </c>
      <c r="AB1197" s="17">
        <v>1.2174804221231199E-2</v>
      </c>
      <c r="AC1197" s="17">
        <v>2.1230571427030401E-2</v>
      </c>
      <c r="AD1197" s="17">
        <v>0</v>
      </c>
      <c r="AE1197" s="17"/>
      <c r="AF1197" s="17">
        <v>0</v>
      </c>
      <c r="AG1197" s="17">
        <v>9.2265871375588795E-2</v>
      </c>
      <c r="AH1197" s="17">
        <v>1.3012940647294699E-2</v>
      </c>
      <c r="AI1197" s="17">
        <v>5.6614587790464903E-2</v>
      </c>
      <c r="AJ1197" s="17">
        <v>8.6747867793279497E-3</v>
      </c>
      <c r="AK1197" s="17">
        <v>2.8881807193405201E-2</v>
      </c>
      <c r="AL1197" s="17">
        <v>1.11018410832769E-2</v>
      </c>
      <c r="AM1197" s="17">
        <v>0</v>
      </c>
      <c r="AN1197" s="17">
        <v>0</v>
      </c>
      <c r="AO1197" s="17">
        <v>0</v>
      </c>
      <c r="AP1197" s="17">
        <v>6.3008898071683597E-2</v>
      </c>
      <c r="AQ1197" s="17">
        <v>3.3822100960677101E-2</v>
      </c>
      <c r="AR1197" s="17">
        <v>7.9362681279842195E-2</v>
      </c>
      <c r="AS1197" s="17">
        <v>4.2691381808604503E-2</v>
      </c>
      <c r="AT1197" s="17">
        <v>0</v>
      </c>
      <c r="AU1197" s="17">
        <v>0</v>
      </c>
      <c r="AV1197" s="17"/>
      <c r="AW1197" s="17">
        <v>3.12192255400617E-2</v>
      </c>
      <c r="AX1197" s="17">
        <v>1.46307117420227E-2</v>
      </c>
      <c r="AY1197" s="17">
        <v>4.7971451108499603E-2</v>
      </c>
      <c r="AZ1197" s="17">
        <v>1.8331292648506799E-2</v>
      </c>
      <c r="BA1197" s="17">
        <v>2.8351486446237299E-2</v>
      </c>
      <c r="BB1197" s="17">
        <v>3.7853305520689398E-2</v>
      </c>
      <c r="BC1197" s="17"/>
      <c r="BD1197" s="17">
        <v>3.63455582437964E-2</v>
      </c>
      <c r="BE1197" s="17">
        <v>3.5075105684960597E-2</v>
      </c>
      <c r="BF1197" s="17">
        <v>1.3673078585256401E-2</v>
      </c>
      <c r="BG1197" s="17">
        <v>2.8226487480398799E-2</v>
      </c>
      <c r="BH1197" s="17">
        <v>0</v>
      </c>
      <c r="BI1197" s="17"/>
      <c r="BJ1197" s="17">
        <v>2.5270883548796499E-2</v>
      </c>
      <c r="BK1197" s="17">
        <v>2.66914684606466E-2</v>
      </c>
      <c r="BL1197" s="17"/>
      <c r="BM1197" s="17">
        <v>2.7018222397301599E-2</v>
      </c>
      <c r="BN1197" s="17">
        <v>1.6468679092761802E-2</v>
      </c>
      <c r="BO1197" s="17"/>
      <c r="BP1197" s="17">
        <v>2.2143576836438399E-2</v>
      </c>
      <c r="BQ1197" s="17">
        <v>2.26774747893034E-2</v>
      </c>
      <c r="BR1197" s="17">
        <v>1.86690658025991E-2</v>
      </c>
      <c r="BS1197" s="17">
        <v>2.5335790441945099E-2</v>
      </c>
      <c r="BT1197" s="17"/>
      <c r="BU1197" s="17">
        <v>1.29880436719556E-2</v>
      </c>
      <c r="BV1197" s="17">
        <v>4.2824307017312699E-2</v>
      </c>
      <c r="BW1197" s="17"/>
      <c r="BX1197" s="17">
        <v>8.5484756691382897E-3</v>
      </c>
      <c r="BY1197" s="17">
        <v>3.34399955135639E-2</v>
      </c>
      <c r="BZ1197" s="17"/>
      <c r="CA1197" s="17">
        <v>0</v>
      </c>
      <c r="CB1197" s="17">
        <v>5.7555776867367799E-2</v>
      </c>
      <c r="CC1197" s="17">
        <v>4.5202580826686801E-3</v>
      </c>
      <c r="CD1197" s="17">
        <v>2.5939324109002199E-2</v>
      </c>
    </row>
    <row r="1198" spans="2:82">
      <c r="B1198" t="s">
        <v>124</v>
      </c>
      <c r="C1198" s="17">
        <v>2.6854422117966101E-2</v>
      </c>
      <c r="D1198" s="17">
        <v>1.5695555486036E-2</v>
      </c>
      <c r="E1198" s="17">
        <v>3.75598645613743E-2</v>
      </c>
      <c r="F1198" s="17"/>
      <c r="G1198" s="17">
        <v>2.4399567375311099E-2</v>
      </c>
      <c r="H1198" s="17">
        <v>6.1497210487727501E-2</v>
      </c>
      <c r="I1198" s="17">
        <v>2.7882586896283802E-2</v>
      </c>
      <c r="J1198" s="17">
        <v>2.6180861238989502E-2</v>
      </c>
      <c r="K1198" s="17">
        <v>5.2494794717295604E-3</v>
      </c>
      <c r="L1198" s="17">
        <v>1.34645190819345E-2</v>
      </c>
      <c r="M1198" s="17"/>
      <c r="N1198" s="17">
        <v>1.31895378700601E-2</v>
      </c>
      <c r="O1198" s="17">
        <v>2.7118402150428701E-2</v>
      </c>
      <c r="P1198" s="17">
        <v>1.1949544945560799E-2</v>
      </c>
      <c r="Q1198" s="17">
        <v>5.1645550705283601E-2</v>
      </c>
      <c r="R1198" s="17"/>
      <c r="S1198" s="17">
        <v>1.6219695907420499E-2</v>
      </c>
      <c r="T1198" s="17">
        <v>1.8776424793228101E-2</v>
      </c>
      <c r="U1198" s="17">
        <v>8.0142577539256396E-2</v>
      </c>
      <c r="V1198" s="17">
        <v>3.9511853817382099E-2</v>
      </c>
      <c r="W1198" s="17">
        <v>7.83866232917967E-2</v>
      </c>
      <c r="X1198" s="17">
        <v>0</v>
      </c>
      <c r="Y1198" s="17">
        <v>2.0809451528459401E-2</v>
      </c>
      <c r="Z1198" s="17">
        <v>0</v>
      </c>
      <c r="AA1198" s="17">
        <v>2.3349651600471699E-2</v>
      </c>
      <c r="AB1198" s="17">
        <v>1.20512082998497E-2</v>
      </c>
      <c r="AC1198" s="17">
        <v>0</v>
      </c>
      <c r="AD1198" s="17">
        <v>5.4452007581923402E-2</v>
      </c>
      <c r="AE1198" s="17"/>
      <c r="AF1198" s="17">
        <v>0.18964357312218499</v>
      </c>
      <c r="AG1198" s="17">
        <v>1.36567272959055E-2</v>
      </c>
      <c r="AH1198" s="17">
        <v>2.9135714606692099E-2</v>
      </c>
      <c r="AI1198" s="17">
        <v>4.20074601554506E-2</v>
      </c>
      <c r="AJ1198" s="17">
        <v>7.1089892183105505E-2</v>
      </c>
      <c r="AK1198" s="17">
        <v>3.0012599860654899E-2</v>
      </c>
      <c r="AL1198" s="17">
        <v>1.0923994862742901E-2</v>
      </c>
      <c r="AM1198" s="17">
        <v>1.6247070206587898E-2</v>
      </c>
      <c r="AN1198" s="17">
        <v>1.49645212150341E-2</v>
      </c>
      <c r="AO1198" s="17">
        <v>2.6833602729846601E-2</v>
      </c>
      <c r="AP1198" s="17">
        <v>3.06219356233179E-2</v>
      </c>
      <c r="AQ1198" s="17">
        <v>0</v>
      </c>
      <c r="AR1198" s="17">
        <v>3.9303215819900997E-2</v>
      </c>
      <c r="AS1198" s="17">
        <v>0</v>
      </c>
      <c r="AT1198" s="17">
        <v>0</v>
      </c>
      <c r="AU1198" s="17">
        <v>0</v>
      </c>
      <c r="AV1198" s="17"/>
      <c r="AW1198" s="17">
        <v>2.98289793887546E-2</v>
      </c>
      <c r="AX1198" s="17">
        <v>2.4266752992266799E-2</v>
      </c>
      <c r="AY1198" s="17">
        <v>2.6589347475924601E-2</v>
      </c>
      <c r="AZ1198" s="17">
        <v>4.0055134560805901E-2</v>
      </c>
      <c r="BA1198" s="17">
        <v>8.2516988120017905E-3</v>
      </c>
      <c r="BB1198" s="17">
        <v>1.8682151210243799E-2</v>
      </c>
      <c r="BC1198" s="17"/>
      <c r="BD1198" s="17">
        <v>5.50450311295567E-2</v>
      </c>
      <c r="BE1198" s="17">
        <v>3.1718044171574297E-2</v>
      </c>
      <c r="BF1198" s="17">
        <v>1.60903621974848E-2</v>
      </c>
      <c r="BG1198" s="17">
        <v>7.79058205561943E-3</v>
      </c>
      <c r="BH1198" s="17">
        <v>8.3046562971946999E-2</v>
      </c>
      <c r="BI1198" s="17"/>
      <c r="BJ1198" s="17">
        <v>2.42815219189139E-2</v>
      </c>
      <c r="BK1198" s="17">
        <v>3.3028455895029001E-2</v>
      </c>
      <c r="BL1198" s="17"/>
      <c r="BM1198" s="17">
        <v>2.59544320980113E-2</v>
      </c>
      <c r="BN1198" s="17">
        <v>3.2581449405031701E-2</v>
      </c>
      <c r="BO1198" s="17"/>
      <c r="BP1198" s="17">
        <v>1.6526784709798601E-2</v>
      </c>
      <c r="BQ1198" s="17">
        <v>3.40905039134317E-2</v>
      </c>
      <c r="BR1198" s="17">
        <v>2.7966890894127999E-2</v>
      </c>
      <c r="BS1198" s="17">
        <v>2.4191395020838901E-2</v>
      </c>
      <c r="BT1198" s="17"/>
      <c r="BU1198" s="17">
        <v>2.1100655210473301E-2</v>
      </c>
      <c r="BV1198" s="17">
        <v>3.4021060130043898E-2</v>
      </c>
      <c r="BW1198" s="17"/>
      <c r="BX1198" s="17">
        <v>1.5847298671370001E-2</v>
      </c>
      <c r="BY1198" s="17">
        <v>3.1303592346420099E-2</v>
      </c>
      <c r="BZ1198" s="17"/>
      <c r="CA1198" s="17">
        <v>0</v>
      </c>
      <c r="CB1198" s="17">
        <v>2.99702534569584E-2</v>
      </c>
      <c r="CC1198" s="17">
        <v>1.05531449762278E-2</v>
      </c>
      <c r="CD1198" s="17">
        <v>5.0768250846737403E-2</v>
      </c>
    </row>
    <row r="1199" spans="2:82">
      <c r="B1199" t="s">
        <v>387</v>
      </c>
      <c r="C1199" s="17">
        <v>0.63071834140356098</v>
      </c>
      <c r="D1199" s="17">
        <v>0.66273621550190198</v>
      </c>
      <c r="E1199" s="17">
        <v>0.59777078623678404</v>
      </c>
      <c r="F1199" s="17"/>
      <c r="G1199" s="17">
        <v>0.70018353301537695</v>
      </c>
      <c r="H1199" s="17">
        <v>0.55556839199617003</v>
      </c>
      <c r="I1199" s="17">
        <v>0.64525220782303605</v>
      </c>
      <c r="J1199" s="17">
        <v>0.59052096756203998</v>
      </c>
      <c r="K1199" s="17">
        <v>0.67366083455435799</v>
      </c>
      <c r="L1199" s="17">
        <v>0.64361583421562196</v>
      </c>
      <c r="M1199" s="17"/>
      <c r="N1199" s="17">
        <v>0.71395378800816101</v>
      </c>
      <c r="O1199" s="17">
        <v>0.656709218226319</v>
      </c>
      <c r="P1199" s="17">
        <v>0.557067375200899</v>
      </c>
      <c r="Q1199" s="17">
        <v>0.57230345892273204</v>
      </c>
      <c r="R1199" s="17"/>
      <c r="S1199" s="17">
        <v>0.61004356360728795</v>
      </c>
      <c r="T1199" s="17">
        <v>0.652174940495579</v>
      </c>
      <c r="U1199" s="17">
        <v>0.65073888806409597</v>
      </c>
      <c r="V1199" s="17">
        <v>0.61227410119908898</v>
      </c>
      <c r="W1199" s="17">
        <v>0.60158006396784003</v>
      </c>
      <c r="X1199" s="17">
        <v>0.59193319866980898</v>
      </c>
      <c r="Y1199" s="17">
        <v>0.65388086180530502</v>
      </c>
      <c r="Z1199" s="17">
        <v>0.76224197967591201</v>
      </c>
      <c r="AA1199" s="17">
        <v>0.553449903341802</v>
      </c>
      <c r="AB1199" s="17">
        <v>0.68728480032689798</v>
      </c>
      <c r="AC1199" s="17">
        <v>0.63063436751122603</v>
      </c>
      <c r="AD1199" s="17">
        <v>0.67906441459591504</v>
      </c>
      <c r="AE1199" s="17"/>
      <c r="AF1199" s="17">
        <v>0.45506405392513999</v>
      </c>
      <c r="AG1199" s="17">
        <v>0.58453678730206204</v>
      </c>
      <c r="AH1199" s="17">
        <v>0.66100296089065302</v>
      </c>
      <c r="AI1199" s="17">
        <v>0.58826322111238805</v>
      </c>
      <c r="AJ1199" s="17">
        <v>0.57885450103507297</v>
      </c>
      <c r="AK1199" s="17">
        <v>0.65677250537818999</v>
      </c>
      <c r="AL1199" s="17">
        <v>0.60098274405166496</v>
      </c>
      <c r="AM1199" s="17">
        <v>0.62391136738762099</v>
      </c>
      <c r="AN1199" s="17">
        <v>0.65080900602179204</v>
      </c>
      <c r="AO1199" s="17">
        <v>0.63804616801694702</v>
      </c>
      <c r="AP1199" s="17">
        <v>0.65919010211163398</v>
      </c>
      <c r="AQ1199" s="17">
        <v>0.62686340185224498</v>
      </c>
      <c r="AR1199" s="17">
        <v>0.68948336744680006</v>
      </c>
      <c r="AS1199" s="17">
        <v>0.54229127241702202</v>
      </c>
      <c r="AT1199" s="17">
        <v>0.70147835169936801</v>
      </c>
      <c r="AU1199" s="17">
        <v>0.71317762267676899</v>
      </c>
      <c r="AV1199" s="17"/>
      <c r="AW1199" s="17">
        <v>0.66126456552467805</v>
      </c>
      <c r="AX1199" s="17">
        <v>0.65331106851286402</v>
      </c>
      <c r="AY1199" s="17">
        <v>0.63528606849268798</v>
      </c>
      <c r="AZ1199" s="17">
        <v>0.62143983321646001</v>
      </c>
      <c r="BA1199" s="17">
        <v>0.52879008924502102</v>
      </c>
      <c r="BB1199" s="17">
        <v>0.61098215285332302</v>
      </c>
      <c r="BC1199" s="17"/>
      <c r="BD1199" s="17">
        <v>0.55151731823771299</v>
      </c>
      <c r="BE1199" s="17">
        <v>0.64177371942874495</v>
      </c>
      <c r="BF1199" s="17">
        <v>0.66900917879736199</v>
      </c>
      <c r="BG1199" s="17">
        <v>0.76637608052744199</v>
      </c>
      <c r="BH1199" s="17">
        <v>0.51530074655625802</v>
      </c>
      <c r="BI1199" s="17"/>
      <c r="BJ1199" s="17">
        <v>0.63471350514884095</v>
      </c>
      <c r="BK1199" s="17">
        <v>0.62610750230842804</v>
      </c>
      <c r="BL1199" s="17"/>
      <c r="BM1199" s="17">
        <v>0.62751825498666303</v>
      </c>
      <c r="BN1199" s="17">
        <v>0.65004691370564305</v>
      </c>
      <c r="BO1199" s="17"/>
      <c r="BP1199" s="17">
        <v>0.69106050009257103</v>
      </c>
      <c r="BQ1199" s="17">
        <v>0.71791405180141599</v>
      </c>
      <c r="BR1199" s="17">
        <v>0.56620690851391597</v>
      </c>
      <c r="BS1199" s="17">
        <v>0.61749814933546898</v>
      </c>
      <c r="BT1199" s="17"/>
      <c r="BU1199" s="17">
        <v>0.70432878985611502</v>
      </c>
      <c r="BV1199" s="17">
        <v>0.53903241695653403</v>
      </c>
      <c r="BW1199" s="17"/>
      <c r="BX1199" s="17">
        <v>0.71498494021732695</v>
      </c>
      <c r="BY1199" s="17">
        <v>0.59665708602523304</v>
      </c>
      <c r="BZ1199" s="17"/>
      <c r="CA1199" s="17">
        <v>0.85808801318217998</v>
      </c>
      <c r="CB1199" s="17">
        <v>0.41768250468034002</v>
      </c>
      <c r="CC1199" s="17">
        <v>0.86524200589936096</v>
      </c>
      <c r="CD1199" s="17">
        <v>0.51133588631788596</v>
      </c>
    </row>
    <row r="1200" spans="2:82">
      <c r="B1200" t="s">
        <v>388</v>
      </c>
      <c r="C1200" s="17">
        <v>7.7558478536296105E-2</v>
      </c>
      <c r="D1200" s="17">
        <v>7.2904577912651106E-2</v>
      </c>
      <c r="E1200" s="17">
        <v>8.2529812111156994E-2</v>
      </c>
      <c r="F1200" s="17"/>
      <c r="G1200" s="17">
        <v>0.10140880908172301</v>
      </c>
      <c r="H1200" s="17">
        <v>7.8477218981167704E-2</v>
      </c>
      <c r="I1200" s="17">
        <v>9.2546989380868694E-2</v>
      </c>
      <c r="J1200" s="17">
        <v>9.7659327918113104E-2</v>
      </c>
      <c r="K1200" s="17">
        <v>5.63551592317394E-2</v>
      </c>
      <c r="L1200" s="17">
        <v>5.01376182772032E-2</v>
      </c>
      <c r="M1200" s="17"/>
      <c r="N1200" s="17">
        <v>7.5515105572445604E-2</v>
      </c>
      <c r="O1200" s="17">
        <v>4.3423018042818298E-2</v>
      </c>
      <c r="P1200" s="17">
        <v>0.12811082220650599</v>
      </c>
      <c r="Q1200" s="17">
        <v>7.4699245271033193E-2</v>
      </c>
      <c r="R1200" s="17"/>
      <c r="S1200" s="17">
        <v>6.8877984853301599E-2</v>
      </c>
      <c r="T1200" s="17">
        <v>9.3282453520885295E-2</v>
      </c>
      <c r="U1200" s="17">
        <v>7.6198301002075905E-2</v>
      </c>
      <c r="V1200" s="17">
        <v>6.8943787831006506E-2</v>
      </c>
      <c r="W1200" s="17">
        <v>8.0867854249999802E-2</v>
      </c>
      <c r="X1200" s="17">
        <v>7.6497412518506905E-2</v>
      </c>
      <c r="Y1200" s="17">
        <v>3.7502990210974099E-2</v>
      </c>
      <c r="Z1200" s="17">
        <v>9.3373248565599101E-2</v>
      </c>
      <c r="AA1200" s="17">
        <v>0.137651585678494</v>
      </c>
      <c r="AB1200" s="17">
        <v>6.5105878223688698E-2</v>
      </c>
      <c r="AC1200" s="17">
        <v>7.2419885031995299E-2</v>
      </c>
      <c r="AD1200" s="17">
        <v>0</v>
      </c>
      <c r="AE1200" s="17"/>
      <c r="AF1200" s="17">
        <v>0</v>
      </c>
      <c r="AG1200" s="17">
        <v>0.15831699040600899</v>
      </c>
      <c r="AH1200" s="17">
        <v>4.1702353541674897E-2</v>
      </c>
      <c r="AI1200" s="17">
        <v>9.6473771286309198E-2</v>
      </c>
      <c r="AJ1200" s="17">
        <v>3.03508700100707E-2</v>
      </c>
      <c r="AK1200" s="17">
        <v>9.9738091071559495E-2</v>
      </c>
      <c r="AL1200" s="17">
        <v>8.0257871074950096E-2</v>
      </c>
      <c r="AM1200" s="17">
        <v>4.77981669747405E-2</v>
      </c>
      <c r="AN1200" s="17">
        <v>5.0257251320415898E-2</v>
      </c>
      <c r="AO1200" s="17">
        <v>5.6756466121470797E-2</v>
      </c>
      <c r="AP1200" s="17">
        <v>0.110022358267176</v>
      </c>
      <c r="AQ1200" s="17">
        <v>8.4550694601922105E-2</v>
      </c>
      <c r="AR1200" s="17">
        <v>0.15771739208753799</v>
      </c>
      <c r="AS1200" s="17">
        <v>7.3537872269395704E-2</v>
      </c>
      <c r="AT1200" s="17">
        <v>8.5187518769154799E-2</v>
      </c>
      <c r="AU1200" s="17">
        <v>8.8823262461500296E-2</v>
      </c>
      <c r="AV1200" s="17"/>
      <c r="AW1200" s="17">
        <v>5.9718491672574203E-2</v>
      </c>
      <c r="AX1200" s="17">
        <v>6.0326842473525197E-2</v>
      </c>
      <c r="AY1200" s="17">
        <v>7.79603297701561E-2</v>
      </c>
      <c r="AZ1200" s="17">
        <v>0.10099649368659</v>
      </c>
      <c r="BA1200" s="17">
        <v>0.122047430636974</v>
      </c>
      <c r="BB1200" s="17">
        <v>6.9874674910773898E-2</v>
      </c>
      <c r="BC1200" s="17"/>
      <c r="BD1200" s="17">
        <v>9.7434303696189301E-2</v>
      </c>
      <c r="BE1200" s="17">
        <v>9.2801683836068002E-2</v>
      </c>
      <c r="BF1200" s="17">
        <v>6.1573716541592903E-2</v>
      </c>
      <c r="BG1200" s="17">
        <v>6.0110075477217702E-2</v>
      </c>
      <c r="BH1200" s="17">
        <v>0</v>
      </c>
      <c r="BI1200" s="17"/>
      <c r="BJ1200" s="17">
        <v>7.9582369079936793E-2</v>
      </c>
      <c r="BK1200" s="17">
        <v>6.7017571980715604E-2</v>
      </c>
      <c r="BL1200" s="17"/>
      <c r="BM1200" s="17">
        <v>7.8544899376695704E-2</v>
      </c>
      <c r="BN1200" s="17">
        <v>6.7900441768800696E-2</v>
      </c>
      <c r="BO1200" s="17"/>
      <c r="BP1200" s="17">
        <v>3.8051956130577297E-2</v>
      </c>
      <c r="BQ1200" s="17">
        <v>6.9575909391603602E-2</v>
      </c>
      <c r="BR1200" s="17">
        <v>7.2377205281040399E-2</v>
      </c>
      <c r="BS1200" s="17">
        <v>7.8439540059953405E-2</v>
      </c>
      <c r="BT1200" s="17"/>
      <c r="BU1200" s="17">
        <v>5.4851815196599797E-2</v>
      </c>
      <c r="BV1200" s="17">
        <v>0.105840895817714</v>
      </c>
      <c r="BW1200" s="17"/>
      <c r="BX1200" s="17">
        <v>4.3396268269658103E-2</v>
      </c>
      <c r="BY1200" s="17">
        <v>9.1367126144724406E-2</v>
      </c>
      <c r="BZ1200" s="17"/>
      <c r="CA1200" s="17">
        <v>4.2107455010547197E-2</v>
      </c>
      <c r="CB1200" s="17">
        <v>0.13389963877826599</v>
      </c>
      <c r="CC1200" s="17">
        <v>2.3997991531390098E-2</v>
      </c>
      <c r="CD1200" s="17">
        <v>9.22763391867613E-2</v>
      </c>
    </row>
    <row r="1201" spans="2:82">
      <c r="B1201" t="s">
        <v>230</v>
      </c>
      <c r="C1201" s="17">
        <v>0.55315986286726404</v>
      </c>
      <c r="D1201" s="17">
        <v>0.58983163758925095</v>
      </c>
      <c r="E1201" s="17">
        <v>0.51524097412562697</v>
      </c>
      <c r="F1201" s="17"/>
      <c r="G1201" s="17">
        <v>0.59877472393365405</v>
      </c>
      <c r="H1201" s="17">
        <v>0.47709117301500198</v>
      </c>
      <c r="I1201" s="17">
        <v>0.55270521844216702</v>
      </c>
      <c r="J1201" s="17">
        <v>0.49286163964392699</v>
      </c>
      <c r="K1201" s="17">
        <v>0.61730567532261904</v>
      </c>
      <c r="L1201" s="17">
        <v>0.59347821593841898</v>
      </c>
      <c r="M1201" s="17"/>
      <c r="N1201" s="17">
        <v>0.638438682435715</v>
      </c>
      <c r="O1201" s="17">
        <v>0.6132862001835</v>
      </c>
      <c r="P1201" s="17">
        <v>0.428956552994393</v>
      </c>
      <c r="Q1201" s="17">
        <v>0.49760421365169899</v>
      </c>
      <c r="R1201" s="17"/>
      <c r="S1201" s="17">
        <v>0.54116557875398597</v>
      </c>
      <c r="T1201" s="17">
        <v>0.55889248697469396</v>
      </c>
      <c r="U1201" s="17">
        <v>0.57454058706202005</v>
      </c>
      <c r="V1201" s="17">
        <v>0.54333031336808302</v>
      </c>
      <c r="W1201" s="17">
        <v>0.52071220971784005</v>
      </c>
      <c r="X1201" s="17">
        <v>0.51543578615130203</v>
      </c>
      <c r="Y1201" s="17">
        <v>0.61637787159433099</v>
      </c>
      <c r="Z1201" s="17">
        <v>0.66886873111031298</v>
      </c>
      <c r="AA1201" s="17">
        <v>0.41579831766330799</v>
      </c>
      <c r="AB1201" s="17">
        <v>0.62217892210320902</v>
      </c>
      <c r="AC1201" s="17">
        <v>0.55821448247923</v>
      </c>
      <c r="AD1201" s="17">
        <v>0.67906441459591504</v>
      </c>
      <c r="AE1201" s="17"/>
      <c r="AF1201" s="17">
        <v>0.45506405392513999</v>
      </c>
      <c r="AG1201" s="17">
        <v>0.42621979689605299</v>
      </c>
      <c r="AH1201" s="17">
        <v>0.61930060734897796</v>
      </c>
      <c r="AI1201" s="17">
        <v>0.49178944982607797</v>
      </c>
      <c r="AJ1201" s="17">
        <v>0.54850363102500299</v>
      </c>
      <c r="AK1201" s="17">
        <v>0.55703441430663103</v>
      </c>
      <c r="AL1201" s="17">
        <v>0.52072487297671399</v>
      </c>
      <c r="AM1201" s="17">
        <v>0.57611320041288006</v>
      </c>
      <c r="AN1201" s="17">
        <v>0.60055175470137601</v>
      </c>
      <c r="AO1201" s="17">
        <v>0.58128970189547602</v>
      </c>
      <c r="AP1201" s="17">
        <v>0.54916774384445799</v>
      </c>
      <c r="AQ1201" s="17">
        <v>0.54231270725032299</v>
      </c>
      <c r="AR1201" s="17">
        <v>0.53176597535926196</v>
      </c>
      <c r="AS1201" s="17">
        <v>0.46875340014762601</v>
      </c>
      <c r="AT1201" s="17">
        <v>0.61629083293021303</v>
      </c>
      <c r="AU1201" s="17">
        <v>0.62435436021526902</v>
      </c>
      <c r="AV1201" s="17"/>
      <c r="AW1201" s="17">
        <v>0.60154607385210401</v>
      </c>
      <c r="AX1201" s="17">
        <v>0.59298422603933898</v>
      </c>
      <c r="AY1201" s="17">
        <v>0.55732573872253199</v>
      </c>
      <c r="AZ1201" s="17">
        <v>0.52044333952986999</v>
      </c>
      <c r="BA1201" s="17">
        <v>0.40674265860804698</v>
      </c>
      <c r="BB1201" s="17">
        <v>0.54110747794254899</v>
      </c>
      <c r="BC1201" s="17"/>
      <c r="BD1201" s="17">
        <v>0.454083014541523</v>
      </c>
      <c r="BE1201" s="17">
        <v>0.54897203559267704</v>
      </c>
      <c r="BF1201" s="17">
        <v>0.60743546225577005</v>
      </c>
      <c r="BG1201" s="17">
        <v>0.70626600505022497</v>
      </c>
      <c r="BH1201" s="17">
        <v>0.51530074655625802</v>
      </c>
      <c r="BI1201" s="17"/>
      <c r="BJ1201" s="17">
        <v>0.55513113606890396</v>
      </c>
      <c r="BK1201" s="17">
        <v>0.55908993032771204</v>
      </c>
      <c r="BL1201" s="17"/>
      <c r="BM1201" s="17">
        <v>0.54897335560996696</v>
      </c>
      <c r="BN1201" s="17">
        <v>0.58214647193684299</v>
      </c>
      <c r="BO1201" s="17"/>
      <c r="BP1201" s="17">
        <v>0.65300854396199304</v>
      </c>
      <c r="BQ1201" s="17">
        <v>0.64833814240981202</v>
      </c>
      <c r="BR1201" s="17">
        <v>0.49382970323287601</v>
      </c>
      <c r="BS1201" s="17">
        <v>0.53905860927551597</v>
      </c>
      <c r="BT1201" s="17"/>
      <c r="BU1201" s="17">
        <v>0.64947697465951604</v>
      </c>
      <c r="BV1201" s="17">
        <v>0.43319152113881998</v>
      </c>
      <c r="BW1201" s="17"/>
      <c r="BX1201" s="17">
        <v>0.67158867194766902</v>
      </c>
      <c r="BY1201" s="17">
        <v>0.50528995988050796</v>
      </c>
      <c r="BZ1201" s="17"/>
      <c r="CA1201" s="17">
        <v>0.81598055817163295</v>
      </c>
      <c r="CB1201" s="17">
        <v>0.28378286590207402</v>
      </c>
      <c r="CC1201" s="17">
        <v>0.84124401436797003</v>
      </c>
      <c r="CD1201" s="17">
        <v>0.41905954713112498</v>
      </c>
    </row>
    <row r="1202" spans="2:82">
      <c r="C1202" s="17"/>
      <c r="D1202" s="17"/>
      <c r="E1202" s="17"/>
      <c r="F1202" s="17"/>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c r="AZ1202" s="17"/>
      <c r="BA1202" s="17"/>
      <c r="BB1202" s="17"/>
      <c r="BC1202" s="17"/>
      <c r="BD1202" s="17"/>
      <c r="BE1202" s="17"/>
      <c r="BF1202" s="17"/>
      <c r="BG1202" s="17"/>
      <c r="BH1202" s="17"/>
      <c r="BI1202" s="17"/>
      <c r="BJ1202" s="17"/>
      <c r="BK1202" s="17"/>
      <c r="BL1202" s="17"/>
      <c r="BM1202" s="17"/>
      <c r="BN1202" s="17"/>
      <c r="BO1202" s="17"/>
      <c r="BP1202" s="17"/>
      <c r="BQ1202" s="17"/>
      <c r="BR1202" s="17"/>
      <c r="BS1202" s="17"/>
      <c r="BT1202" s="17"/>
      <c r="BU1202" s="17"/>
      <c r="BV1202" s="17"/>
      <c r="BW1202" s="17"/>
      <c r="BX1202" s="17"/>
      <c r="BY1202" s="17"/>
      <c r="BZ1202" s="17"/>
      <c r="CA1202" s="17"/>
      <c r="CB1202" s="17"/>
      <c r="CC1202" s="17"/>
      <c r="CD1202" s="17"/>
    </row>
    <row r="1203" spans="2:82">
      <c r="B1203" s="6" t="s">
        <v>393</v>
      </c>
      <c r="C1203" s="17"/>
      <c r="D1203" s="17"/>
      <c r="E1203" s="17"/>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7"/>
      <c r="BN1203" s="17"/>
      <c r="BO1203" s="17"/>
      <c r="BP1203" s="17"/>
      <c r="BQ1203" s="17"/>
      <c r="BR1203" s="17"/>
      <c r="BS1203" s="17"/>
      <c r="BT1203" s="17"/>
      <c r="BU1203" s="17"/>
      <c r="BV1203" s="17"/>
      <c r="BW1203" s="17"/>
      <c r="BX1203" s="17"/>
      <c r="BY1203" s="17"/>
      <c r="BZ1203" s="17"/>
      <c r="CA1203" s="17"/>
      <c r="CB1203" s="17"/>
      <c r="CC1203" s="17"/>
      <c r="CD1203" s="17"/>
    </row>
    <row r="1204" spans="2:82">
      <c r="B1204" s="24" t="s">
        <v>17</v>
      </c>
      <c r="C1204" s="17"/>
      <c r="D1204" s="17"/>
      <c r="E1204" s="17"/>
      <c r="F1204" s="17"/>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c r="AP1204" s="17"/>
      <c r="AQ1204" s="17"/>
      <c r="AR1204" s="17"/>
      <c r="AS1204" s="17"/>
      <c r="AT1204" s="17"/>
      <c r="AU1204" s="17"/>
      <c r="AV1204" s="17"/>
      <c r="AW1204" s="17"/>
      <c r="AX1204" s="17"/>
      <c r="AY1204" s="17"/>
      <c r="AZ1204" s="17"/>
      <c r="BA1204" s="17"/>
      <c r="BB1204" s="17"/>
      <c r="BC1204" s="17"/>
      <c r="BD1204" s="17"/>
      <c r="BE1204" s="17"/>
      <c r="BF1204" s="17"/>
      <c r="BG1204" s="17"/>
      <c r="BH1204" s="17"/>
      <c r="BI1204" s="17"/>
      <c r="BJ1204" s="17"/>
      <c r="BK1204" s="17"/>
      <c r="BL1204" s="17"/>
      <c r="BM1204" s="17"/>
      <c r="BN1204" s="17"/>
      <c r="BO1204" s="17"/>
      <c r="BP1204" s="17"/>
      <c r="BQ1204" s="17"/>
      <c r="BR1204" s="17"/>
      <c r="BS1204" s="17"/>
      <c r="BT1204" s="17"/>
      <c r="BU1204" s="17"/>
      <c r="BV1204" s="17"/>
      <c r="BW1204" s="17"/>
      <c r="BX1204" s="17"/>
      <c r="BY1204" s="17"/>
      <c r="BZ1204" s="17"/>
      <c r="CA1204" s="17"/>
      <c r="CB1204" s="17"/>
      <c r="CC1204" s="17"/>
      <c r="CD1204" s="17"/>
    </row>
    <row r="1205" spans="2:82">
      <c r="B1205" t="s">
        <v>382</v>
      </c>
      <c r="C1205" s="17">
        <v>0.18830312346012601</v>
      </c>
      <c r="D1205" s="17">
        <v>0.18916178480585799</v>
      </c>
      <c r="E1205" s="17">
        <v>0.18577842608481099</v>
      </c>
      <c r="F1205" s="17"/>
      <c r="G1205" s="17">
        <v>0.13057831983416801</v>
      </c>
      <c r="H1205" s="17">
        <v>0.24957411750620601</v>
      </c>
      <c r="I1205" s="17">
        <v>0.21933833681353099</v>
      </c>
      <c r="J1205" s="17">
        <v>0.16762252872821301</v>
      </c>
      <c r="K1205" s="17">
        <v>0.134384741196032</v>
      </c>
      <c r="L1205" s="17">
        <v>0.207184341983393</v>
      </c>
      <c r="M1205" s="17"/>
      <c r="N1205" s="17">
        <v>0.26255135276283398</v>
      </c>
      <c r="O1205" s="17">
        <v>0.18851346321055101</v>
      </c>
      <c r="P1205" s="17">
        <v>0.153734006190129</v>
      </c>
      <c r="Q1205" s="17">
        <v>0.12887912066736901</v>
      </c>
      <c r="R1205" s="17"/>
      <c r="S1205" s="17">
        <v>0.23561403218501101</v>
      </c>
      <c r="T1205" s="17">
        <v>0.17318222687785301</v>
      </c>
      <c r="U1205" s="17">
        <v>0.142246339332295</v>
      </c>
      <c r="V1205" s="17">
        <v>0.16464940984651599</v>
      </c>
      <c r="W1205" s="17">
        <v>0.24535424636939601</v>
      </c>
      <c r="X1205" s="17">
        <v>0.129483884443168</v>
      </c>
      <c r="Y1205" s="17">
        <v>0.23306685636128299</v>
      </c>
      <c r="Z1205" s="17">
        <v>0.16424291597575599</v>
      </c>
      <c r="AA1205" s="17">
        <v>0.158903372944279</v>
      </c>
      <c r="AB1205" s="17">
        <v>0.21969698507747701</v>
      </c>
      <c r="AC1205" s="17">
        <v>0.232303907006773</v>
      </c>
      <c r="AD1205" s="17">
        <v>0.11919482263586501</v>
      </c>
      <c r="AE1205" s="17"/>
      <c r="AF1205" s="17">
        <v>0.17547465802739601</v>
      </c>
      <c r="AG1205" s="17">
        <v>0.15400598638927701</v>
      </c>
      <c r="AH1205" s="17">
        <v>0.18582718682055199</v>
      </c>
      <c r="AI1205" s="17">
        <v>0.15704520950617201</v>
      </c>
      <c r="AJ1205" s="17">
        <v>0.14575347303337999</v>
      </c>
      <c r="AK1205" s="17">
        <v>0.169211710144096</v>
      </c>
      <c r="AL1205" s="17">
        <v>0.16650040090062199</v>
      </c>
      <c r="AM1205" s="17">
        <v>0.195621922119741</v>
      </c>
      <c r="AN1205" s="17">
        <v>0.18026230983937599</v>
      </c>
      <c r="AO1205" s="17">
        <v>0.26256240755371801</v>
      </c>
      <c r="AP1205" s="17">
        <v>0.21256817963279601</v>
      </c>
      <c r="AQ1205" s="17">
        <v>0.13782714209444299</v>
      </c>
      <c r="AR1205" s="17">
        <v>0.22908966482606899</v>
      </c>
      <c r="AS1205" s="17">
        <v>0.32737922439582201</v>
      </c>
      <c r="AT1205" s="17">
        <v>0.20739560992334199</v>
      </c>
      <c r="AU1205" s="17">
        <v>0.294658134518685</v>
      </c>
      <c r="AV1205" s="17"/>
      <c r="AW1205" s="17">
        <v>0.23553418105798801</v>
      </c>
      <c r="AX1205" s="17">
        <v>0.187190890739282</v>
      </c>
      <c r="AY1205" s="17">
        <v>0.15683279675009101</v>
      </c>
      <c r="AZ1205" s="17">
        <v>0.17030447502649099</v>
      </c>
      <c r="BA1205" s="17">
        <v>0.17594827821195599</v>
      </c>
      <c r="BB1205" s="17">
        <v>0.17947077216164101</v>
      </c>
      <c r="BC1205" s="17"/>
      <c r="BD1205" s="17">
        <v>0.13891422403325701</v>
      </c>
      <c r="BE1205" s="17">
        <v>0.181847526045432</v>
      </c>
      <c r="BF1205" s="17">
        <v>0.23271138229524899</v>
      </c>
      <c r="BG1205" s="17">
        <v>0.27587746133556501</v>
      </c>
      <c r="BH1205" s="17">
        <v>0.31604559290174999</v>
      </c>
      <c r="BI1205" s="17"/>
      <c r="BJ1205" s="17">
        <v>0.17695196457128401</v>
      </c>
      <c r="BK1205" s="17">
        <v>0.22911864485300701</v>
      </c>
      <c r="BL1205" s="17"/>
      <c r="BM1205" s="17">
        <v>0.181128500173867</v>
      </c>
      <c r="BN1205" s="17">
        <v>0.21177283487193399</v>
      </c>
      <c r="BO1205" s="17"/>
      <c r="BP1205" s="17">
        <v>0.220262219855517</v>
      </c>
      <c r="BQ1205" s="17">
        <v>0.23919267321596599</v>
      </c>
      <c r="BR1205" s="17">
        <v>0.27668185421687502</v>
      </c>
      <c r="BS1205" s="17">
        <v>0.169218515270776</v>
      </c>
      <c r="BT1205" s="17"/>
      <c r="BU1205" s="17">
        <v>0.24500042532006</v>
      </c>
      <c r="BV1205" s="17">
        <v>0.110653613195504</v>
      </c>
      <c r="BW1205" s="17"/>
      <c r="BX1205" s="17">
        <v>0.30503029499705198</v>
      </c>
      <c r="BY1205" s="17">
        <v>0.14059344548920599</v>
      </c>
      <c r="BZ1205" s="17"/>
      <c r="CA1205" s="17">
        <v>0.240409736117357</v>
      </c>
      <c r="CB1205" s="17">
        <v>4.99521811310858E-2</v>
      </c>
      <c r="CC1205" s="17">
        <v>0.37417823469856498</v>
      </c>
      <c r="CD1205" s="17">
        <v>0.116565330489173</v>
      </c>
    </row>
    <row r="1206" spans="2:82">
      <c r="B1206" t="s">
        <v>383</v>
      </c>
      <c r="C1206" s="17">
        <v>0.40633405251570898</v>
      </c>
      <c r="D1206" s="17">
        <v>0.43385511742222399</v>
      </c>
      <c r="E1206" s="17">
        <v>0.38025854672611498</v>
      </c>
      <c r="F1206" s="17"/>
      <c r="G1206" s="17">
        <v>0.537766722944792</v>
      </c>
      <c r="H1206" s="17">
        <v>0.38614260357621399</v>
      </c>
      <c r="I1206" s="17">
        <v>0.436530169676559</v>
      </c>
      <c r="J1206" s="17">
        <v>0.38278827809312399</v>
      </c>
      <c r="K1206" s="17">
        <v>0.33931170910246</v>
      </c>
      <c r="L1206" s="17">
        <v>0.37277835206509202</v>
      </c>
      <c r="M1206" s="17"/>
      <c r="N1206" s="17">
        <v>0.432561763364328</v>
      </c>
      <c r="O1206" s="17">
        <v>0.44035455719677102</v>
      </c>
      <c r="P1206" s="17">
        <v>0.36468102840168598</v>
      </c>
      <c r="Q1206" s="17">
        <v>0.38018273998843899</v>
      </c>
      <c r="R1206" s="17"/>
      <c r="S1206" s="17">
        <v>0.50873897574923399</v>
      </c>
      <c r="T1206" s="17">
        <v>0.44786416276665703</v>
      </c>
      <c r="U1206" s="17">
        <v>0.35473659418700998</v>
      </c>
      <c r="V1206" s="17">
        <v>0.37084720598680798</v>
      </c>
      <c r="W1206" s="17">
        <v>0.37031192951665598</v>
      </c>
      <c r="X1206" s="17">
        <v>0.41402565060010599</v>
      </c>
      <c r="Y1206" s="17">
        <v>0.43237792295454602</v>
      </c>
      <c r="Z1206" s="17">
        <v>0.28097640669296398</v>
      </c>
      <c r="AA1206" s="17">
        <v>0.44323923919038399</v>
      </c>
      <c r="AB1206" s="17">
        <v>0.33730700044687101</v>
      </c>
      <c r="AC1206" s="17">
        <v>0.30013110208011601</v>
      </c>
      <c r="AD1206" s="17">
        <v>0.379554927945642</v>
      </c>
      <c r="AE1206" s="17"/>
      <c r="AF1206" s="17">
        <v>0.54005640295083801</v>
      </c>
      <c r="AG1206" s="17">
        <v>0.46731783391592302</v>
      </c>
      <c r="AH1206" s="17">
        <v>0.37537565593883598</v>
      </c>
      <c r="AI1206" s="17">
        <v>0.344383753694187</v>
      </c>
      <c r="AJ1206" s="17">
        <v>0.44566034612056599</v>
      </c>
      <c r="AK1206" s="17">
        <v>0.39695748518575702</v>
      </c>
      <c r="AL1206" s="17">
        <v>0.42413103014186099</v>
      </c>
      <c r="AM1206" s="17">
        <v>0.42739014436877398</v>
      </c>
      <c r="AN1206" s="17">
        <v>0.52112375076851303</v>
      </c>
      <c r="AO1206" s="17">
        <v>0.36289941870035902</v>
      </c>
      <c r="AP1206" s="17">
        <v>0.34811906190379199</v>
      </c>
      <c r="AQ1206" s="17">
        <v>0.53148476532698896</v>
      </c>
      <c r="AR1206" s="17">
        <v>0.317418255404043</v>
      </c>
      <c r="AS1206" s="17">
        <v>0.368102332413691</v>
      </c>
      <c r="AT1206" s="17">
        <v>0.47997817780863999</v>
      </c>
      <c r="AU1206" s="17">
        <v>0.420990100160828</v>
      </c>
      <c r="AV1206" s="17"/>
      <c r="AW1206" s="17">
        <v>0.45814549532232102</v>
      </c>
      <c r="AX1206" s="17">
        <v>0.41863240285358999</v>
      </c>
      <c r="AY1206" s="17">
        <v>0.39134222554971099</v>
      </c>
      <c r="AZ1206" s="17">
        <v>0.36795340498069901</v>
      </c>
      <c r="BA1206" s="17">
        <v>0.38106999154787102</v>
      </c>
      <c r="BB1206" s="17">
        <v>0.388230489943518</v>
      </c>
      <c r="BC1206" s="17"/>
      <c r="BD1206" s="17">
        <v>0.37495770088486002</v>
      </c>
      <c r="BE1206" s="17">
        <v>0.40145981540489101</v>
      </c>
      <c r="BF1206" s="17">
        <v>0.45509860121018603</v>
      </c>
      <c r="BG1206" s="17">
        <v>0.439542959120377</v>
      </c>
      <c r="BH1206" s="17">
        <v>0.487228588332625</v>
      </c>
      <c r="BI1206" s="17"/>
      <c r="BJ1206" s="17">
        <v>0.386272679207186</v>
      </c>
      <c r="BK1206" s="17">
        <v>0.49459117146800002</v>
      </c>
      <c r="BL1206" s="17"/>
      <c r="BM1206" s="17">
        <v>0.39176607309505401</v>
      </c>
      <c r="BN1206" s="17">
        <v>0.471343686341335</v>
      </c>
      <c r="BO1206" s="17"/>
      <c r="BP1206" s="17">
        <v>0.50714908014022797</v>
      </c>
      <c r="BQ1206" s="17">
        <v>0.37691691352867202</v>
      </c>
      <c r="BR1206" s="17">
        <v>0.46752952913978102</v>
      </c>
      <c r="BS1206" s="17">
        <v>0.38330090083039797</v>
      </c>
      <c r="BT1206" s="17"/>
      <c r="BU1206" s="17">
        <v>0.41418565975142602</v>
      </c>
      <c r="BV1206" s="17">
        <v>0.39558092253168098</v>
      </c>
      <c r="BW1206" s="17"/>
      <c r="BX1206" s="17">
        <v>0.48622081132514799</v>
      </c>
      <c r="BY1206" s="17">
        <v>0.37368208736693398</v>
      </c>
      <c r="BZ1206" s="17"/>
      <c r="CA1206" s="17">
        <v>0.54675367400383501</v>
      </c>
      <c r="CB1206" s="17">
        <v>0.24766604592878599</v>
      </c>
      <c r="CC1206" s="17">
        <v>0.496512515938759</v>
      </c>
      <c r="CD1206" s="17">
        <v>0.42847191336344698</v>
      </c>
    </row>
    <row r="1207" spans="2:82">
      <c r="B1207" t="s">
        <v>384</v>
      </c>
      <c r="C1207" s="17">
        <v>0.26956298972477799</v>
      </c>
      <c r="D1207" s="17">
        <v>0.246420051771852</v>
      </c>
      <c r="E1207" s="17">
        <v>0.29275910449968601</v>
      </c>
      <c r="F1207" s="17"/>
      <c r="G1207" s="17">
        <v>0.209173234033216</v>
      </c>
      <c r="H1207" s="17">
        <v>0.210642634648494</v>
      </c>
      <c r="I1207" s="17">
        <v>0.198248767662704</v>
      </c>
      <c r="J1207" s="17">
        <v>0.331453633812826</v>
      </c>
      <c r="K1207" s="17">
        <v>0.36454500130144502</v>
      </c>
      <c r="L1207" s="17">
        <v>0.29733513710038501</v>
      </c>
      <c r="M1207" s="17"/>
      <c r="N1207" s="17">
        <v>0.19465638388508599</v>
      </c>
      <c r="O1207" s="17">
        <v>0.23683384904440299</v>
      </c>
      <c r="P1207" s="17">
        <v>0.345212033746715</v>
      </c>
      <c r="Q1207" s="17">
        <v>0.32057785373813902</v>
      </c>
      <c r="R1207" s="17"/>
      <c r="S1207" s="17">
        <v>0.177869854462576</v>
      </c>
      <c r="T1207" s="17">
        <v>0.25306917282089803</v>
      </c>
      <c r="U1207" s="17">
        <v>0.40212026397777501</v>
      </c>
      <c r="V1207" s="17">
        <v>0.37264557235470003</v>
      </c>
      <c r="W1207" s="17">
        <v>0.28211577215981498</v>
      </c>
      <c r="X1207" s="17">
        <v>0.32129757223104499</v>
      </c>
      <c r="Y1207" s="17">
        <v>0.18649746759461699</v>
      </c>
      <c r="Z1207" s="17">
        <v>0.454286594249176</v>
      </c>
      <c r="AA1207" s="17">
        <v>0.22237145058656599</v>
      </c>
      <c r="AB1207" s="17">
        <v>0.25219085566993898</v>
      </c>
      <c r="AC1207" s="17">
        <v>0.248474387914526</v>
      </c>
      <c r="AD1207" s="17">
        <v>0.237764796883803</v>
      </c>
      <c r="AE1207" s="17"/>
      <c r="AF1207" s="17">
        <v>0.28446893902176601</v>
      </c>
      <c r="AG1207" s="17">
        <v>0.269397421708648</v>
      </c>
      <c r="AH1207" s="17">
        <v>0.20501781782873199</v>
      </c>
      <c r="AI1207" s="17">
        <v>0.34606798632031699</v>
      </c>
      <c r="AJ1207" s="17">
        <v>0.30425955995169801</v>
      </c>
      <c r="AK1207" s="17">
        <v>0.238108333828567</v>
      </c>
      <c r="AL1207" s="17">
        <v>0.28681542945855298</v>
      </c>
      <c r="AM1207" s="17">
        <v>0.23614718010600999</v>
      </c>
      <c r="AN1207" s="17">
        <v>0.20807101715055201</v>
      </c>
      <c r="AO1207" s="17">
        <v>0.30862910346841099</v>
      </c>
      <c r="AP1207" s="17">
        <v>0.27431458476941201</v>
      </c>
      <c r="AQ1207" s="17">
        <v>0.199797267979064</v>
      </c>
      <c r="AR1207" s="17">
        <v>0.35402909561141899</v>
      </c>
      <c r="AS1207" s="17">
        <v>0.27457592406119702</v>
      </c>
      <c r="AT1207" s="17">
        <v>7.1431831384156597E-2</v>
      </c>
      <c r="AU1207" s="17">
        <v>0.21036302737978399</v>
      </c>
      <c r="AV1207" s="17"/>
      <c r="AW1207" s="17">
        <v>0.20324274180686699</v>
      </c>
      <c r="AX1207" s="17">
        <v>0.25155387499933501</v>
      </c>
      <c r="AY1207" s="17">
        <v>0.30411092725794098</v>
      </c>
      <c r="AZ1207" s="17">
        <v>0.30550881676860803</v>
      </c>
      <c r="BA1207" s="17">
        <v>0.29820253189889101</v>
      </c>
      <c r="BB1207" s="17">
        <v>0.31980637839340198</v>
      </c>
      <c r="BC1207" s="17"/>
      <c r="BD1207" s="17">
        <v>0.35363317643954501</v>
      </c>
      <c r="BE1207" s="17">
        <v>0.24282323751957699</v>
      </c>
      <c r="BF1207" s="17">
        <v>0.204361247971131</v>
      </c>
      <c r="BG1207" s="17">
        <v>0.20707128249432299</v>
      </c>
      <c r="BH1207" s="17">
        <v>0.11332503538493199</v>
      </c>
      <c r="BI1207" s="17"/>
      <c r="BJ1207" s="17">
        <v>0.28850868341598501</v>
      </c>
      <c r="BK1207" s="17">
        <v>0.196587455884145</v>
      </c>
      <c r="BL1207" s="17"/>
      <c r="BM1207" s="17">
        <v>0.27991350226566097</v>
      </c>
      <c r="BN1207" s="17">
        <v>0.23285690795279401</v>
      </c>
      <c r="BO1207" s="17"/>
      <c r="BP1207" s="17">
        <v>0.195634104357887</v>
      </c>
      <c r="BQ1207" s="17">
        <v>0.27872942769890402</v>
      </c>
      <c r="BR1207" s="17">
        <v>0.227554691533422</v>
      </c>
      <c r="BS1207" s="17">
        <v>0.28702149922275899</v>
      </c>
      <c r="BT1207" s="17"/>
      <c r="BU1207" s="17">
        <v>0.24938933170018801</v>
      </c>
      <c r="BV1207" s="17">
        <v>0.297191723623355</v>
      </c>
      <c r="BW1207" s="17"/>
      <c r="BX1207" s="17">
        <v>0.158671995365438</v>
      </c>
      <c r="BY1207" s="17">
        <v>0.314887257940131</v>
      </c>
      <c r="BZ1207" s="17"/>
      <c r="CA1207" s="17">
        <v>0.16359159942904999</v>
      </c>
      <c r="CB1207" s="17">
        <v>0.39351957979205399</v>
      </c>
      <c r="CC1207" s="17">
        <v>0.10893691523242199</v>
      </c>
      <c r="CD1207" s="17">
        <v>0.34368308067064501</v>
      </c>
    </row>
    <row r="1208" spans="2:82">
      <c r="B1208" t="s">
        <v>385</v>
      </c>
      <c r="C1208" s="17">
        <v>7.3413108968529095E-2</v>
      </c>
      <c r="D1208" s="17">
        <v>7.1289098009928706E-2</v>
      </c>
      <c r="E1208" s="17">
        <v>7.5643030317172399E-2</v>
      </c>
      <c r="F1208" s="17"/>
      <c r="G1208" s="17">
        <v>7.4145022235836799E-2</v>
      </c>
      <c r="H1208" s="17">
        <v>9.9682786814470001E-2</v>
      </c>
      <c r="I1208" s="17">
        <v>6.0379188191991298E-2</v>
      </c>
      <c r="J1208" s="17">
        <v>4.7530778862722903E-2</v>
      </c>
      <c r="K1208" s="17">
        <v>6.9925675166833595E-2</v>
      </c>
      <c r="L1208" s="17">
        <v>8.9001619615479893E-2</v>
      </c>
      <c r="M1208" s="17"/>
      <c r="N1208" s="17">
        <v>6.6139183864154905E-2</v>
      </c>
      <c r="O1208" s="17">
        <v>8.9425404476693199E-2</v>
      </c>
      <c r="P1208" s="17">
        <v>6.3416481111571693E-2</v>
      </c>
      <c r="Q1208" s="17">
        <v>7.6053469920546402E-2</v>
      </c>
      <c r="R1208" s="17"/>
      <c r="S1208" s="17">
        <v>4.55619145337273E-2</v>
      </c>
      <c r="T1208" s="17">
        <v>8.5946791767070693E-2</v>
      </c>
      <c r="U1208" s="17">
        <v>6.4594667768279906E-2</v>
      </c>
      <c r="V1208" s="17">
        <v>2.92644594104274E-2</v>
      </c>
      <c r="W1208" s="17">
        <v>2.9800496535535299E-2</v>
      </c>
      <c r="X1208" s="17">
        <v>7.1352519295918598E-2</v>
      </c>
      <c r="Y1208" s="17">
        <v>7.1986062674158302E-2</v>
      </c>
      <c r="Z1208" s="17">
        <v>0.100494083082104</v>
      </c>
      <c r="AA1208" s="17">
        <v>0.107595342020083</v>
      </c>
      <c r="AB1208" s="17">
        <v>0.14457320301129201</v>
      </c>
      <c r="AC1208" s="17">
        <v>5.0814073588639999E-2</v>
      </c>
      <c r="AD1208" s="17">
        <v>3.7684854006848199E-2</v>
      </c>
      <c r="AE1208" s="17"/>
      <c r="AF1208" s="17">
        <v>0</v>
      </c>
      <c r="AG1208" s="17">
        <v>2.9499020170823301E-2</v>
      </c>
      <c r="AH1208" s="17">
        <v>4.1024576257934903E-2</v>
      </c>
      <c r="AI1208" s="17">
        <v>9.3145570747867695E-2</v>
      </c>
      <c r="AJ1208" s="17">
        <v>6.0465535284494901E-2</v>
      </c>
      <c r="AK1208" s="17">
        <v>0.106581625776195</v>
      </c>
      <c r="AL1208" s="17">
        <v>9.0965273722962994E-2</v>
      </c>
      <c r="AM1208" s="17">
        <v>7.4926849788039804E-2</v>
      </c>
      <c r="AN1208" s="17">
        <v>5.2562873334855799E-2</v>
      </c>
      <c r="AO1208" s="17">
        <v>4.5749913958622497E-2</v>
      </c>
      <c r="AP1208" s="17">
        <v>0.1316428396058</v>
      </c>
      <c r="AQ1208" s="17">
        <v>0.112033970955691</v>
      </c>
      <c r="AR1208" s="17">
        <v>2.4414672060144998E-2</v>
      </c>
      <c r="AS1208" s="17">
        <v>0</v>
      </c>
      <c r="AT1208" s="17">
        <v>0.153004627929898</v>
      </c>
      <c r="AU1208" s="17">
        <v>3.6531082539758501E-2</v>
      </c>
      <c r="AV1208" s="17"/>
      <c r="AW1208" s="17">
        <v>5.7745521422640902E-2</v>
      </c>
      <c r="AX1208" s="17">
        <v>9.0233534864378698E-2</v>
      </c>
      <c r="AY1208" s="17">
        <v>7.3961891263039203E-2</v>
      </c>
      <c r="AZ1208" s="17">
        <v>6.7794256689121896E-2</v>
      </c>
      <c r="BA1208" s="17">
        <v>8.7282132959945205E-2</v>
      </c>
      <c r="BB1208" s="17">
        <v>5.4503355816287E-2</v>
      </c>
      <c r="BC1208" s="17"/>
      <c r="BD1208" s="17">
        <v>5.6499269654239202E-2</v>
      </c>
      <c r="BE1208" s="17">
        <v>9.9508177919648999E-2</v>
      </c>
      <c r="BF1208" s="17">
        <v>6.5064618595158996E-2</v>
      </c>
      <c r="BG1208" s="17">
        <v>2.9202001869943699E-2</v>
      </c>
      <c r="BH1208" s="17">
        <v>8.3400783380692706E-2</v>
      </c>
      <c r="BI1208" s="17"/>
      <c r="BJ1208" s="17">
        <v>7.9717159421529099E-2</v>
      </c>
      <c r="BK1208" s="17">
        <v>5.0438920360718599E-2</v>
      </c>
      <c r="BL1208" s="17"/>
      <c r="BM1208" s="17">
        <v>8.0974693692187003E-2</v>
      </c>
      <c r="BN1208" s="17">
        <v>3.6723026960200099E-2</v>
      </c>
      <c r="BO1208" s="17"/>
      <c r="BP1208" s="17">
        <v>3.8344005264186999E-2</v>
      </c>
      <c r="BQ1208" s="17">
        <v>6.8353018485786302E-2</v>
      </c>
      <c r="BR1208" s="17">
        <v>0</v>
      </c>
      <c r="BS1208" s="17">
        <v>8.7268000505863905E-2</v>
      </c>
      <c r="BT1208" s="17"/>
      <c r="BU1208" s="17">
        <v>5.0070723150720503E-2</v>
      </c>
      <c r="BV1208" s="17">
        <v>0.1053815583956</v>
      </c>
      <c r="BW1208" s="17"/>
      <c r="BX1208" s="17">
        <v>1.9748935796040701E-2</v>
      </c>
      <c r="BY1208" s="17">
        <v>9.5347165854548499E-2</v>
      </c>
      <c r="BZ1208" s="17"/>
      <c r="CA1208" s="17">
        <v>3.6984550951132802E-2</v>
      </c>
      <c r="CB1208" s="17">
        <v>0.167050040968968</v>
      </c>
      <c r="CC1208" s="17">
        <v>1.7096879404874001E-2</v>
      </c>
      <c r="CD1208" s="17">
        <v>5.1066565520659898E-2</v>
      </c>
    </row>
    <row r="1209" spans="2:82">
      <c r="B1209" t="s">
        <v>386</v>
      </c>
      <c r="C1209" s="17">
        <v>3.13976089233063E-2</v>
      </c>
      <c r="D1209" s="17">
        <v>3.4734599790361399E-2</v>
      </c>
      <c r="E1209" s="17">
        <v>2.81988002308576E-2</v>
      </c>
      <c r="F1209" s="17"/>
      <c r="G1209" s="17">
        <v>1.5407092349774301E-2</v>
      </c>
      <c r="H1209" s="17">
        <v>3.19770653719594E-2</v>
      </c>
      <c r="I1209" s="17">
        <v>5.09052281840328E-2</v>
      </c>
      <c r="J1209" s="17">
        <v>2.8015230601589398E-2</v>
      </c>
      <c r="K1209" s="17">
        <v>4.4490801233324703E-2</v>
      </c>
      <c r="L1209" s="17">
        <v>2.06934573145846E-2</v>
      </c>
      <c r="M1209" s="17"/>
      <c r="N1209" s="17">
        <v>3.50074371120149E-2</v>
      </c>
      <c r="O1209" s="17">
        <v>2.6872504941609799E-2</v>
      </c>
      <c r="P1209" s="17">
        <v>2.5315602001649899E-2</v>
      </c>
      <c r="Q1209" s="17">
        <v>3.84222420365554E-2</v>
      </c>
      <c r="R1209" s="17"/>
      <c r="S1209" s="17">
        <v>7.98456395815513E-3</v>
      </c>
      <c r="T1209" s="17">
        <v>2.60605874820229E-2</v>
      </c>
      <c r="U1209" s="17">
        <v>2.2896404102834899E-2</v>
      </c>
      <c r="V1209" s="17">
        <v>6.2593352401548299E-2</v>
      </c>
      <c r="W1209" s="17">
        <v>2.8636251515231598E-2</v>
      </c>
      <c r="X1209" s="17">
        <v>1.34767805668313E-2</v>
      </c>
      <c r="Y1209" s="17">
        <v>4.15435645728938E-2</v>
      </c>
      <c r="Z1209" s="17">
        <v>0</v>
      </c>
      <c r="AA1209" s="17">
        <v>2.7619229679157101E-2</v>
      </c>
      <c r="AB1209" s="17">
        <v>4.62319557944205E-2</v>
      </c>
      <c r="AC1209" s="17">
        <v>7.3526968412495203E-2</v>
      </c>
      <c r="AD1209" s="17">
        <v>7.6560249132810204E-2</v>
      </c>
      <c r="AE1209" s="17"/>
      <c r="AF1209" s="17">
        <v>0</v>
      </c>
      <c r="AG1209" s="17">
        <v>2.1673477908701801E-2</v>
      </c>
      <c r="AH1209" s="17">
        <v>6.8140560252493695E-2</v>
      </c>
      <c r="AI1209" s="17">
        <v>2.90402375757093E-2</v>
      </c>
      <c r="AJ1209" s="17">
        <v>2.4004821101245199E-2</v>
      </c>
      <c r="AK1209" s="17">
        <v>5.5535317320450597E-2</v>
      </c>
      <c r="AL1209" s="17">
        <v>2.1028802140520601E-2</v>
      </c>
      <c r="AM1209" s="17">
        <v>1.529002914052E-2</v>
      </c>
      <c r="AN1209" s="17">
        <v>2.5298918191891302E-2</v>
      </c>
      <c r="AO1209" s="17">
        <v>2.0159156318889499E-2</v>
      </c>
      <c r="AP1209" s="17">
        <v>3.3355334088200801E-2</v>
      </c>
      <c r="AQ1209" s="17">
        <v>1.8856853643812201E-2</v>
      </c>
      <c r="AR1209" s="17">
        <v>3.21854416452989E-2</v>
      </c>
      <c r="AS1209" s="17">
        <v>2.9942519129290301E-2</v>
      </c>
      <c r="AT1209" s="17">
        <v>8.8189752953962697E-2</v>
      </c>
      <c r="AU1209" s="17">
        <v>2.3094005667062101E-2</v>
      </c>
      <c r="AV1209" s="17"/>
      <c r="AW1209" s="17">
        <v>2.0186636691787899E-2</v>
      </c>
      <c r="AX1209" s="17">
        <v>2.5867346763545102E-2</v>
      </c>
      <c r="AY1209" s="17">
        <v>3.15380182477005E-2</v>
      </c>
      <c r="AZ1209" s="17">
        <v>5.5349149111524103E-2</v>
      </c>
      <c r="BA1209" s="17">
        <v>2.78559900357052E-2</v>
      </c>
      <c r="BB1209" s="17">
        <v>1.5952295241735599E-2</v>
      </c>
      <c r="BC1209" s="17"/>
      <c r="BD1209" s="17">
        <v>2.6614272978065699E-2</v>
      </c>
      <c r="BE1209" s="17">
        <v>3.2352917445846202E-2</v>
      </c>
      <c r="BF1209" s="17">
        <v>2.79035922695582E-2</v>
      </c>
      <c r="BG1209" s="17">
        <v>4.2553145284325598E-2</v>
      </c>
      <c r="BH1209" s="17">
        <v>0</v>
      </c>
      <c r="BI1209" s="17"/>
      <c r="BJ1209" s="17">
        <v>3.5732257899992903E-2</v>
      </c>
      <c r="BK1209" s="17">
        <v>1.4788424326350901E-2</v>
      </c>
      <c r="BL1209" s="17"/>
      <c r="BM1209" s="17">
        <v>3.6149375837876599E-2</v>
      </c>
      <c r="BN1209" s="17">
        <v>1.0842006499812399E-2</v>
      </c>
      <c r="BO1209" s="17"/>
      <c r="BP1209" s="17">
        <v>1.6383480759811199E-2</v>
      </c>
      <c r="BQ1209" s="17">
        <v>1.48774643476584E-2</v>
      </c>
      <c r="BR1209" s="17">
        <v>2.82339251099228E-2</v>
      </c>
      <c r="BS1209" s="17">
        <v>3.7877975493405797E-2</v>
      </c>
      <c r="BT1209" s="17"/>
      <c r="BU1209" s="17">
        <v>2.34161662447347E-2</v>
      </c>
      <c r="BV1209" s="17">
        <v>4.2328554398053699E-2</v>
      </c>
      <c r="BW1209" s="17"/>
      <c r="BX1209" s="17">
        <v>1.19356633251936E-2</v>
      </c>
      <c r="BY1209" s="17">
        <v>3.9352253458488702E-2</v>
      </c>
      <c r="BZ1209" s="17"/>
      <c r="CA1209" s="17">
        <v>1.22604394986247E-2</v>
      </c>
      <c r="CB1209" s="17">
        <v>9.6456032938270597E-2</v>
      </c>
      <c r="CC1209" s="17">
        <v>3.2754547253796501E-3</v>
      </c>
      <c r="CD1209" s="17">
        <v>2.9360689913435199E-3</v>
      </c>
    </row>
    <row r="1210" spans="2:82">
      <c r="B1210" t="s">
        <v>124</v>
      </c>
      <c r="C1210" s="17">
        <v>3.09891164075515E-2</v>
      </c>
      <c r="D1210" s="17">
        <v>2.4539348199776202E-2</v>
      </c>
      <c r="E1210" s="17">
        <v>3.7362092141357002E-2</v>
      </c>
      <c r="F1210" s="17"/>
      <c r="G1210" s="17">
        <v>3.2929608602213403E-2</v>
      </c>
      <c r="H1210" s="17">
        <v>2.1980792082656499E-2</v>
      </c>
      <c r="I1210" s="17">
        <v>3.4598309471181497E-2</v>
      </c>
      <c r="J1210" s="17">
        <v>4.2589549901525602E-2</v>
      </c>
      <c r="K1210" s="17">
        <v>4.7342071999904402E-2</v>
      </c>
      <c r="L1210" s="17">
        <v>1.30070919210658E-2</v>
      </c>
      <c r="M1210" s="17"/>
      <c r="N1210" s="17">
        <v>9.0838790115820908E-3</v>
      </c>
      <c r="O1210" s="17">
        <v>1.80002211299722E-2</v>
      </c>
      <c r="P1210" s="17">
        <v>4.76408485482483E-2</v>
      </c>
      <c r="Q1210" s="17">
        <v>5.5884573648950803E-2</v>
      </c>
      <c r="R1210" s="17"/>
      <c r="S1210" s="17">
        <v>2.4230659111297501E-2</v>
      </c>
      <c r="T1210" s="17">
        <v>1.3877058285498799E-2</v>
      </c>
      <c r="U1210" s="17">
        <v>1.34057306318056E-2</v>
      </c>
      <c r="V1210" s="17">
        <v>0</v>
      </c>
      <c r="W1210" s="17">
        <v>4.3781303903365799E-2</v>
      </c>
      <c r="X1210" s="17">
        <v>5.0363592862930899E-2</v>
      </c>
      <c r="Y1210" s="17">
        <v>3.45281258425022E-2</v>
      </c>
      <c r="Z1210" s="17">
        <v>0</v>
      </c>
      <c r="AA1210" s="17">
        <v>4.0271365579530802E-2</v>
      </c>
      <c r="AB1210" s="17">
        <v>0</v>
      </c>
      <c r="AC1210" s="17">
        <v>9.4749560997449994E-2</v>
      </c>
      <c r="AD1210" s="17">
        <v>0.149240349395032</v>
      </c>
      <c r="AE1210" s="17"/>
      <c r="AF1210" s="17">
        <v>0</v>
      </c>
      <c r="AG1210" s="17">
        <v>5.8106259906626899E-2</v>
      </c>
      <c r="AH1210" s="17">
        <v>0.124614202901451</v>
      </c>
      <c r="AI1210" s="17">
        <v>3.0317242155747399E-2</v>
      </c>
      <c r="AJ1210" s="17">
        <v>1.9856264508615801E-2</v>
      </c>
      <c r="AK1210" s="17">
        <v>3.3605527744934E-2</v>
      </c>
      <c r="AL1210" s="17">
        <v>1.05590636354801E-2</v>
      </c>
      <c r="AM1210" s="17">
        <v>5.0623874476915298E-2</v>
      </c>
      <c r="AN1210" s="17">
        <v>1.26811307148112E-2</v>
      </c>
      <c r="AO1210" s="17">
        <v>0</v>
      </c>
      <c r="AP1210" s="17">
        <v>0</v>
      </c>
      <c r="AQ1210" s="17">
        <v>0</v>
      </c>
      <c r="AR1210" s="17">
        <v>4.28628704530249E-2</v>
      </c>
      <c r="AS1210" s="17">
        <v>0</v>
      </c>
      <c r="AT1210" s="17">
        <v>0</v>
      </c>
      <c r="AU1210" s="17">
        <v>1.43636497338823E-2</v>
      </c>
      <c r="AV1210" s="17"/>
      <c r="AW1210" s="17">
        <v>2.51454236983953E-2</v>
      </c>
      <c r="AX1210" s="17">
        <v>2.6521949779868301E-2</v>
      </c>
      <c r="AY1210" s="17">
        <v>4.2214140931517097E-2</v>
      </c>
      <c r="AZ1210" s="17">
        <v>3.3089897423556197E-2</v>
      </c>
      <c r="BA1210" s="17">
        <v>2.9641075345631901E-2</v>
      </c>
      <c r="BB1210" s="17">
        <v>4.2036708443416497E-2</v>
      </c>
      <c r="BC1210" s="17"/>
      <c r="BD1210" s="17">
        <v>4.9381356010033503E-2</v>
      </c>
      <c r="BE1210" s="17">
        <v>4.2008325664604801E-2</v>
      </c>
      <c r="BF1210" s="17">
        <v>1.4860557658716999E-2</v>
      </c>
      <c r="BG1210" s="17">
        <v>5.7531498954656399E-3</v>
      </c>
      <c r="BH1210" s="17">
        <v>0</v>
      </c>
      <c r="BI1210" s="17"/>
      <c r="BJ1210" s="17">
        <v>3.2817255484022798E-2</v>
      </c>
      <c r="BK1210" s="17">
        <v>1.44753831077784E-2</v>
      </c>
      <c r="BL1210" s="17"/>
      <c r="BM1210" s="17">
        <v>3.0067854935353699E-2</v>
      </c>
      <c r="BN1210" s="17">
        <v>3.6461537373924401E-2</v>
      </c>
      <c r="BO1210" s="17"/>
      <c r="BP1210" s="17">
        <v>2.2227109622369099E-2</v>
      </c>
      <c r="BQ1210" s="17">
        <v>2.1930502723013001E-2</v>
      </c>
      <c r="BR1210" s="17">
        <v>0</v>
      </c>
      <c r="BS1210" s="17">
        <v>3.5313108676797003E-2</v>
      </c>
      <c r="BT1210" s="17"/>
      <c r="BU1210" s="17">
        <v>1.7937693832871301E-2</v>
      </c>
      <c r="BV1210" s="17">
        <v>4.8863627855806301E-2</v>
      </c>
      <c r="BW1210" s="17"/>
      <c r="BX1210" s="17">
        <v>1.8392299191128302E-2</v>
      </c>
      <c r="BY1210" s="17">
        <v>3.6137789890691399E-2</v>
      </c>
      <c r="BZ1210" s="17"/>
      <c r="CA1210" s="17">
        <v>0</v>
      </c>
      <c r="CB1210" s="17">
        <v>4.5356119240836101E-2</v>
      </c>
      <c r="CC1210" s="17">
        <v>0</v>
      </c>
      <c r="CD1210" s="17">
        <v>5.7277040964732399E-2</v>
      </c>
    </row>
    <row r="1211" spans="2:82">
      <c r="B1211" t="s">
        <v>387</v>
      </c>
      <c r="C1211" s="17">
        <v>0.59463717597583499</v>
      </c>
      <c r="D1211" s="17">
        <v>0.62301690222808204</v>
      </c>
      <c r="E1211" s="17">
        <v>0.56603697281092702</v>
      </c>
      <c r="F1211" s="17"/>
      <c r="G1211" s="17">
        <v>0.66834504277896001</v>
      </c>
      <c r="H1211" s="17">
        <v>0.63571672108242006</v>
      </c>
      <c r="I1211" s="17">
        <v>0.65586850649008999</v>
      </c>
      <c r="J1211" s="17">
        <v>0.55041080682133603</v>
      </c>
      <c r="K1211" s="17">
        <v>0.473696450298493</v>
      </c>
      <c r="L1211" s="17">
        <v>0.57996269404848499</v>
      </c>
      <c r="M1211" s="17"/>
      <c r="N1211" s="17">
        <v>0.69511311612716198</v>
      </c>
      <c r="O1211" s="17">
        <v>0.62886802040732204</v>
      </c>
      <c r="P1211" s="17">
        <v>0.51841503459181504</v>
      </c>
      <c r="Q1211" s="17">
        <v>0.50906186065580905</v>
      </c>
      <c r="R1211" s="17"/>
      <c r="S1211" s="17">
        <v>0.74435300793424397</v>
      </c>
      <c r="T1211" s="17">
        <v>0.62104638964450998</v>
      </c>
      <c r="U1211" s="17">
        <v>0.496982933519305</v>
      </c>
      <c r="V1211" s="17">
        <v>0.53549661583332397</v>
      </c>
      <c r="W1211" s="17">
        <v>0.61566617588605199</v>
      </c>
      <c r="X1211" s="17">
        <v>0.54350953504327404</v>
      </c>
      <c r="Y1211" s="17">
        <v>0.66544477931582802</v>
      </c>
      <c r="Z1211" s="17">
        <v>0.44521932266872</v>
      </c>
      <c r="AA1211" s="17">
        <v>0.60214261213466302</v>
      </c>
      <c r="AB1211" s="17">
        <v>0.55700398552434804</v>
      </c>
      <c r="AC1211" s="17">
        <v>0.53243500908688801</v>
      </c>
      <c r="AD1211" s="17">
        <v>0.498749750581507</v>
      </c>
      <c r="AE1211" s="17"/>
      <c r="AF1211" s="17">
        <v>0.71553106097823405</v>
      </c>
      <c r="AG1211" s="17">
        <v>0.62132382030519995</v>
      </c>
      <c r="AH1211" s="17">
        <v>0.56120284275938803</v>
      </c>
      <c r="AI1211" s="17">
        <v>0.50142896320035901</v>
      </c>
      <c r="AJ1211" s="17">
        <v>0.59141381915394597</v>
      </c>
      <c r="AK1211" s="17">
        <v>0.56616919532985299</v>
      </c>
      <c r="AL1211" s="17">
        <v>0.59063143104248395</v>
      </c>
      <c r="AM1211" s="17">
        <v>0.62301206648851504</v>
      </c>
      <c r="AN1211" s="17">
        <v>0.70138606060788999</v>
      </c>
      <c r="AO1211" s="17">
        <v>0.62546182625407698</v>
      </c>
      <c r="AP1211" s="17">
        <v>0.560687241536587</v>
      </c>
      <c r="AQ1211" s="17">
        <v>0.66931190742143198</v>
      </c>
      <c r="AR1211" s="17">
        <v>0.54650792023011197</v>
      </c>
      <c r="AS1211" s="17">
        <v>0.69548155680951296</v>
      </c>
      <c r="AT1211" s="17">
        <v>0.68737378773198199</v>
      </c>
      <c r="AU1211" s="17">
        <v>0.715648234679513</v>
      </c>
      <c r="AV1211" s="17"/>
      <c r="AW1211" s="17">
        <v>0.69367967638030903</v>
      </c>
      <c r="AX1211" s="17">
        <v>0.60582329359287301</v>
      </c>
      <c r="AY1211" s="17">
        <v>0.54817502229980197</v>
      </c>
      <c r="AZ1211" s="17">
        <v>0.53825788000718999</v>
      </c>
      <c r="BA1211" s="17">
        <v>0.55701826975982704</v>
      </c>
      <c r="BB1211" s="17">
        <v>0.56770126210515903</v>
      </c>
      <c r="BC1211" s="17"/>
      <c r="BD1211" s="17">
        <v>0.51387192491811695</v>
      </c>
      <c r="BE1211" s="17">
        <v>0.58330734145032304</v>
      </c>
      <c r="BF1211" s="17">
        <v>0.68780998350543399</v>
      </c>
      <c r="BG1211" s="17">
        <v>0.71542042045594201</v>
      </c>
      <c r="BH1211" s="17">
        <v>0.803274181234375</v>
      </c>
      <c r="BI1211" s="17"/>
      <c r="BJ1211" s="17">
        <v>0.56322464377847103</v>
      </c>
      <c r="BK1211" s="17">
        <v>0.72370981632100695</v>
      </c>
      <c r="BL1211" s="17"/>
      <c r="BM1211" s="17">
        <v>0.57289457326892101</v>
      </c>
      <c r="BN1211" s="17">
        <v>0.68311652121326905</v>
      </c>
      <c r="BO1211" s="17"/>
      <c r="BP1211" s="17">
        <v>0.72741129999574505</v>
      </c>
      <c r="BQ1211" s="17">
        <v>0.616109586744638</v>
      </c>
      <c r="BR1211" s="17">
        <v>0.74421138335665604</v>
      </c>
      <c r="BS1211" s="17">
        <v>0.55251941610117405</v>
      </c>
      <c r="BT1211" s="17"/>
      <c r="BU1211" s="17">
        <v>0.65918608507148602</v>
      </c>
      <c r="BV1211" s="17">
        <v>0.50623453572718502</v>
      </c>
      <c r="BW1211" s="17"/>
      <c r="BX1211" s="17">
        <v>0.79125110632219997</v>
      </c>
      <c r="BY1211" s="17">
        <v>0.51427553285614003</v>
      </c>
      <c r="BZ1211" s="17"/>
      <c r="CA1211" s="17">
        <v>0.78716341012119295</v>
      </c>
      <c r="CB1211" s="17">
        <v>0.29761822705987101</v>
      </c>
      <c r="CC1211" s="17">
        <v>0.87069075063732404</v>
      </c>
      <c r="CD1211" s="17">
        <v>0.54503724385261898</v>
      </c>
    </row>
    <row r="1212" spans="2:82">
      <c r="B1212" t="s">
        <v>388</v>
      </c>
      <c r="C1212" s="17">
        <v>0.10481071789183501</v>
      </c>
      <c r="D1212" s="17">
        <v>0.10602369780029</v>
      </c>
      <c r="E1212" s="17">
        <v>0.10384183054803001</v>
      </c>
      <c r="F1212" s="17"/>
      <c r="G1212" s="17">
        <v>8.9552114585611006E-2</v>
      </c>
      <c r="H1212" s="17">
        <v>0.13165985218642901</v>
      </c>
      <c r="I1212" s="17">
        <v>0.111284416376024</v>
      </c>
      <c r="J1212" s="17">
        <v>7.5546009464312294E-2</v>
      </c>
      <c r="K1212" s="17">
        <v>0.11441647640015799</v>
      </c>
      <c r="L1212" s="17">
        <v>0.109695076930064</v>
      </c>
      <c r="M1212" s="17"/>
      <c r="N1212" s="17">
        <v>0.10114662097617</v>
      </c>
      <c r="O1212" s="17">
        <v>0.11629790941830299</v>
      </c>
      <c r="P1212" s="17">
        <v>8.8732083113221602E-2</v>
      </c>
      <c r="Q1212" s="17">
        <v>0.114475711957102</v>
      </c>
      <c r="R1212" s="17"/>
      <c r="S1212" s="17">
        <v>5.3546478491882502E-2</v>
      </c>
      <c r="T1212" s="17">
        <v>0.112007379249094</v>
      </c>
      <c r="U1212" s="17">
        <v>8.7491071871114795E-2</v>
      </c>
      <c r="V1212" s="17">
        <v>9.1857811811975706E-2</v>
      </c>
      <c r="W1212" s="17">
        <v>5.8436748050766797E-2</v>
      </c>
      <c r="X1212" s="17">
        <v>8.4829299862749896E-2</v>
      </c>
      <c r="Y1212" s="17">
        <v>0.113529627247052</v>
      </c>
      <c r="Z1212" s="17">
        <v>0.100494083082104</v>
      </c>
      <c r="AA1212" s="17">
        <v>0.13521457169924</v>
      </c>
      <c r="AB1212" s="17">
        <v>0.190805158805713</v>
      </c>
      <c r="AC1212" s="17">
        <v>0.12434104200113499</v>
      </c>
      <c r="AD1212" s="17">
        <v>0.11424510313965799</v>
      </c>
      <c r="AE1212" s="17"/>
      <c r="AF1212" s="17">
        <v>0</v>
      </c>
      <c r="AG1212" s="17">
        <v>5.1172498079525099E-2</v>
      </c>
      <c r="AH1212" s="17">
        <v>0.109165136510429</v>
      </c>
      <c r="AI1212" s="17">
        <v>0.12218580832357701</v>
      </c>
      <c r="AJ1212" s="17">
        <v>8.4470356385740006E-2</v>
      </c>
      <c r="AK1212" s="17">
        <v>0.16211694309664601</v>
      </c>
      <c r="AL1212" s="17">
        <v>0.11199407586348401</v>
      </c>
      <c r="AM1212" s="17">
        <v>9.0216878928559799E-2</v>
      </c>
      <c r="AN1212" s="17">
        <v>7.7861791526747104E-2</v>
      </c>
      <c r="AO1212" s="17">
        <v>6.5909070277512E-2</v>
      </c>
      <c r="AP1212" s="17">
        <v>0.16499817369400099</v>
      </c>
      <c r="AQ1212" s="17">
        <v>0.13089082459950399</v>
      </c>
      <c r="AR1212" s="17">
        <v>5.6600113705443801E-2</v>
      </c>
      <c r="AS1212" s="17">
        <v>2.9942519129290301E-2</v>
      </c>
      <c r="AT1212" s="17">
        <v>0.241194380883861</v>
      </c>
      <c r="AU1212" s="17">
        <v>5.9625088206820602E-2</v>
      </c>
      <c r="AV1212" s="17"/>
      <c r="AW1212" s="17">
        <v>7.7932158114428801E-2</v>
      </c>
      <c r="AX1212" s="17">
        <v>0.11610088162792399</v>
      </c>
      <c r="AY1212" s="17">
        <v>0.10549990951073999</v>
      </c>
      <c r="AZ1212" s="17">
        <v>0.12314340580064601</v>
      </c>
      <c r="BA1212" s="17">
        <v>0.11513812299565</v>
      </c>
      <c r="BB1212" s="17">
        <v>7.0455651058022595E-2</v>
      </c>
      <c r="BC1212" s="17"/>
      <c r="BD1212" s="17">
        <v>8.3113542632304901E-2</v>
      </c>
      <c r="BE1212" s="17">
        <v>0.13186109536549501</v>
      </c>
      <c r="BF1212" s="17">
        <v>9.2968210864717196E-2</v>
      </c>
      <c r="BG1212" s="17">
        <v>7.1755147154269297E-2</v>
      </c>
      <c r="BH1212" s="17">
        <v>8.3400783380692706E-2</v>
      </c>
      <c r="BI1212" s="17"/>
      <c r="BJ1212" s="17">
        <v>0.115449417321522</v>
      </c>
      <c r="BK1212" s="17">
        <v>6.5227344687069505E-2</v>
      </c>
      <c r="BL1212" s="17"/>
      <c r="BM1212" s="17">
        <v>0.117124069530064</v>
      </c>
      <c r="BN1212" s="17">
        <v>4.75650334600125E-2</v>
      </c>
      <c r="BO1212" s="17"/>
      <c r="BP1212" s="17">
        <v>5.4727486023998198E-2</v>
      </c>
      <c r="BQ1212" s="17">
        <v>8.32304828334446E-2</v>
      </c>
      <c r="BR1212" s="17">
        <v>2.82339251099228E-2</v>
      </c>
      <c r="BS1212" s="17">
        <v>0.12514597599926999</v>
      </c>
      <c r="BT1212" s="17"/>
      <c r="BU1212" s="17">
        <v>7.3486889395455196E-2</v>
      </c>
      <c r="BV1212" s="17">
        <v>0.14771011279365401</v>
      </c>
      <c r="BW1212" s="17"/>
      <c r="BX1212" s="17">
        <v>3.1684599121234301E-2</v>
      </c>
      <c r="BY1212" s="17">
        <v>0.134699419313037</v>
      </c>
      <c r="BZ1212" s="17"/>
      <c r="CA1212" s="17">
        <v>4.9244990449757602E-2</v>
      </c>
      <c r="CB1212" s="17">
        <v>0.26350607390723901</v>
      </c>
      <c r="CC1212" s="17">
        <v>2.0372334130253598E-2</v>
      </c>
      <c r="CD1212" s="17">
        <v>5.4002634512003399E-2</v>
      </c>
    </row>
    <row r="1213" spans="2:82">
      <c r="B1213" t="s">
        <v>230</v>
      </c>
      <c r="C1213" s="17">
        <v>0.48982645808399999</v>
      </c>
      <c r="D1213" s="17">
        <v>0.51699320442779195</v>
      </c>
      <c r="E1213" s="17">
        <v>0.46219514226289699</v>
      </c>
      <c r="F1213" s="17"/>
      <c r="G1213" s="17">
        <v>0.57879292819334904</v>
      </c>
      <c r="H1213" s="17">
        <v>0.50405686889599</v>
      </c>
      <c r="I1213" s="17">
        <v>0.54458409011406606</v>
      </c>
      <c r="J1213" s="17">
        <v>0.47486479735702403</v>
      </c>
      <c r="K1213" s="17">
        <v>0.35927997389833399</v>
      </c>
      <c r="L1213" s="17">
        <v>0.47026761711842002</v>
      </c>
      <c r="M1213" s="17"/>
      <c r="N1213" s="17">
        <v>0.59396649515099198</v>
      </c>
      <c r="O1213" s="17">
        <v>0.51257011098901895</v>
      </c>
      <c r="P1213" s="17">
        <v>0.42968295147859398</v>
      </c>
      <c r="Q1213" s="17">
        <v>0.39458614869870701</v>
      </c>
      <c r="R1213" s="17"/>
      <c r="S1213" s="17">
        <v>0.69080652944236198</v>
      </c>
      <c r="T1213" s="17">
        <v>0.50903901039541599</v>
      </c>
      <c r="U1213" s="17">
        <v>0.40949186164819001</v>
      </c>
      <c r="V1213" s="17">
        <v>0.44363880402134798</v>
      </c>
      <c r="W1213" s="17">
        <v>0.55722942783528595</v>
      </c>
      <c r="X1213" s="17">
        <v>0.45868023518052498</v>
      </c>
      <c r="Y1213" s="17">
        <v>0.55191515206877595</v>
      </c>
      <c r="Z1213" s="17">
        <v>0.344725239586615</v>
      </c>
      <c r="AA1213" s="17">
        <v>0.46692804043542302</v>
      </c>
      <c r="AB1213" s="17">
        <v>0.36619882671863602</v>
      </c>
      <c r="AC1213" s="17">
        <v>0.40809396708575302</v>
      </c>
      <c r="AD1213" s="17">
        <v>0.38450464744184798</v>
      </c>
      <c r="AE1213" s="17"/>
      <c r="AF1213" s="17">
        <v>0.71553106097823405</v>
      </c>
      <c r="AG1213" s="17">
        <v>0.57015132222567499</v>
      </c>
      <c r="AH1213" s="17">
        <v>0.45203770624896</v>
      </c>
      <c r="AI1213" s="17">
        <v>0.37924315487678201</v>
      </c>
      <c r="AJ1213" s="17">
        <v>0.50694346276820601</v>
      </c>
      <c r="AK1213" s="17">
        <v>0.40405225223320801</v>
      </c>
      <c r="AL1213" s="17">
        <v>0.47863735517900002</v>
      </c>
      <c r="AM1213" s="17">
        <v>0.53279518755995503</v>
      </c>
      <c r="AN1213" s="17">
        <v>0.623524269081142</v>
      </c>
      <c r="AO1213" s="17">
        <v>0.55955275597656495</v>
      </c>
      <c r="AP1213" s="17">
        <v>0.39568906784258601</v>
      </c>
      <c r="AQ1213" s="17">
        <v>0.53842108282192902</v>
      </c>
      <c r="AR1213" s="17">
        <v>0.48990780652466798</v>
      </c>
      <c r="AS1213" s="17">
        <v>0.66553903768022304</v>
      </c>
      <c r="AT1213" s="17">
        <v>0.44617940684812102</v>
      </c>
      <c r="AU1213" s="17">
        <v>0.656023146472693</v>
      </c>
      <c r="AV1213" s="17"/>
      <c r="AW1213" s="17">
        <v>0.61574751826588003</v>
      </c>
      <c r="AX1213" s="17">
        <v>0.48972241196494898</v>
      </c>
      <c r="AY1213" s="17">
        <v>0.44267511278906202</v>
      </c>
      <c r="AZ1213" s="17">
        <v>0.41511447420654402</v>
      </c>
      <c r="BA1213" s="17">
        <v>0.44188014676417597</v>
      </c>
      <c r="BB1213" s="17">
        <v>0.49724561104713699</v>
      </c>
      <c r="BC1213" s="17"/>
      <c r="BD1213" s="17">
        <v>0.43075838228581198</v>
      </c>
      <c r="BE1213" s="17">
        <v>0.45144624608482797</v>
      </c>
      <c r="BF1213" s="17">
        <v>0.59484177264071703</v>
      </c>
      <c r="BG1213" s="17">
        <v>0.643665273301673</v>
      </c>
      <c r="BH1213" s="17">
        <v>0.71987339785368298</v>
      </c>
      <c r="BI1213" s="17"/>
      <c r="BJ1213" s="17">
        <v>0.447775226456949</v>
      </c>
      <c r="BK1213" s="17">
        <v>0.65848247163393803</v>
      </c>
      <c r="BL1213" s="17"/>
      <c r="BM1213" s="17">
        <v>0.45577050373885802</v>
      </c>
      <c r="BN1213" s="17">
        <v>0.63555148775325598</v>
      </c>
      <c r="BO1213" s="17"/>
      <c r="BP1213" s="17">
        <v>0.67268381397174704</v>
      </c>
      <c r="BQ1213" s="17">
        <v>0.53287910391119397</v>
      </c>
      <c r="BR1213" s="17">
        <v>0.71597745824673298</v>
      </c>
      <c r="BS1213" s="17">
        <v>0.42737344010190398</v>
      </c>
      <c r="BT1213" s="17"/>
      <c r="BU1213" s="17">
        <v>0.58569919567603101</v>
      </c>
      <c r="BV1213" s="17">
        <v>0.35852442293353098</v>
      </c>
      <c r="BW1213" s="17"/>
      <c r="BX1213" s="17">
        <v>0.75956650720096497</v>
      </c>
      <c r="BY1213" s="17">
        <v>0.379576113543103</v>
      </c>
      <c r="BZ1213" s="17"/>
      <c r="CA1213" s="17">
        <v>0.73791841967143501</v>
      </c>
      <c r="CB1213" s="17">
        <v>3.4112153152632801E-2</v>
      </c>
      <c r="CC1213" s="17">
        <v>0.85031841650707096</v>
      </c>
      <c r="CD1213" s="17">
        <v>0.49103460934061599</v>
      </c>
    </row>
    <row r="1214" spans="2:82">
      <c r="C1214" s="17"/>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c r="AY1214" s="17"/>
      <c r="AZ1214" s="17"/>
      <c r="BA1214" s="17"/>
      <c r="BB1214" s="17"/>
      <c r="BC1214" s="17"/>
      <c r="BD1214" s="17"/>
      <c r="BE1214" s="17"/>
      <c r="BF1214" s="17"/>
      <c r="BG1214" s="17"/>
      <c r="BH1214" s="17"/>
      <c r="BI1214" s="17"/>
      <c r="BJ1214" s="17"/>
      <c r="BK1214" s="17"/>
      <c r="BL1214" s="17"/>
      <c r="BM1214" s="17"/>
      <c r="BN1214" s="17"/>
      <c r="BO1214" s="17"/>
      <c r="BP1214" s="17"/>
      <c r="BQ1214" s="17"/>
      <c r="BR1214" s="17"/>
      <c r="BS1214" s="17"/>
      <c r="BT1214" s="17"/>
      <c r="BU1214" s="17"/>
      <c r="BV1214" s="17"/>
      <c r="BW1214" s="17"/>
      <c r="BX1214" s="17"/>
      <c r="BY1214" s="17"/>
      <c r="BZ1214" s="17"/>
      <c r="CA1214" s="17"/>
      <c r="CB1214" s="17"/>
      <c r="CC1214" s="17"/>
      <c r="CD1214" s="17"/>
    </row>
    <row r="1215" spans="2:82">
      <c r="B1215" s="6" t="s">
        <v>394</v>
      </c>
      <c r="C1215" s="17"/>
      <c r="D1215" s="17"/>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c r="AY1215" s="17"/>
      <c r="AZ1215" s="17"/>
      <c r="BA1215" s="17"/>
      <c r="BB1215" s="17"/>
      <c r="BC1215" s="17"/>
      <c r="BD1215" s="17"/>
      <c r="BE1215" s="17"/>
      <c r="BF1215" s="17"/>
      <c r="BG1215" s="17"/>
      <c r="BH1215" s="17"/>
      <c r="BI1215" s="17"/>
      <c r="BJ1215" s="17"/>
      <c r="BK1215" s="17"/>
      <c r="BL1215" s="17"/>
      <c r="BM1215" s="17"/>
      <c r="BN1215" s="17"/>
      <c r="BO1215" s="17"/>
      <c r="BP1215" s="17"/>
      <c r="BQ1215" s="17"/>
      <c r="BR1215" s="17"/>
      <c r="BS1215" s="17"/>
      <c r="BT1215" s="17"/>
      <c r="BU1215" s="17"/>
      <c r="BV1215" s="17"/>
      <c r="BW1215" s="17"/>
      <c r="BX1215" s="17"/>
      <c r="BY1215" s="17"/>
      <c r="BZ1215" s="17"/>
      <c r="CA1215" s="17"/>
      <c r="CB1215" s="17"/>
      <c r="CC1215" s="17"/>
      <c r="CD1215" s="17"/>
    </row>
    <row r="1216" spans="2:82">
      <c r="B1216" s="24" t="s">
        <v>15</v>
      </c>
      <c r="C1216" s="17"/>
      <c r="D1216" s="17"/>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c r="AO1216" s="17"/>
      <c r="AP1216" s="17"/>
      <c r="AQ1216" s="17"/>
      <c r="AR1216" s="17"/>
      <c r="AS1216" s="17"/>
      <c r="AT1216" s="17"/>
      <c r="AU1216" s="17"/>
      <c r="AV1216" s="17"/>
      <c r="AW1216" s="17"/>
      <c r="AX1216" s="17"/>
      <c r="AY1216" s="17"/>
      <c r="AZ1216" s="17"/>
      <c r="BA1216" s="17"/>
      <c r="BB1216" s="17"/>
      <c r="BC1216" s="17"/>
      <c r="BD1216" s="17"/>
      <c r="BE1216" s="17"/>
      <c r="BF1216" s="17"/>
      <c r="BG1216" s="17"/>
      <c r="BH1216" s="17"/>
      <c r="BI1216" s="17"/>
      <c r="BJ1216" s="17"/>
      <c r="BK1216" s="17"/>
      <c r="BL1216" s="17"/>
      <c r="BM1216" s="17"/>
      <c r="BN1216" s="17"/>
      <c r="BO1216" s="17"/>
      <c r="BP1216" s="17"/>
      <c r="BQ1216" s="17"/>
      <c r="BR1216" s="17"/>
      <c r="BS1216" s="17"/>
      <c r="BT1216" s="17"/>
      <c r="BU1216" s="17"/>
      <c r="BV1216" s="17"/>
      <c r="BW1216" s="17"/>
      <c r="BX1216" s="17"/>
      <c r="BY1216" s="17"/>
      <c r="BZ1216" s="17"/>
      <c r="CA1216" s="17"/>
      <c r="CB1216" s="17"/>
      <c r="CC1216" s="17"/>
      <c r="CD1216" s="17"/>
    </row>
    <row r="1217" spans="2:82">
      <c r="B1217" t="s">
        <v>395</v>
      </c>
      <c r="C1217" s="17">
        <v>0.51359425767059697</v>
      </c>
      <c r="D1217" s="17">
        <v>0.499569106412944</v>
      </c>
      <c r="E1217" s="17">
        <v>0.52874290057165996</v>
      </c>
      <c r="F1217" s="17"/>
      <c r="G1217" s="17">
        <v>0.43562345154846499</v>
      </c>
      <c r="H1217" s="17">
        <v>0.47156615614609898</v>
      </c>
      <c r="I1217" s="17">
        <v>0.46910246920104298</v>
      </c>
      <c r="J1217" s="17">
        <v>0.51163933386562299</v>
      </c>
      <c r="K1217" s="17">
        <v>0.57880598777316306</v>
      </c>
      <c r="L1217" s="17">
        <v>0.59394827574666798</v>
      </c>
      <c r="M1217" s="17"/>
      <c r="N1217" s="17">
        <v>0.55776097894270804</v>
      </c>
      <c r="O1217" s="17">
        <v>0.53232364445064195</v>
      </c>
      <c r="P1217" s="17">
        <v>0.486911908259337</v>
      </c>
      <c r="Q1217" s="17">
        <v>0.47066199275737503</v>
      </c>
      <c r="R1217" s="17"/>
      <c r="S1217" s="17">
        <v>0.47055803231668297</v>
      </c>
      <c r="T1217" s="17">
        <v>0.55405291910140497</v>
      </c>
      <c r="U1217" s="17">
        <v>0.55099764180469302</v>
      </c>
      <c r="V1217" s="17">
        <v>0.47618196169424598</v>
      </c>
      <c r="W1217" s="17">
        <v>0.50737936087837499</v>
      </c>
      <c r="X1217" s="17">
        <v>0.52187781754041496</v>
      </c>
      <c r="Y1217" s="17">
        <v>0.49544929056923098</v>
      </c>
      <c r="Z1217" s="17">
        <v>0.475847267272267</v>
      </c>
      <c r="AA1217" s="17">
        <v>0.51549520358479095</v>
      </c>
      <c r="AB1217" s="17">
        <v>0.549237078647836</v>
      </c>
      <c r="AC1217" s="17">
        <v>0.496841814936478</v>
      </c>
      <c r="AD1217" s="17">
        <v>0.55400329749791</v>
      </c>
      <c r="AE1217" s="17"/>
      <c r="AF1217" s="17">
        <v>0.41983625958101001</v>
      </c>
      <c r="AG1217" s="17">
        <v>0.40925268929627301</v>
      </c>
      <c r="AH1217" s="17">
        <v>0.49541530454188798</v>
      </c>
      <c r="AI1217" s="17">
        <v>0.49678957124550899</v>
      </c>
      <c r="AJ1217" s="17">
        <v>0.50393427427364901</v>
      </c>
      <c r="AK1217" s="17">
        <v>0.54270848544924599</v>
      </c>
      <c r="AL1217" s="17">
        <v>0.472649936523934</v>
      </c>
      <c r="AM1217" s="17">
        <v>0.50942784777715999</v>
      </c>
      <c r="AN1217" s="17">
        <v>0.55592622827256399</v>
      </c>
      <c r="AO1217" s="17">
        <v>0.49967957829839099</v>
      </c>
      <c r="AP1217" s="17">
        <v>0.55247684924380103</v>
      </c>
      <c r="AQ1217" s="17">
        <v>0.57293019331142903</v>
      </c>
      <c r="AR1217" s="17">
        <v>0.51988143351951699</v>
      </c>
      <c r="AS1217" s="17">
        <v>0.53009478583639602</v>
      </c>
      <c r="AT1217" s="17">
        <v>0.66374553433968997</v>
      </c>
      <c r="AU1217" s="17">
        <v>0.502356840443271</v>
      </c>
      <c r="AV1217" s="17"/>
      <c r="AW1217" s="17">
        <v>0.45202013141092401</v>
      </c>
      <c r="AX1217" s="17">
        <v>0.53055194489775903</v>
      </c>
      <c r="AY1217" s="17">
        <v>0.51290199382841695</v>
      </c>
      <c r="AZ1217" s="17">
        <v>0.53580174480148601</v>
      </c>
      <c r="BA1217" s="17">
        <v>0.54398859199809702</v>
      </c>
      <c r="BB1217" s="17">
        <v>0.54412947781987298</v>
      </c>
      <c r="BC1217" s="17"/>
      <c r="BD1217" s="17">
        <v>0.49048710632237502</v>
      </c>
      <c r="BE1217" s="17">
        <v>0.49471463936688798</v>
      </c>
      <c r="BF1217" s="17">
        <v>0.54203911152510098</v>
      </c>
      <c r="BG1217" s="17">
        <v>0.52662641660287901</v>
      </c>
      <c r="BH1217" s="17">
        <v>0.64801128987293699</v>
      </c>
      <c r="BI1217" s="17"/>
      <c r="BJ1217" s="17">
        <v>0.52616554776455005</v>
      </c>
      <c r="BK1217" s="17">
        <v>0.46312758816294902</v>
      </c>
      <c r="BL1217" s="17"/>
      <c r="BM1217" s="17">
        <v>0.51462981228710203</v>
      </c>
      <c r="BN1217" s="17">
        <v>0.50948434933067799</v>
      </c>
      <c r="BO1217" s="17"/>
      <c r="BP1217" s="17">
        <v>0.48035945069378799</v>
      </c>
      <c r="BQ1217" s="17">
        <v>0.487177624691774</v>
      </c>
      <c r="BR1217" s="17">
        <v>0.50379285958187103</v>
      </c>
      <c r="BS1217" s="17">
        <v>0.526333419203454</v>
      </c>
      <c r="BT1217" s="17"/>
      <c r="BU1217" s="17">
        <v>0.56230215041367604</v>
      </c>
      <c r="BV1217" s="17">
        <v>0.451591095116607</v>
      </c>
      <c r="BW1217" s="17"/>
      <c r="BX1217" s="17">
        <v>0.50547547256006897</v>
      </c>
      <c r="BY1217" s="17">
        <v>0.51681462077566198</v>
      </c>
      <c r="BZ1217" s="17"/>
      <c r="CA1217" s="17">
        <v>0.58838488788074805</v>
      </c>
      <c r="CB1217" s="17">
        <v>0.48394566982375198</v>
      </c>
      <c r="CC1217" s="17">
        <v>0.60716423928108698</v>
      </c>
      <c r="CD1217" s="17">
        <v>0.42234779824649399</v>
      </c>
    </row>
    <row r="1218" spans="2:82">
      <c r="B1218" t="s">
        <v>396</v>
      </c>
      <c r="C1218" s="17">
        <v>0.40573177275653899</v>
      </c>
      <c r="D1218" s="17">
        <v>0.41180892374563799</v>
      </c>
      <c r="E1218" s="17">
        <v>0.401387250159916</v>
      </c>
      <c r="F1218" s="17"/>
      <c r="G1218" s="17">
        <v>0.35479297028654</v>
      </c>
      <c r="H1218" s="17">
        <v>0.38021598544525698</v>
      </c>
      <c r="I1218" s="17">
        <v>0.37631286860231</v>
      </c>
      <c r="J1218" s="17">
        <v>0.373490584386382</v>
      </c>
      <c r="K1218" s="17">
        <v>0.457645093906071</v>
      </c>
      <c r="L1218" s="17">
        <v>0.47585762270340298</v>
      </c>
      <c r="M1218" s="17"/>
      <c r="N1218" s="17">
        <v>0.44154902271694202</v>
      </c>
      <c r="O1218" s="17">
        <v>0.40325014146781801</v>
      </c>
      <c r="P1218" s="17">
        <v>0.37270802326879499</v>
      </c>
      <c r="Q1218" s="17">
        <v>0.39594548774525801</v>
      </c>
      <c r="R1218" s="17"/>
      <c r="S1218" s="17">
        <v>0.43050816055899099</v>
      </c>
      <c r="T1218" s="17">
        <v>0.451736826305703</v>
      </c>
      <c r="U1218" s="17">
        <v>0.42148406799985999</v>
      </c>
      <c r="V1218" s="17">
        <v>0.41039401533801401</v>
      </c>
      <c r="W1218" s="17">
        <v>0.38973201809679803</v>
      </c>
      <c r="X1218" s="17">
        <v>0.42796442052037098</v>
      </c>
      <c r="Y1218" s="17">
        <v>0.40382706338268798</v>
      </c>
      <c r="Z1218" s="17">
        <v>0.32828789402786002</v>
      </c>
      <c r="AA1218" s="17">
        <v>0.35649349958591497</v>
      </c>
      <c r="AB1218" s="17">
        <v>0.39989408411003702</v>
      </c>
      <c r="AC1218" s="17">
        <v>0.382368525939563</v>
      </c>
      <c r="AD1218" s="17">
        <v>0.35075148189147398</v>
      </c>
      <c r="AE1218" s="17"/>
      <c r="AF1218" s="17">
        <v>0.16837830069160101</v>
      </c>
      <c r="AG1218" s="17">
        <v>0.34061930984371003</v>
      </c>
      <c r="AH1218" s="17">
        <v>0.38726080183984901</v>
      </c>
      <c r="AI1218" s="17">
        <v>0.39620621083716701</v>
      </c>
      <c r="AJ1218" s="17">
        <v>0.40460355735845599</v>
      </c>
      <c r="AK1218" s="17">
        <v>0.41487495610960601</v>
      </c>
      <c r="AL1218" s="17">
        <v>0.37612425185692899</v>
      </c>
      <c r="AM1218" s="17">
        <v>0.42126662925006397</v>
      </c>
      <c r="AN1218" s="17">
        <v>0.43473789164879201</v>
      </c>
      <c r="AO1218" s="17">
        <v>0.435953690376986</v>
      </c>
      <c r="AP1218" s="17">
        <v>0.45125930750516702</v>
      </c>
      <c r="AQ1218" s="17">
        <v>0.37823082707141498</v>
      </c>
      <c r="AR1218" s="17">
        <v>0.43278329337520399</v>
      </c>
      <c r="AS1218" s="17">
        <v>0.30963439707629697</v>
      </c>
      <c r="AT1218" s="17">
        <v>0.429213266221734</v>
      </c>
      <c r="AU1218" s="17">
        <v>0.44751251715561602</v>
      </c>
      <c r="AV1218" s="17"/>
      <c r="AW1218" s="17">
        <v>0.40704382061382499</v>
      </c>
      <c r="AX1218" s="17">
        <v>0.40872715686104999</v>
      </c>
      <c r="AY1218" s="17">
        <v>0.39935440187694499</v>
      </c>
      <c r="AZ1218" s="17">
        <v>0.39778829044541603</v>
      </c>
      <c r="BA1218" s="17">
        <v>0.41042148311989701</v>
      </c>
      <c r="BB1218" s="17">
        <v>0.42311318704027201</v>
      </c>
      <c r="BC1218" s="17"/>
      <c r="BD1218" s="17">
        <v>0.39907462314254899</v>
      </c>
      <c r="BE1218" s="17">
        <v>0.38398259473136498</v>
      </c>
      <c r="BF1218" s="17">
        <v>0.40190657055096302</v>
      </c>
      <c r="BG1218" s="17">
        <v>0.42308883317311802</v>
      </c>
      <c r="BH1218" s="17">
        <v>0.43374806473911298</v>
      </c>
      <c r="BI1218" s="17"/>
      <c r="BJ1218" s="17">
        <v>0.40474771107612301</v>
      </c>
      <c r="BK1218" s="17">
        <v>0.41633644505316603</v>
      </c>
      <c r="BL1218" s="17"/>
      <c r="BM1218" s="17">
        <v>0.40174662893778401</v>
      </c>
      <c r="BN1218" s="17">
        <v>0.42342227140345601</v>
      </c>
      <c r="BO1218" s="17"/>
      <c r="BP1218" s="17">
        <v>0.42030714809409803</v>
      </c>
      <c r="BQ1218" s="17">
        <v>0.418351543787087</v>
      </c>
      <c r="BR1218" s="17">
        <v>0.37044019275821199</v>
      </c>
      <c r="BS1218" s="17">
        <v>0.40217232029318301</v>
      </c>
      <c r="BT1218" s="17"/>
      <c r="BU1218" s="17">
        <v>0.45135669298978098</v>
      </c>
      <c r="BV1218" s="17">
        <v>0.34765310857255999</v>
      </c>
      <c r="BW1218" s="17"/>
      <c r="BX1218" s="17">
        <v>0.44701687505795701</v>
      </c>
      <c r="BY1218" s="17">
        <v>0.38935579797332998</v>
      </c>
      <c r="BZ1218" s="17"/>
      <c r="CA1218" s="17">
        <v>0.51580779319244696</v>
      </c>
      <c r="CB1218" s="17">
        <v>0.31957456404013901</v>
      </c>
      <c r="CC1218" s="17">
        <v>0.50492284636463503</v>
      </c>
      <c r="CD1218" s="17">
        <v>0.35373200009143901</v>
      </c>
    </row>
    <row r="1219" spans="2:82">
      <c r="B1219" t="s">
        <v>397</v>
      </c>
      <c r="C1219" s="17">
        <v>0.35749254237926498</v>
      </c>
      <c r="D1219" s="17">
        <v>0.33515881361476002</v>
      </c>
      <c r="E1219" s="17">
        <v>0.37758936063741799</v>
      </c>
      <c r="F1219" s="17"/>
      <c r="G1219" s="17">
        <v>0.38772397859174301</v>
      </c>
      <c r="H1219" s="17">
        <v>0.34008814420397898</v>
      </c>
      <c r="I1219" s="17">
        <v>0.30553264221967402</v>
      </c>
      <c r="J1219" s="17">
        <v>0.33260429881876802</v>
      </c>
      <c r="K1219" s="17">
        <v>0.364208156934128</v>
      </c>
      <c r="L1219" s="17">
        <v>0.409697205658411</v>
      </c>
      <c r="M1219" s="17"/>
      <c r="N1219" s="17">
        <v>0.39433008809660303</v>
      </c>
      <c r="O1219" s="17">
        <v>0.361154179392083</v>
      </c>
      <c r="P1219" s="17">
        <v>0.33362702713452702</v>
      </c>
      <c r="Q1219" s="17">
        <v>0.32980495550278499</v>
      </c>
      <c r="R1219" s="17"/>
      <c r="S1219" s="17">
        <v>0.38247211893208899</v>
      </c>
      <c r="T1219" s="17">
        <v>0.34826495205021402</v>
      </c>
      <c r="U1219" s="17">
        <v>0.41964936424447602</v>
      </c>
      <c r="V1219" s="17">
        <v>0.29637430206601001</v>
      </c>
      <c r="W1219" s="17">
        <v>0.38864767459278998</v>
      </c>
      <c r="X1219" s="17">
        <v>0.31306534525265001</v>
      </c>
      <c r="Y1219" s="17">
        <v>0.39151192479096197</v>
      </c>
      <c r="Z1219" s="17">
        <v>0.34419232564175301</v>
      </c>
      <c r="AA1219" s="17">
        <v>0.33645199879353299</v>
      </c>
      <c r="AB1219" s="17">
        <v>0.38961094435636501</v>
      </c>
      <c r="AC1219" s="17">
        <v>0.348468679896206</v>
      </c>
      <c r="AD1219" s="17">
        <v>0.28195334215964102</v>
      </c>
      <c r="AE1219" s="17"/>
      <c r="AF1219" s="17">
        <v>0.33469745893147801</v>
      </c>
      <c r="AG1219" s="17">
        <v>0.27798089036453799</v>
      </c>
      <c r="AH1219" s="17">
        <v>0.34626420361850002</v>
      </c>
      <c r="AI1219" s="17">
        <v>0.32253345263656702</v>
      </c>
      <c r="AJ1219" s="17">
        <v>0.35881585276653699</v>
      </c>
      <c r="AK1219" s="17">
        <v>0.34849750578361599</v>
      </c>
      <c r="AL1219" s="17">
        <v>0.34591021625045998</v>
      </c>
      <c r="AM1219" s="17">
        <v>0.37023008874930002</v>
      </c>
      <c r="AN1219" s="17">
        <v>0.385205779720873</v>
      </c>
      <c r="AO1219" s="17">
        <v>0.34861059699966801</v>
      </c>
      <c r="AP1219" s="17">
        <v>0.36945069811839898</v>
      </c>
      <c r="AQ1219" s="17">
        <v>0.44350471380807899</v>
      </c>
      <c r="AR1219" s="17">
        <v>0.36403814964228898</v>
      </c>
      <c r="AS1219" s="17">
        <v>0.383335756093307</v>
      </c>
      <c r="AT1219" s="17">
        <v>0.323961896500577</v>
      </c>
      <c r="AU1219" s="17">
        <v>0.37684685143402902</v>
      </c>
      <c r="AV1219" s="17"/>
      <c r="AW1219" s="17">
        <v>0.36067390863679699</v>
      </c>
      <c r="AX1219" s="17">
        <v>0.35895712654950801</v>
      </c>
      <c r="AY1219" s="17">
        <v>0.37765976574903998</v>
      </c>
      <c r="AZ1219" s="17">
        <v>0.34963294352747198</v>
      </c>
      <c r="BA1219" s="17">
        <v>0.33676287363530599</v>
      </c>
      <c r="BB1219" s="17">
        <v>0.36393730994562901</v>
      </c>
      <c r="BC1219" s="17"/>
      <c r="BD1219" s="17">
        <v>0.30969236269741901</v>
      </c>
      <c r="BE1219" s="17">
        <v>0.37506363241921897</v>
      </c>
      <c r="BF1219" s="17">
        <v>0.37699757271756701</v>
      </c>
      <c r="BG1219" s="17">
        <v>0.369360615604021</v>
      </c>
      <c r="BH1219" s="17">
        <v>0.42092661637866002</v>
      </c>
      <c r="BI1219" s="17"/>
      <c r="BJ1219" s="17">
        <v>0.35889826014866899</v>
      </c>
      <c r="BK1219" s="17">
        <v>0.35000433820974203</v>
      </c>
      <c r="BL1219" s="17"/>
      <c r="BM1219" s="17">
        <v>0.359627276306071</v>
      </c>
      <c r="BN1219" s="17">
        <v>0.34554130041908199</v>
      </c>
      <c r="BO1219" s="17"/>
      <c r="BP1219" s="17">
        <v>0.33939808386741399</v>
      </c>
      <c r="BQ1219" s="17">
        <v>0.35445242350272099</v>
      </c>
      <c r="BR1219" s="17">
        <v>0.37606273614011598</v>
      </c>
      <c r="BS1219" s="17">
        <v>0.35946916881310698</v>
      </c>
      <c r="BT1219" s="17"/>
      <c r="BU1219" s="17">
        <v>0.41389802267986397</v>
      </c>
      <c r="BV1219" s="17">
        <v>0.285690664550936</v>
      </c>
      <c r="BW1219" s="17"/>
      <c r="BX1219" s="17">
        <v>0.412510085635656</v>
      </c>
      <c r="BY1219" s="17">
        <v>0.335669515408835</v>
      </c>
      <c r="BZ1219" s="17"/>
      <c r="CA1219" s="17">
        <v>0.37832467743440201</v>
      </c>
      <c r="CB1219" s="17">
        <v>0.23369588252638099</v>
      </c>
      <c r="CC1219" s="17">
        <v>0.49745242264003098</v>
      </c>
      <c r="CD1219" s="17">
        <v>0.321317310706352</v>
      </c>
    </row>
    <row r="1220" spans="2:82">
      <c r="B1220" t="s">
        <v>398</v>
      </c>
      <c r="C1220" s="17">
        <v>0.35028148353231597</v>
      </c>
      <c r="D1220" s="17">
        <v>0.36688668189381701</v>
      </c>
      <c r="E1220" s="17">
        <v>0.33666885486782799</v>
      </c>
      <c r="F1220" s="17"/>
      <c r="G1220" s="17">
        <v>0.27410174579960001</v>
      </c>
      <c r="H1220" s="17">
        <v>0.298798361808853</v>
      </c>
      <c r="I1220" s="17">
        <v>0.30890196913821799</v>
      </c>
      <c r="J1220" s="17">
        <v>0.33998366484665099</v>
      </c>
      <c r="K1220" s="17">
        <v>0.409319242943123</v>
      </c>
      <c r="L1220" s="17">
        <v>0.44553009509922997</v>
      </c>
      <c r="M1220" s="17"/>
      <c r="N1220" s="17">
        <v>0.41793953953477297</v>
      </c>
      <c r="O1220" s="17">
        <v>0.36212333166497901</v>
      </c>
      <c r="P1220" s="17">
        <v>0.30638905897769497</v>
      </c>
      <c r="Q1220" s="17">
        <v>0.30429909946439199</v>
      </c>
      <c r="R1220" s="17"/>
      <c r="S1220" s="17">
        <v>0.30804708845339701</v>
      </c>
      <c r="T1220" s="17">
        <v>0.37308463855483998</v>
      </c>
      <c r="U1220" s="17">
        <v>0.34140365583393301</v>
      </c>
      <c r="V1220" s="17">
        <v>0.36781006295225099</v>
      </c>
      <c r="W1220" s="17">
        <v>0.34872652656074599</v>
      </c>
      <c r="X1220" s="17">
        <v>0.33707438543852702</v>
      </c>
      <c r="Y1220" s="17">
        <v>0.327969506576404</v>
      </c>
      <c r="Z1220" s="17">
        <v>0.352585103559726</v>
      </c>
      <c r="AA1220" s="17">
        <v>0.365034604481978</v>
      </c>
      <c r="AB1220" s="17">
        <v>0.39260547777272897</v>
      </c>
      <c r="AC1220" s="17">
        <v>0.32230702147933399</v>
      </c>
      <c r="AD1220" s="17">
        <v>0.38489583314146703</v>
      </c>
      <c r="AE1220" s="17"/>
      <c r="AF1220" s="17">
        <v>0.22506763930798801</v>
      </c>
      <c r="AG1220" s="17">
        <v>0.294081476614107</v>
      </c>
      <c r="AH1220" s="17">
        <v>0.300475820729591</v>
      </c>
      <c r="AI1220" s="17">
        <v>0.32545054128498102</v>
      </c>
      <c r="AJ1220" s="17">
        <v>0.33795519397436902</v>
      </c>
      <c r="AK1220" s="17">
        <v>0.34517157019917999</v>
      </c>
      <c r="AL1220" s="17">
        <v>0.35123429602456502</v>
      </c>
      <c r="AM1220" s="17">
        <v>0.34605373715049198</v>
      </c>
      <c r="AN1220" s="17">
        <v>0.38424798078567002</v>
      </c>
      <c r="AO1220" s="17">
        <v>0.38179463702181199</v>
      </c>
      <c r="AP1220" s="17">
        <v>0.40298807005861498</v>
      </c>
      <c r="AQ1220" s="17">
        <v>0.343787221300482</v>
      </c>
      <c r="AR1220" s="17">
        <v>0.35280336865473799</v>
      </c>
      <c r="AS1220" s="17">
        <v>0.349519630680727</v>
      </c>
      <c r="AT1220" s="17">
        <v>0.48043961412288899</v>
      </c>
      <c r="AU1220" s="17">
        <v>0.38285778356348399</v>
      </c>
      <c r="AV1220" s="17"/>
      <c r="AW1220" s="17">
        <v>0.31958136530903902</v>
      </c>
      <c r="AX1220" s="17">
        <v>0.36762660502862599</v>
      </c>
      <c r="AY1220" s="17">
        <v>0.32250748523024497</v>
      </c>
      <c r="AZ1220" s="17">
        <v>0.35816154867067501</v>
      </c>
      <c r="BA1220" s="17">
        <v>0.36196663697917197</v>
      </c>
      <c r="BB1220" s="17">
        <v>0.40176511100614698</v>
      </c>
      <c r="BC1220" s="17"/>
      <c r="BD1220" s="17">
        <v>0.33124614936227198</v>
      </c>
      <c r="BE1220" s="17">
        <v>0.30716342527845802</v>
      </c>
      <c r="BF1220" s="17">
        <v>0.398763604398017</v>
      </c>
      <c r="BG1220" s="17">
        <v>0.34749289717800202</v>
      </c>
      <c r="BH1220" s="17">
        <v>0.46402661833023801</v>
      </c>
      <c r="BI1220" s="17"/>
      <c r="BJ1220" s="17">
        <v>0.35645011396146298</v>
      </c>
      <c r="BK1220" s="17">
        <v>0.33041966152688401</v>
      </c>
      <c r="BL1220" s="17"/>
      <c r="BM1220" s="17">
        <v>0.348764062107147</v>
      </c>
      <c r="BN1220" s="17">
        <v>0.36145717179217002</v>
      </c>
      <c r="BO1220" s="17"/>
      <c r="BP1220" s="17">
        <v>0.37116587567102899</v>
      </c>
      <c r="BQ1220" s="17">
        <v>0.33201013743168201</v>
      </c>
      <c r="BR1220" s="17">
        <v>0.34038581628192099</v>
      </c>
      <c r="BS1220" s="17">
        <v>0.35151167800417299</v>
      </c>
      <c r="BT1220" s="17"/>
      <c r="BU1220" s="17">
        <v>0.41213583558193401</v>
      </c>
      <c r="BV1220" s="17">
        <v>0.27154341401586901</v>
      </c>
      <c r="BW1220" s="17"/>
      <c r="BX1220" s="17">
        <v>0.382304744867487</v>
      </c>
      <c r="BY1220" s="17">
        <v>0.33757927157527101</v>
      </c>
      <c r="BZ1220" s="17"/>
      <c r="CA1220" s="17">
        <v>0.43271015276545599</v>
      </c>
      <c r="CB1220" s="17">
        <v>0.30073551053116798</v>
      </c>
      <c r="CC1220" s="17">
        <v>0.44224170735054003</v>
      </c>
      <c r="CD1220" s="17">
        <v>0.27795013540498098</v>
      </c>
    </row>
    <row r="1221" spans="2:82">
      <c r="B1221" t="s">
        <v>399</v>
      </c>
      <c r="C1221" s="17">
        <v>0.30259767039406499</v>
      </c>
      <c r="D1221" s="17">
        <v>0.28296110106644801</v>
      </c>
      <c r="E1221" s="17">
        <v>0.32211406270160697</v>
      </c>
      <c r="F1221" s="17"/>
      <c r="G1221" s="17">
        <v>0.31098200918806501</v>
      </c>
      <c r="H1221" s="17">
        <v>0.29900915006008</v>
      </c>
      <c r="I1221" s="17">
        <v>0.28365168120772699</v>
      </c>
      <c r="J1221" s="17">
        <v>0.256085138449544</v>
      </c>
      <c r="K1221" s="17">
        <v>0.31204682721180299</v>
      </c>
      <c r="L1221" s="17">
        <v>0.34687650417983201</v>
      </c>
      <c r="M1221" s="17"/>
      <c r="N1221" s="17">
        <v>0.34331780583104099</v>
      </c>
      <c r="O1221" s="17">
        <v>0.30347938473221697</v>
      </c>
      <c r="P1221" s="17">
        <v>0.237570988946191</v>
      </c>
      <c r="Q1221" s="17">
        <v>0.30961133731498902</v>
      </c>
      <c r="R1221" s="17"/>
      <c r="S1221" s="17">
        <v>0.311761573280877</v>
      </c>
      <c r="T1221" s="17">
        <v>0.33551353231812597</v>
      </c>
      <c r="U1221" s="17">
        <v>0.32570653366174801</v>
      </c>
      <c r="V1221" s="17">
        <v>0.27062937951328297</v>
      </c>
      <c r="W1221" s="17">
        <v>0.33219012068572901</v>
      </c>
      <c r="X1221" s="17">
        <v>0.254287875319546</v>
      </c>
      <c r="Y1221" s="17">
        <v>0.29772272233249603</v>
      </c>
      <c r="Z1221" s="17">
        <v>0.29452246810356603</v>
      </c>
      <c r="AA1221" s="17">
        <v>0.27859248400779102</v>
      </c>
      <c r="AB1221" s="17">
        <v>0.31786087457901402</v>
      </c>
      <c r="AC1221" s="17">
        <v>0.32511514968817601</v>
      </c>
      <c r="AD1221" s="17">
        <v>0.255851886914293</v>
      </c>
      <c r="AE1221" s="17"/>
      <c r="AF1221" s="17">
        <v>0.54292544861209002</v>
      </c>
      <c r="AG1221" s="17">
        <v>0.29758541218110901</v>
      </c>
      <c r="AH1221" s="17">
        <v>0.33577951263626699</v>
      </c>
      <c r="AI1221" s="17">
        <v>0.29627749725094299</v>
      </c>
      <c r="AJ1221" s="17">
        <v>0.30223810020041503</v>
      </c>
      <c r="AK1221" s="17">
        <v>0.30315652006818899</v>
      </c>
      <c r="AL1221" s="17">
        <v>0.32383902385300201</v>
      </c>
      <c r="AM1221" s="17">
        <v>0.26174430744281502</v>
      </c>
      <c r="AN1221" s="17">
        <v>0.258539837265299</v>
      </c>
      <c r="AO1221" s="17">
        <v>0.323081884937855</v>
      </c>
      <c r="AP1221" s="17">
        <v>0.28049479474463102</v>
      </c>
      <c r="AQ1221" s="17">
        <v>0.324398128602714</v>
      </c>
      <c r="AR1221" s="17">
        <v>0.35090837810344799</v>
      </c>
      <c r="AS1221" s="17">
        <v>0.25706907915636201</v>
      </c>
      <c r="AT1221" s="17">
        <v>0.27838300398577498</v>
      </c>
      <c r="AU1221" s="17">
        <v>0.31051637702394302</v>
      </c>
      <c r="AV1221" s="17"/>
      <c r="AW1221" s="17">
        <v>0.32577739523194299</v>
      </c>
      <c r="AX1221" s="17">
        <v>0.27697909789918201</v>
      </c>
      <c r="AY1221" s="17">
        <v>0.308900768032221</v>
      </c>
      <c r="AZ1221" s="17">
        <v>0.30122246078887699</v>
      </c>
      <c r="BA1221" s="17">
        <v>0.30606700404083997</v>
      </c>
      <c r="BB1221" s="17">
        <v>0.316679261664774</v>
      </c>
      <c r="BC1221" s="17"/>
      <c r="BD1221" s="17">
        <v>0.25939247173553498</v>
      </c>
      <c r="BE1221" s="17">
        <v>0.27269217523280098</v>
      </c>
      <c r="BF1221" s="17">
        <v>0.33662293221154799</v>
      </c>
      <c r="BG1221" s="17">
        <v>0.33781880363480599</v>
      </c>
      <c r="BH1221" s="17">
        <v>0.34461530015291902</v>
      </c>
      <c r="BI1221" s="17"/>
      <c r="BJ1221" s="17">
        <v>0.30232121960729902</v>
      </c>
      <c r="BK1221" s="17">
        <v>0.30757810203486002</v>
      </c>
      <c r="BL1221" s="17"/>
      <c r="BM1221" s="17">
        <v>0.30254324982800102</v>
      </c>
      <c r="BN1221" s="17">
        <v>0.30211708848903301</v>
      </c>
      <c r="BO1221" s="17"/>
      <c r="BP1221" s="17">
        <v>0.28385776439395499</v>
      </c>
      <c r="BQ1221" s="17">
        <v>0.30546118373225201</v>
      </c>
      <c r="BR1221" s="17">
        <v>0.344349336407061</v>
      </c>
      <c r="BS1221" s="17">
        <v>0.30395519560289203</v>
      </c>
      <c r="BT1221" s="17"/>
      <c r="BU1221" s="17">
        <v>0.33464515164550301</v>
      </c>
      <c r="BV1221" s="17">
        <v>0.26180253273619097</v>
      </c>
      <c r="BW1221" s="17"/>
      <c r="BX1221" s="17">
        <v>0.38203777643318898</v>
      </c>
      <c r="BY1221" s="17">
        <v>0.27108729253973801</v>
      </c>
      <c r="BZ1221" s="17"/>
      <c r="CA1221" s="17">
        <v>0.31818996891539703</v>
      </c>
      <c r="CB1221" s="17">
        <v>0.17993795382863101</v>
      </c>
      <c r="CC1221" s="17">
        <v>0.451154740657361</v>
      </c>
      <c r="CD1221" s="17">
        <v>0.25747347571874601</v>
      </c>
    </row>
    <row r="1222" spans="2:82">
      <c r="B1222" t="s">
        <v>400</v>
      </c>
      <c r="C1222" s="17">
        <v>0.28982803418241798</v>
      </c>
      <c r="D1222" s="17">
        <v>0.29487862755264399</v>
      </c>
      <c r="E1222" s="17">
        <v>0.28505287492763098</v>
      </c>
      <c r="F1222" s="17"/>
      <c r="G1222" s="17">
        <v>0.29140251908742698</v>
      </c>
      <c r="H1222" s="17">
        <v>0.28631756546471498</v>
      </c>
      <c r="I1222" s="17">
        <v>0.27683388557225003</v>
      </c>
      <c r="J1222" s="17">
        <v>0.26126731139132903</v>
      </c>
      <c r="K1222" s="17">
        <v>0.28722119891633402</v>
      </c>
      <c r="L1222" s="17">
        <v>0.32720911761875399</v>
      </c>
      <c r="M1222" s="17"/>
      <c r="N1222" s="17">
        <v>0.36016438207309198</v>
      </c>
      <c r="O1222" s="17">
        <v>0.28527056332807899</v>
      </c>
      <c r="P1222" s="17">
        <v>0.25000882200640001</v>
      </c>
      <c r="Q1222" s="17">
        <v>0.25333721983873603</v>
      </c>
      <c r="R1222" s="17"/>
      <c r="S1222" s="17">
        <v>0.29461081230861502</v>
      </c>
      <c r="T1222" s="17">
        <v>0.30593231583823299</v>
      </c>
      <c r="U1222" s="17">
        <v>0.26957346237510799</v>
      </c>
      <c r="V1222" s="17">
        <v>0.28684461569244002</v>
      </c>
      <c r="W1222" s="17">
        <v>0.257350682434976</v>
      </c>
      <c r="X1222" s="17">
        <v>0.31648833164682399</v>
      </c>
      <c r="Y1222" s="17">
        <v>0.27792247199954601</v>
      </c>
      <c r="Z1222" s="17">
        <v>0.28785618467405999</v>
      </c>
      <c r="AA1222" s="17">
        <v>0.24807701442126701</v>
      </c>
      <c r="AB1222" s="17">
        <v>0.348106908554004</v>
      </c>
      <c r="AC1222" s="17">
        <v>0.24526432843503099</v>
      </c>
      <c r="AD1222" s="17">
        <v>0.34339836275779201</v>
      </c>
      <c r="AE1222" s="17"/>
      <c r="AF1222" s="17">
        <v>0.49827191902103202</v>
      </c>
      <c r="AG1222" s="17">
        <v>0.24137788245408401</v>
      </c>
      <c r="AH1222" s="17">
        <v>0.24291680581760899</v>
      </c>
      <c r="AI1222" s="17">
        <v>0.25625048235032699</v>
      </c>
      <c r="AJ1222" s="17">
        <v>0.27644577865936898</v>
      </c>
      <c r="AK1222" s="17">
        <v>0.30064339453141897</v>
      </c>
      <c r="AL1222" s="17">
        <v>0.28654887244188698</v>
      </c>
      <c r="AM1222" s="17">
        <v>0.27076299582073599</v>
      </c>
      <c r="AN1222" s="17">
        <v>0.29812136627900698</v>
      </c>
      <c r="AO1222" s="17">
        <v>0.31919180333024499</v>
      </c>
      <c r="AP1222" s="17">
        <v>0.29642387952196703</v>
      </c>
      <c r="AQ1222" s="17">
        <v>0.31378414278903499</v>
      </c>
      <c r="AR1222" s="17">
        <v>0.27886568631348602</v>
      </c>
      <c r="AS1222" s="17">
        <v>0.26795144128591503</v>
      </c>
      <c r="AT1222" s="17">
        <v>0.32546094942482301</v>
      </c>
      <c r="AU1222" s="17">
        <v>0.42685075629040498</v>
      </c>
      <c r="AV1222" s="17"/>
      <c r="AW1222" s="17">
        <v>0.308874626997448</v>
      </c>
      <c r="AX1222" s="17">
        <v>0.29849455423475202</v>
      </c>
      <c r="AY1222" s="17">
        <v>0.28265663808331998</v>
      </c>
      <c r="AZ1222" s="17">
        <v>0.27013553232836202</v>
      </c>
      <c r="BA1222" s="17">
        <v>0.273273472786561</v>
      </c>
      <c r="BB1222" s="17">
        <v>0.293558116112278</v>
      </c>
      <c r="BC1222" s="17"/>
      <c r="BD1222" s="17">
        <v>0.20147323088164901</v>
      </c>
      <c r="BE1222" s="17">
        <v>0.28525179149001201</v>
      </c>
      <c r="BF1222" s="17">
        <v>0.33962103736740001</v>
      </c>
      <c r="BG1222" s="17">
        <v>0.36047603362178099</v>
      </c>
      <c r="BH1222" s="17">
        <v>0.394027669257698</v>
      </c>
      <c r="BI1222" s="17"/>
      <c r="BJ1222" s="17">
        <v>0.28249890752767798</v>
      </c>
      <c r="BK1222" s="17">
        <v>0.31766347238387199</v>
      </c>
      <c r="BL1222" s="17"/>
      <c r="BM1222" s="17">
        <v>0.282016212819449</v>
      </c>
      <c r="BN1222" s="17">
        <v>0.32805878248383702</v>
      </c>
      <c r="BO1222" s="17"/>
      <c r="BP1222" s="17">
        <v>0.32277052313735599</v>
      </c>
      <c r="BQ1222" s="17">
        <v>0.34065163189956899</v>
      </c>
      <c r="BR1222" s="17">
        <v>0.31531702552489599</v>
      </c>
      <c r="BS1222" s="17">
        <v>0.27424442582484398</v>
      </c>
      <c r="BT1222" s="17"/>
      <c r="BU1222" s="17">
        <v>0.328176860591813</v>
      </c>
      <c r="BV1222" s="17">
        <v>0.24101154092621299</v>
      </c>
      <c r="BW1222" s="17"/>
      <c r="BX1222" s="17">
        <v>0.350875881707648</v>
      </c>
      <c r="BY1222" s="17">
        <v>0.26561305212076303</v>
      </c>
      <c r="BZ1222" s="17"/>
      <c r="CA1222" s="17">
        <v>0.334682369962579</v>
      </c>
      <c r="CB1222" s="17">
        <v>0.22054216728499301</v>
      </c>
      <c r="CC1222" s="17">
        <v>0.38070345919045301</v>
      </c>
      <c r="CD1222" s="17">
        <v>0.24748028507516801</v>
      </c>
    </row>
    <row r="1223" spans="2:82">
      <c r="B1223" t="s">
        <v>401</v>
      </c>
      <c r="C1223" s="17">
        <v>0.25605374890238197</v>
      </c>
      <c r="D1223" s="17">
        <v>0.28810956914596703</v>
      </c>
      <c r="E1223" s="17">
        <v>0.22574791295286301</v>
      </c>
      <c r="F1223" s="17"/>
      <c r="G1223" s="17">
        <v>0.214924662858026</v>
      </c>
      <c r="H1223" s="17">
        <v>0.24555528737469601</v>
      </c>
      <c r="I1223" s="17">
        <v>0.24034431784492</v>
      </c>
      <c r="J1223" s="17">
        <v>0.25645858005651501</v>
      </c>
      <c r="K1223" s="17">
        <v>0.27019873824645602</v>
      </c>
      <c r="L1223" s="17">
        <v>0.295001673777394</v>
      </c>
      <c r="M1223" s="17"/>
      <c r="N1223" s="17">
        <v>0.29779988031723198</v>
      </c>
      <c r="O1223" s="17">
        <v>0.25987695964931101</v>
      </c>
      <c r="P1223" s="17">
        <v>0.234357004130402</v>
      </c>
      <c r="Q1223" s="17">
        <v>0.22895773688714699</v>
      </c>
      <c r="R1223" s="17"/>
      <c r="S1223" s="17">
        <v>0.27508113689699398</v>
      </c>
      <c r="T1223" s="17">
        <v>0.27264467596057701</v>
      </c>
      <c r="U1223" s="17">
        <v>0.21633645343755301</v>
      </c>
      <c r="V1223" s="17">
        <v>0.23713662775333999</v>
      </c>
      <c r="W1223" s="17">
        <v>0.30533669703459698</v>
      </c>
      <c r="X1223" s="17">
        <v>0.23694176624208699</v>
      </c>
      <c r="Y1223" s="17">
        <v>0.242541796394634</v>
      </c>
      <c r="Z1223" s="17">
        <v>0.26523712928654902</v>
      </c>
      <c r="AA1223" s="17">
        <v>0.265186072039309</v>
      </c>
      <c r="AB1223" s="17">
        <v>0.25404812466177801</v>
      </c>
      <c r="AC1223" s="17">
        <v>0.21499751553747001</v>
      </c>
      <c r="AD1223" s="17">
        <v>0.26512686377352301</v>
      </c>
      <c r="AE1223" s="17"/>
      <c r="AF1223" s="17">
        <v>0.342465879820398</v>
      </c>
      <c r="AG1223" s="17">
        <v>0.259796383226163</v>
      </c>
      <c r="AH1223" s="17">
        <v>0.197714963820666</v>
      </c>
      <c r="AI1223" s="17">
        <v>0.28099249827377998</v>
      </c>
      <c r="AJ1223" s="17">
        <v>0.21648420521309999</v>
      </c>
      <c r="AK1223" s="17">
        <v>0.272796573886328</v>
      </c>
      <c r="AL1223" s="17">
        <v>0.23146830805634899</v>
      </c>
      <c r="AM1223" s="17">
        <v>0.31329734177058099</v>
      </c>
      <c r="AN1223" s="17">
        <v>0.21163468445130701</v>
      </c>
      <c r="AO1223" s="17">
        <v>0.31431171386893297</v>
      </c>
      <c r="AP1223" s="17">
        <v>0.25019838650942999</v>
      </c>
      <c r="AQ1223" s="17">
        <v>0.253586523246698</v>
      </c>
      <c r="AR1223" s="17">
        <v>0.283629661553853</v>
      </c>
      <c r="AS1223" s="17">
        <v>0.20286362720854501</v>
      </c>
      <c r="AT1223" s="17">
        <v>0.315500526977183</v>
      </c>
      <c r="AU1223" s="17">
        <v>0.33454870147628801</v>
      </c>
      <c r="AV1223" s="17"/>
      <c r="AW1223" s="17">
        <v>0.276896493363541</v>
      </c>
      <c r="AX1223" s="17">
        <v>0.258754289709344</v>
      </c>
      <c r="AY1223" s="17">
        <v>0.235755500170167</v>
      </c>
      <c r="AZ1223" s="17">
        <v>0.24199864624426701</v>
      </c>
      <c r="BA1223" s="17">
        <v>0.24577113492667699</v>
      </c>
      <c r="BB1223" s="17">
        <v>0.27733955242208103</v>
      </c>
      <c r="BC1223" s="17"/>
      <c r="BD1223" s="17">
        <v>0.245305724500476</v>
      </c>
      <c r="BE1223" s="17">
        <v>0.22442964041784999</v>
      </c>
      <c r="BF1223" s="17">
        <v>0.264830089660471</v>
      </c>
      <c r="BG1223" s="17">
        <v>0.29800086119536401</v>
      </c>
      <c r="BH1223" s="17">
        <v>0.33856112675392502</v>
      </c>
      <c r="BI1223" s="17"/>
      <c r="BJ1223" s="17">
        <v>0.24686340633383899</v>
      </c>
      <c r="BK1223" s="17">
        <v>0.29902281194492902</v>
      </c>
      <c r="BL1223" s="17"/>
      <c r="BM1223" s="17">
        <v>0.24819833099399899</v>
      </c>
      <c r="BN1223" s="17">
        <v>0.29623898963064699</v>
      </c>
      <c r="BO1223" s="17"/>
      <c r="BP1223" s="17">
        <v>0.30313301298129502</v>
      </c>
      <c r="BQ1223" s="17">
        <v>0.272708954864331</v>
      </c>
      <c r="BR1223" s="17">
        <v>0.22716451498530499</v>
      </c>
      <c r="BS1223" s="17">
        <v>0.24933968556765099</v>
      </c>
      <c r="BT1223" s="17"/>
      <c r="BU1223" s="17">
        <v>0.281085327801472</v>
      </c>
      <c r="BV1223" s="17">
        <v>0.224189569032195</v>
      </c>
      <c r="BW1223" s="17"/>
      <c r="BX1223" s="17">
        <v>0.289859648725797</v>
      </c>
      <c r="BY1223" s="17">
        <v>0.24264444307118599</v>
      </c>
      <c r="BZ1223" s="17"/>
      <c r="CA1223" s="17">
        <v>0.32306467062101601</v>
      </c>
      <c r="CB1223" s="17">
        <v>0.20260652874288901</v>
      </c>
      <c r="CC1223" s="17">
        <v>0.32117076768720898</v>
      </c>
      <c r="CD1223" s="17">
        <v>0.220284628594062</v>
      </c>
    </row>
    <row r="1224" spans="2:82">
      <c r="B1224" t="s">
        <v>402</v>
      </c>
      <c r="C1224" s="17">
        <v>0.19711498018172399</v>
      </c>
      <c r="D1224" s="17">
        <v>0.22375649781192</v>
      </c>
      <c r="E1224" s="17">
        <v>0.171503708439884</v>
      </c>
      <c r="F1224" s="17"/>
      <c r="G1224" s="17">
        <v>0.196341712358894</v>
      </c>
      <c r="H1224" s="17">
        <v>0.22307419437252099</v>
      </c>
      <c r="I1224" s="17">
        <v>0.208205466984691</v>
      </c>
      <c r="J1224" s="17">
        <v>0.17992336392181299</v>
      </c>
      <c r="K1224" s="17">
        <v>0.202716739551694</v>
      </c>
      <c r="L1224" s="17">
        <v>0.177632287049693</v>
      </c>
      <c r="M1224" s="17"/>
      <c r="N1224" s="17">
        <v>0.215049120239547</v>
      </c>
      <c r="O1224" s="17">
        <v>0.17183628207554599</v>
      </c>
      <c r="P1224" s="17">
        <v>0.20991274300727999</v>
      </c>
      <c r="Q1224" s="17">
        <v>0.19493235533592601</v>
      </c>
      <c r="R1224" s="17"/>
      <c r="S1224" s="17">
        <v>0.20283317854385699</v>
      </c>
      <c r="T1224" s="17">
        <v>0.18383699894316499</v>
      </c>
      <c r="U1224" s="17">
        <v>0.193975394082299</v>
      </c>
      <c r="V1224" s="17">
        <v>0.18402907907680399</v>
      </c>
      <c r="W1224" s="17">
        <v>0.21258554755105999</v>
      </c>
      <c r="X1224" s="17">
        <v>0.18965455575007101</v>
      </c>
      <c r="Y1224" s="17">
        <v>0.21456645020915899</v>
      </c>
      <c r="Z1224" s="17">
        <v>0.220275484430766</v>
      </c>
      <c r="AA1224" s="17">
        <v>0.18528429580710801</v>
      </c>
      <c r="AB1224" s="17">
        <v>0.21744868819645899</v>
      </c>
      <c r="AC1224" s="17">
        <v>0.18486643304249001</v>
      </c>
      <c r="AD1224" s="17">
        <v>0.187254734182773</v>
      </c>
      <c r="AE1224" s="17"/>
      <c r="AF1224" s="17">
        <v>0.150560394227579</v>
      </c>
      <c r="AG1224" s="17">
        <v>0.228016732934956</v>
      </c>
      <c r="AH1224" s="17">
        <v>0.173186648184883</v>
      </c>
      <c r="AI1224" s="17">
        <v>0.17043507570565899</v>
      </c>
      <c r="AJ1224" s="17">
        <v>0.18621703816162399</v>
      </c>
      <c r="AK1224" s="17">
        <v>0.203973910579095</v>
      </c>
      <c r="AL1224" s="17">
        <v>0.169120023849233</v>
      </c>
      <c r="AM1224" s="17">
        <v>0.22751969868324001</v>
      </c>
      <c r="AN1224" s="17">
        <v>0.196786440146868</v>
      </c>
      <c r="AO1224" s="17">
        <v>0.18880265651870501</v>
      </c>
      <c r="AP1224" s="17">
        <v>0.212467078028586</v>
      </c>
      <c r="AQ1224" s="17">
        <v>0.22157546578603099</v>
      </c>
      <c r="AR1224" s="17">
        <v>0.211363032615384</v>
      </c>
      <c r="AS1224" s="17">
        <v>0.165623275585739</v>
      </c>
      <c r="AT1224" s="17">
        <v>0.31205460749820901</v>
      </c>
      <c r="AU1224" s="17">
        <v>0.21140373905625601</v>
      </c>
      <c r="AV1224" s="17"/>
      <c r="AW1224" s="17">
        <v>0.22213642806110501</v>
      </c>
      <c r="AX1224" s="17">
        <v>0.203350735135718</v>
      </c>
      <c r="AY1224" s="17">
        <v>0.19228871511342699</v>
      </c>
      <c r="AZ1224" s="17">
        <v>0.18084173086187</v>
      </c>
      <c r="BA1224" s="17">
        <v>0.184310595225253</v>
      </c>
      <c r="BB1224" s="17">
        <v>0.163251594406946</v>
      </c>
      <c r="BC1224" s="17"/>
      <c r="BD1224" s="17">
        <v>0.177938080770251</v>
      </c>
      <c r="BE1224" s="17">
        <v>0.175867495895527</v>
      </c>
      <c r="BF1224" s="17">
        <v>0.20559504695658001</v>
      </c>
      <c r="BG1224" s="17">
        <v>0.243128748381892</v>
      </c>
      <c r="BH1224" s="17">
        <v>0.32839088058238902</v>
      </c>
      <c r="BI1224" s="17"/>
      <c r="BJ1224" s="17">
        <v>0.184028064459936</v>
      </c>
      <c r="BK1224" s="17">
        <v>0.25655621606338302</v>
      </c>
      <c r="BL1224" s="17"/>
      <c r="BM1224" s="17">
        <v>0.18615487882711501</v>
      </c>
      <c r="BN1224" s="17">
        <v>0.25031797726551802</v>
      </c>
      <c r="BO1224" s="17"/>
      <c r="BP1224" s="17">
        <v>0.25295853913716199</v>
      </c>
      <c r="BQ1224" s="17">
        <v>0.24090181235939101</v>
      </c>
      <c r="BR1224" s="17">
        <v>0.16300873375848199</v>
      </c>
      <c r="BS1224" s="17">
        <v>0.181485537286591</v>
      </c>
      <c r="BT1224" s="17"/>
      <c r="BU1224" s="17">
        <v>0.21970631751761899</v>
      </c>
      <c r="BV1224" s="17">
        <v>0.16835712837856801</v>
      </c>
      <c r="BW1224" s="17"/>
      <c r="BX1224" s="17">
        <v>0.25136791881278098</v>
      </c>
      <c r="BY1224" s="17">
        <v>0.175595238061413</v>
      </c>
      <c r="BZ1224" s="17"/>
      <c r="CA1224" s="17">
        <v>0.23411101326186801</v>
      </c>
      <c r="CB1224" s="17">
        <v>0.14940974630934201</v>
      </c>
      <c r="CC1224" s="17">
        <v>0.23871842257839701</v>
      </c>
      <c r="CD1224" s="17">
        <v>0.18884670503843101</v>
      </c>
    </row>
    <row r="1225" spans="2:82">
      <c r="B1225" t="s">
        <v>403</v>
      </c>
      <c r="C1225" s="17">
        <v>0.15810199609567899</v>
      </c>
      <c r="D1225" s="17">
        <v>0.16158669546593399</v>
      </c>
      <c r="E1225" s="17">
        <v>0.15401662742379199</v>
      </c>
      <c r="F1225" s="17"/>
      <c r="G1225" s="17">
        <v>0.22231419257601701</v>
      </c>
      <c r="H1225" s="17">
        <v>0.21125175939003901</v>
      </c>
      <c r="I1225" s="17">
        <v>0.18294868889223501</v>
      </c>
      <c r="J1225" s="17">
        <v>0.11999912647689601</v>
      </c>
      <c r="K1225" s="17">
        <v>0.105547709484755</v>
      </c>
      <c r="L1225" s="17">
        <v>0.117948259708732</v>
      </c>
      <c r="M1225" s="17"/>
      <c r="N1225" s="17">
        <v>0.18342693462102</v>
      </c>
      <c r="O1225" s="17">
        <v>0.153624055757378</v>
      </c>
      <c r="P1225" s="17">
        <v>0.15532106038726301</v>
      </c>
      <c r="Q1225" s="17">
        <v>0.13816680794401201</v>
      </c>
      <c r="R1225" s="17"/>
      <c r="S1225" s="17">
        <v>0.20800622271240601</v>
      </c>
      <c r="T1225" s="17">
        <v>0.13641532848346699</v>
      </c>
      <c r="U1225" s="17">
        <v>0.113574121190866</v>
      </c>
      <c r="V1225" s="17">
        <v>0.14821019980017</v>
      </c>
      <c r="W1225" s="17">
        <v>0.18610226257597301</v>
      </c>
      <c r="X1225" s="17">
        <v>0.17366712387045699</v>
      </c>
      <c r="Y1225" s="17">
        <v>0.14924419302657299</v>
      </c>
      <c r="Z1225" s="17">
        <v>0.178010546443094</v>
      </c>
      <c r="AA1225" s="17">
        <v>0.14047287970099701</v>
      </c>
      <c r="AB1225" s="17">
        <v>0.160795147943563</v>
      </c>
      <c r="AC1225" s="17">
        <v>0.13478170211801199</v>
      </c>
      <c r="AD1225" s="17">
        <v>0.14807968104897501</v>
      </c>
      <c r="AE1225" s="17"/>
      <c r="AF1225" s="17">
        <v>0.128545745913793</v>
      </c>
      <c r="AG1225" s="17">
        <v>0.16463210388914601</v>
      </c>
      <c r="AH1225" s="17">
        <v>0.13818403693219999</v>
      </c>
      <c r="AI1225" s="17">
        <v>0.18211695883575901</v>
      </c>
      <c r="AJ1225" s="17">
        <v>0.15844284865429101</v>
      </c>
      <c r="AK1225" s="17">
        <v>0.13756421758944401</v>
      </c>
      <c r="AL1225" s="17">
        <v>0.15791419976829801</v>
      </c>
      <c r="AM1225" s="17">
        <v>0.13236639398035799</v>
      </c>
      <c r="AN1225" s="17">
        <v>0.171782862252395</v>
      </c>
      <c r="AO1225" s="17">
        <v>0.15190676485660801</v>
      </c>
      <c r="AP1225" s="17">
        <v>0.15602251803432901</v>
      </c>
      <c r="AQ1225" s="17">
        <v>0.16964524874092801</v>
      </c>
      <c r="AR1225" s="17">
        <v>0.192131585053196</v>
      </c>
      <c r="AS1225" s="17">
        <v>0.127099330299066</v>
      </c>
      <c r="AT1225" s="17">
        <v>0.15812454997498501</v>
      </c>
      <c r="AU1225" s="17">
        <v>0.219004791504192</v>
      </c>
      <c r="AV1225" s="17"/>
      <c r="AW1225" s="17">
        <v>0.208632802097305</v>
      </c>
      <c r="AX1225" s="17">
        <v>0.15262432859617001</v>
      </c>
      <c r="AY1225" s="17">
        <v>0.15779986849816499</v>
      </c>
      <c r="AZ1225" s="17">
        <v>0.14217214497386199</v>
      </c>
      <c r="BA1225" s="17">
        <v>0.119531279974968</v>
      </c>
      <c r="BB1225" s="17">
        <v>0.115677089429045</v>
      </c>
      <c r="BC1225" s="17"/>
      <c r="BD1225" s="17">
        <v>0.122224103654953</v>
      </c>
      <c r="BE1225" s="17">
        <v>0.157627182620101</v>
      </c>
      <c r="BF1225" s="17">
        <v>0.16969436863134599</v>
      </c>
      <c r="BG1225" s="17">
        <v>0.233209739879635</v>
      </c>
      <c r="BH1225" s="17">
        <v>0.18955256991726599</v>
      </c>
      <c r="BI1225" s="17"/>
      <c r="BJ1225" s="17">
        <v>0.13993863662929201</v>
      </c>
      <c r="BK1225" s="17">
        <v>0.23603183769497599</v>
      </c>
      <c r="BL1225" s="17"/>
      <c r="BM1225" s="17">
        <v>0.14969825251410901</v>
      </c>
      <c r="BN1225" s="17">
        <v>0.19464315545836899</v>
      </c>
      <c r="BO1225" s="17"/>
      <c r="BP1225" s="17">
        <v>0.21287453865290701</v>
      </c>
      <c r="BQ1225" s="17">
        <v>0.19676242497180499</v>
      </c>
      <c r="BR1225" s="17">
        <v>0.18291969511697601</v>
      </c>
      <c r="BS1225" s="17">
        <v>0.14191330920044201</v>
      </c>
      <c r="BT1225" s="17"/>
      <c r="BU1225" s="17">
        <v>0.17766641801430799</v>
      </c>
      <c r="BV1225" s="17">
        <v>0.13319728426808899</v>
      </c>
      <c r="BW1225" s="17"/>
      <c r="BX1225" s="17">
        <v>0.22770464542965899</v>
      </c>
      <c r="BY1225" s="17">
        <v>0.130493702381976</v>
      </c>
      <c r="BZ1225" s="17"/>
      <c r="CA1225" s="17">
        <v>0.20595039032672199</v>
      </c>
      <c r="CB1225" s="17">
        <v>7.4270570074703196E-2</v>
      </c>
      <c r="CC1225" s="17">
        <v>0.22071152128572499</v>
      </c>
      <c r="CD1225" s="17">
        <v>0.15930387332627099</v>
      </c>
    </row>
    <row r="1226" spans="2:82">
      <c r="B1226" t="s">
        <v>124</v>
      </c>
      <c r="C1226" s="17">
        <v>6.5437854983271898E-2</v>
      </c>
      <c r="D1226" s="17">
        <v>5.9222883290097901E-2</v>
      </c>
      <c r="E1226" s="17">
        <v>7.1423957039047303E-2</v>
      </c>
      <c r="F1226" s="17"/>
      <c r="G1226" s="17">
        <v>4.8016650946843202E-2</v>
      </c>
      <c r="H1226" s="17">
        <v>6.6073348892948205E-2</v>
      </c>
      <c r="I1226" s="17">
        <v>7.2724461751688799E-2</v>
      </c>
      <c r="J1226" s="17">
        <v>6.4131088012836401E-2</v>
      </c>
      <c r="K1226" s="17">
        <v>6.51526194207174E-2</v>
      </c>
      <c r="L1226" s="17">
        <v>7.1821597226817302E-2</v>
      </c>
      <c r="M1226" s="17"/>
      <c r="N1226" s="17">
        <v>3.4048592442840898E-2</v>
      </c>
      <c r="O1226" s="17">
        <v>5.7335675632100902E-2</v>
      </c>
      <c r="P1226" s="17">
        <v>6.7813678575634903E-2</v>
      </c>
      <c r="Q1226" s="17">
        <v>0.103045729644236</v>
      </c>
      <c r="R1226" s="17"/>
      <c r="S1226" s="17">
        <v>4.8905833662721603E-2</v>
      </c>
      <c r="T1226" s="17">
        <v>5.10939208808723E-2</v>
      </c>
      <c r="U1226" s="17">
        <v>7.2431924651911894E-2</v>
      </c>
      <c r="V1226" s="17">
        <v>7.6016607438132905E-2</v>
      </c>
      <c r="W1226" s="17">
        <v>6.4299966902696404E-2</v>
      </c>
      <c r="X1226" s="17">
        <v>7.3355776142803697E-2</v>
      </c>
      <c r="Y1226" s="17">
        <v>5.7918493745480103E-2</v>
      </c>
      <c r="Z1226" s="17">
        <v>7.1909195888413394E-2</v>
      </c>
      <c r="AA1226" s="17">
        <v>7.5415224883942103E-2</v>
      </c>
      <c r="AB1226" s="17">
        <v>5.3827584412559498E-2</v>
      </c>
      <c r="AC1226" s="17">
        <v>9.8171330437214099E-2</v>
      </c>
      <c r="AD1226" s="17">
        <v>8.8363834971901298E-2</v>
      </c>
      <c r="AE1226" s="17"/>
      <c r="AF1226" s="17">
        <v>0.24493872719420801</v>
      </c>
      <c r="AG1226" s="17">
        <v>9.4576633530004506E-2</v>
      </c>
      <c r="AH1226" s="17">
        <v>0.105153521839338</v>
      </c>
      <c r="AI1226" s="17">
        <v>8.3764546711483895E-2</v>
      </c>
      <c r="AJ1226" s="17">
        <v>6.0890823730327698E-2</v>
      </c>
      <c r="AK1226" s="17">
        <v>7.0560272620932701E-2</v>
      </c>
      <c r="AL1226" s="17">
        <v>6.15778582253226E-2</v>
      </c>
      <c r="AM1226" s="17">
        <v>6.4305417814697896E-2</v>
      </c>
      <c r="AN1226" s="17">
        <v>3.0951586435974499E-2</v>
      </c>
      <c r="AO1226" s="17">
        <v>6.1373420043580797E-2</v>
      </c>
      <c r="AP1226" s="17">
        <v>2.92120737620267E-2</v>
      </c>
      <c r="AQ1226" s="17">
        <v>3.2104046400842599E-2</v>
      </c>
      <c r="AR1226" s="17">
        <v>6.1557054247656298E-2</v>
      </c>
      <c r="AS1226" s="17">
        <v>4.4815640512130397E-2</v>
      </c>
      <c r="AT1226" s="17">
        <v>1.3001935020526999E-2</v>
      </c>
      <c r="AU1226" s="17">
        <v>2.5857922306194801E-2</v>
      </c>
      <c r="AV1226" s="17"/>
      <c r="AW1226" s="17">
        <v>5.6378370795370801E-2</v>
      </c>
      <c r="AX1226" s="17">
        <v>5.8684862605175803E-2</v>
      </c>
      <c r="AY1226" s="17">
        <v>6.5241046629026397E-2</v>
      </c>
      <c r="AZ1226" s="17">
        <v>8.2090380572808999E-2</v>
      </c>
      <c r="BA1226" s="17">
        <v>6.9998608025111597E-2</v>
      </c>
      <c r="BB1226" s="17">
        <v>6.1698483607856403E-2</v>
      </c>
      <c r="BC1226" s="17"/>
      <c r="BD1226" s="17">
        <v>0.10242130330605</v>
      </c>
      <c r="BE1226" s="17">
        <v>6.9531551419657195E-2</v>
      </c>
      <c r="BF1226" s="17">
        <v>4.1463950832002799E-2</v>
      </c>
      <c r="BG1226" s="17">
        <v>1.6996981439318801E-2</v>
      </c>
      <c r="BH1226" s="17">
        <v>3.3842609339649797E-2</v>
      </c>
      <c r="BI1226" s="17"/>
      <c r="BJ1226" s="17">
        <v>6.7716602201896903E-2</v>
      </c>
      <c r="BK1226" s="17">
        <v>5.0360018981519802E-2</v>
      </c>
      <c r="BL1226" s="17"/>
      <c r="BM1226" s="17">
        <v>6.7521591244404294E-2</v>
      </c>
      <c r="BN1226" s="17">
        <v>5.3113770611810503E-2</v>
      </c>
      <c r="BO1226" s="17"/>
      <c r="BP1226" s="17">
        <v>4.3822792729902298E-2</v>
      </c>
      <c r="BQ1226" s="17">
        <v>5.0474911538867302E-2</v>
      </c>
      <c r="BR1226" s="17">
        <v>5.6027611196055697E-2</v>
      </c>
      <c r="BS1226" s="17">
        <v>6.8948073897023801E-2</v>
      </c>
      <c r="BT1226" s="17"/>
      <c r="BU1226" s="17">
        <v>4.1571955996160599E-2</v>
      </c>
      <c r="BV1226" s="17">
        <v>9.5818171828435203E-2</v>
      </c>
      <c r="BW1226" s="17"/>
      <c r="BX1226" s="17">
        <v>3.1344586167679399E-2</v>
      </c>
      <c r="BY1226" s="17">
        <v>7.8961147388488001E-2</v>
      </c>
      <c r="BZ1226" s="17"/>
      <c r="CA1226" s="17">
        <v>3.4183454748173401E-3</v>
      </c>
      <c r="CB1226" s="17">
        <v>0.102992955586548</v>
      </c>
      <c r="CC1226" s="17">
        <v>1.39427633954727E-2</v>
      </c>
      <c r="CD1226" s="17">
        <v>0.10061836598974599</v>
      </c>
    </row>
    <row r="1227" spans="2:82">
      <c r="B1227" t="s">
        <v>404</v>
      </c>
      <c r="C1227" s="17">
        <v>5.1038651530979202E-2</v>
      </c>
      <c r="D1227" s="17">
        <v>5.2485447288492901E-2</v>
      </c>
      <c r="E1227" s="17">
        <v>4.8961598983602403E-2</v>
      </c>
      <c r="F1227" s="17"/>
      <c r="G1227" s="17">
        <v>2.0207897144596299E-2</v>
      </c>
      <c r="H1227" s="17">
        <v>4.1751880743055102E-2</v>
      </c>
      <c r="I1227" s="17">
        <v>6.1806625715765902E-2</v>
      </c>
      <c r="J1227" s="17">
        <v>6.6262636961240198E-2</v>
      </c>
      <c r="K1227" s="17">
        <v>5.5916788245842897E-2</v>
      </c>
      <c r="L1227" s="17">
        <v>5.4698473975225502E-2</v>
      </c>
      <c r="M1227" s="17"/>
      <c r="N1227" s="17">
        <v>3.7066288324736199E-2</v>
      </c>
      <c r="O1227" s="17">
        <v>5.5921005832726897E-2</v>
      </c>
      <c r="P1227" s="17">
        <v>5.9233949282818103E-2</v>
      </c>
      <c r="Q1227" s="17">
        <v>5.5176668061453799E-2</v>
      </c>
      <c r="R1227" s="17"/>
      <c r="S1227" s="17">
        <v>4.71231559888734E-2</v>
      </c>
      <c r="T1227" s="17">
        <v>4.7351526394804097E-2</v>
      </c>
      <c r="U1227" s="17">
        <v>4.9859801602847503E-2</v>
      </c>
      <c r="V1227" s="17">
        <v>5.1544344786804301E-2</v>
      </c>
      <c r="W1227" s="17">
        <v>5.4218113628367898E-2</v>
      </c>
      <c r="X1227" s="17">
        <v>5.0820630516493402E-2</v>
      </c>
      <c r="Y1227" s="17">
        <v>5.34299397213659E-2</v>
      </c>
      <c r="Z1227" s="17">
        <v>5.1335467106706202E-2</v>
      </c>
      <c r="AA1227" s="17">
        <v>6.3112239190058705E-2</v>
      </c>
      <c r="AB1227" s="17">
        <v>5.2702347544684697E-2</v>
      </c>
      <c r="AC1227" s="17">
        <v>3.4201791018710702E-2</v>
      </c>
      <c r="AD1227" s="17">
        <v>5.2174754688508199E-2</v>
      </c>
      <c r="AE1227" s="17"/>
      <c r="AF1227" s="17">
        <v>0</v>
      </c>
      <c r="AG1227" s="17">
        <v>9.3580006378036706E-2</v>
      </c>
      <c r="AH1227" s="17">
        <v>6.5298164236624504E-2</v>
      </c>
      <c r="AI1227" s="17">
        <v>6.3910269176814499E-2</v>
      </c>
      <c r="AJ1227" s="17">
        <v>5.4706387281630402E-2</v>
      </c>
      <c r="AK1227" s="17">
        <v>4.9850435453129803E-2</v>
      </c>
      <c r="AL1227" s="17">
        <v>3.3900239969667602E-2</v>
      </c>
      <c r="AM1227" s="17">
        <v>3.7683789826128203E-2</v>
      </c>
      <c r="AN1227" s="17">
        <v>4.1467662318382101E-2</v>
      </c>
      <c r="AO1227" s="17">
        <v>5.6890486761790503E-2</v>
      </c>
      <c r="AP1227" s="17">
        <v>6.8600333941767594E-2</v>
      </c>
      <c r="AQ1227" s="17">
        <v>3.3880986440472001E-2</v>
      </c>
      <c r="AR1227" s="17">
        <v>6.2320639259291002E-2</v>
      </c>
      <c r="AS1227" s="17">
        <v>3.7189760831871498E-2</v>
      </c>
      <c r="AT1227" s="17">
        <v>3.1840570549408601E-2</v>
      </c>
      <c r="AU1227" s="17">
        <v>3.5014175484196997E-2</v>
      </c>
      <c r="AV1227" s="17"/>
      <c r="AW1227" s="17">
        <v>3.8492494936557903E-2</v>
      </c>
      <c r="AX1227" s="17">
        <v>4.3538237580401901E-2</v>
      </c>
      <c r="AY1227" s="17">
        <v>5.7513322594276203E-2</v>
      </c>
      <c r="AZ1227" s="17">
        <v>6.2635169664182297E-2</v>
      </c>
      <c r="BA1227" s="17">
        <v>6.0851332898605497E-2</v>
      </c>
      <c r="BB1227" s="17">
        <v>6.2030512586348702E-2</v>
      </c>
      <c r="BC1227" s="17"/>
      <c r="BD1227" s="17">
        <v>6.2620861026051494E-2</v>
      </c>
      <c r="BE1227" s="17">
        <v>5.2992079463336901E-2</v>
      </c>
      <c r="BF1227" s="17">
        <v>3.9370678992112502E-2</v>
      </c>
      <c r="BG1227" s="17">
        <v>2.8410950292333401E-2</v>
      </c>
      <c r="BH1227" s="17">
        <v>2.96109064191637E-2</v>
      </c>
      <c r="BI1227" s="17"/>
      <c r="BJ1227" s="17">
        <v>5.8347981635279003E-2</v>
      </c>
      <c r="BK1227" s="17">
        <v>1.6071714690630099E-2</v>
      </c>
      <c r="BL1227" s="17"/>
      <c r="BM1227" s="17">
        <v>5.6236693581543998E-2</v>
      </c>
      <c r="BN1227" s="17">
        <v>2.4985258367387301E-2</v>
      </c>
      <c r="BO1227" s="17"/>
      <c r="BP1227" s="17">
        <v>2.4365956811031202E-2</v>
      </c>
      <c r="BQ1227" s="17">
        <v>2.6719017657471301E-2</v>
      </c>
      <c r="BR1227" s="17">
        <v>4.4569081947674997E-2</v>
      </c>
      <c r="BS1227" s="17">
        <v>5.9608445207745497E-2</v>
      </c>
      <c r="BT1227" s="17"/>
      <c r="BU1227" s="17">
        <v>3.0845136582397101E-2</v>
      </c>
      <c r="BV1227" s="17">
        <v>7.6744173149367698E-2</v>
      </c>
      <c r="BW1227" s="17"/>
      <c r="BX1227" s="17">
        <v>1.9819390288261001E-2</v>
      </c>
      <c r="BY1227" s="17">
        <v>6.3421952197855194E-2</v>
      </c>
      <c r="BZ1227" s="17"/>
      <c r="CA1227" s="17">
        <v>1.7364541012090999E-2</v>
      </c>
      <c r="CB1227" s="17">
        <v>0.12242363511165399</v>
      </c>
      <c r="CC1227" s="17">
        <v>7.11099975531824E-3</v>
      </c>
      <c r="CD1227" s="17">
        <v>3.81078533541453E-2</v>
      </c>
    </row>
    <row r="1228" spans="2:82">
      <c r="C1228" s="17"/>
      <c r="D1228" s="17"/>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c r="BA1228" s="17"/>
      <c r="BB1228" s="17"/>
      <c r="BC1228" s="17"/>
      <c r="BD1228" s="17"/>
      <c r="BE1228" s="17"/>
      <c r="BF1228" s="17"/>
      <c r="BG1228" s="17"/>
      <c r="BH1228" s="17"/>
      <c r="BI1228" s="17"/>
      <c r="BJ1228" s="17"/>
      <c r="BK1228" s="17"/>
      <c r="BL1228" s="17"/>
      <c r="BM1228" s="17"/>
      <c r="BN1228" s="17"/>
      <c r="BO1228" s="17"/>
      <c r="BP1228" s="17"/>
      <c r="BQ1228" s="17"/>
      <c r="BR1228" s="17"/>
      <c r="BS1228" s="17"/>
      <c r="BT1228" s="17"/>
      <c r="BU1228" s="17"/>
      <c r="BV1228" s="17"/>
      <c r="BW1228" s="17"/>
      <c r="BX1228" s="17"/>
      <c r="BY1228" s="17"/>
      <c r="BZ1228" s="17"/>
      <c r="CA1228" s="17"/>
      <c r="CB1228" s="17"/>
      <c r="CC1228" s="17"/>
      <c r="CD1228" s="17"/>
    </row>
    <row r="1229" spans="2:82">
      <c r="B1229" s="6" t="s">
        <v>405</v>
      </c>
      <c r="C1229" s="17"/>
      <c r="D1229" s="17"/>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c r="AZ1229" s="17"/>
      <c r="BA1229" s="17"/>
      <c r="BB1229" s="17"/>
      <c r="BC1229" s="17"/>
      <c r="BD1229" s="17"/>
      <c r="BE1229" s="17"/>
      <c r="BF1229" s="17"/>
      <c r="BG1229" s="17"/>
      <c r="BH1229" s="17"/>
      <c r="BI1229" s="17"/>
      <c r="BJ1229" s="17"/>
      <c r="BK1229" s="17"/>
      <c r="BL1229" s="17"/>
      <c r="BM1229" s="17"/>
      <c r="BN1229" s="17"/>
      <c r="BO1229" s="17"/>
      <c r="BP1229" s="17"/>
      <c r="BQ1229" s="17"/>
      <c r="BR1229" s="17"/>
      <c r="BS1229" s="17"/>
      <c r="BT1229" s="17"/>
      <c r="BU1229" s="17"/>
      <c r="BV1229" s="17"/>
      <c r="BW1229" s="17"/>
      <c r="BX1229" s="17"/>
      <c r="BY1229" s="17"/>
    </row>
    <row r="1230" spans="2:82">
      <c r="B1230" s="24" t="s">
        <v>15</v>
      </c>
      <c r="C1230" s="17"/>
      <c r="D1230" s="17"/>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7"/>
      <c r="BN1230" s="17"/>
      <c r="BO1230" s="17"/>
      <c r="BP1230" s="17"/>
      <c r="BQ1230" s="17"/>
      <c r="BR1230" s="17"/>
      <c r="BS1230" s="17"/>
      <c r="BT1230" s="17"/>
      <c r="BU1230" s="17"/>
      <c r="BV1230" s="17"/>
      <c r="BW1230" s="17"/>
      <c r="BX1230" s="17"/>
      <c r="BY1230" s="17"/>
    </row>
    <row r="1231" spans="2:82">
      <c r="B1231" t="s">
        <v>406</v>
      </c>
      <c r="C1231" s="17">
        <v>0.358609964813288</v>
      </c>
      <c r="D1231" s="17">
        <v>0.34500614264594198</v>
      </c>
      <c r="E1231" s="17">
        <v>0.369202402629142</v>
      </c>
      <c r="F1231" s="17"/>
      <c r="G1231" s="17">
        <v>0.40989469264726103</v>
      </c>
      <c r="H1231" s="17">
        <v>0.34664377204386798</v>
      </c>
      <c r="I1231" s="17">
        <v>0.32331563832023202</v>
      </c>
      <c r="J1231" s="17">
        <v>0.30983866980586</v>
      </c>
      <c r="K1231" s="17">
        <v>0.33943118592496502</v>
      </c>
      <c r="L1231" s="17">
        <v>0.41779569627276297</v>
      </c>
      <c r="M1231" s="17"/>
      <c r="N1231" s="17">
        <v>0.411455909569651</v>
      </c>
      <c r="O1231" s="17">
        <v>0.382511671089723</v>
      </c>
      <c r="P1231" s="17">
        <v>0.30907726566128801</v>
      </c>
      <c r="Q1231" s="17">
        <v>0.32215852746788298</v>
      </c>
      <c r="R1231" s="17"/>
      <c r="S1231" s="17">
        <v>0.36225503777677898</v>
      </c>
      <c r="T1231" s="17">
        <v>0.38035821981613199</v>
      </c>
      <c r="U1231" s="17">
        <v>0.40211377215974797</v>
      </c>
      <c r="V1231" s="17">
        <v>0.33713704329669603</v>
      </c>
      <c r="W1231" s="17">
        <v>0.31611680294197603</v>
      </c>
      <c r="X1231" s="17">
        <v>0.28393161437161601</v>
      </c>
      <c r="Y1231" s="17">
        <v>0.42777930943814602</v>
      </c>
      <c r="Z1231" s="17">
        <v>0.370657440070774</v>
      </c>
      <c r="AA1231" s="17">
        <v>0.36593010424960898</v>
      </c>
      <c r="AB1231" s="17">
        <v>0.37513120579849102</v>
      </c>
      <c r="AC1231" s="17">
        <v>0.300975146792064</v>
      </c>
      <c r="AD1231" s="17">
        <v>0.34290182814146503</v>
      </c>
      <c r="AE1231" s="17"/>
      <c r="AF1231" s="17">
        <v>0.52332754174363905</v>
      </c>
      <c r="AG1231" s="17">
        <v>0.334305938212201</v>
      </c>
      <c r="AH1231" s="17">
        <v>0.30084049127043</v>
      </c>
      <c r="AI1231" s="17">
        <v>0.28840255309807</v>
      </c>
      <c r="AJ1231" s="17">
        <v>0.34091213337867199</v>
      </c>
      <c r="AK1231" s="17">
        <v>0.34518264927969899</v>
      </c>
      <c r="AL1231" s="17">
        <v>0.37551195222889699</v>
      </c>
      <c r="AM1231" s="17">
        <v>0.37698202776029599</v>
      </c>
      <c r="AN1231" s="17">
        <v>0.35758365459984698</v>
      </c>
      <c r="AO1231" s="17">
        <v>0.43566641026710501</v>
      </c>
      <c r="AP1231" s="17">
        <v>0.41101530729334002</v>
      </c>
      <c r="AQ1231" s="17">
        <v>0.36250316088293799</v>
      </c>
      <c r="AR1231" s="17">
        <v>0.41361801474333798</v>
      </c>
      <c r="AS1231" s="17">
        <v>0.22451305045327599</v>
      </c>
      <c r="AT1231" s="17">
        <v>0.43889367978892402</v>
      </c>
      <c r="AU1231" s="17">
        <v>0.39507037890382302</v>
      </c>
      <c r="AV1231" s="17"/>
      <c r="AW1231" s="17">
        <v>0.37051029014137998</v>
      </c>
      <c r="AX1231" s="17">
        <v>0.33927175713569802</v>
      </c>
      <c r="AY1231" s="17">
        <v>0.33459773436840401</v>
      </c>
      <c r="AZ1231" s="17">
        <v>0.37380890317582</v>
      </c>
      <c r="BA1231" s="17">
        <v>0.40253834100157798</v>
      </c>
      <c r="BB1231" s="17">
        <v>0.31822812327070799</v>
      </c>
      <c r="BC1231" s="17"/>
      <c r="BD1231" s="17">
        <v>0.31109313029762897</v>
      </c>
      <c r="BE1231" s="17">
        <v>0.33978291577410602</v>
      </c>
      <c r="BF1231" s="17">
        <v>0.39853127004671701</v>
      </c>
      <c r="BG1231" s="17">
        <v>0.40879240690246299</v>
      </c>
      <c r="BH1231" s="17">
        <v>0.41237054823702002</v>
      </c>
      <c r="BI1231" s="17"/>
      <c r="BJ1231" s="17">
        <v>0.36729912360127498</v>
      </c>
      <c r="BK1231" s="17">
        <v>0.33036766724851302</v>
      </c>
      <c r="BL1231" s="17"/>
      <c r="BM1231" s="17">
        <v>0.36068183258040598</v>
      </c>
      <c r="BN1231" s="17">
        <v>0.357786178365122</v>
      </c>
      <c r="BO1231" s="17"/>
      <c r="BP1231" s="17">
        <v>0.39051935669777199</v>
      </c>
      <c r="BQ1231" s="17">
        <v>0.367090827421588</v>
      </c>
      <c r="BR1231" s="17">
        <v>0.41223374876897101</v>
      </c>
      <c r="BS1231" s="17">
        <v>0.35579196739668401</v>
      </c>
      <c r="BT1231" s="17"/>
      <c r="BU1231" s="17">
        <v>0.41004228583777103</v>
      </c>
      <c r="BV1231" s="17">
        <v>0.29324743899761002</v>
      </c>
      <c r="BW1231" s="17"/>
      <c r="BX1231" s="17">
        <v>0.444507500363087</v>
      </c>
      <c r="BY1231" s="17">
        <v>0.32262376218668298</v>
      </c>
    </row>
    <row r="1232" spans="2:82">
      <c r="B1232" t="s">
        <v>407</v>
      </c>
      <c r="C1232" s="17">
        <v>0.34496450165169001</v>
      </c>
      <c r="D1232" s="17">
        <v>0.32905642636704202</v>
      </c>
      <c r="E1232" s="17">
        <v>0.358618702184267</v>
      </c>
      <c r="F1232" s="17"/>
      <c r="G1232" s="17">
        <v>0.40843333549470501</v>
      </c>
      <c r="H1232" s="17">
        <v>0.31339372785186898</v>
      </c>
      <c r="I1232" s="17">
        <v>0.30545506683962897</v>
      </c>
      <c r="J1232" s="17">
        <v>0.32133574952486699</v>
      </c>
      <c r="K1232" s="17">
        <v>0.324974537530765</v>
      </c>
      <c r="L1232" s="17">
        <v>0.39340315554229099</v>
      </c>
      <c r="M1232" s="17"/>
      <c r="N1232" s="17">
        <v>0.39928755091240498</v>
      </c>
      <c r="O1232" s="17">
        <v>0.36881687211191</v>
      </c>
      <c r="P1232" s="17">
        <v>0.27732938417979303</v>
      </c>
      <c r="Q1232" s="17">
        <v>0.319265032225578</v>
      </c>
      <c r="R1232" s="17"/>
      <c r="S1232" s="17">
        <v>0.32490895887239601</v>
      </c>
      <c r="T1232" s="17">
        <v>0.38782860748200099</v>
      </c>
      <c r="U1232" s="17">
        <v>0.43059636391582801</v>
      </c>
      <c r="V1232" s="17">
        <v>0.28805431690308603</v>
      </c>
      <c r="W1232" s="17">
        <v>0.35461899275081499</v>
      </c>
      <c r="X1232" s="17">
        <v>0.26917121676379202</v>
      </c>
      <c r="Y1232" s="17">
        <v>0.43662651306729899</v>
      </c>
      <c r="Z1232" s="17">
        <v>0.28925987327788899</v>
      </c>
      <c r="AA1232" s="17">
        <v>0.37684243206436002</v>
      </c>
      <c r="AB1232" s="17">
        <v>0.35794514072945999</v>
      </c>
      <c r="AC1232" s="17">
        <v>0.25413899064121798</v>
      </c>
      <c r="AD1232" s="17">
        <v>0.27033556678002602</v>
      </c>
      <c r="AE1232" s="17"/>
      <c r="AF1232" s="17">
        <v>0.41842662120951002</v>
      </c>
      <c r="AG1232" s="17">
        <v>0.24271102865074001</v>
      </c>
      <c r="AH1232" s="17">
        <v>0.39398510363374201</v>
      </c>
      <c r="AI1232" s="17">
        <v>0.29298475033202798</v>
      </c>
      <c r="AJ1232" s="17">
        <v>0.33858419092481901</v>
      </c>
      <c r="AK1232" s="17">
        <v>0.328189124271625</v>
      </c>
      <c r="AL1232" s="17">
        <v>0.36487757682213501</v>
      </c>
      <c r="AM1232" s="17">
        <v>0.35120480078063498</v>
      </c>
      <c r="AN1232" s="17">
        <v>0.34237318925486598</v>
      </c>
      <c r="AO1232" s="17">
        <v>0.350650671286101</v>
      </c>
      <c r="AP1232" s="17">
        <v>0.39853379901237701</v>
      </c>
      <c r="AQ1232" s="17">
        <v>0.36642912861831201</v>
      </c>
      <c r="AR1232" s="17">
        <v>0.33765727527778899</v>
      </c>
      <c r="AS1232" s="17">
        <v>0.31886169749316401</v>
      </c>
      <c r="AT1232" s="17">
        <v>0.38494475246267001</v>
      </c>
      <c r="AU1232" s="17">
        <v>0.40246956398497902</v>
      </c>
      <c r="AV1232" s="17"/>
      <c r="AW1232" s="17">
        <v>0.35439894398789101</v>
      </c>
      <c r="AX1232" s="17">
        <v>0.354570168885392</v>
      </c>
      <c r="AY1232" s="17">
        <v>0.30667039603093399</v>
      </c>
      <c r="AZ1232" s="17">
        <v>0.35033201940068498</v>
      </c>
      <c r="BA1232" s="17">
        <v>0.34389391490455201</v>
      </c>
      <c r="BB1232" s="17">
        <v>0.33038797209140203</v>
      </c>
      <c r="BC1232" s="17"/>
      <c r="BD1232" s="17">
        <v>0.31991913347075202</v>
      </c>
      <c r="BE1232" s="17">
        <v>0.33256517210085801</v>
      </c>
      <c r="BF1232" s="17">
        <v>0.36230456114439702</v>
      </c>
      <c r="BG1232" s="17">
        <v>0.38765936748367702</v>
      </c>
      <c r="BH1232" s="17">
        <v>0.51125273590360798</v>
      </c>
      <c r="BI1232" s="17"/>
      <c r="BJ1232" s="17">
        <v>0.348024856683252</v>
      </c>
      <c r="BK1232" s="17">
        <v>0.34111640944225902</v>
      </c>
      <c r="BL1232" s="17"/>
      <c r="BM1232" s="17">
        <v>0.35154161431589798</v>
      </c>
      <c r="BN1232" s="17">
        <v>0.31860511180087903</v>
      </c>
      <c r="BO1232" s="17"/>
      <c r="BP1232" s="17">
        <v>0.34987992065726597</v>
      </c>
      <c r="BQ1232" s="17">
        <v>0.38584763840261999</v>
      </c>
      <c r="BR1232" s="17">
        <v>0.44939837668021798</v>
      </c>
      <c r="BS1232" s="17">
        <v>0.33416037957188</v>
      </c>
      <c r="BT1232" s="17"/>
      <c r="BU1232" s="17">
        <v>0.38142757029085</v>
      </c>
      <c r="BV1232" s="17">
        <v>0.29862558056525101</v>
      </c>
      <c r="BW1232" s="17"/>
      <c r="BX1232" s="17">
        <v>0.41542456152941798</v>
      </c>
      <c r="BY1232" s="17">
        <v>0.31544572703710699</v>
      </c>
    </row>
    <row r="1233" spans="2:77">
      <c r="B1233" t="s">
        <v>408</v>
      </c>
      <c r="C1233" s="17">
        <v>0.318419421417594</v>
      </c>
      <c r="D1233" s="17">
        <v>0.33609688615810601</v>
      </c>
      <c r="E1233" s="17">
        <v>0.301127619211711</v>
      </c>
      <c r="F1233" s="17"/>
      <c r="G1233" s="17">
        <v>0.30670197201977101</v>
      </c>
      <c r="H1233" s="17">
        <v>0.30725640180640301</v>
      </c>
      <c r="I1233" s="17">
        <v>0.32227323242373901</v>
      </c>
      <c r="J1233" s="17">
        <v>0.27097702537707202</v>
      </c>
      <c r="K1233" s="17">
        <v>0.314558794376539</v>
      </c>
      <c r="L1233" s="17">
        <v>0.378258454826642</v>
      </c>
      <c r="M1233" s="17"/>
      <c r="N1233" s="17">
        <v>0.35240611326100502</v>
      </c>
      <c r="O1233" s="17">
        <v>0.328394099036665</v>
      </c>
      <c r="P1233" s="17">
        <v>0.298804812829014</v>
      </c>
      <c r="Q1233" s="17">
        <v>0.28578765514323901</v>
      </c>
      <c r="R1233" s="17"/>
      <c r="S1233" s="17">
        <v>0.32957569679092502</v>
      </c>
      <c r="T1233" s="17">
        <v>0.35228765997341899</v>
      </c>
      <c r="U1233" s="17">
        <v>0.27454648221783401</v>
      </c>
      <c r="V1233" s="17">
        <v>0.28618222156326201</v>
      </c>
      <c r="W1233" s="17">
        <v>0.37480217331370103</v>
      </c>
      <c r="X1233" s="17">
        <v>0.33560614841292402</v>
      </c>
      <c r="Y1233" s="17">
        <v>0.32426954413970499</v>
      </c>
      <c r="Z1233" s="17">
        <v>0.26873047891691498</v>
      </c>
      <c r="AA1233" s="17">
        <v>0.30267006252116202</v>
      </c>
      <c r="AB1233" s="17">
        <v>0.34936629633635502</v>
      </c>
      <c r="AC1233" s="17">
        <v>0.27846345810756501</v>
      </c>
      <c r="AD1233" s="17">
        <v>0.24543989531982499</v>
      </c>
      <c r="AE1233" s="17"/>
      <c r="AF1233" s="17">
        <v>0.36418030683139602</v>
      </c>
      <c r="AG1233" s="17">
        <v>0.32045101646454799</v>
      </c>
      <c r="AH1233" s="17">
        <v>0.27503016740437503</v>
      </c>
      <c r="AI1233" s="17">
        <v>0.33991040739522099</v>
      </c>
      <c r="AJ1233" s="17">
        <v>0.27396976881318402</v>
      </c>
      <c r="AK1233" s="17">
        <v>0.30608466735358297</v>
      </c>
      <c r="AL1233" s="17">
        <v>0.28430162542520199</v>
      </c>
      <c r="AM1233" s="17">
        <v>0.36206152658927399</v>
      </c>
      <c r="AN1233" s="17">
        <v>0.32893155686609399</v>
      </c>
      <c r="AO1233" s="17">
        <v>0.30943010894898298</v>
      </c>
      <c r="AP1233" s="17">
        <v>0.43032182752968801</v>
      </c>
      <c r="AQ1233" s="17">
        <v>0.33205282763516097</v>
      </c>
      <c r="AR1233" s="17">
        <v>0.33850946423863298</v>
      </c>
      <c r="AS1233" s="17">
        <v>0.32743851447524103</v>
      </c>
      <c r="AT1233" s="17">
        <v>0.41243084384131501</v>
      </c>
      <c r="AU1233" s="17">
        <v>0.309604829344655</v>
      </c>
      <c r="AV1233" s="17"/>
      <c r="AW1233" s="17">
        <v>0.33185194299496401</v>
      </c>
      <c r="AX1233" s="17">
        <v>0.330271860084767</v>
      </c>
      <c r="AY1233" s="17">
        <v>0.30703101171550301</v>
      </c>
      <c r="AZ1233" s="17">
        <v>0.28944084397412301</v>
      </c>
      <c r="BA1233" s="17">
        <v>0.31882357782301002</v>
      </c>
      <c r="BB1233" s="17">
        <v>0.334702002334132</v>
      </c>
      <c r="BC1233" s="17"/>
      <c r="BD1233" s="17">
        <v>0.27446837775126898</v>
      </c>
      <c r="BE1233" s="17">
        <v>0.29030699401370602</v>
      </c>
      <c r="BF1233" s="17">
        <v>0.37116459577661698</v>
      </c>
      <c r="BG1233" s="17">
        <v>0.33678313232159102</v>
      </c>
      <c r="BH1233" s="17">
        <v>0.30651613228441998</v>
      </c>
      <c r="BI1233" s="17"/>
      <c r="BJ1233" s="17">
        <v>0.31203319046003097</v>
      </c>
      <c r="BK1233" s="17">
        <v>0.34431158148427898</v>
      </c>
      <c r="BL1233" s="17"/>
      <c r="BM1233" s="17">
        <v>0.31960362016573501</v>
      </c>
      <c r="BN1233" s="17">
        <v>0.31145283484243003</v>
      </c>
      <c r="BO1233" s="17"/>
      <c r="BP1233" s="17">
        <v>0.31233283275224699</v>
      </c>
      <c r="BQ1233" s="17">
        <v>0.37440736232171801</v>
      </c>
      <c r="BR1233" s="17">
        <v>0.323577955796019</v>
      </c>
      <c r="BS1233" s="17">
        <v>0.31232924207812002</v>
      </c>
      <c r="BT1233" s="17"/>
      <c r="BU1233" s="17">
        <v>0.35187449209051902</v>
      </c>
      <c r="BV1233" s="17">
        <v>0.27590320054777401</v>
      </c>
      <c r="BW1233" s="17"/>
      <c r="BX1233" s="17">
        <v>0.34066197954564897</v>
      </c>
      <c r="BY1233" s="17">
        <v>0.30910104925933601</v>
      </c>
    </row>
    <row r="1234" spans="2:77">
      <c r="B1234" t="s">
        <v>409</v>
      </c>
      <c r="C1234" s="17">
        <v>0.31483931385266101</v>
      </c>
      <c r="D1234" s="17">
        <v>0.31607141732953498</v>
      </c>
      <c r="E1234" s="17">
        <v>0.31369686507755001</v>
      </c>
      <c r="F1234" s="17"/>
      <c r="G1234" s="17">
        <v>0.39059520223567901</v>
      </c>
      <c r="H1234" s="17">
        <v>0.301581244013229</v>
      </c>
      <c r="I1234" s="17">
        <v>0.29066597688305001</v>
      </c>
      <c r="J1234" s="17">
        <v>0.28144374731698801</v>
      </c>
      <c r="K1234" s="17">
        <v>0.311271995242139</v>
      </c>
      <c r="L1234" s="17">
        <v>0.323570611174054</v>
      </c>
      <c r="M1234" s="17"/>
      <c r="N1234" s="17">
        <v>0.37042187113851799</v>
      </c>
      <c r="O1234" s="17">
        <v>0.31776679965974902</v>
      </c>
      <c r="P1234" s="17">
        <v>0.26916562948524497</v>
      </c>
      <c r="Q1234" s="17">
        <v>0.294472995678561</v>
      </c>
      <c r="R1234" s="17"/>
      <c r="S1234" s="17">
        <v>0.33292730952288402</v>
      </c>
      <c r="T1234" s="17">
        <v>0.35198968507308298</v>
      </c>
      <c r="U1234" s="17">
        <v>0.38410010397028299</v>
      </c>
      <c r="V1234" s="17">
        <v>0.28187953141226602</v>
      </c>
      <c r="W1234" s="17">
        <v>0.28689094186451097</v>
      </c>
      <c r="X1234" s="17">
        <v>0.29498739779118599</v>
      </c>
      <c r="Y1234" s="17">
        <v>0.32156208676015602</v>
      </c>
      <c r="Z1234" s="17">
        <v>0.335668917694256</v>
      </c>
      <c r="AA1234" s="17">
        <v>0.25720189321123899</v>
      </c>
      <c r="AB1234" s="17">
        <v>0.36489364588904299</v>
      </c>
      <c r="AC1234" s="17">
        <v>0.26385051859847403</v>
      </c>
      <c r="AD1234" s="17">
        <v>0.22743602779864799</v>
      </c>
      <c r="AE1234" s="17"/>
      <c r="AF1234" s="17">
        <v>0.240974602915067</v>
      </c>
      <c r="AG1234" s="17">
        <v>0.33616710120842802</v>
      </c>
      <c r="AH1234" s="17">
        <v>0.26588635502636998</v>
      </c>
      <c r="AI1234" s="17">
        <v>0.24365971671370801</v>
      </c>
      <c r="AJ1234" s="17">
        <v>0.29648029505611501</v>
      </c>
      <c r="AK1234" s="17">
        <v>0.29692227367622398</v>
      </c>
      <c r="AL1234" s="17">
        <v>0.31633941337063498</v>
      </c>
      <c r="AM1234" s="17">
        <v>0.236806589283237</v>
      </c>
      <c r="AN1234" s="17">
        <v>0.34628669945173202</v>
      </c>
      <c r="AO1234" s="17">
        <v>0.34755529104954502</v>
      </c>
      <c r="AP1234" s="17">
        <v>0.39866685594964202</v>
      </c>
      <c r="AQ1234" s="17">
        <v>0.37712592152889501</v>
      </c>
      <c r="AR1234" s="17">
        <v>0.285827146841719</v>
      </c>
      <c r="AS1234" s="17">
        <v>0.40416663325924701</v>
      </c>
      <c r="AT1234" s="17">
        <v>0.41767684831212298</v>
      </c>
      <c r="AU1234" s="17">
        <v>0.38023730547618401</v>
      </c>
      <c r="AV1234" s="17"/>
      <c r="AW1234" s="17">
        <v>0.315006660868352</v>
      </c>
      <c r="AX1234" s="17">
        <v>0.30025617127105397</v>
      </c>
      <c r="AY1234" s="17">
        <v>0.32066488874007798</v>
      </c>
      <c r="AZ1234" s="17">
        <v>0.301640761721232</v>
      </c>
      <c r="BA1234" s="17">
        <v>0.35153183640324898</v>
      </c>
      <c r="BB1234" s="17">
        <v>0.35931762367856301</v>
      </c>
      <c r="BC1234" s="17"/>
      <c r="BD1234" s="17">
        <v>0.26786751003164599</v>
      </c>
      <c r="BE1234" s="17">
        <v>0.31464595518863803</v>
      </c>
      <c r="BF1234" s="17">
        <v>0.36124615712131303</v>
      </c>
      <c r="BG1234" s="17">
        <v>0.30816890737326502</v>
      </c>
      <c r="BH1234" s="17">
        <v>0.53164845353941204</v>
      </c>
      <c r="BI1234" s="17"/>
      <c r="BJ1234" s="17">
        <v>0.31100620465439599</v>
      </c>
      <c r="BK1234" s="17">
        <v>0.33126090190127699</v>
      </c>
      <c r="BL1234" s="17"/>
      <c r="BM1234" s="17">
        <v>0.31586669017325097</v>
      </c>
      <c r="BN1234" s="17">
        <v>0.31374823785518802</v>
      </c>
      <c r="BO1234" s="17"/>
      <c r="BP1234" s="17">
        <v>0.29602111914910401</v>
      </c>
      <c r="BQ1234" s="17">
        <v>0.314286040185071</v>
      </c>
      <c r="BR1234" s="17">
        <v>0.389391864020523</v>
      </c>
      <c r="BS1234" s="17">
        <v>0.31451556003519299</v>
      </c>
      <c r="BT1234" s="17"/>
      <c r="BU1234" s="17">
        <v>0.34895994692471899</v>
      </c>
      <c r="BV1234" s="17">
        <v>0.27147726610533102</v>
      </c>
      <c r="BW1234" s="17"/>
      <c r="BX1234" s="17">
        <v>0.380481432767585</v>
      </c>
      <c r="BY1234" s="17">
        <v>0.28733898363954802</v>
      </c>
    </row>
    <row r="1235" spans="2:77">
      <c r="B1235" t="s">
        <v>410</v>
      </c>
      <c r="C1235" s="17">
        <v>0.29441215978017199</v>
      </c>
      <c r="D1235" s="17">
        <v>0.32792040767660002</v>
      </c>
      <c r="E1235" s="17">
        <v>0.26172214293343099</v>
      </c>
      <c r="F1235" s="17"/>
      <c r="G1235" s="17">
        <v>0.39005506009171997</v>
      </c>
      <c r="H1235" s="17">
        <v>0.28472320770283199</v>
      </c>
      <c r="I1235" s="17">
        <v>0.256083141164965</v>
      </c>
      <c r="J1235" s="17">
        <v>0.25705613108284903</v>
      </c>
      <c r="K1235" s="17">
        <v>0.27284098977383597</v>
      </c>
      <c r="L1235" s="17">
        <v>0.31340786555359101</v>
      </c>
      <c r="M1235" s="17"/>
      <c r="N1235" s="17">
        <v>0.35165931460331201</v>
      </c>
      <c r="O1235" s="17">
        <v>0.288877959318113</v>
      </c>
      <c r="P1235" s="17">
        <v>0.27017060501037199</v>
      </c>
      <c r="Q1235" s="17">
        <v>0.25752805971634501</v>
      </c>
      <c r="R1235" s="17"/>
      <c r="S1235" s="17">
        <v>0.30587381688757698</v>
      </c>
      <c r="T1235" s="17">
        <v>0.25920757718693799</v>
      </c>
      <c r="U1235" s="17">
        <v>0.29872110116648598</v>
      </c>
      <c r="V1235" s="17">
        <v>0.262683123306028</v>
      </c>
      <c r="W1235" s="17">
        <v>0.27194453570007499</v>
      </c>
      <c r="X1235" s="17">
        <v>0.29242240241300499</v>
      </c>
      <c r="Y1235" s="17">
        <v>0.37095290183898399</v>
      </c>
      <c r="Z1235" s="17">
        <v>0.29767510656122498</v>
      </c>
      <c r="AA1235" s="17">
        <v>0.32039093195751001</v>
      </c>
      <c r="AB1235" s="17">
        <v>0.33608816221418902</v>
      </c>
      <c r="AC1235" s="17">
        <v>0.23003981413268801</v>
      </c>
      <c r="AD1235" s="17">
        <v>0.198543475794103</v>
      </c>
      <c r="AE1235" s="17"/>
      <c r="AF1235" s="17">
        <v>0.23123360911270899</v>
      </c>
      <c r="AG1235" s="17">
        <v>0.21404558839687601</v>
      </c>
      <c r="AH1235" s="17">
        <v>0.240420388049078</v>
      </c>
      <c r="AI1235" s="17">
        <v>0.24194335753648299</v>
      </c>
      <c r="AJ1235" s="17">
        <v>0.32238861802037799</v>
      </c>
      <c r="AK1235" s="17">
        <v>0.28351001023532102</v>
      </c>
      <c r="AL1235" s="17">
        <v>0.254245393424543</v>
      </c>
      <c r="AM1235" s="17">
        <v>0.31941723427045099</v>
      </c>
      <c r="AN1235" s="17">
        <v>0.275957813128825</v>
      </c>
      <c r="AO1235" s="17">
        <v>0.37693785250812201</v>
      </c>
      <c r="AP1235" s="17">
        <v>0.32893106378920201</v>
      </c>
      <c r="AQ1235" s="17">
        <v>0.34367348672871501</v>
      </c>
      <c r="AR1235" s="17">
        <v>0.28349398400552001</v>
      </c>
      <c r="AS1235" s="17">
        <v>0.30532898005349401</v>
      </c>
      <c r="AT1235" s="17">
        <v>0.31420084493857697</v>
      </c>
      <c r="AU1235" s="17">
        <v>0.35921654902768102</v>
      </c>
      <c r="AV1235" s="17"/>
      <c r="AW1235" s="17">
        <v>0.279387686570299</v>
      </c>
      <c r="AX1235" s="17">
        <v>0.29536517261716799</v>
      </c>
      <c r="AY1235" s="17">
        <v>0.27187590714704402</v>
      </c>
      <c r="AZ1235" s="17">
        <v>0.32554989639773502</v>
      </c>
      <c r="BA1235" s="17">
        <v>0.32834652552334898</v>
      </c>
      <c r="BB1235" s="17">
        <v>0.21489906687223201</v>
      </c>
      <c r="BC1235" s="17"/>
      <c r="BD1235" s="17">
        <v>0.27473179097073502</v>
      </c>
      <c r="BE1235" s="17">
        <v>0.26638935138676501</v>
      </c>
      <c r="BF1235" s="17">
        <v>0.33968747446894199</v>
      </c>
      <c r="BG1235" s="17">
        <v>0.28102936836082398</v>
      </c>
      <c r="BH1235" s="17">
        <v>0.234915942377946</v>
      </c>
      <c r="BI1235" s="17"/>
      <c r="BJ1235" s="17">
        <v>0.296459831735923</v>
      </c>
      <c r="BK1235" s="17">
        <v>0.28587784165737101</v>
      </c>
      <c r="BL1235" s="17"/>
      <c r="BM1235" s="17">
        <v>0.29456473934961303</v>
      </c>
      <c r="BN1235" s="17">
        <v>0.29894490075583302</v>
      </c>
      <c r="BO1235" s="17"/>
      <c r="BP1235" s="17">
        <v>0.29913039248262802</v>
      </c>
      <c r="BQ1235" s="17">
        <v>0.32623854345889303</v>
      </c>
      <c r="BR1235" s="17">
        <v>0.373067747291003</v>
      </c>
      <c r="BS1235" s="17">
        <v>0.28589059884455797</v>
      </c>
      <c r="BT1235" s="17"/>
      <c r="BU1235" s="17">
        <v>0.33509508099517099</v>
      </c>
      <c r="BV1235" s="17">
        <v>0.24271045868628699</v>
      </c>
      <c r="BW1235" s="17"/>
      <c r="BX1235" s="17">
        <v>0.380556232519218</v>
      </c>
      <c r="BY1235" s="17">
        <v>0.258322672033797</v>
      </c>
    </row>
    <row r="1236" spans="2:77">
      <c r="B1236" t="s">
        <v>411</v>
      </c>
      <c r="C1236" s="17">
        <v>0.261682569762134</v>
      </c>
      <c r="D1236" s="17">
        <v>0.29296529969024598</v>
      </c>
      <c r="E1236" s="17">
        <v>0.231866840013839</v>
      </c>
      <c r="F1236" s="17"/>
      <c r="G1236" s="17">
        <v>0.26311663994196499</v>
      </c>
      <c r="H1236" s="17">
        <v>0.27108958866334198</v>
      </c>
      <c r="I1236" s="17">
        <v>0.25242792013626197</v>
      </c>
      <c r="J1236" s="17">
        <v>0.248335647192401</v>
      </c>
      <c r="K1236" s="17">
        <v>0.25728933808129001</v>
      </c>
      <c r="L1236" s="17">
        <v>0.27541018874444001</v>
      </c>
      <c r="M1236" s="17"/>
      <c r="N1236" s="17">
        <v>0.30777255589041902</v>
      </c>
      <c r="O1236" s="17">
        <v>0.25160628623498998</v>
      </c>
      <c r="P1236" s="17">
        <v>0.24698040967275101</v>
      </c>
      <c r="Q1236" s="17">
        <v>0.236679926514231</v>
      </c>
      <c r="R1236" s="17"/>
      <c r="S1236" s="17">
        <v>0.26878041851072398</v>
      </c>
      <c r="T1236" s="17">
        <v>0.248864279657566</v>
      </c>
      <c r="U1236" s="17">
        <v>0.31338650361980602</v>
      </c>
      <c r="V1236" s="17">
        <v>0.208561994966802</v>
      </c>
      <c r="W1236" s="17">
        <v>0.29519360098041197</v>
      </c>
      <c r="X1236" s="17">
        <v>0.287432212953598</v>
      </c>
      <c r="Y1236" s="17">
        <v>0.240411325424916</v>
      </c>
      <c r="Z1236" s="17">
        <v>0.253367673574798</v>
      </c>
      <c r="AA1236" s="17">
        <v>0.21026855238127301</v>
      </c>
      <c r="AB1236" s="17">
        <v>0.34928875785916502</v>
      </c>
      <c r="AC1236" s="17">
        <v>0.21766037563856899</v>
      </c>
      <c r="AD1236" s="17">
        <v>0.219665682397577</v>
      </c>
      <c r="AE1236" s="17"/>
      <c r="AF1236" s="17">
        <v>0.15523417368721901</v>
      </c>
      <c r="AG1236" s="17">
        <v>0.207752495473259</v>
      </c>
      <c r="AH1236" s="17">
        <v>0.225241345587611</v>
      </c>
      <c r="AI1236" s="17">
        <v>0.27417411423836802</v>
      </c>
      <c r="AJ1236" s="17">
        <v>0.194025465766755</v>
      </c>
      <c r="AK1236" s="17">
        <v>0.28584381942081799</v>
      </c>
      <c r="AL1236" s="17">
        <v>0.21507603084844501</v>
      </c>
      <c r="AM1236" s="17">
        <v>0.29882853218154798</v>
      </c>
      <c r="AN1236" s="17">
        <v>0.27139893947918597</v>
      </c>
      <c r="AO1236" s="17">
        <v>0.23431479737345101</v>
      </c>
      <c r="AP1236" s="17">
        <v>0.31063570467449397</v>
      </c>
      <c r="AQ1236" s="17">
        <v>0.33492287993296699</v>
      </c>
      <c r="AR1236" s="17">
        <v>0.215079972814672</v>
      </c>
      <c r="AS1236" s="17">
        <v>0.32599357506542198</v>
      </c>
      <c r="AT1236" s="17">
        <v>0.40749423160097198</v>
      </c>
      <c r="AU1236" s="17">
        <v>0.27201594025098902</v>
      </c>
      <c r="AV1236" s="17"/>
      <c r="AW1236" s="17">
        <v>0.26252137099808198</v>
      </c>
      <c r="AX1236" s="17">
        <v>0.27288041164833898</v>
      </c>
      <c r="AY1236" s="17">
        <v>0.26559786336361801</v>
      </c>
      <c r="AZ1236" s="17">
        <v>0.24647459436841701</v>
      </c>
      <c r="BA1236" s="17">
        <v>0.27698735405991098</v>
      </c>
      <c r="BB1236" s="17">
        <v>0.209633011354281</v>
      </c>
      <c r="BC1236" s="17"/>
      <c r="BD1236" s="17">
        <v>0.219323181056163</v>
      </c>
      <c r="BE1236" s="17">
        <v>0.24292102411716199</v>
      </c>
      <c r="BF1236" s="17">
        <v>0.28402843938799499</v>
      </c>
      <c r="BG1236" s="17">
        <v>0.30930790711425799</v>
      </c>
      <c r="BH1236" s="17">
        <v>0.41993683904329498</v>
      </c>
      <c r="BI1236" s="17"/>
      <c r="BJ1236" s="17">
        <v>0.26642671458827599</v>
      </c>
      <c r="BK1236" s="17">
        <v>0.24423323364480701</v>
      </c>
      <c r="BL1236" s="17"/>
      <c r="BM1236" s="17">
        <v>0.26242188605719002</v>
      </c>
      <c r="BN1236" s="17">
        <v>0.26140712182797798</v>
      </c>
      <c r="BO1236" s="17"/>
      <c r="BP1236" s="17">
        <v>0.26434259113847702</v>
      </c>
      <c r="BQ1236" s="17">
        <v>0.26897503741589601</v>
      </c>
      <c r="BR1236" s="17">
        <v>0.30146913694952099</v>
      </c>
      <c r="BS1236" s="17">
        <v>0.26167995892208601</v>
      </c>
      <c r="BT1236" s="17"/>
      <c r="BU1236" s="17">
        <v>0.29266081413178902</v>
      </c>
      <c r="BV1236" s="17">
        <v>0.22231401207304699</v>
      </c>
      <c r="BW1236" s="17"/>
      <c r="BX1236" s="17">
        <v>0.27342027049408502</v>
      </c>
      <c r="BY1236" s="17">
        <v>0.25676513791491201</v>
      </c>
    </row>
    <row r="1237" spans="2:77">
      <c r="B1237" t="s">
        <v>412</v>
      </c>
      <c r="C1237" s="17">
        <v>0.232489799781981</v>
      </c>
      <c r="D1237" s="17">
        <v>0.24380990675582301</v>
      </c>
      <c r="E1237" s="17">
        <v>0.221943215465814</v>
      </c>
      <c r="F1237" s="17"/>
      <c r="G1237" s="17">
        <v>0.27406511707584802</v>
      </c>
      <c r="H1237" s="17">
        <v>0.24597599192245101</v>
      </c>
      <c r="I1237" s="17">
        <v>0.238882115322432</v>
      </c>
      <c r="J1237" s="17">
        <v>0.20600038620193101</v>
      </c>
      <c r="K1237" s="17">
        <v>0.19330678372920701</v>
      </c>
      <c r="L1237" s="17">
        <v>0.236124699573382</v>
      </c>
      <c r="M1237" s="17"/>
      <c r="N1237" s="17">
        <v>0.26291700681385799</v>
      </c>
      <c r="O1237" s="17">
        <v>0.21979144436161199</v>
      </c>
      <c r="P1237" s="17">
        <v>0.22053677491073401</v>
      </c>
      <c r="Q1237" s="17">
        <v>0.224640065239949</v>
      </c>
      <c r="R1237" s="17"/>
      <c r="S1237" s="17">
        <v>0.23439219719882601</v>
      </c>
      <c r="T1237" s="17">
        <v>0.23612200978329401</v>
      </c>
      <c r="U1237" s="17">
        <v>0.20917287980871599</v>
      </c>
      <c r="V1237" s="17">
        <v>0.262203688993419</v>
      </c>
      <c r="W1237" s="17">
        <v>0.22716610683166399</v>
      </c>
      <c r="X1237" s="17">
        <v>0.26410286985305897</v>
      </c>
      <c r="Y1237" s="17">
        <v>0.20645872493935899</v>
      </c>
      <c r="Z1237" s="17">
        <v>0.18081607110091599</v>
      </c>
      <c r="AA1237" s="17">
        <v>0.22739050755696799</v>
      </c>
      <c r="AB1237" s="17">
        <v>0.22673582819799501</v>
      </c>
      <c r="AC1237" s="17">
        <v>0.22485014317423199</v>
      </c>
      <c r="AD1237" s="17">
        <v>0.281553284350266</v>
      </c>
      <c r="AE1237" s="17"/>
      <c r="AF1237" s="17">
        <v>8.8975732064085794E-2</v>
      </c>
      <c r="AG1237" s="17">
        <v>0.16198691932994799</v>
      </c>
      <c r="AH1237" s="17">
        <v>0.28084230749967298</v>
      </c>
      <c r="AI1237" s="17">
        <v>0.25775062508882102</v>
      </c>
      <c r="AJ1237" s="17">
        <v>0.20794339609343401</v>
      </c>
      <c r="AK1237" s="17">
        <v>0.232416467426351</v>
      </c>
      <c r="AL1237" s="17">
        <v>0.19958877491701099</v>
      </c>
      <c r="AM1237" s="17">
        <v>0.258964892245519</v>
      </c>
      <c r="AN1237" s="17">
        <v>0.23249657606909499</v>
      </c>
      <c r="AO1237" s="17">
        <v>0.23611991663639001</v>
      </c>
      <c r="AP1237" s="17">
        <v>0.220144534140161</v>
      </c>
      <c r="AQ1237" s="17">
        <v>0.30904183842745703</v>
      </c>
      <c r="AR1237" s="17">
        <v>0.17659683112491101</v>
      </c>
      <c r="AS1237" s="17">
        <v>0.24259584263959799</v>
      </c>
      <c r="AT1237" s="17">
        <v>0.37946576487627098</v>
      </c>
      <c r="AU1237" s="17">
        <v>0.223356231660541</v>
      </c>
      <c r="AV1237" s="17"/>
      <c r="AW1237" s="17">
        <v>0.26241154194181199</v>
      </c>
      <c r="AX1237" s="17">
        <v>0.23503310905555699</v>
      </c>
      <c r="AY1237" s="17">
        <v>0.18443420573520899</v>
      </c>
      <c r="AZ1237" s="17">
        <v>0.22092104524705999</v>
      </c>
      <c r="BA1237" s="17">
        <v>0.23459796648084499</v>
      </c>
      <c r="BB1237" s="17">
        <v>0.24875756462534099</v>
      </c>
      <c r="BC1237" s="17"/>
      <c r="BD1237" s="17">
        <v>0.186854529277244</v>
      </c>
      <c r="BE1237" s="17">
        <v>0.23258479211408201</v>
      </c>
      <c r="BF1237" s="17">
        <v>0.243582164604569</v>
      </c>
      <c r="BG1237" s="17">
        <v>0.263175020998066</v>
      </c>
      <c r="BH1237" s="17">
        <v>0.39886733614097503</v>
      </c>
      <c r="BI1237" s="17"/>
      <c r="BJ1237" s="17">
        <v>0.229053659528755</v>
      </c>
      <c r="BK1237" s="17">
        <v>0.250168777131412</v>
      </c>
      <c r="BL1237" s="17"/>
      <c r="BM1237" s="17">
        <v>0.23724847669830201</v>
      </c>
      <c r="BN1237" s="17">
        <v>0.21235780933270901</v>
      </c>
      <c r="BO1237" s="17"/>
      <c r="BP1237" s="17">
        <v>0.19844894601139201</v>
      </c>
      <c r="BQ1237" s="17">
        <v>0.31674920361592102</v>
      </c>
      <c r="BR1237" s="17">
        <v>0.20236646950026799</v>
      </c>
      <c r="BS1237" s="17">
        <v>0.23150584000396601</v>
      </c>
      <c r="BT1237" s="17"/>
      <c r="BU1237" s="17">
        <v>0.26015282042703203</v>
      </c>
      <c r="BV1237" s="17">
        <v>0.19733437873475601</v>
      </c>
      <c r="BW1237" s="17"/>
      <c r="BX1237" s="17">
        <v>0.267892045102679</v>
      </c>
      <c r="BY1237" s="17">
        <v>0.217658263983043</v>
      </c>
    </row>
    <row r="1238" spans="2:77">
      <c r="B1238" t="s">
        <v>195</v>
      </c>
      <c r="C1238" s="17">
        <v>0.12493044328903299</v>
      </c>
      <c r="D1238" s="17">
        <v>0.109499730225249</v>
      </c>
      <c r="E1238" s="17">
        <v>0.14068150902875001</v>
      </c>
      <c r="F1238" s="17"/>
      <c r="G1238" s="17">
        <v>6.8170657174377799E-2</v>
      </c>
      <c r="H1238" s="17">
        <v>0.114954208766281</v>
      </c>
      <c r="I1238" s="17">
        <v>0.15062255639445299</v>
      </c>
      <c r="J1238" s="17">
        <v>0.12908819305330099</v>
      </c>
      <c r="K1238" s="17">
        <v>0.162239968453739</v>
      </c>
      <c r="L1238" s="17">
        <v>0.1238048257852</v>
      </c>
      <c r="M1238" s="17"/>
      <c r="N1238" s="17">
        <v>6.5313061715221596E-2</v>
      </c>
      <c r="O1238" s="17">
        <v>0.12341604143503</v>
      </c>
      <c r="P1238" s="17">
        <v>0.14202093294436299</v>
      </c>
      <c r="Q1238" s="17">
        <v>0.17427531032570201</v>
      </c>
      <c r="R1238" s="17"/>
      <c r="S1238" s="17">
        <v>0.116808425758353</v>
      </c>
      <c r="T1238" s="17">
        <v>8.3195950830627294E-2</v>
      </c>
      <c r="U1238" s="17">
        <v>0.164298020295364</v>
      </c>
      <c r="V1238" s="17">
        <v>0.14817282057214901</v>
      </c>
      <c r="W1238" s="17">
        <v>0.15076263487438199</v>
      </c>
      <c r="X1238" s="17">
        <v>0.11539561567862799</v>
      </c>
      <c r="Y1238" s="17">
        <v>6.2370149097552098E-2</v>
      </c>
      <c r="Z1238" s="17">
        <v>0.147670037939863</v>
      </c>
      <c r="AA1238" s="17">
        <v>0.151845398376283</v>
      </c>
      <c r="AB1238" s="17">
        <v>0.121828157431837</v>
      </c>
      <c r="AC1238" s="17">
        <v>0.121143754811122</v>
      </c>
      <c r="AD1238" s="17">
        <v>0.179337163428471</v>
      </c>
      <c r="AE1238" s="17"/>
      <c r="AF1238" s="17">
        <v>0.17653380179083</v>
      </c>
      <c r="AG1238" s="17">
        <v>0.16106052223383299</v>
      </c>
      <c r="AH1238" s="17">
        <v>0.19202108477329399</v>
      </c>
      <c r="AI1238" s="17">
        <v>0.189117519547394</v>
      </c>
      <c r="AJ1238" s="17">
        <v>0.13070326291757101</v>
      </c>
      <c r="AK1238" s="17">
        <v>0.145699980936497</v>
      </c>
      <c r="AL1238" s="17">
        <v>0.13243113119328001</v>
      </c>
      <c r="AM1238" s="17">
        <v>0.15060656226059299</v>
      </c>
      <c r="AN1238" s="17">
        <v>9.6476748224161898E-2</v>
      </c>
      <c r="AO1238" s="17">
        <v>6.4208232034082102E-2</v>
      </c>
      <c r="AP1238" s="17">
        <v>7.8111886998835506E-2</v>
      </c>
      <c r="AQ1238" s="17">
        <v>4.7810539998581099E-2</v>
      </c>
      <c r="AR1238" s="17">
        <v>9.6584799541943794E-2</v>
      </c>
      <c r="AS1238" s="17">
        <v>3.4518717857037799E-2</v>
      </c>
      <c r="AT1238" s="17">
        <v>2.0372681866721101E-2</v>
      </c>
      <c r="AU1238" s="17">
        <v>7.0842499675068601E-2</v>
      </c>
      <c r="AV1238" s="17"/>
      <c r="AW1238" s="17">
        <v>9.2761527649474401E-2</v>
      </c>
      <c r="AX1238" s="17">
        <v>0.1231515672372</v>
      </c>
      <c r="AY1238" s="17">
        <v>0.15898928752477201</v>
      </c>
      <c r="AZ1238" s="17">
        <v>0.123116919905013</v>
      </c>
      <c r="BA1238" s="17">
        <v>0.124598370548631</v>
      </c>
      <c r="BB1238" s="17">
        <v>0.196830016721882</v>
      </c>
      <c r="BC1238" s="17"/>
      <c r="BD1238" s="17">
        <v>0.17241210259272699</v>
      </c>
      <c r="BE1238" s="17">
        <v>0.12734749094577</v>
      </c>
      <c r="BF1238" s="17">
        <v>9.0253560970249405E-2</v>
      </c>
      <c r="BG1238" s="17">
        <v>6.2621805873446706E-2</v>
      </c>
      <c r="BH1238" s="17">
        <v>4.7408889399981502E-2</v>
      </c>
      <c r="BI1238" s="17"/>
      <c r="BJ1238" s="17">
        <v>0.12791916359019601</v>
      </c>
      <c r="BK1238" s="17">
        <v>9.6335297021570801E-2</v>
      </c>
      <c r="BL1238" s="17"/>
      <c r="BM1238" s="17">
        <v>0.12707354486195399</v>
      </c>
      <c r="BN1238" s="17">
        <v>0.107418061224789</v>
      </c>
      <c r="BO1238" s="17"/>
      <c r="BP1238" s="17">
        <v>8.9916720153000895E-2</v>
      </c>
      <c r="BQ1238" s="17">
        <v>9.2585766336031994E-2</v>
      </c>
      <c r="BR1238" s="17">
        <v>0.104479869133582</v>
      </c>
      <c r="BS1238" s="17">
        <v>0.13482431648100299</v>
      </c>
      <c r="BT1238" s="17"/>
      <c r="BU1238" s="17">
        <v>9.8945557797664105E-2</v>
      </c>
      <c r="BV1238" s="17">
        <v>0.157953214085989</v>
      </c>
      <c r="BW1238" s="17"/>
      <c r="BX1238" s="17">
        <v>6.1278001931912199E-2</v>
      </c>
      <c r="BY1238" s="17">
        <v>0.15159721128993101</v>
      </c>
    </row>
    <row r="1239" spans="2:77">
      <c r="B1239" t="s">
        <v>116</v>
      </c>
      <c r="C1239" s="17">
        <v>0.114140208187601</v>
      </c>
      <c r="D1239" s="17">
        <v>0.114847022345707</v>
      </c>
      <c r="E1239" s="17">
        <v>0.11304491755511401</v>
      </c>
      <c r="F1239" s="17"/>
      <c r="G1239" s="17">
        <v>3.1679299912146297E-2</v>
      </c>
      <c r="H1239" s="17">
        <v>0.100256054772364</v>
      </c>
      <c r="I1239" s="17">
        <v>0.116743327546087</v>
      </c>
      <c r="J1239" s="17">
        <v>0.16426478131455299</v>
      </c>
      <c r="K1239" s="17">
        <v>0.135880140980778</v>
      </c>
      <c r="L1239" s="17">
        <v>0.123795087982021</v>
      </c>
      <c r="M1239" s="17"/>
      <c r="N1239" s="17">
        <v>0.12285060360451799</v>
      </c>
      <c r="O1239" s="17">
        <v>0.114764060936</v>
      </c>
      <c r="P1239" s="17">
        <v>0.118770673505517</v>
      </c>
      <c r="Q1239" s="17">
        <v>0.10152695069111201</v>
      </c>
      <c r="R1239" s="17"/>
      <c r="S1239" s="17">
        <v>0.12009364304084399</v>
      </c>
      <c r="T1239" s="17">
        <v>0.11722658259841599</v>
      </c>
      <c r="U1239" s="17">
        <v>9.1666473010032695E-2</v>
      </c>
      <c r="V1239" s="17">
        <v>0.12551638565651899</v>
      </c>
      <c r="W1239" s="17">
        <v>9.4990533357873802E-2</v>
      </c>
      <c r="X1239" s="17">
        <v>0.119436058065155</v>
      </c>
      <c r="Y1239" s="17">
        <v>0.11561905574777</v>
      </c>
      <c r="Z1239" s="17">
        <v>0.10825541456191901</v>
      </c>
      <c r="AA1239" s="17">
        <v>0.104154054716385</v>
      </c>
      <c r="AB1239" s="17">
        <v>9.7576079342800603E-2</v>
      </c>
      <c r="AC1239" s="17">
        <v>0.19230897919124801</v>
      </c>
      <c r="AD1239" s="17">
        <v>9.4889028783121193E-2</v>
      </c>
      <c r="AE1239" s="17"/>
      <c r="AF1239" s="17">
        <v>0.14522155035680201</v>
      </c>
      <c r="AG1239" s="17">
        <v>0.15635465399816301</v>
      </c>
      <c r="AH1239" s="17">
        <v>8.6365319113811706E-2</v>
      </c>
      <c r="AI1239" s="17">
        <v>8.0552406046774203E-2</v>
      </c>
      <c r="AJ1239" s="17">
        <v>0.11730799401221</v>
      </c>
      <c r="AK1239" s="17">
        <v>0.112125760951966</v>
      </c>
      <c r="AL1239" s="17">
        <v>9.1946870595982305E-2</v>
      </c>
      <c r="AM1239" s="17">
        <v>0.121899257457543</v>
      </c>
      <c r="AN1239" s="17">
        <v>0.123577133273217</v>
      </c>
      <c r="AO1239" s="17">
        <v>0.127368605391012</v>
      </c>
      <c r="AP1239" s="17">
        <v>8.03558458972157E-2</v>
      </c>
      <c r="AQ1239" s="17">
        <v>0.115507062072382</v>
      </c>
      <c r="AR1239" s="17">
        <v>0.168462852457612</v>
      </c>
      <c r="AS1239" s="17">
        <v>0.152171870637864</v>
      </c>
      <c r="AT1239" s="17">
        <v>6.3467087345680698E-2</v>
      </c>
      <c r="AU1239" s="17">
        <v>0.108984355003306</v>
      </c>
      <c r="AV1239" s="17"/>
      <c r="AW1239" s="17">
        <v>0.107557442713414</v>
      </c>
      <c r="AX1239" s="17">
        <v>0.105726348865488</v>
      </c>
      <c r="AY1239" s="17">
        <v>0.11322983957678</v>
      </c>
      <c r="AZ1239" s="17">
        <v>0.13567746185170201</v>
      </c>
      <c r="BA1239" s="17">
        <v>0.13850650726615699</v>
      </c>
      <c r="BB1239" s="17">
        <v>5.2398691301774998E-2</v>
      </c>
      <c r="BC1239" s="17"/>
      <c r="BD1239" s="17">
        <v>0.108769839974133</v>
      </c>
      <c r="BE1239" s="17">
        <v>0.116831496249409</v>
      </c>
      <c r="BF1239" s="17">
        <v>0.10990155930454901</v>
      </c>
      <c r="BG1239" s="17">
        <v>0.11044775985126699</v>
      </c>
      <c r="BH1239" s="17">
        <v>0.112364324725269</v>
      </c>
      <c r="BI1239" s="17"/>
      <c r="BJ1239" s="17">
        <v>0.11788454410459299</v>
      </c>
      <c r="BK1239" s="17">
        <v>9.9705230426542293E-2</v>
      </c>
      <c r="BL1239" s="17"/>
      <c r="BM1239" s="17">
        <v>0.113709269416205</v>
      </c>
      <c r="BN1239" s="17">
        <v>0.115919567549745</v>
      </c>
      <c r="BO1239" s="17"/>
      <c r="BP1239" s="17">
        <v>0.115100306533597</v>
      </c>
      <c r="BQ1239" s="17">
        <v>8.9947602062277393E-2</v>
      </c>
      <c r="BR1239" s="17">
        <v>7.2690893449668198E-2</v>
      </c>
      <c r="BS1239" s="17">
        <v>0.118401400704416</v>
      </c>
      <c r="BT1239" s="17"/>
      <c r="BU1239" s="17">
        <v>9.6208526090188498E-2</v>
      </c>
      <c r="BV1239" s="17">
        <v>0.13692860292974501</v>
      </c>
      <c r="BW1239" s="17"/>
      <c r="BX1239" s="17">
        <v>6.3833249280706203E-2</v>
      </c>
      <c r="BY1239" s="17">
        <v>0.13521597485732401</v>
      </c>
    </row>
    <row r="1240" spans="2:77">
      <c r="C1240" s="17"/>
      <c r="D1240" s="17"/>
      <c r="E1240" s="17"/>
      <c r="F1240" s="17"/>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c r="AZ1240" s="17"/>
      <c r="BA1240" s="17"/>
      <c r="BB1240" s="17"/>
      <c r="BC1240" s="17"/>
      <c r="BD1240" s="17"/>
      <c r="BE1240" s="17"/>
      <c r="BF1240" s="17"/>
      <c r="BG1240" s="17"/>
      <c r="BH1240" s="17"/>
      <c r="BI1240" s="17"/>
      <c r="BJ1240" s="17"/>
      <c r="BK1240" s="17"/>
      <c r="BL1240" s="17"/>
      <c r="BM1240" s="17"/>
      <c r="BN1240" s="17"/>
      <c r="BO1240" s="17"/>
      <c r="BP1240" s="17"/>
      <c r="BQ1240" s="17"/>
      <c r="BR1240" s="17"/>
      <c r="BS1240" s="17"/>
      <c r="BT1240" s="17"/>
      <c r="BU1240" s="17"/>
      <c r="BV1240" s="17"/>
      <c r="BW1240" s="17"/>
      <c r="BX1240" s="17"/>
      <c r="BY1240" s="17"/>
    </row>
    <row r="1241" spans="2:77">
      <c r="B1241" s="6" t="s">
        <v>413</v>
      </c>
      <c r="C1241" s="17"/>
      <c r="D1241" s="17"/>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c r="AZ1241" s="17"/>
      <c r="BA1241" s="17"/>
      <c r="BB1241" s="17"/>
      <c r="BC1241" s="17"/>
      <c r="BD1241" s="17"/>
      <c r="BE1241" s="17"/>
      <c r="BF1241" s="17"/>
      <c r="BG1241" s="17"/>
      <c r="BH1241" s="17"/>
      <c r="BI1241" s="17"/>
      <c r="BJ1241" s="17"/>
      <c r="BK1241" s="17"/>
      <c r="BL1241" s="17"/>
      <c r="BM1241" s="17"/>
      <c r="BN1241" s="17"/>
      <c r="BO1241" s="17"/>
      <c r="BP1241" s="17"/>
      <c r="BQ1241" s="17"/>
      <c r="BR1241" s="17"/>
      <c r="BS1241" s="17"/>
      <c r="BT1241" s="17"/>
      <c r="BU1241" s="17"/>
      <c r="BV1241" s="17"/>
      <c r="BW1241" s="17"/>
      <c r="BX1241" s="17"/>
      <c r="BY1241" s="17"/>
    </row>
    <row r="1242" spans="2:77">
      <c r="B1242" s="24" t="s">
        <v>15</v>
      </c>
      <c r="C1242" s="17"/>
      <c r="D1242" s="17"/>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c r="AZ1242" s="17"/>
      <c r="BA1242" s="17"/>
      <c r="BB1242" s="17"/>
      <c r="BC1242" s="17"/>
      <c r="BD1242" s="17"/>
      <c r="BE1242" s="17"/>
      <c r="BF1242" s="17"/>
      <c r="BG1242" s="17"/>
      <c r="BH1242" s="17"/>
      <c r="BI1242" s="17"/>
      <c r="BJ1242" s="17"/>
      <c r="BK1242" s="17"/>
      <c r="BL1242" s="17"/>
      <c r="BM1242" s="17"/>
      <c r="BN1242" s="17"/>
      <c r="BO1242" s="17"/>
      <c r="BP1242" s="17"/>
      <c r="BQ1242" s="17"/>
      <c r="BR1242" s="17"/>
      <c r="BS1242" s="17"/>
      <c r="BT1242" s="17"/>
      <c r="BU1242" s="17"/>
      <c r="BV1242" s="17"/>
      <c r="BW1242" s="17"/>
      <c r="BX1242" s="17"/>
      <c r="BY1242" s="17"/>
    </row>
    <row r="1243" spans="2:77">
      <c r="B1243" t="s">
        <v>414</v>
      </c>
      <c r="C1243" s="17">
        <v>0.44050748041041099</v>
      </c>
      <c r="D1243" s="17">
        <v>0.463759203125444</v>
      </c>
      <c r="E1243" s="17">
        <v>0.41984596902287502</v>
      </c>
      <c r="F1243" s="17"/>
      <c r="G1243" s="17">
        <v>0.44026366657594201</v>
      </c>
      <c r="H1243" s="17">
        <v>0.44058654383866303</v>
      </c>
      <c r="I1243" s="17">
        <v>0.44573522762567003</v>
      </c>
      <c r="J1243" s="17">
        <v>0.41311267330631202</v>
      </c>
      <c r="K1243" s="17">
        <v>0.44610957920561001</v>
      </c>
      <c r="L1243" s="17">
        <v>0.452870339200376</v>
      </c>
      <c r="M1243" s="17"/>
      <c r="N1243" s="17">
        <v>0.47935900419702498</v>
      </c>
      <c r="O1243" s="17">
        <v>0.42607205616886101</v>
      </c>
      <c r="P1243" s="17">
        <v>0.42089815101512701</v>
      </c>
      <c r="Q1243" s="17">
        <v>0.427241176194953</v>
      </c>
      <c r="R1243" s="17"/>
      <c r="S1243" s="17">
        <v>0.45633974823179801</v>
      </c>
      <c r="T1243" s="17">
        <v>0.461262145324011</v>
      </c>
      <c r="U1243" s="17">
        <v>0.43599455784764501</v>
      </c>
      <c r="V1243" s="17">
        <v>0.37785440714846402</v>
      </c>
      <c r="W1243" s="17">
        <v>0.49094746374277298</v>
      </c>
      <c r="X1243" s="17">
        <v>0.41508789336183499</v>
      </c>
      <c r="Y1243" s="17">
        <v>0.44051221304976002</v>
      </c>
      <c r="Z1243" s="17">
        <v>0.37608480885759499</v>
      </c>
      <c r="AA1243" s="17">
        <v>0.44477699984441499</v>
      </c>
      <c r="AB1243" s="17">
        <v>0.48137742605065598</v>
      </c>
      <c r="AC1243" s="17">
        <v>0.41126842991141199</v>
      </c>
      <c r="AD1243" s="17">
        <v>0.41485807987547402</v>
      </c>
      <c r="AE1243" s="17"/>
      <c r="AF1243" s="17">
        <v>0.471895538468662</v>
      </c>
      <c r="AG1243" s="17">
        <v>0.39750720830090103</v>
      </c>
      <c r="AH1243" s="17">
        <v>0.42330029073824799</v>
      </c>
      <c r="AI1243" s="17">
        <v>0.38052717072366399</v>
      </c>
      <c r="AJ1243" s="17">
        <v>0.38552278241913901</v>
      </c>
      <c r="AK1243" s="17">
        <v>0.42918051336901403</v>
      </c>
      <c r="AL1243" s="17">
        <v>0.43253137265214098</v>
      </c>
      <c r="AM1243" s="17">
        <v>0.50788095270605405</v>
      </c>
      <c r="AN1243" s="17">
        <v>0.44840986336063599</v>
      </c>
      <c r="AO1243" s="17">
        <v>0.52807272725299503</v>
      </c>
      <c r="AP1243" s="17">
        <v>0.42634641269064499</v>
      </c>
      <c r="AQ1243" s="17">
        <v>0.489054759646459</v>
      </c>
      <c r="AR1243" s="17">
        <v>0.43121678167799898</v>
      </c>
      <c r="AS1243" s="17">
        <v>0.63131600266032994</v>
      </c>
      <c r="AT1243" s="17">
        <v>0.51740362969258502</v>
      </c>
      <c r="AU1243" s="17">
        <v>0.54495070861268702</v>
      </c>
      <c r="AV1243" s="17"/>
      <c r="AW1243" s="17">
        <v>0.41639969825749701</v>
      </c>
      <c r="AX1243" s="17">
        <v>0.50041280430099799</v>
      </c>
      <c r="AY1243" s="17">
        <v>0.422935747370142</v>
      </c>
      <c r="AZ1243" s="17">
        <v>0.381692650531746</v>
      </c>
      <c r="BA1243" s="17">
        <v>0.48993474221696198</v>
      </c>
      <c r="BB1243" s="17">
        <v>0.42323250566021597</v>
      </c>
      <c r="BC1243" s="17"/>
      <c r="BD1243" s="17">
        <v>0.33854990559890502</v>
      </c>
      <c r="BE1243" s="17">
        <v>0.44173837420041701</v>
      </c>
      <c r="BF1243" s="17">
        <v>0.46805787011219502</v>
      </c>
      <c r="BG1243" s="17">
        <v>0.508289119080781</v>
      </c>
      <c r="BH1243" s="17">
        <v>0.67705168596749499</v>
      </c>
      <c r="BI1243" s="17"/>
      <c r="BJ1243" s="17">
        <v>0.43832992325061199</v>
      </c>
      <c r="BK1243" s="17">
        <v>0.46206903609007499</v>
      </c>
      <c r="BL1243" s="17"/>
      <c r="BM1243" s="17">
        <v>0.43540329934426802</v>
      </c>
      <c r="BN1243" s="17">
        <v>0.470922911054524</v>
      </c>
      <c r="BO1243" s="17"/>
      <c r="BP1243" s="17">
        <v>0.44281627116747602</v>
      </c>
      <c r="BQ1243" s="17">
        <v>0.46769069332635899</v>
      </c>
      <c r="BR1243" s="17">
        <v>0.45191033176773998</v>
      </c>
      <c r="BS1243" s="17">
        <v>0.43769817354828799</v>
      </c>
      <c r="BT1243" s="17"/>
      <c r="BU1243" s="17">
        <v>0.47753456695384799</v>
      </c>
      <c r="BV1243" s="17">
        <v>0.39329293117374498</v>
      </c>
      <c r="BW1243" s="17"/>
      <c r="BX1243" s="17">
        <v>0.50714010448774505</v>
      </c>
      <c r="BY1243" s="17">
        <v>0.41555537719414298</v>
      </c>
    </row>
    <row r="1244" spans="2:77">
      <c r="B1244" t="s">
        <v>415</v>
      </c>
      <c r="C1244" s="17">
        <v>0.41250225473882801</v>
      </c>
      <c r="D1244" s="17">
        <v>0.42673788354773501</v>
      </c>
      <c r="E1244" s="17">
        <v>0.39737233120819498</v>
      </c>
      <c r="F1244" s="17"/>
      <c r="G1244" s="17">
        <v>0.44003171894319798</v>
      </c>
      <c r="H1244" s="17">
        <v>0.38585075369177502</v>
      </c>
      <c r="I1244" s="17">
        <v>0.40301366273580302</v>
      </c>
      <c r="J1244" s="17">
        <v>0.39922716644220402</v>
      </c>
      <c r="K1244" s="17">
        <v>0.41676315292261201</v>
      </c>
      <c r="L1244" s="17">
        <v>0.43128389045675602</v>
      </c>
      <c r="M1244" s="17"/>
      <c r="N1244" s="17">
        <v>0.45447578082365397</v>
      </c>
      <c r="O1244" s="17">
        <v>0.435674833281818</v>
      </c>
      <c r="P1244" s="17">
        <v>0.38008300511495502</v>
      </c>
      <c r="Q1244" s="17">
        <v>0.36775302893561301</v>
      </c>
      <c r="R1244" s="17"/>
      <c r="S1244" s="17">
        <v>0.45778651821156802</v>
      </c>
      <c r="T1244" s="17">
        <v>0.402317272138836</v>
      </c>
      <c r="U1244" s="17">
        <v>0.40412129361576898</v>
      </c>
      <c r="V1244" s="17">
        <v>0.370729325267946</v>
      </c>
      <c r="W1244" s="17">
        <v>0.37370014522716499</v>
      </c>
      <c r="X1244" s="17">
        <v>0.41415829445389701</v>
      </c>
      <c r="Y1244" s="17">
        <v>0.40499966176798002</v>
      </c>
      <c r="Z1244" s="17">
        <v>0.33760516444903199</v>
      </c>
      <c r="AA1244" s="17">
        <v>0.40141379156539198</v>
      </c>
      <c r="AB1244" s="17">
        <v>0.44603993903974198</v>
      </c>
      <c r="AC1244" s="17">
        <v>0.46021297703922298</v>
      </c>
      <c r="AD1244" s="17">
        <v>0.46271523807154002</v>
      </c>
      <c r="AE1244" s="17"/>
      <c r="AF1244" s="17">
        <v>0.474159104506996</v>
      </c>
      <c r="AG1244" s="17">
        <v>0.19768956239764399</v>
      </c>
      <c r="AH1244" s="17">
        <v>0.38793215829185801</v>
      </c>
      <c r="AI1244" s="17">
        <v>0.416842797906608</v>
      </c>
      <c r="AJ1244" s="17">
        <v>0.35493043653376599</v>
      </c>
      <c r="AK1244" s="17">
        <v>0.46233076660427402</v>
      </c>
      <c r="AL1244" s="17">
        <v>0.42452206874286402</v>
      </c>
      <c r="AM1244" s="17">
        <v>0.411587338429588</v>
      </c>
      <c r="AN1244" s="17">
        <v>0.42941478824210799</v>
      </c>
      <c r="AO1244" s="17">
        <v>0.418217085423298</v>
      </c>
      <c r="AP1244" s="17">
        <v>0.41847496177824001</v>
      </c>
      <c r="AQ1244" s="17">
        <v>0.42119919536475797</v>
      </c>
      <c r="AR1244" s="17">
        <v>0.36593365098395603</v>
      </c>
      <c r="AS1244" s="17">
        <v>0.56228107215738299</v>
      </c>
      <c r="AT1244" s="17">
        <v>0.53623058619739405</v>
      </c>
      <c r="AU1244" s="17">
        <v>0.525909900196038</v>
      </c>
      <c r="AV1244" s="17"/>
      <c r="AW1244" s="17">
        <v>0.441766551747169</v>
      </c>
      <c r="AX1244" s="17">
        <v>0.432538689927562</v>
      </c>
      <c r="AY1244" s="17">
        <v>0.40168721764329302</v>
      </c>
      <c r="AZ1244" s="17">
        <v>0.38491192657126999</v>
      </c>
      <c r="BA1244" s="17">
        <v>0.40732709267496098</v>
      </c>
      <c r="BB1244" s="17">
        <v>0.34663576391589002</v>
      </c>
      <c r="BC1244" s="17"/>
      <c r="BD1244" s="17">
        <v>0.31982476120291597</v>
      </c>
      <c r="BE1244" s="17">
        <v>0.39235357791435499</v>
      </c>
      <c r="BF1244" s="17">
        <v>0.46310124468855601</v>
      </c>
      <c r="BG1244" s="17">
        <v>0.49470259650123999</v>
      </c>
      <c r="BH1244" s="17">
        <v>0.62229780054365302</v>
      </c>
      <c r="BI1244" s="17"/>
      <c r="BJ1244" s="17">
        <v>0.40639823809746001</v>
      </c>
      <c r="BK1244" s="17">
        <v>0.439516898386835</v>
      </c>
      <c r="BL1244" s="17"/>
      <c r="BM1244" s="17">
        <v>0.40751451212496698</v>
      </c>
      <c r="BN1244" s="17">
        <v>0.43362060592915602</v>
      </c>
      <c r="BO1244" s="17"/>
      <c r="BP1244" s="17">
        <v>0.46609387985165401</v>
      </c>
      <c r="BQ1244" s="17">
        <v>0.41525254530747602</v>
      </c>
      <c r="BR1244" s="17">
        <v>0.44416647988210201</v>
      </c>
      <c r="BS1244" s="17">
        <v>0.40755655903390398</v>
      </c>
      <c r="BT1244" s="17"/>
      <c r="BU1244" s="17">
        <v>0.46339807870593003</v>
      </c>
      <c r="BV1244" s="17">
        <v>0.347603187300282</v>
      </c>
      <c r="BW1244" s="17"/>
      <c r="BX1244" s="17">
        <v>0.51188453063641104</v>
      </c>
      <c r="BY1244" s="17">
        <v>0.37528629873526398</v>
      </c>
    </row>
    <row r="1245" spans="2:77">
      <c r="B1245" t="s">
        <v>416</v>
      </c>
      <c r="C1245" s="17">
        <v>0.39364496367031498</v>
      </c>
      <c r="D1245" s="17">
        <v>0.41570685943110303</v>
      </c>
      <c r="E1245" s="17">
        <v>0.37082895398528898</v>
      </c>
      <c r="F1245" s="17"/>
      <c r="G1245" s="17">
        <v>0.41298404494213897</v>
      </c>
      <c r="H1245" s="17">
        <v>0.41305571446848399</v>
      </c>
      <c r="I1245" s="17">
        <v>0.38412918898370801</v>
      </c>
      <c r="J1245" s="17">
        <v>0.34457879176155098</v>
      </c>
      <c r="K1245" s="17">
        <v>0.41425859387841402</v>
      </c>
      <c r="L1245" s="17">
        <v>0.39666954400159898</v>
      </c>
      <c r="M1245" s="17"/>
      <c r="N1245" s="17">
        <v>0.43648737840025298</v>
      </c>
      <c r="O1245" s="17">
        <v>0.382458550641253</v>
      </c>
      <c r="P1245" s="17">
        <v>0.38109169333623699</v>
      </c>
      <c r="Q1245" s="17">
        <v>0.373348149492853</v>
      </c>
      <c r="R1245" s="17"/>
      <c r="S1245" s="17">
        <v>0.380327112510079</v>
      </c>
      <c r="T1245" s="17">
        <v>0.42009528604380902</v>
      </c>
      <c r="U1245" s="17">
        <v>0.370633505083657</v>
      </c>
      <c r="V1245" s="17">
        <v>0.32539207924830699</v>
      </c>
      <c r="W1245" s="17">
        <v>0.39046959578923901</v>
      </c>
      <c r="X1245" s="17">
        <v>0.42861012323128</v>
      </c>
      <c r="Y1245" s="17">
        <v>0.41417496820394001</v>
      </c>
      <c r="Z1245" s="17">
        <v>0.39732629713878498</v>
      </c>
      <c r="AA1245" s="17">
        <v>0.40356068077697599</v>
      </c>
      <c r="AB1245" s="17">
        <v>0.40980097428101198</v>
      </c>
      <c r="AC1245" s="17">
        <v>0.36972871293355902</v>
      </c>
      <c r="AD1245" s="17">
        <v>0.40715120838366098</v>
      </c>
      <c r="AE1245" s="17"/>
      <c r="AF1245" s="17">
        <v>0.48546955021495403</v>
      </c>
      <c r="AG1245" s="17">
        <v>0.300710845507972</v>
      </c>
      <c r="AH1245" s="17">
        <v>0.39738288942847699</v>
      </c>
      <c r="AI1245" s="17">
        <v>0.33627552855903298</v>
      </c>
      <c r="AJ1245" s="17">
        <v>0.39480915437973901</v>
      </c>
      <c r="AK1245" s="17">
        <v>0.37430562672157702</v>
      </c>
      <c r="AL1245" s="17">
        <v>0.40422199197129999</v>
      </c>
      <c r="AM1245" s="17">
        <v>0.369229709448615</v>
      </c>
      <c r="AN1245" s="17">
        <v>0.445591183983155</v>
      </c>
      <c r="AO1245" s="17">
        <v>0.42587471645121899</v>
      </c>
      <c r="AP1245" s="17">
        <v>0.40733746354878497</v>
      </c>
      <c r="AQ1245" s="17">
        <v>0.42318298838070401</v>
      </c>
      <c r="AR1245" s="17">
        <v>0.34744460289312001</v>
      </c>
      <c r="AS1245" s="17">
        <v>0.48883534045111399</v>
      </c>
      <c r="AT1245" s="17">
        <v>0.378651382682269</v>
      </c>
      <c r="AU1245" s="17">
        <v>0.51256352966229701</v>
      </c>
      <c r="AV1245" s="17"/>
      <c r="AW1245" s="17">
        <v>0.402946776703412</v>
      </c>
      <c r="AX1245" s="17">
        <v>0.40375355428416598</v>
      </c>
      <c r="AY1245" s="17">
        <v>0.394992254112221</v>
      </c>
      <c r="AZ1245" s="17">
        <v>0.38248646293237398</v>
      </c>
      <c r="BA1245" s="17">
        <v>0.39838223487346303</v>
      </c>
      <c r="BB1245" s="17">
        <v>0.34515846945538198</v>
      </c>
      <c r="BC1245" s="17"/>
      <c r="BD1245" s="17">
        <v>0.34770485630793802</v>
      </c>
      <c r="BE1245" s="17">
        <v>0.36518298892073697</v>
      </c>
      <c r="BF1245" s="17">
        <v>0.42923598256185702</v>
      </c>
      <c r="BG1245" s="17">
        <v>0.455998410602166</v>
      </c>
      <c r="BH1245" s="17">
        <v>0.56584537743512897</v>
      </c>
      <c r="BI1245" s="17"/>
      <c r="BJ1245" s="17">
        <v>0.39648377710958599</v>
      </c>
      <c r="BK1245" s="17">
        <v>0.38300547837896898</v>
      </c>
      <c r="BL1245" s="17"/>
      <c r="BM1245" s="17">
        <v>0.39142888123703501</v>
      </c>
      <c r="BN1245" s="17">
        <v>0.40623383106658101</v>
      </c>
      <c r="BO1245" s="17"/>
      <c r="BP1245" s="17">
        <v>0.35981136505322597</v>
      </c>
      <c r="BQ1245" s="17">
        <v>0.42451309896067202</v>
      </c>
      <c r="BR1245" s="17">
        <v>0.46737428878464499</v>
      </c>
      <c r="BS1245" s="17">
        <v>0.39227938495074099</v>
      </c>
      <c r="BT1245" s="17"/>
      <c r="BU1245" s="17">
        <v>0.43813097837144199</v>
      </c>
      <c r="BV1245" s="17">
        <v>0.33691927100785302</v>
      </c>
      <c r="BW1245" s="17"/>
      <c r="BX1245" s="17">
        <v>0.461738023122851</v>
      </c>
      <c r="BY1245" s="17">
        <v>0.36814596717575698</v>
      </c>
    </row>
    <row r="1246" spans="2:77">
      <c r="B1246" t="s">
        <v>417</v>
      </c>
      <c r="C1246" s="17">
        <v>0.38414924838755998</v>
      </c>
      <c r="D1246" s="17">
        <v>0.36833602047889202</v>
      </c>
      <c r="E1246" s="17">
        <v>0.40027445930856698</v>
      </c>
      <c r="F1246" s="17"/>
      <c r="G1246" s="17">
        <v>0.35429699685550198</v>
      </c>
      <c r="H1246" s="17">
        <v>0.40876434522067201</v>
      </c>
      <c r="I1246" s="17">
        <v>0.363238834914557</v>
      </c>
      <c r="J1246" s="17">
        <v>0.37566069884774</v>
      </c>
      <c r="K1246" s="17">
        <v>0.396206772622265</v>
      </c>
      <c r="L1246" s="17">
        <v>0.39788610350136999</v>
      </c>
      <c r="M1246" s="17"/>
      <c r="N1246" s="17">
        <v>0.41024755548762298</v>
      </c>
      <c r="O1246" s="17">
        <v>0.39401398397793402</v>
      </c>
      <c r="P1246" s="17">
        <v>0.34638149731218898</v>
      </c>
      <c r="Q1246" s="17">
        <v>0.37576301349543301</v>
      </c>
      <c r="R1246" s="17"/>
      <c r="S1246" s="17">
        <v>0.40008065681356603</v>
      </c>
      <c r="T1246" s="17">
        <v>0.41134861734810102</v>
      </c>
      <c r="U1246" s="17">
        <v>0.394952866010988</v>
      </c>
      <c r="V1246" s="17">
        <v>0.37059774218540797</v>
      </c>
      <c r="W1246" s="17">
        <v>0.37032901115490302</v>
      </c>
      <c r="X1246" s="17">
        <v>0.326815380723052</v>
      </c>
      <c r="Y1246" s="17">
        <v>0.30605340275069198</v>
      </c>
      <c r="Z1246" s="17">
        <v>0.44415698762640698</v>
      </c>
      <c r="AA1246" s="17">
        <v>0.41088964160679697</v>
      </c>
      <c r="AB1246" s="17">
        <v>0.40095932572230403</v>
      </c>
      <c r="AC1246" s="17">
        <v>0.42935715831537302</v>
      </c>
      <c r="AD1246" s="17">
        <v>0.30499097917729001</v>
      </c>
      <c r="AE1246" s="17"/>
      <c r="AF1246" s="17">
        <v>0.66770218434345896</v>
      </c>
      <c r="AG1246" s="17">
        <v>0.25798619768062803</v>
      </c>
      <c r="AH1246" s="17">
        <v>0.47590195432249999</v>
      </c>
      <c r="AI1246" s="17">
        <v>0.40770438966842198</v>
      </c>
      <c r="AJ1246" s="17">
        <v>0.340057283677483</v>
      </c>
      <c r="AK1246" s="17">
        <v>0.40955927566085898</v>
      </c>
      <c r="AL1246" s="17">
        <v>0.356833348185568</v>
      </c>
      <c r="AM1246" s="17">
        <v>0.39474496760699002</v>
      </c>
      <c r="AN1246" s="17">
        <v>0.44136369620612198</v>
      </c>
      <c r="AO1246" s="17">
        <v>0.37192132810805101</v>
      </c>
      <c r="AP1246" s="17">
        <v>0.32617570831154102</v>
      </c>
      <c r="AQ1246" s="17">
        <v>0.32665492605299201</v>
      </c>
      <c r="AR1246" s="17">
        <v>0.32160282783340999</v>
      </c>
      <c r="AS1246" s="17">
        <v>0.473513364878003</v>
      </c>
      <c r="AT1246" s="17">
        <v>0.37708839544144601</v>
      </c>
      <c r="AU1246" s="17">
        <v>0.43900257695980499</v>
      </c>
      <c r="AV1246" s="17"/>
      <c r="AW1246" s="17">
        <v>0.40431730579916803</v>
      </c>
      <c r="AX1246" s="17">
        <v>0.39355500539833899</v>
      </c>
      <c r="AY1246" s="17">
        <v>0.39104854179284398</v>
      </c>
      <c r="AZ1246" s="17">
        <v>0.319269676749039</v>
      </c>
      <c r="BA1246" s="17">
        <v>0.42199616832751002</v>
      </c>
      <c r="BB1246" s="17">
        <v>0.397954636334719</v>
      </c>
      <c r="BC1246" s="17"/>
      <c r="BD1246" s="17">
        <v>0.353002903486902</v>
      </c>
      <c r="BE1246" s="17">
        <v>0.31798628154757902</v>
      </c>
      <c r="BF1246" s="17">
        <v>0.45666845277478102</v>
      </c>
      <c r="BG1246" s="17">
        <v>0.40611419978290503</v>
      </c>
      <c r="BH1246" s="17">
        <v>0.58090054195386298</v>
      </c>
      <c r="BI1246" s="17"/>
      <c r="BJ1246" s="17">
        <v>0.38788253295358499</v>
      </c>
      <c r="BK1246" s="17">
        <v>0.37153270691893397</v>
      </c>
      <c r="BL1246" s="17"/>
      <c r="BM1246" s="17">
        <v>0.37705284913182402</v>
      </c>
      <c r="BN1246" s="17">
        <v>0.42833865097686702</v>
      </c>
      <c r="BO1246" s="17"/>
      <c r="BP1246" s="17">
        <v>0.40374203570058598</v>
      </c>
      <c r="BQ1246" s="17">
        <v>0.39726531823108802</v>
      </c>
      <c r="BR1246" s="17">
        <v>0.36399616039513</v>
      </c>
      <c r="BS1246" s="17">
        <v>0.38453888582032197</v>
      </c>
      <c r="BT1246" s="17"/>
      <c r="BU1246" s="17">
        <v>0.442166085638387</v>
      </c>
      <c r="BV1246" s="17">
        <v>0.31016992474508898</v>
      </c>
      <c r="BW1246" s="17"/>
      <c r="BX1246" s="17">
        <v>0.48704642450414098</v>
      </c>
      <c r="BY1246" s="17">
        <v>0.34561705796769199</v>
      </c>
    </row>
    <row r="1247" spans="2:77">
      <c r="B1247" t="s">
        <v>418</v>
      </c>
      <c r="C1247" s="17">
        <v>0.36132158700682998</v>
      </c>
      <c r="D1247" s="17">
        <v>0.39287325029257603</v>
      </c>
      <c r="E1247" s="17">
        <v>0.33180514389824201</v>
      </c>
      <c r="F1247" s="17"/>
      <c r="G1247" s="17">
        <v>0.34303301853028401</v>
      </c>
      <c r="H1247" s="17">
        <v>0.35279889223470901</v>
      </c>
      <c r="I1247" s="17">
        <v>0.383645487210373</v>
      </c>
      <c r="J1247" s="17">
        <v>0.33405774405379601</v>
      </c>
      <c r="K1247" s="17">
        <v>0.395116626982565</v>
      </c>
      <c r="L1247" s="17">
        <v>0.35920772045677002</v>
      </c>
      <c r="M1247" s="17"/>
      <c r="N1247" s="17">
        <v>0.387900923509781</v>
      </c>
      <c r="O1247" s="17">
        <v>0.34556041250633002</v>
      </c>
      <c r="P1247" s="17">
        <v>0.36145992587516301</v>
      </c>
      <c r="Q1247" s="17">
        <v>0.35734334177827298</v>
      </c>
      <c r="R1247" s="17"/>
      <c r="S1247" s="17">
        <v>0.37985453747894399</v>
      </c>
      <c r="T1247" s="17">
        <v>0.367794397847788</v>
      </c>
      <c r="U1247" s="17">
        <v>0.36491617374541802</v>
      </c>
      <c r="V1247" s="17">
        <v>0.31770564155028203</v>
      </c>
      <c r="W1247" s="17">
        <v>0.35858777312468099</v>
      </c>
      <c r="X1247" s="17">
        <v>0.38473878854563098</v>
      </c>
      <c r="Y1247" s="17">
        <v>0.38153281413865398</v>
      </c>
      <c r="Z1247" s="17">
        <v>0.36605142213911201</v>
      </c>
      <c r="AA1247" s="17">
        <v>0.34033060886910699</v>
      </c>
      <c r="AB1247" s="17">
        <v>0.31395543725540198</v>
      </c>
      <c r="AC1247" s="17">
        <v>0.36129881942018199</v>
      </c>
      <c r="AD1247" s="17">
        <v>0.46349423751681901</v>
      </c>
      <c r="AE1247" s="17"/>
      <c r="AF1247" s="17">
        <v>8.4995132364991399E-2</v>
      </c>
      <c r="AG1247" s="17">
        <v>0.37659804036491701</v>
      </c>
      <c r="AH1247" s="17">
        <v>0.29066880066418899</v>
      </c>
      <c r="AI1247" s="17">
        <v>0.34842491468506798</v>
      </c>
      <c r="AJ1247" s="17">
        <v>0.34553072051619599</v>
      </c>
      <c r="AK1247" s="17">
        <v>0.38885674643789397</v>
      </c>
      <c r="AL1247" s="17">
        <v>0.34011110637865299</v>
      </c>
      <c r="AM1247" s="17">
        <v>0.40457671702128201</v>
      </c>
      <c r="AN1247" s="17">
        <v>0.42047861009926402</v>
      </c>
      <c r="AO1247" s="17">
        <v>0.41544498989200002</v>
      </c>
      <c r="AP1247" s="17">
        <v>0.34401505782325498</v>
      </c>
      <c r="AQ1247" s="17">
        <v>0.31775279194948702</v>
      </c>
      <c r="AR1247" s="17">
        <v>0.26034237761220802</v>
      </c>
      <c r="AS1247" s="17">
        <v>0.51684150665221196</v>
      </c>
      <c r="AT1247" s="17">
        <v>0.50041229923121</v>
      </c>
      <c r="AU1247" s="17">
        <v>0.41743486586488598</v>
      </c>
      <c r="AV1247" s="17"/>
      <c r="AW1247" s="17">
        <v>0.36041719542120898</v>
      </c>
      <c r="AX1247" s="17">
        <v>0.38026036945550101</v>
      </c>
      <c r="AY1247" s="17">
        <v>0.34250282331008403</v>
      </c>
      <c r="AZ1247" s="17">
        <v>0.33812256525024098</v>
      </c>
      <c r="BA1247" s="17">
        <v>0.35819921185244402</v>
      </c>
      <c r="BB1247" s="17">
        <v>0.40434973574635402</v>
      </c>
      <c r="BC1247" s="17"/>
      <c r="BD1247" s="17">
        <v>0.31887479386800499</v>
      </c>
      <c r="BE1247" s="17">
        <v>0.33326213458403903</v>
      </c>
      <c r="BF1247" s="17">
        <v>0.41133237123116501</v>
      </c>
      <c r="BG1247" s="17">
        <v>0.353305716377465</v>
      </c>
      <c r="BH1247" s="17">
        <v>0.53743616766306501</v>
      </c>
      <c r="BI1247" s="17"/>
      <c r="BJ1247" s="17">
        <v>0.35522762391148599</v>
      </c>
      <c r="BK1247" s="17">
        <v>0.38916364140283499</v>
      </c>
      <c r="BL1247" s="17"/>
      <c r="BM1247" s="17">
        <v>0.35376745235031798</v>
      </c>
      <c r="BN1247" s="17">
        <v>0.40187136373564403</v>
      </c>
      <c r="BO1247" s="17"/>
      <c r="BP1247" s="17">
        <v>0.403300056660859</v>
      </c>
      <c r="BQ1247" s="17">
        <v>0.388523018701596</v>
      </c>
      <c r="BR1247" s="17">
        <v>0.33665282310815597</v>
      </c>
      <c r="BS1247" s="17">
        <v>0.35263951307097802</v>
      </c>
      <c r="BT1247" s="17"/>
      <c r="BU1247" s="17">
        <v>0.39634457961778902</v>
      </c>
      <c r="BV1247" s="17">
        <v>0.31666252891146401</v>
      </c>
      <c r="BW1247" s="17"/>
      <c r="BX1247" s="17">
        <v>0.42688671642836701</v>
      </c>
      <c r="BY1247" s="17">
        <v>0.336769231469768</v>
      </c>
    </row>
    <row r="1248" spans="2:77">
      <c r="B1248" t="s">
        <v>419</v>
      </c>
      <c r="C1248" s="17">
        <v>0.33705309929787403</v>
      </c>
      <c r="D1248" s="17">
        <v>0.36368326126213402</v>
      </c>
      <c r="E1248" s="17">
        <v>0.31403716318868302</v>
      </c>
      <c r="F1248" s="17"/>
      <c r="G1248" s="17">
        <v>0.36118291602334102</v>
      </c>
      <c r="H1248" s="17">
        <v>0.36161421359899298</v>
      </c>
      <c r="I1248" s="17">
        <v>0.30815943846625499</v>
      </c>
      <c r="J1248" s="17">
        <v>0.304387243831996</v>
      </c>
      <c r="K1248" s="17">
        <v>0.37802258910178499</v>
      </c>
      <c r="L1248" s="17">
        <v>0.32313688628092901</v>
      </c>
      <c r="M1248" s="17"/>
      <c r="N1248" s="17">
        <v>0.41519301837032602</v>
      </c>
      <c r="O1248" s="17">
        <v>0.31627565673837099</v>
      </c>
      <c r="P1248" s="17">
        <v>0.30710009615933198</v>
      </c>
      <c r="Q1248" s="17">
        <v>0.30263739203617102</v>
      </c>
      <c r="R1248" s="17"/>
      <c r="S1248" s="17">
        <v>0.371262741950666</v>
      </c>
      <c r="T1248" s="17">
        <v>0.388573934470899</v>
      </c>
      <c r="U1248" s="17">
        <v>0.28950369166629802</v>
      </c>
      <c r="V1248" s="17">
        <v>0.27365341722988601</v>
      </c>
      <c r="W1248" s="17">
        <v>0.33946323214907398</v>
      </c>
      <c r="X1248" s="17">
        <v>0.30781978884294597</v>
      </c>
      <c r="Y1248" s="17">
        <v>0.335083918414877</v>
      </c>
      <c r="Z1248" s="17">
        <v>0.38453933359714099</v>
      </c>
      <c r="AA1248" s="17">
        <v>0.336804267735336</v>
      </c>
      <c r="AB1248" s="17">
        <v>0.33150327625297199</v>
      </c>
      <c r="AC1248" s="17">
        <v>0.281165811349397</v>
      </c>
      <c r="AD1248" s="17">
        <v>0.426031909954322</v>
      </c>
      <c r="AE1248" s="17"/>
      <c r="AF1248" s="17">
        <v>0.302980157528912</v>
      </c>
      <c r="AG1248" s="17">
        <v>0.27724384451927397</v>
      </c>
      <c r="AH1248" s="17">
        <v>0.28925381988712501</v>
      </c>
      <c r="AI1248" s="17">
        <v>0.26836129105060302</v>
      </c>
      <c r="AJ1248" s="17">
        <v>0.358335793750024</v>
      </c>
      <c r="AK1248" s="17">
        <v>0.29477370473256798</v>
      </c>
      <c r="AL1248" s="17">
        <v>0.32551181866793799</v>
      </c>
      <c r="AM1248" s="17">
        <v>0.36363802195660699</v>
      </c>
      <c r="AN1248" s="17">
        <v>0.34208752663810699</v>
      </c>
      <c r="AO1248" s="17">
        <v>0.36641520203072803</v>
      </c>
      <c r="AP1248" s="17">
        <v>0.44629009965973798</v>
      </c>
      <c r="AQ1248" s="17">
        <v>0.33495472357853401</v>
      </c>
      <c r="AR1248" s="17">
        <v>0.26839525438464501</v>
      </c>
      <c r="AS1248" s="17">
        <v>0.37270710645354699</v>
      </c>
      <c r="AT1248" s="17">
        <v>0.38656583928167898</v>
      </c>
      <c r="AU1248" s="17">
        <v>0.48748521475479101</v>
      </c>
      <c r="AV1248" s="17"/>
      <c r="AW1248" s="17">
        <v>0.36396661747310899</v>
      </c>
      <c r="AX1248" s="17">
        <v>0.35536940296409297</v>
      </c>
      <c r="AY1248" s="17">
        <v>0.293805722230427</v>
      </c>
      <c r="AZ1248" s="17">
        <v>0.33429189530254899</v>
      </c>
      <c r="BA1248" s="17">
        <v>0.32975694572876202</v>
      </c>
      <c r="BB1248" s="17">
        <v>0.278915251345977</v>
      </c>
      <c r="BC1248" s="17"/>
      <c r="BD1248" s="17">
        <v>0.29547251192047402</v>
      </c>
      <c r="BE1248" s="17">
        <v>0.30312461393253198</v>
      </c>
      <c r="BF1248" s="17">
        <v>0.40222118529242001</v>
      </c>
      <c r="BG1248" s="17">
        <v>0.35895569319091603</v>
      </c>
      <c r="BH1248" s="17">
        <v>0.51830849092631304</v>
      </c>
      <c r="BI1248" s="17"/>
      <c r="BJ1248" s="17">
        <v>0.326887129133207</v>
      </c>
      <c r="BK1248" s="17">
        <v>0.38527442874913898</v>
      </c>
      <c r="BL1248" s="17"/>
      <c r="BM1248" s="17">
        <v>0.32888795167768398</v>
      </c>
      <c r="BN1248" s="17">
        <v>0.37784956049653401</v>
      </c>
      <c r="BO1248" s="17"/>
      <c r="BP1248" s="17">
        <v>0.386281948067206</v>
      </c>
      <c r="BQ1248" s="17">
        <v>0.39289068638511399</v>
      </c>
      <c r="BR1248" s="17">
        <v>0.34637869810365901</v>
      </c>
      <c r="BS1248" s="17">
        <v>0.31893969330256899</v>
      </c>
      <c r="BT1248" s="17"/>
      <c r="BU1248" s="17">
        <v>0.37858743634033598</v>
      </c>
      <c r="BV1248" s="17">
        <v>0.28409119534134702</v>
      </c>
      <c r="BW1248" s="17"/>
      <c r="BX1248" s="17">
        <v>0.42656131931531399</v>
      </c>
      <c r="BY1248" s="17">
        <v>0.30353470833690199</v>
      </c>
    </row>
    <row r="1249" spans="2:77">
      <c r="B1249" t="s">
        <v>420</v>
      </c>
      <c r="C1249" s="17">
        <v>0.18875294614690399</v>
      </c>
      <c r="D1249" s="17">
        <v>0.22130589528400799</v>
      </c>
      <c r="E1249" s="17">
        <v>0.15765073541646599</v>
      </c>
      <c r="F1249" s="17"/>
      <c r="G1249" s="17">
        <v>0.23155851921162701</v>
      </c>
      <c r="H1249" s="17">
        <v>0.24965878609127901</v>
      </c>
      <c r="I1249" s="17">
        <v>0.21782774147547501</v>
      </c>
      <c r="J1249" s="17">
        <v>0.17248598047989</v>
      </c>
      <c r="K1249" s="17">
        <v>0.14257025650920099</v>
      </c>
      <c r="L1249" s="17">
        <v>0.133800002009135</v>
      </c>
      <c r="M1249" s="17"/>
      <c r="N1249" s="17">
        <v>0.201886193563204</v>
      </c>
      <c r="O1249" s="17">
        <v>0.16680327690973301</v>
      </c>
      <c r="P1249" s="17">
        <v>0.213598426341637</v>
      </c>
      <c r="Q1249" s="17">
        <v>0.17722865800932799</v>
      </c>
      <c r="R1249" s="17"/>
      <c r="S1249" s="17">
        <v>0.29747517351387898</v>
      </c>
      <c r="T1249" s="17">
        <v>0.16934366365016101</v>
      </c>
      <c r="U1249" s="17">
        <v>0.143456656343633</v>
      </c>
      <c r="V1249" s="17">
        <v>0.18647118531964399</v>
      </c>
      <c r="W1249" s="17">
        <v>0.22759253760801401</v>
      </c>
      <c r="X1249" s="17">
        <v>0.19654227481647199</v>
      </c>
      <c r="Y1249" s="17">
        <v>0.16151555149578201</v>
      </c>
      <c r="Z1249" s="17">
        <v>0.21481643379792201</v>
      </c>
      <c r="AA1249" s="17">
        <v>0.185684625671175</v>
      </c>
      <c r="AB1249" s="17">
        <v>6.9423575718555203E-2</v>
      </c>
      <c r="AC1249" s="17">
        <v>0.228598926961356</v>
      </c>
      <c r="AD1249" s="17">
        <v>0.115117377176003</v>
      </c>
      <c r="AE1249" s="17"/>
      <c r="AF1249" s="17">
        <v>9.2858291610165206E-2</v>
      </c>
      <c r="AG1249" s="17">
        <v>0.252510828020032</v>
      </c>
      <c r="AH1249" s="17">
        <v>0.111876123830998</v>
      </c>
      <c r="AI1249" s="17">
        <v>0.16527782987436901</v>
      </c>
      <c r="AJ1249" s="17">
        <v>0.208224877347265</v>
      </c>
      <c r="AK1249" s="17">
        <v>0.17430607567946599</v>
      </c>
      <c r="AL1249" s="17">
        <v>0.23581143309483599</v>
      </c>
      <c r="AM1249" s="17">
        <v>0.17560969268042101</v>
      </c>
      <c r="AN1249" s="17">
        <v>0.194215314250614</v>
      </c>
      <c r="AO1249" s="17">
        <v>0.253020350083144</v>
      </c>
      <c r="AP1249" s="17">
        <v>0.20116394229902501</v>
      </c>
      <c r="AQ1249" s="17">
        <v>0.13926741188064701</v>
      </c>
      <c r="AR1249" s="17">
        <v>7.7118718250269697E-2</v>
      </c>
      <c r="AS1249" s="17">
        <v>0.31252237595161197</v>
      </c>
      <c r="AT1249" s="17">
        <v>0.22885501328006</v>
      </c>
      <c r="AU1249" s="17">
        <v>0.28904648495378399</v>
      </c>
      <c r="AV1249" s="17"/>
      <c r="AW1249" s="17">
        <v>0.25532282150042002</v>
      </c>
      <c r="AX1249" s="17">
        <v>0.16432965216599801</v>
      </c>
      <c r="AY1249" s="17">
        <v>0.17844705992784801</v>
      </c>
      <c r="AZ1249" s="17">
        <v>0.18032469882931301</v>
      </c>
      <c r="BA1249" s="17">
        <v>0.15939999191763099</v>
      </c>
      <c r="BB1249" s="17">
        <v>0.1468607034928</v>
      </c>
      <c r="BC1249" s="17"/>
      <c r="BD1249" s="17">
        <v>0.148155670723599</v>
      </c>
      <c r="BE1249" s="17">
        <v>0.20609528517716599</v>
      </c>
      <c r="BF1249" s="17">
        <v>0.17384613552851899</v>
      </c>
      <c r="BG1249" s="17">
        <v>0.26859246819583699</v>
      </c>
      <c r="BH1249" s="17">
        <v>0.32600934093453898</v>
      </c>
      <c r="BI1249" s="17"/>
      <c r="BJ1249" s="17">
        <v>0.16112684517565201</v>
      </c>
      <c r="BK1249" s="17">
        <v>0.31571481090582898</v>
      </c>
      <c r="BL1249" s="17"/>
      <c r="BM1249" s="17">
        <v>0.17244308323101901</v>
      </c>
      <c r="BN1249" s="17">
        <v>0.26863468454876199</v>
      </c>
      <c r="BO1249" s="17"/>
      <c r="BP1249" s="17">
        <v>0.28933614959710202</v>
      </c>
      <c r="BQ1249" s="17">
        <v>0.27890048447151999</v>
      </c>
      <c r="BR1249" s="17">
        <v>0.22653715683754999</v>
      </c>
      <c r="BS1249" s="17">
        <v>0.15378432479190399</v>
      </c>
      <c r="BT1249" s="17"/>
      <c r="BU1249" s="17">
        <v>0.20729947096939699</v>
      </c>
      <c r="BV1249" s="17">
        <v>0.16510361558525199</v>
      </c>
      <c r="BW1249" s="17"/>
      <c r="BX1249" s="17">
        <v>0.262215250702444</v>
      </c>
      <c r="BY1249" s="17">
        <v>0.16124331357341701</v>
      </c>
    </row>
    <row r="1250" spans="2:77">
      <c r="B1250" t="s">
        <v>195</v>
      </c>
      <c r="C1250" s="17">
        <v>9.0548353471452306E-2</v>
      </c>
      <c r="D1250" s="17">
        <v>6.1402786245603899E-2</v>
      </c>
      <c r="E1250" s="17">
        <v>0.11993141220554</v>
      </c>
      <c r="F1250" s="17"/>
      <c r="G1250" s="17">
        <v>5.4001303156387001E-2</v>
      </c>
      <c r="H1250" s="17">
        <v>7.4889833857251994E-2</v>
      </c>
      <c r="I1250" s="17">
        <v>8.9312333741969493E-2</v>
      </c>
      <c r="J1250" s="17">
        <v>0.11120227683436699</v>
      </c>
      <c r="K1250" s="17">
        <v>9.57554476577651E-2</v>
      </c>
      <c r="L1250" s="17">
        <v>0.107517606099876</v>
      </c>
      <c r="M1250" s="17"/>
      <c r="N1250" s="17">
        <v>6.5111502075446206E-2</v>
      </c>
      <c r="O1250" s="17">
        <v>8.6108329077450793E-2</v>
      </c>
      <c r="P1250" s="17">
        <v>9.0428124435372001E-2</v>
      </c>
      <c r="Q1250" s="17">
        <v>0.12175022376582199</v>
      </c>
      <c r="R1250" s="17"/>
      <c r="S1250" s="17">
        <v>6.4659542822434496E-2</v>
      </c>
      <c r="T1250" s="17">
        <v>8.6561818959669704E-2</v>
      </c>
      <c r="U1250" s="17">
        <v>0.10195992816801799</v>
      </c>
      <c r="V1250" s="17">
        <v>9.6131757870422496E-2</v>
      </c>
      <c r="W1250" s="17">
        <v>8.5592983261713995E-2</v>
      </c>
      <c r="X1250" s="17">
        <v>0.13147176169105501</v>
      </c>
      <c r="Y1250" s="17">
        <v>0.115683704141353</v>
      </c>
      <c r="Z1250" s="17">
        <v>5.5018364479942801E-2</v>
      </c>
      <c r="AA1250" s="17">
        <v>7.6328621201581306E-2</v>
      </c>
      <c r="AB1250" s="17">
        <v>9.9522446066239501E-2</v>
      </c>
      <c r="AC1250" s="17">
        <v>7.5485140250807201E-2</v>
      </c>
      <c r="AD1250" s="17">
        <v>9.4701341255085003E-2</v>
      </c>
      <c r="AE1250" s="17"/>
      <c r="AF1250" s="17">
        <v>0.22210126171946901</v>
      </c>
      <c r="AG1250" s="17">
        <v>0.11266997514357301</v>
      </c>
      <c r="AH1250" s="17">
        <v>7.6597563416950704E-2</v>
      </c>
      <c r="AI1250" s="17">
        <v>0.14129003451233399</v>
      </c>
      <c r="AJ1250" s="17">
        <v>0.100318576632298</v>
      </c>
      <c r="AK1250" s="17">
        <v>5.5121271918647699E-2</v>
      </c>
      <c r="AL1250" s="17">
        <v>7.2988161795971201E-2</v>
      </c>
      <c r="AM1250" s="17">
        <v>8.9518104779732099E-2</v>
      </c>
      <c r="AN1250" s="17">
        <v>8.7819896629948102E-2</v>
      </c>
      <c r="AO1250" s="17">
        <v>6.3397003247940301E-2</v>
      </c>
      <c r="AP1250" s="17">
        <v>7.9150104642264796E-2</v>
      </c>
      <c r="AQ1250" s="17">
        <v>0.11885403652153501</v>
      </c>
      <c r="AR1250" s="17">
        <v>0.115594342997918</v>
      </c>
      <c r="AS1250" s="17">
        <v>3.96742456444973E-2</v>
      </c>
      <c r="AT1250" s="17">
        <v>4.9599636639713798E-2</v>
      </c>
      <c r="AU1250" s="17">
        <v>4.1765195485836397E-2</v>
      </c>
      <c r="AV1250" s="17"/>
      <c r="AW1250" s="17">
        <v>6.8993433715318603E-2</v>
      </c>
      <c r="AX1250" s="17">
        <v>7.7897669675518394E-2</v>
      </c>
      <c r="AY1250" s="17">
        <v>9.5823416156957497E-2</v>
      </c>
      <c r="AZ1250" s="17">
        <v>0.141722403984644</v>
      </c>
      <c r="BA1250" s="17">
        <v>9.1666955736848396E-2</v>
      </c>
      <c r="BB1250" s="17">
        <v>4.6589295967822603E-2</v>
      </c>
      <c r="BC1250" s="17"/>
      <c r="BD1250" s="17">
        <v>0.13526835820569599</v>
      </c>
      <c r="BE1250" s="17">
        <v>9.9402779840972399E-2</v>
      </c>
      <c r="BF1250" s="17">
        <v>6.0977341438328399E-2</v>
      </c>
      <c r="BG1250" s="17">
        <v>4.19893869629143E-2</v>
      </c>
      <c r="BH1250" s="17">
        <v>0</v>
      </c>
      <c r="BI1250" s="17"/>
      <c r="BJ1250" s="17">
        <v>9.4189190342142196E-2</v>
      </c>
      <c r="BK1250" s="17">
        <v>7.4961554267814701E-2</v>
      </c>
      <c r="BL1250" s="17"/>
      <c r="BM1250" s="17">
        <v>9.1776941128818804E-2</v>
      </c>
      <c r="BN1250" s="17">
        <v>8.3853185367831498E-2</v>
      </c>
      <c r="BO1250" s="17"/>
      <c r="BP1250" s="17">
        <v>7.5523524454984906E-2</v>
      </c>
      <c r="BQ1250" s="17">
        <v>8.8590158480707601E-2</v>
      </c>
      <c r="BR1250" s="17">
        <v>4.9749926819068702E-2</v>
      </c>
      <c r="BS1250" s="17">
        <v>9.1101502018006694E-2</v>
      </c>
      <c r="BT1250" s="17"/>
      <c r="BU1250" s="17">
        <v>6.6176062114041506E-2</v>
      </c>
      <c r="BV1250" s="17">
        <v>0.12162632524098101</v>
      </c>
      <c r="BW1250" s="17"/>
      <c r="BX1250" s="17">
        <v>4.8101286226714599E-2</v>
      </c>
      <c r="BY1250" s="17">
        <v>0.10644362426086799</v>
      </c>
    </row>
    <row r="1251" spans="2:77">
      <c r="B1251" t="s">
        <v>116</v>
      </c>
      <c r="C1251" s="17">
        <v>7.2343191347835095E-2</v>
      </c>
      <c r="D1251" s="17">
        <v>7.4063397673180806E-2</v>
      </c>
      <c r="E1251" s="17">
        <v>6.9056127482438903E-2</v>
      </c>
      <c r="F1251" s="17"/>
      <c r="G1251" s="17">
        <v>1.8668313947916099E-2</v>
      </c>
      <c r="H1251" s="17">
        <v>3.0366099542486601E-2</v>
      </c>
      <c r="I1251" s="17">
        <v>6.0167041065278301E-2</v>
      </c>
      <c r="J1251" s="17">
        <v>9.64111553474883E-2</v>
      </c>
      <c r="K1251" s="17">
        <v>0.10360881244605299</v>
      </c>
      <c r="L1251" s="17">
        <v>0.109580613173165</v>
      </c>
      <c r="M1251" s="17"/>
      <c r="N1251" s="17">
        <v>5.6752667399667403E-2</v>
      </c>
      <c r="O1251" s="17">
        <v>7.2900203834287802E-2</v>
      </c>
      <c r="P1251" s="17">
        <v>7.9997799323885802E-2</v>
      </c>
      <c r="Q1251" s="17">
        <v>7.8399851202586093E-2</v>
      </c>
      <c r="R1251" s="17"/>
      <c r="S1251" s="17">
        <v>6.88772046804461E-2</v>
      </c>
      <c r="T1251" s="17">
        <v>6.3996157251167807E-2</v>
      </c>
      <c r="U1251" s="17">
        <v>8.1668203197028805E-2</v>
      </c>
      <c r="V1251" s="17">
        <v>0.12622314117888001</v>
      </c>
      <c r="W1251" s="17">
        <v>5.9948369128609499E-2</v>
      </c>
      <c r="X1251" s="17">
        <v>3.90302582130167E-2</v>
      </c>
      <c r="Y1251" s="17">
        <v>6.4553034308437104E-2</v>
      </c>
      <c r="Z1251" s="17">
        <v>6.6708861577017206E-2</v>
      </c>
      <c r="AA1251" s="17">
        <v>6.0660389247274897E-2</v>
      </c>
      <c r="AB1251" s="17">
        <v>9.6905944091118495E-2</v>
      </c>
      <c r="AC1251" s="17">
        <v>6.1960676394175303E-2</v>
      </c>
      <c r="AD1251" s="17">
        <v>9.13096248000273E-2</v>
      </c>
      <c r="AE1251" s="17"/>
      <c r="AF1251" s="17">
        <v>0.11019655393707201</v>
      </c>
      <c r="AG1251" s="17">
        <v>6.12588374129487E-2</v>
      </c>
      <c r="AH1251" s="17">
        <v>0.115706619306784</v>
      </c>
      <c r="AI1251" s="17">
        <v>0.113881880920327</v>
      </c>
      <c r="AJ1251" s="17">
        <v>5.6301660216539998E-2</v>
      </c>
      <c r="AK1251" s="17">
        <v>5.9860589030367797E-2</v>
      </c>
      <c r="AL1251" s="17">
        <v>5.03051783500209E-2</v>
      </c>
      <c r="AM1251" s="17">
        <v>4.3423634916314902E-2</v>
      </c>
      <c r="AN1251" s="17">
        <v>6.47266058150818E-2</v>
      </c>
      <c r="AO1251" s="17">
        <v>5.71228441807611E-2</v>
      </c>
      <c r="AP1251" s="17">
        <v>7.7273660596187399E-2</v>
      </c>
      <c r="AQ1251" s="17">
        <v>5.6657916318865603E-2</v>
      </c>
      <c r="AR1251" s="17">
        <v>0.14229973396001</v>
      </c>
      <c r="AS1251" s="17">
        <v>5.0299169502165002E-2</v>
      </c>
      <c r="AT1251" s="17">
        <v>5.7430572952858201E-2</v>
      </c>
      <c r="AU1251" s="17">
        <v>6.6393897740395794E-2</v>
      </c>
      <c r="AV1251" s="17"/>
      <c r="AW1251" s="17">
        <v>5.6113980262952799E-2</v>
      </c>
      <c r="AX1251" s="17">
        <v>6.5819503451948896E-2</v>
      </c>
      <c r="AY1251" s="17">
        <v>6.7031787057287698E-2</v>
      </c>
      <c r="AZ1251" s="17">
        <v>8.1677921289802002E-2</v>
      </c>
      <c r="BA1251" s="17">
        <v>8.3991837185629498E-2</v>
      </c>
      <c r="BB1251" s="17">
        <v>0.117198538848824</v>
      </c>
      <c r="BC1251" s="17"/>
      <c r="BD1251" s="17">
        <v>0.10647570155591</v>
      </c>
      <c r="BE1251" s="17">
        <v>8.2933944617683997E-2</v>
      </c>
      <c r="BF1251" s="17">
        <v>4.5585271368190801E-2</v>
      </c>
      <c r="BG1251" s="17">
        <v>3.0555938786004801E-2</v>
      </c>
      <c r="BH1251" s="17">
        <v>0</v>
      </c>
      <c r="BI1251" s="17"/>
      <c r="BJ1251" s="17">
        <v>8.2426762757212099E-2</v>
      </c>
      <c r="BK1251" s="17">
        <v>2.1180977072305499E-2</v>
      </c>
      <c r="BL1251" s="17"/>
      <c r="BM1251" s="17">
        <v>8.0238951411673198E-2</v>
      </c>
      <c r="BN1251" s="17">
        <v>3.5015260055169202E-2</v>
      </c>
      <c r="BO1251" s="17"/>
      <c r="BP1251" s="17">
        <v>3.1406617945212698E-2</v>
      </c>
      <c r="BQ1251" s="17">
        <v>2.8780769896048199E-2</v>
      </c>
      <c r="BR1251" s="17">
        <v>2.2244913753886899E-2</v>
      </c>
      <c r="BS1251" s="17">
        <v>8.9096587989794099E-2</v>
      </c>
      <c r="BT1251" s="17"/>
      <c r="BU1251" s="17">
        <v>5.6854826699053999E-2</v>
      </c>
      <c r="BV1251" s="17">
        <v>9.2092953577910502E-2</v>
      </c>
      <c r="BW1251" s="17"/>
      <c r="BX1251" s="17">
        <v>2.2314119369293402E-2</v>
      </c>
      <c r="BY1251" s="17">
        <v>9.1077716441336304E-2</v>
      </c>
    </row>
    <row r="1252" spans="2:77">
      <c r="C1252" s="17"/>
      <c r="D1252" s="17"/>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row>
    <row r="1253" spans="2:77">
      <c r="B1253" s="6" t="s">
        <v>421</v>
      </c>
      <c r="C1253" s="17"/>
      <c r="D1253" s="17"/>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7"/>
      <c r="BN1253" s="17"/>
      <c r="BO1253" s="17"/>
      <c r="BP1253" s="17"/>
      <c r="BQ1253" s="17"/>
      <c r="BR1253" s="17"/>
      <c r="BS1253" s="17"/>
      <c r="BT1253" s="17"/>
      <c r="BU1253" s="17"/>
      <c r="BV1253" s="17"/>
      <c r="BW1253" s="17"/>
      <c r="BX1253" s="17"/>
      <c r="BY1253" s="17"/>
    </row>
    <row r="1254" spans="2:77">
      <c r="B1254" s="24" t="s">
        <v>15</v>
      </c>
      <c r="C1254" s="17"/>
      <c r="D1254" s="17"/>
      <c r="E1254" s="17"/>
      <c r="F1254" s="17"/>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c r="AZ1254" s="17"/>
      <c r="BA1254" s="17"/>
      <c r="BB1254" s="17"/>
      <c r="BC1254" s="17"/>
      <c r="BD1254" s="17"/>
      <c r="BE1254" s="17"/>
      <c r="BF1254" s="17"/>
      <c r="BG1254" s="17"/>
      <c r="BH1254" s="17"/>
      <c r="BI1254" s="17"/>
      <c r="BJ1254" s="17"/>
      <c r="BK1254" s="17"/>
      <c r="BL1254" s="17"/>
      <c r="BM1254" s="17"/>
      <c r="BN1254" s="17"/>
      <c r="BO1254" s="17"/>
      <c r="BP1254" s="17"/>
      <c r="BQ1254" s="17"/>
      <c r="BR1254" s="17"/>
      <c r="BS1254" s="17"/>
      <c r="BT1254" s="17"/>
      <c r="BU1254" s="17"/>
      <c r="BV1254" s="17"/>
      <c r="BW1254" s="17"/>
      <c r="BX1254" s="17"/>
      <c r="BY1254" s="17"/>
    </row>
    <row r="1255" spans="2:77">
      <c r="B1255" t="s">
        <v>422</v>
      </c>
      <c r="C1255" s="17">
        <v>0.17395044098745399</v>
      </c>
      <c r="D1255" s="17">
        <v>0.18248082159385601</v>
      </c>
      <c r="E1255" s="17">
        <v>0.163548236707202</v>
      </c>
      <c r="F1255" s="17"/>
      <c r="G1255" s="17">
        <v>0.172963973857509</v>
      </c>
      <c r="H1255" s="17">
        <v>0.19236969097958601</v>
      </c>
      <c r="I1255" s="17">
        <v>0.18431046816789701</v>
      </c>
      <c r="J1255" s="17">
        <v>0.15035373468088001</v>
      </c>
      <c r="K1255" s="17">
        <v>0.167387959259789</v>
      </c>
      <c r="L1255" s="17">
        <v>0.17471269682683099</v>
      </c>
      <c r="M1255" s="17"/>
      <c r="N1255" s="17">
        <v>0.21760409773624401</v>
      </c>
      <c r="O1255" s="17">
        <v>0.17371194216097399</v>
      </c>
      <c r="P1255" s="17">
        <v>0.165445027043299</v>
      </c>
      <c r="Q1255" s="17">
        <v>0.13195830273283601</v>
      </c>
      <c r="R1255" s="17"/>
      <c r="S1255" s="17">
        <v>0.21848770818861499</v>
      </c>
      <c r="T1255" s="17">
        <v>0.17970975623880001</v>
      </c>
      <c r="U1255" s="17">
        <v>0.13659914709025101</v>
      </c>
      <c r="V1255" s="17">
        <v>0.172556200617207</v>
      </c>
      <c r="W1255" s="17">
        <v>0.15548908904335401</v>
      </c>
      <c r="X1255" s="17">
        <v>0.14975371622934</v>
      </c>
      <c r="Y1255" s="17">
        <v>0.14753332726228799</v>
      </c>
      <c r="Z1255" s="17">
        <v>0.13607330128137801</v>
      </c>
      <c r="AA1255" s="17">
        <v>0.17680409290066099</v>
      </c>
      <c r="AB1255" s="17">
        <v>0.20355059815603899</v>
      </c>
      <c r="AC1255" s="17">
        <v>0.16857368720318999</v>
      </c>
      <c r="AD1255" s="17">
        <v>0.191265592211466</v>
      </c>
      <c r="AE1255" s="17"/>
      <c r="AF1255" s="17">
        <v>0.14173523958857401</v>
      </c>
      <c r="AG1255" s="17">
        <v>0.115229138193725</v>
      </c>
      <c r="AH1255" s="17">
        <v>0.176089147165299</v>
      </c>
      <c r="AI1255" s="17">
        <v>0.12673227525707401</v>
      </c>
      <c r="AJ1255" s="17">
        <v>0.14327677793228299</v>
      </c>
      <c r="AK1255" s="17">
        <v>0.19632129272819199</v>
      </c>
      <c r="AL1255" s="17">
        <v>0.170019658445618</v>
      </c>
      <c r="AM1255" s="17">
        <v>0.20023815408366999</v>
      </c>
      <c r="AN1255" s="17">
        <v>0.15141962639791401</v>
      </c>
      <c r="AO1255" s="17">
        <v>0.17648705769113199</v>
      </c>
      <c r="AP1255" s="17">
        <v>0.19914812436983101</v>
      </c>
      <c r="AQ1255" s="17">
        <v>0.17810156917735001</v>
      </c>
      <c r="AR1255" s="17">
        <v>0.13502674927081801</v>
      </c>
      <c r="AS1255" s="17">
        <v>0.17406661361539399</v>
      </c>
      <c r="AT1255" s="17">
        <v>0.225403285990047</v>
      </c>
      <c r="AU1255" s="17">
        <v>0.30207457658895898</v>
      </c>
      <c r="AV1255" s="17"/>
      <c r="AW1255" s="17">
        <v>0.214349316872255</v>
      </c>
      <c r="AX1255" s="17">
        <v>0.193013864580903</v>
      </c>
      <c r="AY1255" s="17">
        <v>0.138473413613902</v>
      </c>
      <c r="AZ1255" s="17">
        <v>0.131365458350784</v>
      </c>
      <c r="BA1255" s="17">
        <v>0.17864716787968199</v>
      </c>
      <c r="BB1255" s="17">
        <v>0.14613754317730299</v>
      </c>
      <c r="BC1255" s="17"/>
      <c r="BD1255" s="17">
        <v>0.114070488800899</v>
      </c>
      <c r="BE1255" s="17">
        <v>0.15173175453910701</v>
      </c>
      <c r="BF1255" s="17">
        <v>0.22616289806585099</v>
      </c>
      <c r="BG1255" s="17">
        <v>0.223888750516027</v>
      </c>
      <c r="BH1255" s="17">
        <v>0.26581677241634999</v>
      </c>
      <c r="BI1255" s="17"/>
      <c r="BJ1255" s="17">
        <v>0.173527069898849</v>
      </c>
      <c r="BK1255" s="17">
        <v>0.17304698104812799</v>
      </c>
      <c r="BL1255" s="17"/>
      <c r="BM1255" s="17">
        <v>0.17066480828703201</v>
      </c>
      <c r="BN1255" s="17">
        <v>0.188241338355539</v>
      </c>
      <c r="BO1255" s="17"/>
      <c r="BP1255" s="17">
        <v>0.19267047809427801</v>
      </c>
      <c r="BQ1255" s="17">
        <v>0.19649469654777299</v>
      </c>
      <c r="BR1255" s="17">
        <v>0.182490854089535</v>
      </c>
      <c r="BS1255" s="17">
        <v>0.16787298296440001</v>
      </c>
      <c r="BT1255" s="17"/>
      <c r="BU1255" s="17">
        <v>0.20689333696360901</v>
      </c>
      <c r="BV1255" s="17">
        <v>0.13201547687429399</v>
      </c>
      <c r="BW1255" s="17"/>
      <c r="BX1255" s="17">
        <v>0.27441064801604398</v>
      </c>
      <c r="BY1255" s="17">
        <v>0.134102318412748</v>
      </c>
    </row>
    <row r="1256" spans="2:77">
      <c r="B1256" t="s">
        <v>224</v>
      </c>
      <c r="C1256" s="17">
        <v>0.35621329876265601</v>
      </c>
      <c r="D1256" s="17">
        <v>0.36518804914651898</v>
      </c>
      <c r="E1256" s="17">
        <v>0.34809440220093002</v>
      </c>
      <c r="F1256" s="17"/>
      <c r="G1256" s="17">
        <v>0.41408338562893798</v>
      </c>
      <c r="H1256" s="17">
        <v>0.393841086627637</v>
      </c>
      <c r="I1256" s="17">
        <v>0.34675966341932801</v>
      </c>
      <c r="J1256" s="17">
        <v>0.308467662253678</v>
      </c>
      <c r="K1256" s="17">
        <v>0.33179636913010502</v>
      </c>
      <c r="L1256" s="17">
        <v>0.34990854906046198</v>
      </c>
      <c r="M1256" s="17"/>
      <c r="N1256" s="17">
        <v>0.38174574218483098</v>
      </c>
      <c r="O1256" s="17">
        <v>0.37074485893639197</v>
      </c>
      <c r="P1256" s="17">
        <v>0.34560242278206299</v>
      </c>
      <c r="Q1256" s="17">
        <v>0.32429455911242</v>
      </c>
      <c r="R1256" s="17"/>
      <c r="S1256" s="17">
        <v>0.36452642087806097</v>
      </c>
      <c r="T1256" s="17">
        <v>0.39579012680814701</v>
      </c>
      <c r="U1256" s="17">
        <v>0.382749438549223</v>
      </c>
      <c r="V1256" s="17">
        <v>0.32789872266334502</v>
      </c>
      <c r="W1256" s="17">
        <v>0.34059146543080199</v>
      </c>
      <c r="X1256" s="17">
        <v>0.35933717667790599</v>
      </c>
      <c r="Y1256" s="17">
        <v>0.32254793938387299</v>
      </c>
      <c r="Z1256" s="17">
        <v>0.43371268694471499</v>
      </c>
      <c r="AA1256" s="17">
        <v>0.36786464397769902</v>
      </c>
      <c r="AB1256" s="17">
        <v>0.32391153059842198</v>
      </c>
      <c r="AC1256" s="17">
        <v>0.31871337884685702</v>
      </c>
      <c r="AD1256" s="17">
        <v>0.29030437306901102</v>
      </c>
      <c r="AE1256" s="17"/>
      <c r="AF1256" s="17">
        <v>0.25528454068130901</v>
      </c>
      <c r="AG1256" s="17">
        <v>0.34626227278028998</v>
      </c>
      <c r="AH1256" s="17">
        <v>0.32682666521459902</v>
      </c>
      <c r="AI1256" s="17">
        <v>0.35072856339117198</v>
      </c>
      <c r="AJ1256" s="17">
        <v>0.38348363053408402</v>
      </c>
      <c r="AK1256" s="17">
        <v>0.32731311141496799</v>
      </c>
      <c r="AL1256" s="17">
        <v>0.35456676346034</v>
      </c>
      <c r="AM1256" s="17">
        <v>0.34020127628909202</v>
      </c>
      <c r="AN1256" s="17">
        <v>0.40796016616613301</v>
      </c>
      <c r="AO1256" s="17">
        <v>0.39045465469136698</v>
      </c>
      <c r="AP1256" s="17">
        <v>0.35341765842955303</v>
      </c>
      <c r="AQ1256" s="17">
        <v>0.38247623471550302</v>
      </c>
      <c r="AR1256" s="17">
        <v>0.36491462239362199</v>
      </c>
      <c r="AS1256" s="17">
        <v>0.36666430766470098</v>
      </c>
      <c r="AT1256" s="17">
        <v>0.49462042980290399</v>
      </c>
      <c r="AU1256" s="17">
        <v>0.31219307087513698</v>
      </c>
      <c r="AV1256" s="17"/>
      <c r="AW1256" s="17">
        <v>0.368745427787185</v>
      </c>
      <c r="AX1256" s="17">
        <v>0.36004101306743103</v>
      </c>
      <c r="AY1256" s="17">
        <v>0.34782476118966998</v>
      </c>
      <c r="AZ1256" s="17">
        <v>0.357738621889164</v>
      </c>
      <c r="BA1256" s="17">
        <v>0.33013279163159598</v>
      </c>
      <c r="BB1256" s="17">
        <v>0.35523334499737502</v>
      </c>
      <c r="BC1256" s="17"/>
      <c r="BD1256" s="17">
        <v>0.33530142275181302</v>
      </c>
      <c r="BE1256" s="17">
        <v>0.35217249362017</v>
      </c>
      <c r="BF1256" s="17">
        <v>0.38212516130463597</v>
      </c>
      <c r="BG1256" s="17">
        <v>0.41575106724598099</v>
      </c>
      <c r="BH1256" s="17">
        <v>0.37977767609111801</v>
      </c>
      <c r="BI1256" s="17"/>
      <c r="BJ1256" s="17">
        <v>0.34753082010375602</v>
      </c>
      <c r="BK1256" s="17">
        <v>0.398080593318626</v>
      </c>
      <c r="BL1256" s="17"/>
      <c r="BM1256" s="17">
        <v>0.35297618270901698</v>
      </c>
      <c r="BN1256" s="17">
        <v>0.375177658815665</v>
      </c>
      <c r="BO1256" s="17"/>
      <c r="BP1256" s="17">
        <v>0.39938303026446598</v>
      </c>
      <c r="BQ1256" s="17">
        <v>0.39768188587047199</v>
      </c>
      <c r="BR1256" s="17">
        <v>0.40527328602759899</v>
      </c>
      <c r="BS1256" s="17">
        <v>0.34458386359537502</v>
      </c>
      <c r="BT1256" s="17"/>
      <c r="BU1256" s="17">
        <v>0.380183617742538</v>
      </c>
      <c r="BV1256" s="17">
        <v>0.32570005952194198</v>
      </c>
      <c r="BW1256" s="17"/>
      <c r="BX1256" s="17">
        <v>0.41812016624610499</v>
      </c>
      <c r="BY1256" s="17">
        <v>0.33165758146262497</v>
      </c>
    </row>
    <row r="1257" spans="2:77">
      <c r="B1257" t="s">
        <v>423</v>
      </c>
      <c r="C1257" s="17">
        <v>0.27351271952995099</v>
      </c>
      <c r="D1257" s="17">
        <v>0.249953902068203</v>
      </c>
      <c r="E1257" s="17">
        <v>0.29752962285750201</v>
      </c>
      <c r="F1257" s="17"/>
      <c r="G1257" s="17">
        <v>0.24968223524027799</v>
      </c>
      <c r="H1257" s="17">
        <v>0.24953064863982299</v>
      </c>
      <c r="I1257" s="17">
        <v>0.24829959256196499</v>
      </c>
      <c r="J1257" s="17">
        <v>0.299712865127229</v>
      </c>
      <c r="K1257" s="17">
        <v>0.28519850561550097</v>
      </c>
      <c r="L1257" s="17">
        <v>0.30037848943399698</v>
      </c>
      <c r="M1257" s="17"/>
      <c r="N1257" s="17">
        <v>0.24258739217491301</v>
      </c>
      <c r="O1257" s="17">
        <v>0.27590357138058702</v>
      </c>
      <c r="P1257" s="17">
        <v>0.27999632590895501</v>
      </c>
      <c r="Q1257" s="17">
        <v>0.30300776983759398</v>
      </c>
      <c r="R1257" s="17"/>
      <c r="S1257" s="17">
        <v>0.253474565577467</v>
      </c>
      <c r="T1257" s="17">
        <v>0.25319714643410501</v>
      </c>
      <c r="U1257" s="17">
        <v>0.296596079232117</v>
      </c>
      <c r="V1257" s="17">
        <v>0.28956637538458502</v>
      </c>
      <c r="W1257" s="17">
        <v>0.284819638985991</v>
      </c>
      <c r="X1257" s="17">
        <v>0.28250401098491901</v>
      </c>
      <c r="Y1257" s="17">
        <v>0.33669297075733901</v>
      </c>
      <c r="Z1257" s="17">
        <v>0.23941439289920599</v>
      </c>
      <c r="AA1257" s="17">
        <v>0.25220588203333</v>
      </c>
      <c r="AB1257" s="17">
        <v>0.29108147044683502</v>
      </c>
      <c r="AC1257" s="17">
        <v>0.244924153139286</v>
      </c>
      <c r="AD1257" s="17">
        <v>0.24203298240197199</v>
      </c>
      <c r="AE1257" s="17"/>
      <c r="AF1257" s="17">
        <v>0.28632937214034199</v>
      </c>
      <c r="AG1257" s="17">
        <v>0.29132634909010802</v>
      </c>
      <c r="AH1257" s="17">
        <v>0.26862948034634798</v>
      </c>
      <c r="AI1257" s="17">
        <v>0.30378375017319098</v>
      </c>
      <c r="AJ1257" s="17">
        <v>0.28431668469303101</v>
      </c>
      <c r="AK1257" s="17">
        <v>0.283963871827833</v>
      </c>
      <c r="AL1257" s="17">
        <v>0.27421047662098302</v>
      </c>
      <c r="AM1257" s="17">
        <v>0.31008450568934298</v>
      </c>
      <c r="AN1257" s="17">
        <v>0.24797691683157</v>
      </c>
      <c r="AO1257" s="17">
        <v>0.286129148731678</v>
      </c>
      <c r="AP1257" s="17">
        <v>0.23251220883044901</v>
      </c>
      <c r="AQ1257" s="17">
        <v>0.29320491581713098</v>
      </c>
      <c r="AR1257" s="17">
        <v>0.226141903392859</v>
      </c>
      <c r="AS1257" s="17">
        <v>0.31244449086784098</v>
      </c>
      <c r="AT1257" s="17">
        <v>0.160493627493102</v>
      </c>
      <c r="AU1257" s="17">
        <v>0.21125974150563201</v>
      </c>
      <c r="AV1257" s="17"/>
      <c r="AW1257" s="17">
        <v>0.25243129937936198</v>
      </c>
      <c r="AX1257" s="17">
        <v>0.26218118621021402</v>
      </c>
      <c r="AY1257" s="17">
        <v>0.27861169585221601</v>
      </c>
      <c r="AZ1257" s="17">
        <v>0.28341009101026499</v>
      </c>
      <c r="BA1257" s="17">
        <v>0.30824174152198702</v>
      </c>
      <c r="BB1257" s="17">
        <v>0.295267849771017</v>
      </c>
      <c r="BC1257" s="17"/>
      <c r="BD1257" s="17">
        <v>0.30359607805078198</v>
      </c>
      <c r="BE1257" s="17">
        <v>0.27611332983150899</v>
      </c>
      <c r="BF1257" s="17">
        <v>0.240211228416536</v>
      </c>
      <c r="BG1257" s="17">
        <v>0.22618994718330501</v>
      </c>
      <c r="BH1257" s="17">
        <v>0.21235772420377499</v>
      </c>
      <c r="BI1257" s="17"/>
      <c r="BJ1257" s="17">
        <v>0.27191734322257299</v>
      </c>
      <c r="BK1257" s="17">
        <v>0.282123470557125</v>
      </c>
      <c r="BL1257" s="17"/>
      <c r="BM1257" s="17">
        <v>0.27312472533369297</v>
      </c>
      <c r="BN1257" s="17">
        <v>0.27369841220795499</v>
      </c>
      <c r="BO1257" s="17"/>
      <c r="BP1257" s="17">
        <v>0.27222231240010503</v>
      </c>
      <c r="BQ1257" s="17">
        <v>0.24800734469512101</v>
      </c>
      <c r="BR1257" s="17">
        <v>0.224536014927599</v>
      </c>
      <c r="BS1257" s="17">
        <v>0.27736664721225102</v>
      </c>
      <c r="BT1257" s="17"/>
      <c r="BU1257" s="17">
        <v>0.246352105305151</v>
      </c>
      <c r="BV1257" s="17">
        <v>0.308087074608898</v>
      </c>
      <c r="BW1257" s="17"/>
      <c r="BX1257" s="17">
        <v>0.188418508867956</v>
      </c>
      <c r="BY1257" s="17">
        <v>0.30726583070851099</v>
      </c>
    </row>
    <row r="1258" spans="2:77">
      <c r="B1258" t="s">
        <v>226</v>
      </c>
      <c r="C1258" s="17">
        <v>9.6871928131724294E-2</v>
      </c>
      <c r="D1258" s="17">
        <v>0.110189020777012</v>
      </c>
      <c r="E1258" s="17">
        <v>8.4585514333698097E-2</v>
      </c>
      <c r="F1258" s="17"/>
      <c r="G1258" s="17">
        <v>8.8886853010046202E-2</v>
      </c>
      <c r="H1258" s="17">
        <v>8.2240611301694494E-2</v>
      </c>
      <c r="I1258" s="17">
        <v>9.4200131190129696E-2</v>
      </c>
      <c r="J1258" s="17">
        <v>0.105371144290255</v>
      </c>
      <c r="K1258" s="17">
        <v>0.115242833483809</v>
      </c>
      <c r="L1258" s="17">
        <v>9.7072714724888903E-2</v>
      </c>
      <c r="M1258" s="17"/>
      <c r="N1258" s="17">
        <v>9.5917772121750705E-2</v>
      </c>
      <c r="O1258" s="17">
        <v>8.40959442642637E-2</v>
      </c>
      <c r="P1258" s="17">
        <v>0.106034233618747</v>
      </c>
      <c r="Q1258" s="17">
        <v>0.103016675127188</v>
      </c>
      <c r="R1258" s="17"/>
      <c r="S1258" s="17">
        <v>7.5838587765306095E-2</v>
      </c>
      <c r="T1258" s="17">
        <v>9.2084388752174798E-2</v>
      </c>
      <c r="U1258" s="17">
        <v>8.0288416441138502E-2</v>
      </c>
      <c r="V1258" s="17">
        <v>9.1876642667635094E-2</v>
      </c>
      <c r="W1258" s="17">
        <v>0.114257083378106</v>
      </c>
      <c r="X1258" s="17">
        <v>0.10339932621676701</v>
      </c>
      <c r="Y1258" s="17">
        <v>0.10420706184147301</v>
      </c>
      <c r="Z1258" s="17">
        <v>0.11198885699870199</v>
      </c>
      <c r="AA1258" s="17">
        <v>0.101932731658933</v>
      </c>
      <c r="AB1258" s="17">
        <v>9.1482989723281005E-2</v>
      </c>
      <c r="AC1258" s="17">
        <v>0.122470774914504</v>
      </c>
      <c r="AD1258" s="17">
        <v>0.13005840580178199</v>
      </c>
      <c r="AE1258" s="17"/>
      <c r="AF1258" s="17">
        <v>0.12915570753102101</v>
      </c>
      <c r="AG1258" s="17">
        <v>0.10365770353616501</v>
      </c>
      <c r="AH1258" s="17">
        <v>7.8313974506043493E-2</v>
      </c>
      <c r="AI1258" s="17">
        <v>9.8552489951150499E-2</v>
      </c>
      <c r="AJ1258" s="17">
        <v>8.8045863384089304E-2</v>
      </c>
      <c r="AK1258" s="17">
        <v>9.9313040209002099E-2</v>
      </c>
      <c r="AL1258" s="17">
        <v>9.5821978400065899E-2</v>
      </c>
      <c r="AM1258" s="17">
        <v>8.0482885427769102E-2</v>
      </c>
      <c r="AN1258" s="17">
        <v>0.10513562816656299</v>
      </c>
      <c r="AO1258" s="17">
        <v>8.1794385939733705E-2</v>
      </c>
      <c r="AP1258" s="17">
        <v>0.10825966779023199</v>
      </c>
      <c r="AQ1258" s="17">
        <v>8.3421199692856801E-2</v>
      </c>
      <c r="AR1258" s="17">
        <v>0.18204511198013501</v>
      </c>
      <c r="AS1258" s="17">
        <v>6.9909373397028393E-2</v>
      </c>
      <c r="AT1258" s="17">
        <v>8.9919682614810703E-2</v>
      </c>
      <c r="AU1258" s="17">
        <v>0.101857329950115</v>
      </c>
      <c r="AV1258" s="17"/>
      <c r="AW1258" s="17">
        <v>7.9339978312081505E-2</v>
      </c>
      <c r="AX1258" s="17">
        <v>0.105249532718988</v>
      </c>
      <c r="AY1258" s="17">
        <v>0.10585427832821601</v>
      </c>
      <c r="AZ1258" s="17">
        <v>9.4370094261464102E-2</v>
      </c>
      <c r="BA1258" s="17">
        <v>9.9597488788082306E-2</v>
      </c>
      <c r="BB1258" s="17">
        <v>0.11181918174703399</v>
      </c>
      <c r="BC1258" s="17"/>
      <c r="BD1258" s="17">
        <v>0.11471701622736501</v>
      </c>
      <c r="BE1258" s="17">
        <v>0.11867730046613501</v>
      </c>
      <c r="BF1258" s="17">
        <v>7.3909096163987997E-2</v>
      </c>
      <c r="BG1258" s="17">
        <v>7.1441695689968707E-2</v>
      </c>
      <c r="BH1258" s="17">
        <v>7.8206115284142994E-2</v>
      </c>
      <c r="BI1258" s="17"/>
      <c r="BJ1258" s="17">
        <v>0.104141509425136</v>
      </c>
      <c r="BK1258" s="17">
        <v>6.6852113804634294E-2</v>
      </c>
      <c r="BL1258" s="17"/>
      <c r="BM1258" s="17">
        <v>0.100011990452275</v>
      </c>
      <c r="BN1258" s="17">
        <v>8.3697578946636098E-2</v>
      </c>
      <c r="BO1258" s="17"/>
      <c r="BP1258" s="17">
        <v>7.52930757847729E-2</v>
      </c>
      <c r="BQ1258" s="17">
        <v>6.65656766217394E-2</v>
      </c>
      <c r="BR1258" s="17">
        <v>9.8350866877745705E-2</v>
      </c>
      <c r="BS1258" s="17">
        <v>0.104600837277429</v>
      </c>
      <c r="BT1258" s="17"/>
      <c r="BU1258" s="17">
        <v>8.7568829944693394E-2</v>
      </c>
      <c r="BV1258" s="17">
        <v>0.10871439301085099</v>
      </c>
      <c r="BW1258" s="17"/>
      <c r="BX1258" s="17">
        <v>7.1597012302676205E-2</v>
      </c>
      <c r="BY1258" s="17">
        <v>0.10689736978480301</v>
      </c>
    </row>
    <row r="1259" spans="2:77">
      <c r="B1259" t="s">
        <v>424</v>
      </c>
      <c r="C1259" s="17">
        <v>4.2736857380092599E-2</v>
      </c>
      <c r="D1259" s="17">
        <v>5.3393093718109602E-2</v>
      </c>
      <c r="E1259" s="17">
        <v>3.2103208321719902E-2</v>
      </c>
      <c r="F1259" s="17"/>
      <c r="G1259" s="17">
        <v>2.6755602262827801E-2</v>
      </c>
      <c r="H1259" s="17">
        <v>3.1161624992540101E-2</v>
      </c>
      <c r="I1259" s="17">
        <v>5.2312641148015399E-2</v>
      </c>
      <c r="J1259" s="17">
        <v>6.3445655744757301E-2</v>
      </c>
      <c r="K1259" s="17">
        <v>4.8507338261893497E-2</v>
      </c>
      <c r="L1259" s="17">
        <v>3.4294822317452699E-2</v>
      </c>
      <c r="M1259" s="17"/>
      <c r="N1259" s="17">
        <v>3.4427879698891203E-2</v>
      </c>
      <c r="O1259" s="17">
        <v>3.7902908626340603E-2</v>
      </c>
      <c r="P1259" s="17">
        <v>4.8537414787710897E-2</v>
      </c>
      <c r="Q1259" s="17">
        <v>5.07811978434956E-2</v>
      </c>
      <c r="R1259" s="17"/>
      <c r="S1259" s="17">
        <v>3.9706054566098603E-2</v>
      </c>
      <c r="T1259" s="17">
        <v>3.25513026058998E-2</v>
      </c>
      <c r="U1259" s="17">
        <v>4.5651658045540999E-2</v>
      </c>
      <c r="V1259" s="17">
        <v>4.2372965044210099E-2</v>
      </c>
      <c r="W1259" s="17">
        <v>4.80641954034507E-2</v>
      </c>
      <c r="X1259" s="17">
        <v>4.0200912994973199E-2</v>
      </c>
      <c r="Y1259" s="17">
        <v>3.8719560124504303E-2</v>
      </c>
      <c r="Z1259" s="17">
        <v>4.1158790893042002E-2</v>
      </c>
      <c r="AA1259" s="17">
        <v>3.9343489870238002E-2</v>
      </c>
      <c r="AB1259" s="17">
        <v>4.2502242737661199E-2</v>
      </c>
      <c r="AC1259" s="17">
        <v>7.4229875305811502E-2</v>
      </c>
      <c r="AD1259" s="17">
        <v>6.2987069968489698E-2</v>
      </c>
      <c r="AE1259" s="17"/>
      <c r="AF1259" s="17">
        <v>3.9751782852106503E-2</v>
      </c>
      <c r="AG1259" s="17">
        <v>9.0514621776984799E-2</v>
      </c>
      <c r="AH1259" s="17">
        <v>4.8131246923296102E-2</v>
      </c>
      <c r="AI1259" s="17">
        <v>3.25476665098203E-2</v>
      </c>
      <c r="AJ1259" s="17">
        <v>4.2801784658611501E-2</v>
      </c>
      <c r="AK1259" s="17">
        <v>5.03109113666938E-2</v>
      </c>
      <c r="AL1259" s="17">
        <v>3.3316943335576901E-2</v>
      </c>
      <c r="AM1259" s="17">
        <v>1.99545952479422E-2</v>
      </c>
      <c r="AN1259" s="17">
        <v>4.2741330968035701E-2</v>
      </c>
      <c r="AO1259" s="17">
        <v>4.5090466047331003E-2</v>
      </c>
      <c r="AP1259" s="17">
        <v>4.9682718556977097E-2</v>
      </c>
      <c r="AQ1259" s="17">
        <v>2.88899949450886E-2</v>
      </c>
      <c r="AR1259" s="17">
        <v>5.51973366426039E-2</v>
      </c>
      <c r="AS1259" s="17">
        <v>3.8022387401241899E-2</v>
      </c>
      <c r="AT1259" s="17">
        <v>1.83930095440729E-2</v>
      </c>
      <c r="AU1259" s="17">
        <v>3.8937478054836598E-2</v>
      </c>
      <c r="AV1259" s="17"/>
      <c r="AW1259" s="17">
        <v>4.4534362758310297E-2</v>
      </c>
      <c r="AX1259" s="17">
        <v>2.8478454961551901E-2</v>
      </c>
      <c r="AY1259" s="17">
        <v>5.3802112962703402E-2</v>
      </c>
      <c r="AZ1259" s="17">
        <v>5.8141688160863597E-2</v>
      </c>
      <c r="BA1259" s="17">
        <v>3.79590215637505E-2</v>
      </c>
      <c r="BB1259" s="17">
        <v>3.2774843738362397E-2</v>
      </c>
      <c r="BC1259" s="17"/>
      <c r="BD1259" s="17">
        <v>4.8699387163227102E-2</v>
      </c>
      <c r="BE1259" s="17">
        <v>4.0724072294870399E-2</v>
      </c>
      <c r="BF1259" s="17">
        <v>3.93353862990121E-2</v>
      </c>
      <c r="BG1259" s="17">
        <v>2.8756434104064501E-2</v>
      </c>
      <c r="BH1259" s="17">
        <v>4.2458983007126402E-2</v>
      </c>
      <c r="BI1259" s="17"/>
      <c r="BJ1259" s="17">
        <v>4.5617563912025698E-2</v>
      </c>
      <c r="BK1259" s="17">
        <v>3.0233156213738802E-2</v>
      </c>
      <c r="BL1259" s="17"/>
      <c r="BM1259" s="17">
        <v>4.7876894662912901E-2</v>
      </c>
      <c r="BN1259" s="17">
        <v>1.6475385545534599E-2</v>
      </c>
      <c r="BO1259" s="17"/>
      <c r="BP1259" s="17">
        <v>1.25551702484824E-2</v>
      </c>
      <c r="BQ1259" s="17">
        <v>4.3796561484862502E-2</v>
      </c>
      <c r="BR1259" s="17">
        <v>4.93738664436656E-2</v>
      </c>
      <c r="BS1259" s="17">
        <v>4.8423151623494101E-2</v>
      </c>
      <c r="BT1259" s="17"/>
      <c r="BU1259" s="17">
        <v>3.2730453142454298E-2</v>
      </c>
      <c r="BV1259" s="17">
        <v>5.5474602201036102E-2</v>
      </c>
      <c r="BW1259" s="17"/>
      <c r="BX1259" s="17">
        <v>2.5055660972574001E-2</v>
      </c>
      <c r="BY1259" s="17">
        <v>4.9750206272692103E-2</v>
      </c>
    </row>
    <row r="1260" spans="2:77">
      <c r="B1260" t="s">
        <v>195</v>
      </c>
      <c r="C1260" s="17">
        <v>5.6714755208121699E-2</v>
      </c>
      <c r="D1260" s="17">
        <v>3.87951126962994E-2</v>
      </c>
      <c r="E1260" s="17">
        <v>7.4139015578947601E-2</v>
      </c>
      <c r="F1260" s="17"/>
      <c r="G1260" s="17">
        <v>4.7627950000400397E-2</v>
      </c>
      <c r="H1260" s="17">
        <v>5.0856337458719897E-2</v>
      </c>
      <c r="I1260" s="17">
        <v>7.4117503512664204E-2</v>
      </c>
      <c r="J1260" s="17">
        <v>7.2648937903200705E-2</v>
      </c>
      <c r="K1260" s="17">
        <v>5.1866994248901802E-2</v>
      </c>
      <c r="L1260" s="17">
        <v>4.3632727636367698E-2</v>
      </c>
      <c r="M1260" s="17"/>
      <c r="N1260" s="17">
        <v>2.77171160833708E-2</v>
      </c>
      <c r="O1260" s="17">
        <v>5.7640774631442598E-2</v>
      </c>
      <c r="P1260" s="17">
        <v>5.43845758592248E-2</v>
      </c>
      <c r="Q1260" s="17">
        <v>8.6941495346466599E-2</v>
      </c>
      <c r="R1260" s="17"/>
      <c r="S1260" s="17">
        <v>4.7966663024451302E-2</v>
      </c>
      <c r="T1260" s="17">
        <v>4.6667279160874098E-2</v>
      </c>
      <c r="U1260" s="17">
        <v>5.8115260641728901E-2</v>
      </c>
      <c r="V1260" s="17">
        <v>7.5729093623018301E-2</v>
      </c>
      <c r="W1260" s="17">
        <v>5.6778527758295401E-2</v>
      </c>
      <c r="X1260" s="17">
        <v>6.4804856896094901E-2</v>
      </c>
      <c r="Y1260" s="17">
        <v>5.0299140630523501E-2</v>
      </c>
      <c r="Z1260" s="17">
        <v>3.7651970982957202E-2</v>
      </c>
      <c r="AA1260" s="17">
        <v>6.1849159559139603E-2</v>
      </c>
      <c r="AB1260" s="17">
        <v>4.7471168337761702E-2</v>
      </c>
      <c r="AC1260" s="17">
        <v>7.1088130590351406E-2</v>
      </c>
      <c r="AD1260" s="17">
        <v>8.3351576547277997E-2</v>
      </c>
      <c r="AE1260" s="17"/>
      <c r="AF1260" s="17">
        <v>0.147743357206648</v>
      </c>
      <c r="AG1260" s="17">
        <v>5.3009914622726799E-2</v>
      </c>
      <c r="AH1260" s="17">
        <v>0.10200948584441399</v>
      </c>
      <c r="AI1260" s="17">
        <v>8.7655254717592501E-2</v>
      </c>
      <c r="AJ1260" s="17">
        <v>5.8075258797901201E-2</v>
      </c>
      <c r="AK1260" s="17">
        <v>4.2777772453310402E-2</v>
      </c>
      <c r="AL1260" s="17">
        <v>7.20641797374168E-2</v>
      </c>
      <c r="AM1260" s="17">
        <v>4.9038583262183397E-2</v>
      </c>
      <c r="AN1260" s="17">
        <v>4.4766331469785002E-2</v>
      </c>
      <c r="AO1260" s="17">
        <v>2.00442868987585E-2</v>
      </c>
      <c r="AP1260" s="17">
        <v>5.6979622022957997E-2</v>
      </c>
      <c r="AQ1260" s="17">
        <v>3.3906085652071503E-2</v>
      </c>
      <c r="AR1260" s="17">
        <v>3.6674276319961799E-2</v>
      </c>
      <c r="AS1260" s="17">
        <v>3.8892827053793898E-2</v>
      </c>
      <c r="AT1260" s="17">
        <v>1.1169964555062899E-2</v>
      </c>
      <c r="AU1260" s="17">
        <v>3.3677803025320099E-2</v>
      </c>
      <c r="AV1260" s="17"/>
      <c r="AW1260" s="17">
        <v>4.05996148908064E-2</v>
      </c>
      <c r="AX1260" s="17">
        <v>5.1035948460912701E-2</v>
      </c>
      <c r="AY1260" s="17">
        <v>7.5433738053292995E-2</v>
      </c>
      <c r="AZ1260" s="17">
        <v>7.4974046327459007E-2</v>
      </c>
      <c r="BA1260" s="17">
        <v>4.5421788614903098E-2</v>
      </c>
      <c r="BB1260" s="17">
        <v>5.8767236568909198E-2</v>
      </c>
      <c r="BC1260" s="17"/>
      <c r="BD1260" s="17">
        <v>8.3615607005913195E-2</v>
      </c>
      <c r="BE1260" s="17">
        <v>6.0581049248208597E-2</v>
      </c>
      <c r="BF1260" s="17">
        <v>3.8256229749977097E-2</v>
      </c>
      <c r="BG1260" s="17">
        <v>3.3972105260653702E-2</v>
      </c>
      <c r="BH1260" s="17">
        <v>2.13827289974882E-2</v>
      </c>
      <c r="BI1260" s="17"/>
      <c r="BJ1260" s="17">
        <v>5.7265693437659901E-2</v>
      </c>
      <c r="BK1260" s="17">
        <v>4.9663685057747001E-2</v>
      </c>
      <c r="BL1260" s="17"/>
      <c r="BM1260" s="17">
        <v>5.5345398555071097E-2</v>
      </c>
      <c r="BN1260" s="17">
        <v>6.2709626128669704E-2</v>
      </c>
      <c r="BO1260" s="17"/>
      <c r="BP1260" s="17">
        <v>4.7875933207896397E-2</v>
      </c>
      <c r="BQ1260" s="17">
        <v>4.7453834780033101E-2</v>
      </c>
      <c r="BR1260" s="17">
        <v>3.9975111633856697E-2</v>
      </c>
      <c r="BS1260" s="17">
        <v>5.7152517327050997E-2</v>
      </c>
      <c r="BT1260" s="17"/>
      <c r="BU1260" s="17">
        <v>4.6271656901554499E-2</v>
      </c>
      <c r="BV1260" s="17">
        <v>7.0008393782978504E-2</v>
      </c>
      <c r="BW1260" s="17"/>
      <c r="BX1260" s="17">
        <v>2.2398003594644899E-2</v>
      </c>
      <c r="BY1260" s="17">
        <v>7.0326693358621697E-2</v>
      </c>
    </row>
    <row r="1261" spans="2:77">
      <c r="B1261" t="s">
        <v>228</v>
      </c>
      <c r="C1261" s="17">
        <v>0.53016373975011</v>
      </c>
      <c r="D1261" s="17">
        <v>0.54766887074037596</v>
      </c>
      <c r="E1261" s="17">
        <v>0.511642638908132</v>
      </c>
      <c r="F1261" s="17"/>
      <c r="G1261" s="17">
        <v>0.58704735948644704</v>
      </c>
      <c r="H1261" s="17">
        <v>0.58621077760722295</v>
      </c>
      <c r="I1261" s="17">
        <v>0.53107013158722505</v>
      </c>
      <c r="J1261" s="17">
        <v>0.45882139693455798</v>
      </c>
      <c r="K1261" s="17">
        <v>0.49918432838989402</v>
      </c>
      <c r="L1261" s="17">
        <v>0.52462124588729397</v>
      </c>
      <c r="M1261" s="17"/>
      <c r="N1261" s="17">
        <v>0.59934983992107405</v>
      </c>
      <c r="O1261" s="17">
        <v>0.54445680109736605</v>
      </c>
      <c r="P1261" s="17">
        <v>0.51104744982536199</v>
      </c>
      <c r="Q1261" s="17">
        <v>0.45625286184525599</v>
      </c>
      <c r="R1261" s="17"/>
      <c r="S1261" s="17">
        <v>0.58301412906667704</v>
      </c>
      <c r="T1261" s="17">
        <v>0.57549988304694599</v>
      </c>
      <c r="U1261" s="17">
        <v>0.51934858563947495</v>
      </c>
      <c r="V1261" s="17">
        <v>0.50045492328055197</v>
      </c>
      <c r="W1261" s="17">
        <v>0.496080554474156</v>
      </c>
      <c r="X1261" s="17">
        <v>0.50909089290724596</v>
      </c>
      <c r="Y1261" s="17">
        <v>0.47008126664616001</v>
      </c>
      <c r="Z1261" s="17">
        <v>0.56978598822609305</v>
      </c>
      <c r="AA1261" s="17">
        <v>0.54466873687836004</v>
      </c>
      <c r="AB1261" s="17">
        <v>0.52746212875446097</v>
      </c>
      <c r="AC1261" s="17">
        <v>0.48728706605004701</v>
      </c>
      <c r="AD1261" s="17">
        <v>0.48156996528047702</v>
      </c>
      <c r="AE1261" s="17"/>
      <c r="AF1261" s="17">
        <v>0.39701978026988299</v>
      </c>
      <c r="AG1261" s="17">
        <v>0.46149141097401503</v>
      </c>
      <c r="AH1261" s="17">
        <v>0.50291581237989902</v>
      </c>
      <c r="AI1261" s="17">
        <v>0.47746083864824601</v>
      </c>
      <c r="AJ1261" s="17">
        <v>0.52676040846636696</v>
      </c>
      <c r="AK1261" s="17">
        <v>0.52363440414315998</v>
      </c>
      <c r="AL1261" s="17">
        <v>0.52458642190595794</v>
      </c>
      <c r="AM1261" s="17">
        <v>0.54043943037276199</v>
      </c>
      <c r="AN1261" s="17">
        <v>0.55937979256404702</v>
      </c>
      <c r="AO1261" s="17">
        <v>0.56694171238249902</v>
      </c>
      <c r="AP1261" s="17">
        <v>0.55256578279938395</v>
      </c>
      <c r="AQ1261" s="17">
        <v>0.56057780389285194</v>
      </c>
      <c r="AR1261" s="17">
        <v>0.49994137166444003</v>
      </c>
      <c r="AS1261" s="17">
        <v>0.54073092128009503</v>
      </c>
      <c r="AT1261" s="17">
        <v>0.72002371579295099</v>
      </c>
      <c r="AU1261" s="17">
        <v>0.61426764746409601</v>
      </c>
      <c r="AV1261" s="17"/>
      <c r="AW1261" s="17">
        <v>0.58309474465944</v>
      </c>
      <c r="AX1261" s="17">
        <v>0.55305487764833405</v>
      </c>
      <c r="AY1261" s="17">
        <v>0.48629817480357102</v>
      </c>
      <c r="AZ1261" s="17">
        <v>0.489104080239948</v>
      </c>
      <c r="BA1261" s="17">
        <v>0.50877995951127697</v>
      </c>
      <c r="BB1261" s="17">
        <v>0.50137088817467801</v>
      </c>
      <c r="BC1261" s="17"/>
      <c r="BD1261" s="17">
        <v>0.449371911552712</v>
      </c>
      <c r="BE1261" s="17">
        <v>0.50390424815927704</v>
      </c>
      <c r="BF1261" s="17">
        <v>0.60828805937048702</v>
      </c>
      <c r="BG1261" s="17">
        <v>0.63963981776200796</v>
      </c>
      <c r="BH1261" s="17">
        <v>0.64559444850746694</v>
      </c>
      <c r="BI1261" s="17"/>
      <c r="BJ1261" s="17">
        <v>0.52105789000260505</v>
      </c>
      <c r="BK1261" s="17">
        <v>0.57112757436675399</v>
      </c>
      <c r="BL1261" s="17"/>
      <c r="BM1261" s="17">
        <v>0.52364099099604899</v>
      </c>
      <c r="BN1261" s="17">
        <v>0.56341899717120403</v>
      </c>
      <c r="BO1261" s="17"/>
      <c r="BP1261" s="17">
        <v>0.59205350835874304</v>
      </c>
      <c r="BQ1261" s="17">
        <v>0.594176582418244</v>
      </c>
      <c r="BR1261" s="17">
        <v>0.58776414011713296</v>
      </c>
      <c r="BS1261" s="17">
        <v>0.51245684655977497</v>
      </c>
      <c r="BT1261" s="17"/>
      <c r="BU1261" s="17">
        <v>0.58707695470614696</v>
      </c>
      <c r="BV1261" s="17">
        <v>0.45771553639623602</v>
      </c>
      <c r="BW1261" s="17"/>
      <c r="BX1261" s="17">
        <v>0.69253081426214902</v>
      </c>
      <c r="BY1261" s="17">
        <v>0.46575989987537197</v>
      </c>
    </row>
    <row r="1262" spans="2:77">
      <c r="B1262" t="s">
        <v>229</v>
      </c>
      <c r="C1262" s="17">
        <v>0.13960878551181699</v>
      </c>
      <c r="D1262" s="17">
        <v>0.163582114495122</v>
      </c>
      <c r="E1262" s="17">
        <v>0.11668872265541801</v>
      </c>
      <c r="F1262" s="17"/>
      <c r="G1262" s="17">
        <v>0.11564245527287401</v>
      </c>
      <c r="H1262" s="17">
        <v>0.113402236294235</v>
      </c>
      <c r="I1262" s="17">
        <v>0.146512772338145</v>
      </c>
      <c r="J1262" s="17">
        <v>0.16881680003501201</v>
      </c>
      <c r="K1262" s="17">
        <v>0.163750171745703</v>
      </c>
      <c r="L1262" s="17">
        <v>0.131367537042342</v>
      </c>
      <c r="M1262" s="17"/>
      <c r="N1262" s="17">
        <v>0.13034565182064201</v>
      </c>
      <c r="O1262" s="17">
        <v>0.121998852890604</v>
      </c>
      <c r="P1262" s="17">
        <v>0.15457164840645801</v>
      </c>
      <c r="Q1262" s="17">
        <v>0.15379787297068401</v>
      </c>
      <c r="R1262" s="17"/>
      <c r="S1262" s="17">
        <v>0.115544642331405</v>
      </c>
      <c r="T1262" s="17">
        <v>0.12463569135807499</v>
      </c>
      <c r="U1262" s="17">
        <v>0.12594007448667899</v>
      </c>
      <c r="V1262" s="17">
        <v>0.13424960771184499</v>
      </c>
      <c r="W1262" s="17">
        <v>0.162321278781557</v>
      </c>
      <c r="X1262" s="17">
        <v>0.14360023921174001</v>
      </c>
      <c r="Y1262" s="17">
        <v>0.142926621965977</v>
      </c>
      <c r="Z1262" s="17">
        <v>0.15314764789174401</v>
      </c>
      <c r="AA1262" s="17">
        <v>0.14127622152917099</v>
      </c>
      <c r="AB1262" s="17">
        <v>0.13398523246094199</v>
      </c>
      <c r="AC1262" s="17">
        <v>0.19670065022031499</v>
      </c>
      <c r="AD1262" s="17">
        <v>0.19304547577027201</v>
      </c>
      <c r="AE1262" s="17"/>
      <c r="AF1262" s="17">
        <v>0.168907490383127</v>
      </c>
      <c r="AG1262" s="17">
        <v>0.19417232531315001</v>
      </c>
      <c r="AH1262" s="17">
        <v>0.12644522142934</v>
      </c>
      <c r="AI1262" s="17">
        <v>0.13110015646097101</v>
      </c>
      <c r="AJ1262" s="17">
        <v>0.13084764804270099</v>
      </c>
      <c r="AK1262" s="17">
        <v>0.149623951575696</v>
      </c>
      <c r="AL1262" s="17">
        <v>0.12913892173564301</v>
      </c>
      <c r="AM1262" s="17">
        <v>0.100437480675711</v>
      </c>
      <c r="AN1262" s="17">
        <v>0.147876959134599</v>
      </c>
      <c r="AO1262" s="17">
        <v>0.12688485198706501</v>
      </c>
      <c r="AP1262" s="17">
        <v>0.15794238634721</v>
      </c>
      <c r="AQ1262" s="17">
        <v>0.11231119463794501</v>
      </c>
      <c r="AR1262" s="17">
        <v>0.23724244862273899</v>
      </c>
      <c r="AS1262" s="17">
        <v>0.10793176079826999</v>
      </c>
      <c r="AT1262" s="17">
        <v>0.10831269215888401</v>
      </c>
      <c r="AU1262" s="17">
        <v>0.14079480800495101</v>
      </c>
      <c r="AV1262" s="17"/>
      <c r="AW1262" s="17">
        <v>0.123874341070392</v>
      </c>
      <c r="AX1262" s="17">
        <v>0.13372798768054001</v>
      </c>
      <c r="AY1262" s="17">
        <v>0.15965639129091899</v>
      </c>
      <c r="AZ1262" s="17">
        <v>0.15251178242232799</v>
      </c>
      <c r="BA1262" s="17">
        <v>0.137556510351833</v>
      </c>
      <c r="BB1262" s="17">
        <v>0.14459402548539599</v>
      </c>
      <c r="BC1262" s="17"/>
      <c r="BD1262" s="17">
        <v>0.16341640339059199</v>
      </c>
      <c r="BE1262" s="17">
        <v>0.15940137276100499</v>
      </c>
      <c r="BF1262" s="17">
        <v>0.11324448246300001</v>
      </c>
      <c r="BG1262" s="17">
        <v>0.100198129794033</v>
      </c>
      <c r="BH1262" s="17">
        <v>0.12066509829126899</v>
      </c>
      <c r="BI1262" s="17"/>
      <c r="BJ1262" s="17">
        <v>0.14975907333716201</v>
      </c>
      <c r="BK1262" s="17">
        <v>9.7085270018373096E-2</v>
      </c>
      <c r="BL1262" s="17"/>
      <c r="BM1262" s="17">
        <v>0.147888885115188</v>
      </c>
      <c r="BN1262" s="17">
        <v>0.100172964492171</v>
      </c>
      <c r="BO1262" s="17"/>
      <c r="BP1262" s="17">
        <v>8.7848246033255306E-2</v>
      </c>
      <c r="BQ1262" s="17">
        <v>0.11036223810660201</v>
      </c>
      <c r="BR1262" s="17">
        <v>0.14772473332141101</v>
      </c>
      <c r="BS1262" s="17">
        <v>0.153023988900924</v>
      </c>
      <c r="BT1262" s="17"/>
      <c r="BU1262" s="17">
        <v>0.120299283087148</v>
      </c>
      <c r="BV1262" s="17">
        <v>0.16418899521188701</v>
      </c>
      <c r="BW1262" s="17"/>
      <c r="BX1262" s="17">
        <v>9.6652673275250303E-2</v>
      </c>
      <c r="BY1262" s="17">
        <v>0.15664757605749499</v>
      </c>
    </row>
    <row r="1263" spans="2:77">
      <c r="B1263" t="s">
        <v>230</v>
      </c>
      <c r="C1263" s="17">
        <v>0.39055495423829301</v>
      </c>
      <c r="D1263" s="17">
        <v>0.38408675624525401</v>
      </c>
      <c r="E1263" s="17">
        <v>0.39495391625271398</v>
      </c>
      <c r="F1263" s="17"/>
      <c r="G1263" s="17">
        <v>0.47140490421357401</v>
      </c>
      <c r="H1263" s="17">
        <v>0.472808541312988</v>
      </c>
      <c r="I1263" s="17">
        <v>0.38455735924908002</v>
      </c>
      <c r="J1263" s="17">
        <v>0.290004596899546</v>
      </c>
      <c r="K1263" s="17">
        <v>0.33543415664419102</v>
      </c>
      <c r="L1263" s="17">
        <v>0.39325370884495198</v>
      </c>
      <c r="M1263" s="17"/>
      <c r="N1263" s="17">
        <v>0.46900418810043298</v>
      </c>
      <c r="O1263" s="17">
        <v>0.42245794820676202</v>
      </c>
      <c r="P1263" s="17">
        <v>0.356475801418904</v>
      </c>
      <c r="Q1263" s="17">
        <v>0.30245498887457201</v>
      </c>
      <c r="R1263" s="17"/>
      <c r="S1263" s="17">
        <v>0.467469486735272</v>
      </c>
      <c r="T1263" s="17">
        <v>0.45086419168887198</v>
      </c>
      <c r="U1263" s="17">
        <v>0.39340851115279502</v>
      </c>
      <c r="V1263" s="17">
        <v>0.366205315568707</v>
      </c>
      <c r="W1263" s="17">
        <v>0.333759275692599</v>
      </c>
      <c r="X1263" s="17">
        <v>0.36549065369550598</v>
      </c>
      <c r="Y1263" s="17">
        <v>0.32715464468018302</v>
      </c>
      <c r="Z1263" s="17">
        <v>0.41663834033434899</v>
      </c>
      <c r="AA1263" s="17">
        <v>0.40339251534918902</v>
      </c>
      <c r="AB1263" s="17">
        <v>0.39347689629351901</v>
      </c>
      <c r="AC1263" s="17">
        <v>0.29058641582973199</v>
      </c>
      <c r="AD1263" s="17">
        <v>0.28852448951020498</v>
      </c>
      <c r="AE1263" s="17"/>
      <c r="AF1263" s="17">
        <v>0.228112289886755</v>
      </c>
      <c r="AG1263" s="17">
        <v>0.26731908566086499</v>
      </c>
      <c r="AH1263" s="17">
        <v>0.37647059095055901</v>
      </c>
      <c r="AI1263" s="17">
        <v>0.346360682187275</v>
      </c>
      <c r="AJ1263" s="17">
        <v>0.39591276042366602</v>
      </c>
      <c r="AK1263" s="17">
        <v>0.37401045256746401</v>
      </c>
      <c r="AL1263" s="17">
        <v>0.39544750017031499</v>
      </c>
      <c r="AM1263" s="17">
        <v>0.44000194969705098</v>
      </c>
      <c r="AN1263" s="17">
        <v>0.41150283342944799</v>
      </c>
      <c r="AO1263" s="17">
        <v>0.44005686039543401</v>
      </c>
      <c r="AP1263" s="17">
        <v>0.39462339645217398</v>
      </c>
      <c r="AQ1263" s="17">
        <v>0.44826660925490702</v>
      </c>
      <c r="AR1263" s="17">
        <v>0.262698923041702</v>
      </c>
      <c r="AS1263" s="17">
        <v>0.43279916048182498</v>
      </c>
      <c r="AT1263" s="17">
        <v>0.61171102363406704</v>
      </c>
      <c r="AU1263" s="17">
        <v>0.47347283945914498</v>
      </c>
      <c r="AV1263" s="17"/>
      <c r="AW1263" s="17">
        <v>0.45922040358904798</v>
      </c>
      <c r="AX1263" s="17">
        <v>0.41932688996779399</v>
      </c>
      <c r="AY1263" s="17">
        <v>0.326641783512652</v>
      </c>
      <c r="AZ1263" s="17">
        <v>0.33659229781762001</v>
      </c>
      <c r="BA1263" s="17">
        <v>0.371223449159444</v>
      </c>
      <c r="BB1263" s="17">
        <v>0.35677686268928199</v>
      </c>
      <c r="BC1263" s="17"/>
      <c r="BD1263" s="17">
        <v>0.28595550816212101</v>
      </c>
      <c r="BE1263" s="17">
        <v>0.34450287539827101</v>
      </c>
      <c r="BF1263" s="17">
        <v>0.49504357690748702</v>
      </c>
      <c r="BG1263" s="17">
        <v>0.53944168796797498</v>
      </c>
      <c r="BH1263" s="17">
        <v>0.52492935021619802</v>
      </c>
      <c r="BI1263" s="17"/>
      <c r="BJ1263" s="17">
        <v>0.37129881666544301</v>
      </c>
      <c r="BK1263" s="17">
        <v>0.47404230434838102</v>
      </c>
      <c r="BL1263" s="17"/>
      <c r="BM1263" s="17">
        <v>0.375752105880861</v>
      </c>
      <c r="BN1263" s="17">
        <v>0.46324603267903303</v>
      </c>
      <c r="BO1263" s="17"/>
      <c r="BP1263" s="17">
        <v>0.50420526232548801</v>
      </c>
      <c r="BQ1263" s="17">
        <v>0.483814344311642</v>
      </c>
      <c r="BR1263" s="17">
        <v>0.44003940679572201</v>
      </c>
      <c r="BS1263" s="17">
        <v>0.35943285765885102</v>
      </c>
      <c r="BT1263" s="17"/>
      <c r="BU1263" s="17">
        <v>0.46677767161899902</v>
      </c>
      <c r="BV1263" s="17">
        <v>0.29352654118434801</v>
      </c>
      <c r="BW1263" s="17"/>
      <c r="BX1263" s="17">
        <v>0.59587814098689895</v>
      </c>
      <c r="BY1263" s="17">
        <v>0.30911232381787801</v>
      </c>
    </row>
    <row r="1264" spans="2:77">
      <c r="C1264" s="17"/>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c r="AZ1264" s="17"/>
      <c r="BA1264" s="17"/>
      <c r="BB1264" s="17"/>
      <c r="BC1264" s="17"/>
      <c r="BD1264" s="17"/>
      <c r="BE1264" s="17"/>
      <c r="BF1264" s="17"/>
      <c r="BG1264" s="17"/>
      <c r="BH1264" s="17"/>
      <c r="BI1264" s="17"/>
      <c r="BJ1264" s="17"/>
      <c r="BK1264" s="17"/>
      <c r="BL1264" s="17"/>
      <c r="BM1264" s="17"/>
      <c r="BN1264" s="17"/>
      <c r="BO1264" s="17"/>
      <c r="BP1264" s="17"/>
      <c r="BQ1264" s="17"/>
      <c r="BR1264" s="17"/>
      <c r="BS1264" s="17"/>
      <c r="BT1264" s="17"/>
      <c r="BU1264" s="17"/>
      <c r="BV1264" s="17"/>
      <c r="BW1264" s="17"/>
      <c r="BX1264" s="17"/>
      <c r="BY1264" s="17"/>
    </row>
    <row r="1265" spans="2:77">
      <c r="B1265" s="6" t="s">
        <v>425</v>
      </c>
      <c r="C1265" s="17"/>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c r="AZ1265" s="17"/>
      <c r="BA1265" s="17"/>
      <c r="BB1265" s="17"/>
      <c r="BC1265" s="17"/>
      <c r="BD1265" s="17"/>
      <c r="BE1265" s="17"/>
      <c r="BF1265" s="17"/>
      <c r="BG1265" s="17"/>
      <c r="BH1265" s="17"/>
      <c r="BI1265" s="17"/>
      <c r="BJ1265" s="17"/>
      <c r="BK1265" s="17"/>
      <c r="BL1265" s="17"/>
      <c r="BM1265" s="17"/>
      <c r="BN1265" s="17"/>
      <c r="BO1265" s="17"/>
      <c r="BP1265" s="17"/>
      <c r="BQ1265" s="17"/>
      <c r="BR1265" s="17"/>
      <c r="BS1265" s="17"/>
      <c r="BT1265" s="17"/>
      <c r="BU1265" s="17"/>
      <c r="BV1265" s="17"/>
      <c r="BW1265" s="17"/>
      <c r="BX1265" s="17"/>
      <c r="BY1265" s="17"/>
    </row>
    <row r="1266" spans="2:77">
      <c r="B1266" s="24" t="s">
        <v>15</v>
      </c>
      <c r="C1266" s="17"/>
      <c r="D1266" s="17"/>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7"/>
      <c r="AZ1266" s="17"/>
      <c r="BA1266" s="17"/>
      <c r="BB1266" s="17"/>
      <c r="BC1266" s="17"/>
      <c r="BD1266" s="17"/>
      <c r="BE1266" s="17"/>
      <c r="BF1266" s="17"/>
      <c r="BG1266" s="17"/>
      <c r="BH1266" s="17"/>
      <c r="BI1266" s="17"/>
      <c r="BJ1266" s="17"/>
      <c r="BK1266" s="17"/>
      <c r="BL1266" s="17"/>
      <c r="BM1266" s="17"/>
      <c r="BN1266" s="17"/>
      <c r="BO1266" s="17"/>
      <c r="BP1266" s="17"/>
      <c r="BQ1266" s="17"/>
      <c r="BR1266" s="17"/>
      <c r="BS1266" s="17"/>
      <c r="BT1266" s="17"/>
      <c r="BU1266" s="17"/>
      <c r="BV1266" s="17"/>
      <c r="BW1266" s="17"/>
      <c r="BX1266" s="17"/>
      <c r="BY1266" s="17"/>
    </row>
    <row r="1267" spans="2:77">
      <c r="B1267" t="s">
        <v>422</v>
      </c>
      <c r="C1267" s="17">
        <v>0.20098797794908399</v>
      </c>
      <c r="D1267" s="17">
        <v>0.218255088632066</v>
      </c>
      <c r="E1267" s="17">
        <v>0.18225354883451</v>
      </c>
      <c r="F1267" s="17"/>
      <c r="G1267" s="17">
        <v>0.196725105941739</v>
      </c>
      <c r="H1267" s="17">
        <v>0.248052577092084</v>
      </c>
      <c r="I1267" s="17">
        <v>0.216550283338933</v>
      </c>
      <c r="J1267" s="17">
        <v>0.16870174869209101</v>
      </c>
      <c r="K1267" s="17">
        <v>0.18370323025826299</v>
      </c>
      <c r="L1267" s="17">
        <v>0.19058314864926601</v>
      </c>
      <c r="M1267" s="17"/>
      <c r="N1267" s="17">
        <v>0.25894234492997098</v>
      </c>
      <c r="O1267" s="17">
        <v>0.195815919831655</v>
      </c>
      <c r="P1267" s="17">
        <v>0.18521765378743801</v>
      </c>
      <c r="Q1267" s="17">
        <v>0.157836035130136</v>
      </c>
      <c r="R1267" s="17"/>
      <c r="S1267" s="17">
        <v>0.25986153914611299</v>
      </c>
      <c r="T1267" s="17">
        <v>0.194122625658005</v>
      </c>
      <c r="U1267" s="17">
        <v>0.14881058161909899</v>
      </c>
      <c r="V1267" s="17">
        <v>0.192065135035589</v>
      </c>
      <c r="W1267" s="17">
        <v>0.199010591262056</v>
      </c>
      <c r="X1267" s="17">
        <v>0.17784369641657599</v>
      </c>
      <c r="Y1267" s="17">
        <v>0.18449473785099599</v>
      </c>
      <c r="Z1267" s="17">
        <v>0.18740745027619099</v>
      </c>
      <c r="AA1267" s="17">
        <v>0.19942261414345</v>
      </c>
      <c r="AB1267" s="17">
        <v>0.203575310591948</v>
      </c>
      <c r="AC1267" s="17">
        <v>0.21030303621938001</v>
      </c>
      <c r="AD1267" s="17">
        <v>0.240497336936836</v>
      </c>
      <c r="AE1267" s="17"/>
      <c r="AF1267" s="17">
        <v>0.125325602025606</v>
      </c>
      <c r="AG1267" s="17">
        <v>0.18313935588385499</v>
      </c>
      <c r="AH1267" s="17">
        <v>0.17096862930616999</v>
      </c>
      <c r="AI1267" s="17">
        <v>0.14621962436965799</v>
      </c>
      <c r="AJ1267" s="17">
        <v>0.20516981139200199</v>
      </c>
      <c r="AK1267" s="17">
        <v>0.19387724241687501</v>
      </c>
      <c r="AL1267" s="17">
        <v>0.208440604091681</v>
      </c>
      <c r="AM1267" s="17">
        <v>0.21363536659844201</v>
      </c>
      <c r="AN1267" s="17">
        <v>0.157792378067839</v>
      </c>
      <c r="AO1267" s="17">
        <v>0.20939065141665</v>
      </c>
      <c r="AP1267" s="17">
        <v>0.19908666987343401</v>
      </c>
      <c r="AQ1267" s="17">
        <v>0.196471526337546</v>
      </c>
      <c r="AR1267" s="17">
        <v>0.205705636523595</v>
      </c>
      <c r="AS1267" s="17">
        <v>0.244329534751143</v>
      </c>
      <c r="AT1267" s="17">
        <v>0.30541102404249298</v>
      </c>
      <c r="AU1267" s="17">
        <v>0.34987192993244298</v>
      </c>
      <c r="AV1267" s="17"/>
      <c r="AW1267" s="17">
        <v>0.26781870069945501</v>
      </c>
      <c r="AX1267" s="17">
        <v>0.20474522332039499</v>
      </c>
      <c r="AY1267" s="17">
        <v>0.19598483905066499</v>
      </c>
      <c r="AZ1267" s="17">
        <v>0.14521224797302401</v>
      </c>
      <c r="BA1267" s="17">
        <v>0.17429972491350601</v>
      </c>
      <c r="BB1267" s="17">
        <v>0.17909377300274601</v>
      </c>
      <c r="BC1267" s="17"/>
      <c r="BD1267" s="17">
        <v>0.127683774012742</v>
      </c>
      <c r="BE1267" s="17">
        <v>0.188598295158385</v>
      </c>
      <c r="BF1267" s="17">
        <v>0.24466729414619301</v>
      </c>
      <c r="BG1267" s="17">
        <v>0.29765749760823701</v>
      </c>
      <c r="BH1267" s="17">
        <v>0.353026662747153</v>
      </c>
      <c r="BI1267" s="17"/>
      <c r="BJ1267" s="17">
        <v>0.18825491171931499</v>
      </c>
      <c r="BK1267" s="17">
        <v>0.25602378766858602</v>
      </c>
      <c r="BL1267" s="17"/>
      <c r="BM1267" s="17">
        <v>0.191096851769742</v>
      </c>
      <c r="BN1267" s="17">
        <v>0.24879675955924599</v>
      </c>
      <c r="BO1267" s="17"/>
      <c r="BP1267" s="17">
        <v>0.268136815309092</v>
      </c>
      <c r="BQ1267" s="17">
        <v>0.22971077615350399</v>
      </c>
      <c r="BR1267" s="17">
        <v>0.22076149204116599</v>
      </c>
      <c r="BS1267" s="17">
        <v>0.184306357311362</v>
      </c>
      <c r="BT1267" s="17"/>
      <c r="BU1267" s="17">
        <v>0.238279273312102</v>
      </c>
      <c r="BV1267" s="17">
        <v>0.15351767861919499</v>
      </c>
      <c r="BW1267" s="17"/>
      <c r="BX1267" s="17">
        <v>0.31294167409257301</v>
      </c>
      <c r="BY1267" s="17">
        <v>0.15658089639342301</v>
      </c>
    </row>
    <row r="1268" spans="2:77">
      <c r="B1268" t="s">
        <v>224</v>
      </c>
      <c r="C1268" s="17">
        <v>0.44632345842730398</v>
      </c>
      <c r="D1268" s="17">
        <v>0.455835522217728</v>
      </c>
      <c r="E1268" s="17">
        <v>0.439418584687438</v>
      </c>
      <c r="F1268" s="17"/>
      <c r="G1268" s="17">
        <v>0.45671823318542598</v>
      </c>
      <c r="H1268" s="17">
        <v>0.44984280966900297</v>
      </c>
      <c r="I1268" s="17">
        <v>0.412155530670405</v>
      </c>
      <c r="J1268" s="17">
        <v>0.42161595821345599</v>
      </c>
      <c r="K1268" s="17">
        <v>0.47143950564549397</v>
      </c>
      <c r="L1268" s="17">
        <v>0.46767034465162299</v>
      </c>
      <c r="M1268" s="17"/>
      <c r="N1268" s="17">
        <v>0.48761235682309401</v>
      </c>
      <c r="O1268" s="17">
        <v>0.48502172963710499</v>
      </c>
      <c r="P1268" s="17">
        <v>0.423978285581323</v>
      </c>
      <c r="Q1268" s="17">
        <v>0.38194352345466398</v>
      </c>
      <c r="R1268" s="17"/>
      <c r="S1268" s="17">
        <v>0.41613010775832399</v>
      </c>
      <c r="T1268" s="17">
        <v>0.48819157899194998</v>
      </c>
      <c r="U1268" s="17">
        <v>0.45253643067951299</v>
      </c>
      <c r="V1268" s="17">
        <v>0.41546114148729602</v>
      </c>
      <c r="W1268" s="17">
        <v>0.45204720976569002</v>
      </c>
      <c r="X1268" s="17">
        <v>0.45485536669009602</v>
      </c>
      <c r="Y1268" s="17">
        <v>0.43876568464978</v>
      </c>
      <c r="Z1268" s="17">
        <v>0.426863351551096</v>
      </c>
      <c r="AA1268" s="17">
        <v>0.452466474083486</v>
      </c>
      <c r="AB1268" s="17">
        <v>0.47052430838209602</v>
      </c>
      <c r="AC1268" s="17">
        <v>0.43383546528833</v>
      </c>
      <c r="AD1268" s="17">
        <v>0.41466554823674601</v>
      </c>
      <c r="AE1268" s="17"/>
      <c r="AF1268" s="17">
        <v>0.259332804100529</v>
      </c>
      <c r="AG1268" s="17">
        <v>0.33058496238361501</v>
      </c>
      <c r="AH1268" s="17">
        <v>0.399004562575629</v>
      </c>
      <c r="AI1268" s="17">
        <v>0.412878743562482</v>
      </c>
      <c r="AJ1268" s="17">
        <v>0.44210054715620001</v>
      </c>
      <c r="AK1268" s="17">
        <v>0.431440695039152</v>
      </c>
      <c r="AL1268" s="17">
        <v>0.43908747295929301</v>
      </c>
      <c r="AM1268" s="17">
        <v>0.467519799756761</v>
      </c>
      <c r="AN1268" s="17">
        <v>0.55254333807984202</v>
      </c>
      <c r="AO1268" s="17">
        <v>0.47883475652464103</v>
      </c>
      <c r="AP1268" s="17">
        <v>0.48205859856671501</v>
      </c>
      <c r="AQ1268" s="17">
        <v>0.51353948732584298</v>
      </c>
      <c r="AR1268" s="17">
        <v>0.46732538408059399</v>
      </c>
      <c r="AS1268" s="17">
        <v>0.49582846298636901</v>
      </c>
      <c r="AT1268" s="17">
        <v>0.50774000057654101</v>
      </c>
      <c r="AU1268" s="17">
        <v>0.41435000531334798</v>
      </c>
      <c r="AV1268" s="17"/>
      <c r="AW1268" s="17">
        <v>0.42262264790364401</v>
      </c>
      <c r="AX1268" s="17">
        <v>0.48629814699270502</v>
      </c>
      <c r="AY1268" s="17">
        <v>0.41206368339282101</v>
      </c>
      <c r="AZ1268" s="17">
        <v>0.443726709767849</v>
      </c>
      <c r="BA1268" s="17">
        <v>0.46205615648496401</v>
      </c>
      <c r="BB1268" s="17">
        <v>0.409100094166022</v>
      </c>
      <c r="BC1268" s="17"/>
      <c r="BD1268" s="17">
        <v>0.42855808590907002</v>
      </c>
      <c r="BE1268" s="17">
        <v>0.41246946372502402</v>
      </c>
      <c r="BF1268" s="17">
        <v>0.48281500798184501</v>
      </c>
      <c r="BG1268" s="17">
        <v>0.485664754797136</v>
      </c>
      <c r="BH1268" s="17">
        <v>0.49660545500008002</v>
      </c>
      <c r="BI1268" s="17"/>
      <c r="BJ1268" s="17">
        <v>0.44975802120595099</v>
      </c>
      <c r="BK1268" s="17">
        <v>0.43707089617051798</v>
      </c>
      <c r="BL1268" s="17"/>
      <c r="BM1268" s="17">
        <v>0.44484032319667499</v>
      </c>
      <c r="BN1268" s="17">
        <v>0.45698112200834501</v>
      </c>
      <c r="BO1268" s="17"/>
      <c r="BP1268" s="17">
        <v>0.46308096545982402</v>
      </c>
      <c r="BQ1268" s="17">
        <v>0.48382363400811801</v>
      </c>
      <c r="BR1268" s="17">
        <v>0.447606848406574</v>
      </c>
      <c r="BS1268" s="17">
        <v>0.44368323495098599</v>
      </c>
      <c r="BT1268" s="17"/>
      <c r="BU1268" s="17">
        <v>0.49119498700001901</v>
      </c>
      <c r="BV1268" s="17">
        <v>0.38920383112551898</v>
      </c>
      <c r="BW1268" s="17"/>
      <c r="BX1268" s="17">
        <v>0.46114771725828502</v>
      </c>
      <c r="BY1268" s="17">
        <v>0.440443330360199</v>
      </c>
    </row>
    <row r="1269" spans="2:77">
      <c r="B1269" t="s">
        <v>423</v>
      </c>
      <c r="C1269" s="17">
        <v>0.22660556390168399</v>
      </c>
      <c r="D1269" s="17">
        <v>0.209082942839631</v>
      </c>
      <c r="E1269" s="17">
        <v>0.24342175901104901</v>
      </c>
      <c r="F1269" s="17"/>
      <c r="G1269" s="17">
        <v>0.21519695925506299</v>
      </c>
      <c r="H1269" s="17">
        <v>0.188765962878612</v>
      </c>
      <c r="I1269" s="17">
        <v>0.2266199640753</v>
      </c>
      <c r="J1269" s="17">
        <v>0.25253435692269599</v>
      </c>
      <c r="K1269" s="17">
        <v>0.22852292336180399</v>
      </c>
      <c r="L1269" s="17">
        <v>0.2426756226655</v>
      </c>
      <c r="M1269" s="17"/>
      <c r="N1269" s="17">
        <v>0.17224013563894</v>
      </c>
      <c r="O1269" s="17">
        <v>0.21256578703576201</v>
      </c>
      <c r="P1269" s="17">
        <v>0.25226812591444803</v>
      </c>
      <c r="Q1269" s="17">
        <v>0.27937071689418502</v>
      </c>
      <c r="R1269" s="17"/>
      <c r="S1269" s="17">
        <v>0.22417750239290901</v>
      </c>
      <c r="T1269" s="17">
        <v>0.20549983612970599</v>
      </c>
      <c r="U1269" s="17">
        <v>0.24498608437698599</v>
      </c>
      <c r="V1269" s="17">
        <v>0.23409436981416501</v>
      </c>
      <c r="W1269" s="17">
        <v>0.21391164431406201</v>
      </c>
      <c r="X1269" s="17">
        <v>0.24150531017802901</v>
      </c>
      <c r="Y1269" s="17">
        <v>0.234444705280626</v>
      </c>
      <c r="Z1269" s="17">
        <v>0.269489922169868</v>
      </c>
      <c r="AA1269" s="17">
        <v>0.22983714142141201</v>
      </c>
      <c r="AB1269" s="17">
        <v>0.22165617927374101</v>
      </c>
      <c r="AC1269" s="17">
        <v>0.22449633605248201</v>
      </c>
      <c r="AD1269" s="17">
        <v>0.17125166338157999</v>
      </c>
      <c r="AE1269" s="17"/>
      <c r="AF1269" s="17">
        <v>0.33181642884649598</v>
      </c>
      <c r="AG1269" s="17">
        <v>0.26428314295352001</v>
      </c>
      <c r="AH1269" s="17">
        <v>0.223209835286381</v>
      </c>
      <c r="AI1269" s="17">
        <v>0.278059021368393</v>
      </c>
      <c r="AJ1269" s="17">
        <v>0.240701299238053</v>
      </c>
      <c r="AK1269" s="17">
        <v>0.26307363636630599</v>
      </c>
      <c r="AL1269" s="17">
        <v>0.22384104679592501</v>
      </c>
      <c r="AM1269" s="17">
        <v>0.22254954253834</v>
      </c>
      <c r="AN1269" s="17">
        <v>0.18560286270828</v>
      </c>
      <c r="AO1269" s="17">
        <v>0.22863646293439499</v>
      </c>
      <c r="AP1269" s="17">
        <v>0.184202962390207</v>
      </c>
      <c r="AQ1269" s="17">
        <v>0.20627915361433399</v>
      </c>
      <c r="AR1269" s="17">
        <v>0.21442721416670499</v>
      </c>
      <c r="AS1269" s="17">
        <v>0.19908887634619599</v>
      </c>
      <c r="AT1269" s="17">
        <v>0.145528907244976</v>
      </c>
      <c r="AU1269" s="17">
        <v>0.16608564665332401</v>
      </c>
      <c r="AV1269" s="17"/>
      <c r="AW1269" s="17">
        <v>0.20457462985040001</v>
      </c>
      <c r="AX1269" s="17">
        <v>0.204218109198154</v>
      </c>
      <c r="AY1269" s="17">
        <v>0.24494957164898501</v>
      </c>
      <c r="AZ1269" s="17">
        <v>0.25229628514579999</v>
      </c>
      <c r="BA1269" s="17">
        <v>0.25394645872155502</v>
      </c>
      <c r="BB1269" s="17">
        <v>0.23628240223465299</v>
      </c>
      <c r="BC1269" s="17"/>
      <c r="BD1269" s="17">
        <v>0.28234664464300302</v>
      </c>
      <c r="BE1269" s="17">
        <v>0.25351001085324298</v>
      </c>
      <c r="BF1269" s="17">
        <v>0.17585263398037901</v>
      </c>
      <c r="BG1269" s="17">
        <v>0.152839437824875</v>
      </c>
      <c r="BH1269" s="17">
        <v>8.4318638512824798E-2</v>
      </c>
      <c r="BI1269" s="17"/>
      <c r="BJ1269" s="17">
        <v>0.23414198129937</v>
      </c>
      <c r="BK1269" s="17">
        <v>0.19149738584438</v>
      </c>
      <c r="BL1269" s="17"/>
      <c r="BM1269" s="17">
        <v>0.233503400081783</v>
      </c>
      <c r="BN1269" s="17">
        <v>0.18946118567626699</v>
      </c>
      <c r="BO1269" s="17"/>
      <c r="BP1269" s="17">
        <v>0.16900674650929601</v>
      </c>
      <c r="BQ1269" s="17">
        <v>0.175110873322226</v>
      </c>
      <c r="BR1269" s="17">
        <v>0.210622314907421</v>
      </c>
      <c r="BS1269" s="17">
        <v>0.24136681512072999</v>
      </c>
      <c r="BT1269" s="17"/>
      <c r="BU1269" s="17">
        <v>0.17979672919679399</v>
      </c>
      <c r="BV1269" s="17">
        <v>0.28619130296206402</v>
      </c>
      <c r="BW1269" s="17"/>
      <c r="BX1269" s="17">
        <v>0.15343835185086899</v>
      </c>
      <c r="BY1269" s="17">
        <v>0.25562776204846499</v>
      </c>
    </row>
    <row r="1270" spans="2:77">
      <c r="B1270" t="s">
        <v>226</v>
      </c>
      <c r="C1270" s="17">
        <v>5.6089252696825201E-2</v>
      </c>
      <c r="D1270" s="17">
        <v>5.6084417579455502E-2</v>
      </c>
      <c r="E1270" s="17">
        <v>5.5898620331724401E-2</v>
      </c>
      <c r="F1270" s="17"/>
      <c r="G1270" s="17">
        <v>6.4691792715542998E-2</v>
      </c>
      <c r="H1270" s="17">
        <v>5.4952229847179998E-2</v>
      </c>
      <c r="I1270" s="17">
        <v>6.10342508047736E-2</v>
      </c>
      <c r="J1270" s="17">
        <v>6.8102687479558305E-2</v>
      </c>
      <c r="K1270" s="17">
        <v>4.2101484202981203E-2</v>
      </c>
      <c r="L1270" s="17">
        <v>4.68661235303399E-2</v>
      </c>
      <c r="M1270" s="17"/>
      <c r="N1270" s="17">
        <v>4.2550695666462801E-2</v>
      </c>
      <c r="O1270" s="17">
        <v>4.4979893501067597E-2</v>
      </c>
      <c r="P1270" s="17">
        <v>5.95331888691236E-2</v>
      </c>
      <c r="Q1270" s="17">
        <v>7.7865617430509002E-2</v>
      </c>
      <c r="R1270" s="17"/>
      <c r="S1270" s="17">
        <v>5.34140787394001E-2</v>
      </c>
      <c r="T1270" s="17">
        <v>5.0011640080036897E-2</v>
      </c>
      <c r="U1270" s="17">
        <v>7.0347495627861106E-2</v>
      </c>
      <c r="V1270" s="17">
        <v>7.6043228805926094E-2</v>
      </c>
      <c r="W1270" s="17">
        <v>5.3316002952504903E-2</v>
      </c>
      <c r="X1270" s="17">
        <v>4.5487474882693703E-2</v>
      </c>
      <c r="Y1270" s="17">
        <v>6.8635742458416901E-2</v>
      </c>
      <c r="Z1270" s="17">
        <v>5.8419986372215099E-2</v>
      </c>
      <c r="AA1270" s="17">
        <v>4.7968428701919599E-2</v>
      </c>
      <c r="AB1270" s="17">
        <v>4.0111103449695998E-2</v>
      </c>
      <c r="AC1270" s="17">
        <v>6.8711896847134399E-2</v>
      </c>
      <c r="AD1270" s="17">
        <v>5.54096311458359E-2</v>
      </c>
      <c r="AE1270" s="17"/>
      <c r="AF1270" s="17">
        <v>9.1176167730798702E-2</v>
      </c>
      <c r="AG1270" s="17">
        <v>0.11212329350601601</v>
      </c>
      <c r="AH1270" s="17">
        <v>7.3796542858568806E-2</v>
      </c>
      <c r="AI1270" s="17">
        <v>6.5713034112849997E-2</v>
      </c>
      <c r="AJ1270" s="17">
        <v>5.6346039249869001E-2</v>
      </c>
      <c r="AK1270" s="17">
        <v>5.5990464547225699E-2</v>
      </c>
      <c r="AL1270" s="17">
        <v>6.3757139120422204E-2</v>
      </c>
      <c r="AM1270" s="17">
        <v>3.2540332335235102E-2</v>
      </c>
      <c r="AN1270" s="17">
        <v>4.7549365519904602E-2</v>
      </c>
      <c r="AO1270" s="17">
        <v>5.7911860736901001E-2</v>
      </c>
      <c r="AP1270" s="17">
        <v>6.1682191223702998E-2</v>
      </c>
      <c r="AQ1270" s="17">
        <v>3.3773202166522298E-2</v>
      </c>
      <c r="AR1270" s="17">
        <v>8.7147325313011295E-2</v>
      </c>
      <c r="AS1270" s="17">
        <v>2.5549646858091701E-2</v>
      </c>
      <c r="AT1270" s="17">
        <v>1.9051001931003599E-2</v>
      </c>
      <c r="AU1270" s="17">
        <v>1.8126884856510501E-2</v>
      </c>
      <c r="AV1270" s="17"/>
      <c r="AW1270" s="17">
        <v>4.6340853948216597E-2</v>
      </c>
      <c r="AX1270" s="17">
        <v>4.8106539556001499E-2</v>
      </c>
      <c r="AY1270" s="17">
        <v>6.2309466360308402E-2</v>
      </c>
      <c r="AZ1270" s="17">
        <v>6.8119452391952398E-2</v>
      </c>
      <c r="BA1270" s="17">
        <v>5.0092602610929397E-2</v>
      </c>
      <c r="BB1270" s="17">
        <v>8.7746480845467906E-2</v>
      </c>
      <c r="BC1270" s="17"/>
      <c r="BD1270" s="17">
        <v>6.4432451827205098E-2</v>
      </c>
      <c r="BE1270" s="17">
        <v>6.8144165652146399E-2</v>
      </c>
      <c r="BF1270" s="17">
        <v>4.87040592292282E-2</v>
      </c>
      <c r="BG1270" s="17">
        <v>2.4701622536574101E-2</v>
      </c>
      <c r="BH1270" s="17">
        <v>3.14405233962885E-2</v>
      </c>
      <c r="BI1270" s="17"/>
      <c r="BJ1270" s="17">
        <v>5.74107433228239E-2</v>
      </c>
      <c r="BK1270" s="17">
        <v>5.1036953448562697E-2</v>
      </c>
      <c r="BL1270" s="17"/>
      <c r="BM1270" s="17">
        <v>5.7490525351345897E-2</v>
      </c>
      <c r="BN1270" s="17">
        <v>5.0533476636466901E-2</v>
      </c>
      <c r="BO1270" s="17"/>
      <c r="BP1270" s="17">
        <v>4.7728354401068603E-2</v>
      </c>
      <c r="BQ1270" s="17">
        <v>4.98402110720437E-2</v>
      </c>
      <c r="BR1270" s="17">
        <v>3.5626277072600299E-2</v>
      </c>
      <c r="BS1270" s="17">
        <v>5.9770603366630599E-2</v>
      </c>
      <c r="BT1270" s="17"/>
      <c r="BU1270" s="17">
        <v>4.19568271087312E-2</v>
      </c>
      <c r="BV1270" s="17">
        <v>7.4079254556334295E-2</v>
      </c>
      <c r="BW1270" s="17"/>
      <c r="BX1270" s="17">
        <v>3.42650258066758E-2</v>
      </c>
      <c r="BY1270" s="17">
        <v>6.4745958609937607E-2</v>
      </c>
    </row>
    <row r="1271" spans="2:77">
      <c r="B1271" t="s">
        <v>424</v>
      </c>
      <c r="C1271" s="17">
        <v>2.0457064005062399E-2</v>
      </c>
      <c r="D1271" s="17">
        <v>2.6027464568473501E-2</v>
      </c>
      <c r="E1271" s="17">
        <v>1.4625117231810101E-2</v>
      </c>
      <c r="F1271" s="17"/>
      <c r="G1271" s="17">
        <v>1.52240289486561E-2</v>
      </c>
      <c r="H1271" s="17">
        <v>1.32627068169718E-2</v>
      </c>
      <c r="I1271" s="17">
        <v>2.76362721966334E-2</v>
      </c>
      <c r="J1271" s="17">
        <v>3.0770251925999199E-2</v>
      </c>
      <c r="K1271" s="17">
        <v>1.9489164859664201E-2</v>
      </c>
      <c r="L1271" s="17">
        <v>1.6211729585833601E-2</v>
      </c>
      <c r="M1271" s="17"/>
      <c r="N1271" s="17">
        <v>1.2106299466165199E-2</v>
      </c>
      <c r="O1271" s="17">
        <v>2.01604234144405E-2</v>
      </c>
      <c r="P1271" s="17">
        <v>3.1102607690879101E-2</v>
      </c>
      <c r="Q1271" s="17">
        <v>2.0954527348198301E-2</v>
      </c>
      <c r="R1271" s="17"/>
      <c r="S1271" s="17">
        <v>8.2869981124763393E-3</v>
      </c>
      <c r="T1271" s="17">
        <v>1.6989803053323999E-2</v>
      </c>
      <c r="U1271" s="17">
        <v>2.6281444924323799E-2</v>
      </c>
      <c r="V1271" s="17">
        <v>2.1720545032992498E-2</v>
      </c>
      <c r="W1271" s="17">
        <v>2.2366671234343601E-2</v>
      </c>
      <c r="X1271" s="17">
        <v>2.3601719068150999E-2</v>
      </c>
      <c r="Y1271" s="17">
        <v>1.7217782896691101E-2</v>
      </c>
      <c r="Z1271" s="17">
        <v>2.07894697278104E-2</v>
      </c>
      <c r="AA1271" s="17">
        <v>2.0416625014330898E-2</v>
      </c>
      <c r="AB1271" s="17">
        <v>2.8673789812178201E-2</v>
      </c>
      <c r="AC1271" s="17">
        <v>1.9202663080017598E-2</v>
      </c>
      <c r="AD1271" s="17">
        <v>4.48455317730947E-2</v>
      </c>
      <c r="AE1271" s="17"/>
      <c r="AF1271" s="17">
        <v>8.6687103325592804E-2</v>
      </c>
      <c r="AG1271" s="17">
        <v>5.2437555145956501E-2</v>
      </c>
      <c r="AH1271" s="17">
        <v>2.3956430011556201E-2</v>
      </c>
      <c r="AI1271" s="17">
        <v>1.3187410134824501E-2</v>
      </c>
      <c r="AJ1271" s="17">
        <v>1.2202198527527099E-2</v>
      </c>
      <c r="AK1271" s="17">
        <v>2.16302804397859E-2</v>
      </c>
      <c r="AL1271" s="17">
        <v>1.9289301716750099E-2</v>
      </c>
      <c r="AM1271" s="17">
        <v>1.7484715157660698E-2</v>
      </c>
      <c r="AN1271" s="17">
        <v>2.0836949593449099E-2</v>
      </c>
      <c r="AO1271" s="17">
        <v>7.8665025900218708E-3</v>
      </c>
      <c r="AP1271" s="17">
        <v>2.1454373599767599E-2</v>
      </c>
      <c r="AQ1271" s="17">
        <v>3.0686485270634001E-2</v>
      </c>
      <c r="AR1271" s="17">
        <v>1.37145305514832E-2</v>
      </c>
      <c r="AS1271" s="17">
        <v>2.5649291787990199E-2</v>
      </c>
      <c r="AT1271" s="17">
        <v>9.2671311844595098E-3</v>
      </c>
      <c r="AU1271" s="17">
        <v>2.07615957488913E-2</v>
      </c>
      <c r="AV1271" s="17"/>
      <c r="AW1271" s="17">
        <v>1.76475813507471E-2</v>
      </c>
      <c r="AX1271" s="17">
        <v>1.31417314139911E-2</v>
      </c>
      <c r="AY1271" s="17">
        <v>2.3551712793445399E-2</v>
      </c>
      <c r="AZ1271" s="17">
        <v>2.96495531676167E-2</v>
      </c>
      <c r="BA1271" s="17">
        <v>2.22247746786478E-2</v>
      </c>
      <c r="BB1271" s="17">
        <v>2.3189824556655799E-2</v>
      </c>
      <c r="BC1271" s="17"/>
      <c r="BD1271" s="17">
        <v>2.1451531578862901E-2</v>
      </c>
      <c r="BE1271" s="17">
        <v>2.4795734654357599E-2</v>
      </c>
      <c r="BF1271" s="17">
        <v>1.3954640917387301E-2</v>
      </c>
      <c r="BG1271" s="17">
        <v>1.3229094110678E-2</v>
      </c>
      <c r="BH1271" s="17">
        <v>1.32259913461658E-2</v>
      </c>
      <c r="BI1271" s="17"/>
      <c r="BJ1271" s="17">
        <v>2.2375655891170299E-2</v>
      </c>
      <c r="BK1271" s="17">
        <v>1.14183970397655E-2</v>
      </c>
      <c r="BL1271" s="17"/>
      <c r="BM1271" s="17">
        <v>2.43966003590507E-2</v>
      </c>
      <c r="BN1271" s="17">
        <v>1.38677973468091E-3</v>
      </c>
      <c r="BO1271" s="17"/>
      <c r="BP1271" s="17">
        <v>2.1610391498581901E-3</v>
      </c>
      <c r="BQ1271" s="17">
        <v>1.7995163108928399E-2</v>
      </c>
      <c r="BR1271" s="17">
        <v>4.5139334798402701E-2</v>
      </c>
      <c r="BS1271" s="17">
        <v>2.2811590633383502E-2</v>
      </c>
      <c r="BT1271" s="17"/>
      <c r="BU1271" s="17">
        <v>1.1876090693103299E-2</v>
      </c>
      <c r="BV1271" s="17">
        <v>3.1380293345720997E-2</v>
      </c>
      <c r="BW1271" s="17"/>
      <c r="BX1271" s="17">
        <v>1.1051616775371699E-2</v>
      </c>
      <c r="BY1271" s="17">
        <v>2.4187789086805401E-2</v>
      </c>
    </row>
    <row r="1272" spans="2:77">
      <c r="B1272" t="s">
        <v>195</v>
      </c>
      <c r="C1272" s="17">
        <v>4.9536683020040301E-2</v>
      </c>
      <c r="D1272" s="17">
        <v>3.4714564162645602E-2</v>
      </c>
      <c r="E1272" s="17">
        <v>6.4382369903468503E-2</v>
      </c>
      <c r="F1272" s="17"/>
      <c r="G1272" s="17">
        <v>5.14438799535724E-2</v>
      </c>
      <c r="H1272" s="17">
        <v>4.51237136961498E-2</v>
      </c>
      <c r="I1272" s="17">
        <v>5.6003698913955201E-2</v>
      </c>
      <c r="J1272" s="17">
        <v>5.8274996766199301E-2</v>
      </c>
      <c r="K1272" s="17">
        <v>5.4743691671793202E-2</v>
      </c>
      <c r="L1272" s="17">
        <v>3.5993030917437503E-2</v>
      </c>
      <c r="M1272" s="17"/>
      <c r="N1272" s="17">
        <v>2.6548167475367299E-2</v>
      </c>
      <c r="O1272" s="17">
        <v>4.1456246579969602E-2</v>
      </c>
      <c r="P1272" s="17">
        <v>4.7900138156788202E-2</v>
      </c>
      <c r="Q1272" s="17">
        <v>8.2029579742308595E-2</v>
      </c>
      <c r="R1272" s="17"/>
      <c r="S1272" s="17">
        <v>3.8129773850777697E-2</v>
      </c>
      <c r="T1272" s="17">
        <v>4.5184516086977697E-2</v>
      </c>
      <c r="U1272" s="17">
        <v>5.7037962772217003E-2</v>
      </c>
      <c r="V1272" s="17">
        <v>6.0615579824031103E-2</v>
      </c>
      <c r="W1272" s="17">
        <v>5.9347880471343498E-2</v>
      </c>
      <c r="X1272" s="17">
        <v>5.6706432764454001E-2</v>
      </c>
      <c r="Y1272" s="17">
        <v>5.6441346863489297E-2</v>
      </c>
      <c r="Z1272" s="17">
        <v>3.70298199028192E-2</v>
      </c>
      <c r="AA1272" s="17">
        <v>4.9888716635400898E-2</v>
      </c>
      <c r="AB1272" s="17">
        <v>3.5459308490341103E-2</v>
      </c>
      <c r="AC1272" s="17">
        <v>4.3450602512656401E-2</v>
      </c>
      <c r="AD1272" s="17">
        <v>7.33302885259077E-2</v>
      </c>
      <c r="AE1272" s="17"/>
      <c r="AF1272" s="17">
        <v>0.105661893970978</v>
      </c>
      <c r="AG1272" s="17">
        <v>5.7431690127037402E-2</v>
      </c>
      <c r="AH1272" s="17">
        <v>0.109063999961696</v>
      </c>
      <c r="AI1272" s="17">
        <v>8.3942166451791603E-2</v>
      </c>
      <c r="AJ1272" s="17">
        <v>4.3480104436348699E-2</v>
      </c>
      <c r="AK1272" s="17">
        <v>3.3987681190655802E-2</v>
      </c>
      <c r="AL1272" s="17">
        <v>4.5584435315928297E-2</v>
      </c>
      <c r="AM1272" s="17">
        <v>4.6270243613561302E-2</v>
      </c>
      <c r="AN1272" s="17">
        <v>3.5675106030685098E-2</v>
      </c>
      <c r="AO1272" s="17">
        <v>1.7359765797390202E-2</v>
      </c>
      <c r="AP1272" s="17">
        <v>5.1515204346172398E-2</v>
      </c>
      <c r="AQ1272" s="17">
        <v>1.9250145285120299E-2</v>
      </c>
      <c r="AR1272" s="17">
        <v>1.16799093646116E-2</v>
      </c>
      <c r="AS1272" s="17">
        <v>9.5541872702102609E-3</v>
      </c>
      <c r="AT1272" s="17">
        <v>1.3001935020526999E-2</v>
      </c>
      <c r="AU1272" s="17">
        <v>3.0803937495484001E-2</v>
      </c>
      <c r="AV1272" s="17"/>
      <c r="AW1272" s="17">
        <v>4.0995586247537998E-2</v>
      </c>
      <c r="AX1272" s="17">
        <v>4.3490249518754298E-2</v>
      </c>
      <c r="AY1272" s="17">
        <v>6.1140726753775201E-2</v>
      </c>
      <c r="AZ1272" s="17">
        <v>6.0995751553757999E-2</v>
      </c>
      <c r="BA1272" s="17">
        <v>3.73802825903983E-2</v>
      </c>
      <c r="BB1272" s="17">
        <v>6.4587425194455303E-2</v>
      </c>
      <c r="BC1272" s="17"/>
      <c r="BD1272" s="17">
        <v>7.5527512029117297E-2</v>
      </c>
      <c r="BE1272" s="17">
        <v>5.2482329956843599E-2</v>
      </c>
      <c r="BF1272" s="17">
        <v>3.4006363744967197E-2</v>
      </c>
      <c r="BG1272" s="17">
        <v>2.5907593122499999E-2</v>
      </c>
      <c r="BH1272" s="17">
        <v>2.13827289974882E-2</v>
      </c>
      <c r="BI1272" s="17"/>
      <c r="BJ1272" s="17">
        <v>4.8058686561369197E-2</v>
      </c>
      <c r="BK1272" s="17">
        <v>5.29525798281874E-2</v>
      </c>
      <c r="BL1272" s="17"/>
      <c r="BM1272" s="17">
        <v>4.8672299241402601E-2</v>
      </c>
      <c r="BN1272" s="17">
        <v>5.2840676384993499E-2</v>
      </c>
      <c r="BO1272" s="17"/>
      <c r="BP1272" s="17">
        <v>4.9886079170861998E-2</v>
      </c>
      <c r="BQ1272" s="17">
        <v>4.3519342335179699E-2</v>
      </c>
      <c r="BR1272" s="17">
        <v>4.02437327738355E-2</v>
      </c>
      <c r="BS1272" s="17">
        <v>4.8061398616907003E-2</v>
      </c>
      <c r="BT1272" s="17"/>
      <c r="BU1272" s="17">
        <v>3.6896092689250197E-2</v>
      </c>
      <c r="BV1272" s="17">
        <v>6.5627639391166295E-2</v>
      </c>
      <c r="BW1272" s="17"/>
      <c r="BX1272" s="17">
        <v>2.7155614216226399E-2</v>
      </c>
      <c r="BY1272" s="17">
        <v>5.8414263501170599E-2</v>
      </c>
    </row>
    <row r="1273" spans="2:77">
      <c r="B1273" t="s">
        <v>228</v>
      </c>
      <c r="C1273" s="17">
        <v>0.64731143637638899</v>
      </c>
      <c r="D1273" s="17">
        <v>0.67409061084979405</v>
      </c>
      <c r="E1273" s="17">
        <v>0.62167213352194794</v>
      </c>
      <c r="F1273" s="17"/>
      <c r="G1273" s="17">
        <v>0.65344333912716501</v>
      </c>
      <c r="H1273" s="17">
        <v>0.69789538676108598</v>
      </c>
      <c r="I1273" s="17">
        <v>0.628705814009338</v>
      </c>
      <c r="J1273" s="17">
        <v>0.59031770690554697</v>
      </c>
      <c r="K1273" s="17">
        <v>0.65514273590375804</v>
      </c>
      <c r="L1273" s="17">
        <v>0.65825349330089</v>
      </c>
      <c r="M1273" s="17"/>
      <c r="N1273" s="17">
        <v>0.74655470175306404</v>
      </c>
      <c r="O1273" s="17">
        <v>0.68083764946876002</v>
      </c>
      <c r="P1273" s="17">
        <v>0.60919593936876104</v>
      </c>
      <c r="Q1273" s="17">
        <v>0.53977955858479998</v>
      </c>
      <c r="R1273" s="17"/>
      <c r="S1273" s="17">
        <v>0.67599164690443703</v>
      </c>
      <c r="T1273" s="17">
        <v>0.68231420464995496</v>
      </c>
      <c r="U1273" s="17">
        <v>0.60134701229861198</v>
      </c>
      <c r="V1273" s="17">
        <v>0.60752627652288504</v>
      </c>
      <c r="W1273" s="17">
        <v>0.65105780102774602</v>
      </c>
      <c r="X1273" s="17">
        <v>0.63269906310667201</v>
      </c>
      <c r="Y1273" s="17">
        <v>0.62326042250077696</v>
      </c>
      <c r="Z1273" s="17">
        <v>0.61427080182728699</v>
      </c>
      <c r="AA1273" s="17">
        <v>0.65188908822693603</v>
      </c>
      <c r="AB1273" s="17">
        <v>0.67409961897404302</v>
      </c>
      <c r="AC1273" s="17">
        <v>0.64413850150770902</v>
      </c>
      <c r="AD1273" s="17">
        <v>0.65516288517358201</v>
      </c>
      <c r="AE1273" s="17"/>
      <c r="AF1273" s="17">
        <v>0.384658406126135</v>
      </c>
      <c r="AG1273" s="17">
        <v>0.51372431826747</v>
      </c>
      <c r="AH1273" s="17">
        <v>0.56997319188179896</v>
      </c>
      <c r="AI1273" s="17">
        <v>0.55909836793213996</v>
      </c>
      <c r="AJ1273" s="17">
        <v>0.64727035854820203</v>
      </c>
      <c r="AK1273" s="17">
        <v>0.62531793745602704</v>
      </c>
      <c r="AL1273" s="17">
        <v>0.64752807705097404</v>
      </c>
      <c r="AM1273" s="17">
        <v>0.68115516635520301</v>
      </c>
      <c r="AN1273" s="17">
        <v>0.71033571614768098</v>
      </c>
      <c r="AO1273" s="17">
        <v>0.68822540794129194</v>
      </c>
      <c r="AP1273" s="17">
        <v>0.68114526844015</v>
      </c>
      <c r="AQ1273" s="17">
        <v>0.71001101366338903</v>
      </c>
      <c r="AR1273" s="17">
        <v>0.67303102060418896</v>
      </c>
      <c r="AS1273" s="17">
        <v>0.74015799773751201</v>
      </c>
      <c r="AT1273" s="17">
        <v>0.81315102461903399</v>
      </c>
      <c r="AU1273" s="17">
        <v>0.76422193524579096</v>
      </c>
      <c r="AV1273" s="17"/>
      <c r="AW1273" s="17">
        <v>0.69044134860309803</v>
      </c>
      <c r="AX1273" s="17">
        <v>0.69104337031309904</v>
      </c>
      <c r="AY1273" s="17">
        <v>0.60804852244348595</v>
      </c>
      <c r="AZ1273" s="17">
        <v>0.58893895774087301</v>
      </c>
      <c r="BA1273" s="17">
        <v>0.63635588139846999</v>
      </c>
      <c r="BB1273" s="17">
        <v>0.58819386716876798</v>
      </c>
      <c r="BC1273" s="17"/>
      <c r="BD1273" s="17">
        <v>0.55624185992181197</v>
      </c>
      <c r="BE1273" s="17">
        <v>0.60106775888340902</v>
      </c>
      <c r="BF1273" s="17">
        <v>0.72748230212803799</v>
      </c>
      <c r="BG1273" s="17">
        <v>0.78332225240537301</v>
      </c>
      <c r="BH1273" s="17">
        <v>0.84963211774723302</v>
      </c>
      <c r="BI1273" s="17"/>
      <c r="BJ1273" s="17">
        <v>0.63801293292526595</v>
      </c>
      <c r="BK1273" s="17">
        <v>0.693094683839104</v>
      </c>
      <c r="BL1273" s="17"/>
      <c r="BM1273" s="17">
        <v>0.635937174966417</v>
      </c>
      <c r="BN1273" s="17">
        <v>0.70577788156759202</v>
      </c>
      <c r="BO1273" s="17"/>
      <c r="BP1273" s="17">
        <v>0.73121778076891497</v>
      </c>
      <c r="BQ1273" s="17">
        <v>0.713534410161622</v>
      </c>
      <c r="BR1273" s="17">
        <v>0.66836834044773996</v>
      </c>
      <c r="BS1273" s="17">
        <v>0.62798959226234896</v>
      </c>
      <c r="BT1273" s="17"/>
      <c r="BU1273" s="17">
        <v>0.72947426031212104</v>
      </c>
      <c r="BV1273" s="17">
        <v>0.542721509744714</v>
      </c>
      <c r="BW1273" s="17"/>
      <c r="BX1273" s="17">
        <v>0.77408939135085797</v>
      </c>
      <c r="BY1273" s="17">
        <v>0.59702422675362099</v>
      </c>
    </row>
    <row r="1274" spans="2:77">
      <c r="B1274" t="s">
        <v>229</v>
      </c>
      <c r="C1274" s="17">
        <v>7.6546316701887607E-2</v>
      </c>
      <c r="D1274" s="17">
        <v>8.2111882147928902E-2</v>
      </c>
      <c r="E1274" s="17">
        <v>7.05237375635345E-2</v>
      </c>
      <c r="F1274" s="17"/>
      <c r="G1274" s="17">
        <v>7.9915821664199096E-2</v>
      </c>
      <c r="H1274" s="17">
        <v>6.8214936664151807E-2</v>
      </c>
      <c r="I1274" s="17">
        <v>8.8670523001407001E-2</v>
      </c>
      <c r="J1274" s="17">
        <v>9.8872939405557497E-2</v>
      </c>
      <c r="K1274" s="17">
        <v>6.15906490626454E-2</v>
      </c>
      <c r="L1274" s="17">
        <v>6.3077853116173394E-2</v>
      </c>
      <c r="M1274" s="17"/>
      <c r="N1274" s="17">
        <v>5.4656995132628103E-2</v>
      </c>
      <c r="O1274" s="17">
        <v>6.5140316915508104E-2</v>
      </c>
      <c r="P1274" s="17">
        <v>9.0635796560002702E-2</v>
      </c>
      <c r="Q1274" s="17">
        <v>9.8820144778707306E-2</v>
      </c>
      <c r="R1274" s="17"/>
      <c r="S1274" s="17">
        <v>6.1701076851876403E-2</v>
      </c>
      <c r="T1274" s="17">
        <v>6.70014431333609E-2</v>
      </c>
      <c r="U1274" s="17">
        <v>9.6628940552185003E-2</v>
      </c>
      <c r="V1274" s="17">
        <v>9.77637738389186E-2</v>
      </c>
      <c r="W1274" s="17">
        <v>7.5682674186848597E-2</v>
      </c>
      <c r="X1274" s="17">
        <v>6.9089193950844605E-2</v>
      </c>
      <c r="Y1274" s="17">
        <v>8.5853525355107999E-2</v>
      </c>
      <c r="Z1274" s="17">
        <v>7.9209456100025499E-2</v>
      </c>
      <c r="AA1274" s="17">
        <v>6.8385053716250505E-2</v>
      </c>
      <c r="AB1274" s="17">
        <v>6.8784893261874105E-2</v>
      </c>
      <c r="AC1274" s="17">
        <v>8.7914559927151997E-2</v>
      </c>
      <c r="AD1274" s="17">
        <v>0.100255162918931</v>
      </c>
      <c r="AE1274" s="17"/>
      <c r="AF1274" s="17">
        <v>0.17786327105639099</v>
      </c>
      <c r="AG1274" s="17">
        <v>0.16456084865197201</v>
      </c>
      <c r="AH1274" s="17">
        <v>9.7752972870124993E-2</v>
      </c>
      <c r="AI1274" s="17">
        <v>7.8900444247674506E-2</v>
      </c>
      <c r="AJ1274" s="17">
        <v>6.8548237777396104E-2</v>
      </c>
      <c r="AK1274" s="17">
        <v>7.7620744987011603E-2</v>
      </c>
      <c r="AL1274" s="17">
        <v>8.30464408371724E-2</v>
      </c>
      <c r="AM1274" s="17">
        <v>5.0025047492895797E-2</v>
      </c>
      <c r="AN1274" s="17">
        <v>6.8386315113353704E-2</v>
      </c>
      <c r="AO1274" s="17">
        <v>6.5778363326922801E-2</v>
      </c>
      <c r="AP1274" s="17">
        <v>8.3136564823470593E-2</v>
      </c>
      <c r="AQ1274" s="17">
        <v>6.4459687437156396E-2</v>
      </c>
      <c r="AR1274" s="17">
        <v>0.100861855864494</v>
      </c>
      <c r="AS1274" s="17">
        <v>5.1198938646081903E-2</v>
      </c>
      <c r="AT1274" s="17">
        <v>2.83181331154631E-2</v>
      </c>
      <c r="AU1274" s="17">
        <v>3.8888480605401697E-2</v>
      </c>
      <c r="AV1274" s="17"/>
      <c r="AW1274" s="17">
        <v>6.3988435298963697E-2</v>
      </c>
      <c r="AX1274" s="17">
        <v>6.1248270969992601E-2</v>
      </c>
      <c r="AY1274" s="17">
        <v>8.5861179153753797E-2</v>
      </c>
      <c r="AZ1274" s="17">
        <v>9.7769005559569105E-2</v>
      </c>
      <c r="BA1274" s="17">
        <v>7.2317377289577198E-2</v>
      </c>
      <c r="BB1274" s="17">
        <v>0.110936305402124</v>
      </c>
      <c r="BC1274" s="17"/>
      <c r="BD1274" s="17">
        <v>8.5883983406067996E-2</v>
      </c>
      <c r="BE1274" s="17">
        <v>9.2939900306503995E-2</v>
      </c>
      <c r="BF1274" s="17">
        <v>6.2658700146615495E-2</v>
      </c>
      <c r="BG1274" s="17">
        <v>3.7930716647252102E-2</v>
      </c>
      <c r="BH1274" s="17">
        <v>4.4666514742454297E-2</v>
      </c>
      <c r="BI1274" s="17"/>
      <c r="BJ1274" s="17">
        <v>7.9786399213994302E-2</v>
      </c>
      <c r="BK1274" s="17">
        <v>6.2455350488328197E-2</v>
      </c>
      <c r="BL1274" s="17"/>
      <c r="BM1274" s="17">
        <v>8.1887125710396594E-2</v>
      </c>
      <c r="BN1274" s="17">
        <v>5.1920256371147798E-2</v>
      </c>
      <c r="BO1274" s="17"/>
      <c r="BP1274" s="17">
        <v>4.9889393550926801E-2</v>
      </c>
      <c r="BQ1274" s="17">
        <v>6.7835374180972199E-2</v>
      </c>
      <c r="BR1274" s="17">
        <v>8.0765611871003007E-2</v>
      </c>
      <c r="BS1274" s="17">
        <v>8.2582194000014097E-2</v>
      </c>
      <c r="BT1274" s="17"/>
      <c r="BU1274" s="17">
        <v>5.38329178018346E-2</v>
      </c>
      <c r="BV1274" s="17">
        <v>0.105459547902055</v>
      </c>
      <c r="BW1274" s="17"/>
      <c r="BX1274" s="17">
        <v>4.5316642582047498E-2</v>
      </c>
      <c r="BY1274" s="17">
        <v>8.8933747696743004E-2</v>
      </c>
    </row>
    <row r="1275" spans="2:77">
      <c r="B1275" t="s">
        <v>230</v>
      </c>
      <c r="C1275" s="17">
        <v>0.57076511967450105</v>
      </c>
      <c r="D1275" s="17">
        <v>0.59197872870186496</v>
      </c>
      <c r="E1275" s="17">
        <v>0.55114839595841303</v>
      </c>
      <c r="F1275" s="17"/>
      <c r="G1275" s="17">
        <v>0.57352751746296604</v>
      </c>
      <c r="H1275" s="17">
        <v>0.62968045009693496</v>
      </c>
      <c r="I1275" s="17">
        <v>0.54003529100793102</v>
      </c>
      <c r="J1275" s="17">
        <v>0.491444767499989</v>
      </c>
      <c r="K1275" s="17">
        <v>0.59355208684111205</v>
      </c>
      <c r="L1275" s="17">
        <v>0.59517564018471603</v>
      </c>
      <c r="M1275" s="17"/>
      <c r="N1275" s="17">
        <v>0.69189770662043604</v>
      </c>
      <c r="O1275" s="17">
        <v>0.61569733255325199</v>
      </c>
      <c r="P1275" s="17">
        <v>0.51856014280875895</v>
      </c>
      <c r="Q1275" s="17">
        <v>0.44095941380609199</v>
      </c>
      <c r="R1275" s="17"/>
      <c r="S1275" s="17">
        <v>0.61429057005256105</v>
      </c>
      <c r="T1275" s="17">
        <v>0.61531276151659398</v>
      </c>
      <c r="U1275" s="17">
        <v>0.50471807174642702</v>
      </c>
      <c r="V1275" s="17">
        <v>0.50976250268396694</v>
      </c>
      <c r="W1275" s="17">
        <v>0.57537512684089698</v>
      </c>
      <c r="X1275" s="17">
        <v>0.563609869155828</v>
      </c>
      <c r="Y1275" s="17">
        <v>0.53740689714566903</v>
      </c>
      <c r="Z1275" s="17">
        <v>0.53506134572726105</v>
      </c>
      <c r="AA1275" s="17">
        <v>0.583504034510686</v>
      </c>
      <c r="AB1275" s="17">
        <v>0.60531472571216904</v>
      </c>
      <c r="AC1275" s="17">
        <v>0.55622394158055699</v>
      </c>
      <c r="AD1275" s="17">
        <v>0.55490772225465101</v>
      </c>
      <c r="AE1275" s="17"/>
      <c r="AF1275" s="17">
        <v>0.20679513506974401</v>
      </c>
      <c r="AG1275" s="17">
        <v>0.34916346961549799</v>
      </c>
      <c r="AH1275" s="17">
        <v>0.47222021901167399</v>
      </c>
      <c r="AI1275" s="17">
        <v>0.48019792368446601</v>
      </c>
      <c r="AJ1275" s="17">
        <v>0.57872212077080598</v>
      </c>
      <c r="AK1275" s="17">
        <v>0.54769719246901505</v>
      </c>
      <c r="AL1275" s="17">
        <v>0.56448163621380198</v>
      </c>
      <c r="AM1275" s="17">
        <v>0.63113011886230697</v>
      </c>
      <c r="AN1275" s="17">
        <v>0.64194940103432796</v>
      </c>
      <c r="AO1275" s="17">
        <v>0.62244704461436895</v>
      </c>
      <c r="AP1275" s="17">
        <v>0.59800870361667902</v>
      </c>
      <c r="AQ1275" s="17">
        <v>0.64555132622623201</v>
      </c>
      <c r="AR1275" s="17">
        <v>0.57216916473969504</v>
      </c>
      <c r="AS1275" s="17">
        <v>0.68895905909142996</v>
      </c>
      <c r="AT1275" s="17">
        <v>0.78483289150357105</v>
      </c>
      <c r="AU1275" s="17">
        <v>0.72533345464038901</v>
      </c>
      <c r="AV1275" s="17"/>
      <c r="AW1275" s="17">
        <v>0.626452913304135</v>
      </c>
      <c r="AX1275" s="17">
        <v>0.62979509934310696</v>
      </c>
      <c r="AY1275" s="17">
        <v>0.52218734328973204</v>
      </c>
      <c r="AZ1275" s="17">
        <v>0.49116995218130399</v>
      </c>
      <c r="BA1275" s="17">
        <v>0.564038504108892</v>
      </c>
      <c r="BB1275" s="17">
        <v>0.47725756176664402</v>
      </c>
      <c r="BC1275" s="17"/>
      <c r="BD1275" s="17">
        <v>0.47035787651574401</v>
      </c>
      <c r="BE1275" s="17">
        <v>0.50812785857690501</v>
      </c>
      <c r="BF1275" s="17">
        <v>0.66482360198142199</v>
      </c>
      <c r="BG1275" s="17">
        <v>0.745391535758121</v>
      </c>
      <c r="BH1275" s="17">
        <v>0.80496560300477804</v>
      </c>
      <c r="BI1275" s="17"/>
      <c r="BJ1275" s="17">
        <v>0.55822653371127195</v>
      </c>
      <c r="BK1275" s="17">
        <v>0.63063933335077604</v>
      </c>
      <c r="BL1275" s="17"/>
      <c r="BM1275" s="17">
        <v>0.55405004925602097</v>
      </c>
      <c r="BN1275" s="17">
        <v>0.65385762519644397</v>
      </c>
      <c r="BO1275" s="17"/>
      <c r="BP1275" s="17">
        <v>0.68132838721798805</v>
      </c>
      <c r="BQ1275" s="17">
        <v>0.64569903598065004</v>
      </c>
      <c r="BR1275" s="17">
        <v>0.58760272857673701</v>
      </c>
      <c r="BS1275" s="17">
        <v>0.54540739826233497</v>
      </c>
      <c r="BT1275" s="17"/>
      <c r="BU1275" s="17">
        <v>0.67564134251028596</v>
      </c>
      <c r="BV1275" s="17">
        <v>0.43726196184265897</v>
      </c>
      <c r="BW1275" s="17"/>
      <c r="BX1275" s="17">
        <v>0.72877274876881004</v>
      </c>
      <c r="BY1275" s="17">
        <v>0.50809047905687799</v>
      </c>
    </row>
    <row r="1276" spans="2:77">
      <c r="C1276" s="17"/>
      <c r="D1276" s="17"/>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7"/>
      <c r="BN1276" s="17"/>
      <c r="BO1276" s="17"/>
      <c r="BP1276" s="17"/>
      <c r="BQ1276" s="17"/>
      <c r="BR1276" s="17"/>
      <c r="BS1276" s="17"/>
      <c r="BT1276" s="17"/>
      <c r="BU1276" s="17"/>
      <c r="BV1276" s="17"/>
      <c r="BW1276" s="17"/>
      <c r="BX1276" s="17"/>
      <c r="BY1276" s="17"/>
    </row>
    <row r="1277" spans="2:77">
      <c r="B1277" s="6" t="s">
        <v>426</v>
      </c>
      <c r="C1277" s="17"/>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7"/>
      <c r="BN1277" s="17"/>
      <c r="BO1277" s="17"/>
      <c r="BP1277" s="17"/>
      <c r="BQ1277" s="17"/>
      <c r="BR1277" s="17"/>
      <c r="BS1277" s="17"/>
      <c r="BT1277" s="17"/>
      <c r="BU1277" s="17"/>
      <c r="BV1277" s="17"/>
      <c r="BW1277" s="17"/>
      <c r="BX1277" s="17"/>
      <c r="BY1277" s="17"/>
    </row>
    <row r="1278" spans="2:77">
      <c r="B1278" s="24" t="s">
        <v>15</v>
      </c>
      <c r="C1278" s="17"/>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row>
    <row r="1279" spans="2:77">
      <c r="B1279" t="s">
        <v>422</v>
      </c>
      <c r="C1279" s="17">
        <v>0.1991749447375</v>
      </c>
      <c r="D1279" s="17">
        <v>0.222635609412249</v>
      </c>
      <c r="E1279" s="17">
        <v>0.17489651632307701</v>
      </c>
      <c r="F1279" s="17"/>
      <c r="G1279" s="17">
        <v>0.21851545519545101</v>
      </c>
      <c r="H1279" s="17">
        <v>0.26684256412444102</v>
      </c>
      <c r="I1279" s="17">
        <v>0.241132542891458</v>
      </c>
      <c r="J1279" s="17">
        <v>0.161915559237919</v>
      </c>
      <c r="K1279" s="17">
        <v>0.147949897656627</v>
      </c>
      <c r="L1279" s="17">
        <v>0.16151111150634501</v>
      </c>
      <c r="M1279" s="17"/>
      <c r="N1279" s="17">
        <v>0.25571996603596397</v>
      </c>
      <c r="O1279" s="17">
        <v>0.18282102533615699</v>
      </c>
      <c r="P1279" s="17">
        <v>0.19321094918387299</v>
      </c>
      <c r="Q1279" s="17">
        <v>0.16027617254799401</v>
      </c>
      <c r="R1279" s="17"/>
      <c r="S1279" s="17">
        <v>0.25721955561207399</v>
      </c>
      <c r="T1279" s="17">
        <v>0.20460251531176299</v>
      </c>
      <c r="U1279" s="17">
        <v>0.15339801768747599</v>
      </c>
      <c r="V1279" s="17">
        <v>0.20559548785547699</v>
      </c>
      <c r="W1279" s="17">
        <v>0.20465950042744899</v>
      </c>
      <c r="X1279" s="17">
        <v>0.17399621692041101</v>
      </c>
      <c r="Y1279" s="17">
        <v>0.16363193260346401</v>
      </c>
      <c r="Z1279" s="17">
        <v>0.161410096885934</v>
      </c>
      <c r="AA1279" s="17">
        <v>0.21248430412629701</v>
      </c>
      <c r="AB1279" s="17">
        <v>0.20238452704884199</v>
      </c>
      <c r="AC1279" s="17">
        <v>0.14721059274388201</v>
      </c>
      <c r="AD1279" s="17">
        <v>0.243651907166304</v>
      </c>
      <c r="AE1279" s="17"/>
      <c r="AF1279" s="17">
        <v>0.16503829493699701</v>
      </c>
      <c r="AG1279" s="17">
        <v>0.176663357754336</v>
      </c>
      <c r="AH1279" s="17">
        <v>0.183080979817663</v>
      </c>
      <c r="AI1279" s="17">
        <v>0.14054723427061699</v>
      </c>
      <c r="AJ1279" s="17">
        <v>0.18051943550378499</v>
      </c>
      <c r="AK1279" s="17">
        <v>0.198370402605312</v>
      </c>
      <c r="AL1279" s="17">
        <v>0.19408359601534</v>
      </c>
      <c r="AM1279" s="17">
        <v>0.20503354473066601</v>
      </c>
      <c r="AN1279" s="17">
        <v>0.19806987090674799</v>
      </c>
      <c r="AO1279" s="17">
        <v>0.200861463704093</v>
      </c>
      <c r="AP1279" s="17">
        <v>0.22737611154279799</v>
      </c>
      <c r="AQ1279" s="17">
        <v>0.17424159332887301</v>
      </c>
      <c r="AR1279" s="17">
        <v>0.19195525289509799</v>
      </c>
      <c r="AS1279" s="17">
        <v>0.214076605022641</v>
      </c>
      <c r="AT1279" s="17">
        <v>0.259302752961307</v>
      </c>
      <c r="AU1279" s="17">
        <v>0.389224739742561</v>
      </c>
      <c r="AV1279" s="17"/>
      <c r="AW1279" s="17">
        <v>0.270691091922519</v>
      </c>
      <c r="AX1279" s="17">
        <v>0.202838610083489</v>
      </c>
      <c r="AY1279" s="17">
        <v>0.17040228711546701</v>
      </c>
      <c r="AZ1279" s="17">
        <v>0.155314638470158</v>
      </c>
      <c r="BA1279" s="17">
        <v>0.17165711154250801</v>
      </c>
      <c r="BB1279" s="17">
        <v>0.171543815075343</v>
      </c>
      <c r="BC1279" s="17"/>
      <c r="BD1279" s="17">
        <v>0.124783602513468</v>
      </c>
      <c r="BE1279" s="17">
        <v>0.18280218178844701</v>
      </c>
      <c r="BF1279" s="17">
        <v>0.24603895307177301</v>
      </c>
      <c r="BG1279" s="17">
        <v>0.29658292942721798</v>
      </c>
      <c r="BH1279" s="17">
        <v>0.38338651052880501</v>
      </c>
      <c r="BI1279" s="17"/>
      <c r="BJ1279" s="17">
        <v>0.18091815518540799</v>
      </c>
      <c r="BK1279" s="17">
        <v>0.28131270404219</v>
      </c>
      <c r="BL1279" s="17"/>
      <c r="BM1279" s="17">
        <v>0.18755255476640401</v>
      </c>
      <c r="BN1279" s="17">
        <v>0.25248564776844901</v>
      </c>
      <c r="BO1279" s="17"/>
      <c r="BP1279" s="17">
        <v>0.27685869987464101</v>
      </c>
      <c r="BQ1279" s="17">
        <v>0.247346921495015</v>
      </c>
      <c r="BR1279" s="17">
        <v>0.21129680029627701</v>
      </c>
      <c r="BS1279" s="17">
        <v>0.176493654173388</v>
      </c>
      <c r="BT1279" s="17"/>
      <c r="BU1279" s="17">
        <v>0.23257490326309699</v>
      </c>
      <c r="BV1279" s="17">
        <v>0.156658158624773</v>
      </c>
      <c r="BW1279" s="17"/>
      <c r="BX1279" s="17">
        <v>0.31482748693016199</v>
      </c>
      <c r="BY1279" s="17">
        <v>0.15330069448776501</v>
      </c>
    </row>
    <row r="1280" spans="2:77">
      <c r="B1280" t="s">
        <v>224</v>
      </c>
      <c r="C1280" s="17">
        <v>0.39069407962800601</v>
      </c>
      <c r="D1280" s="17">
        <v>0.394535286688109</v>
      </c>
      <c r="E1280" s="17">
        <v>0.38839530362054703</v>
      </c>
      <c r="F1280" s="17"/>
      <c r="G1280" s="17">
        <v>0.43815854454483699</v>
      </c>
      <c r="H1280" s="17">
        <v>0.39865231545090302</v>
      </c>
      <c r="I1280" s="17">
        <v>0.36653005085108098</v>
      </c>
      <c r="J1280" s="17">
        <v>0.37489017229201899</v>
      </c>
      <c r="K1280" s="17">
        <v>0.40496228571497001</v>
      </c>
      <c r="L1280" s="17">
        <v>0.37561645990070203</v>
      </c>
      <c r="M1280" s="17"/>
      <c r="N1280" s="17">
        <v>0.42635436483563999</v>
      </c>
      <c r="O1280" s="17">
        <v>0.42529726351259101</v>
      </c>
      <c r="P1280" s="17">
        <v>0.34587484781275002</v>
      </c>
      <c r="Q1280" s="17">
        <v>0.35922634519289398</v>
      </c>
      <c r="R1280" s="17"/>
      <c r="S1280" s="17">
        <v>0.415364192894078</v>
      </c>
      <c r="T1280" s="17">
        <v>0.410558963730981</v>
      </c>
      <c r="U1280" s="17">
        <v>0.38543017765273702</v>
      </c>
      <c r="V1280" s="17">
        <v>0.34153041661929501</v>
      </c>
      <c r="W1280" s="17">
        <v>0.37809952452753798</v>
      </c>
      <c r="X1280" s="17">
        <v>0.370166743054823</v>
      </c>
      <c r="Y1280" s="17">
        <v>0.42801219401090901</v>
      </c>
      <c r="Z1280" s="17">
        <v>0.413451571329158</v>
      </c>
      <c r="AA1280" s="17">
        <v>0.40566050915075402</v>
      </c>
      <c r="AB1280" s="17">
        <v>0.38914239187382399</v>
      </c>
      <c r="AC1280" s="17">
        <v>0.34923645911657503</v>
      </c>
      <c r="AD1280" s="17">
        <v>0.33099892137206099</v>
      </c>
      <c r="AE1280" s="17"/>
      <c r="AF1280" s="17">
        <v>0.32261289788941</v>
      </c>
      <c r="AG1280" s="17">
        <v>0.29846852121676798</v>
      </c>
      <c r="AH1280" s="17">
        <v>0.340100765152692</v>
      </c>
      <c r="AI1280" s="17">
        <v>0.36284719961722101</v>
      </c>
      <c r="AJ1280" s="17">
        <v>0.41192326389242001</v>
      </c>
      <c r="AK1280" s="17">
        <v>0.39439448355359202</v>
      </c>
      <c r="AL1280" s="17">
        <v>0.39306683425269601</v>
      </c>
      <c r="AM1280" s="17">
        <v>0.40161780465743402</v>
      </c>
      <c r="AN1280" s="17">
        <v>0.44310357592215399</v>
      </c>
      <c r="AO1280" s="17">
        <v>0.38517818826084199</v>
      </c>
      <c r="AP1280" s="17">
        <v>0.38996514009379102</v>
      </c>
      <c r="AQ1280" s="17">
        <v>0.46314132183942902</v>
      </c>
      <c r="AR1280" s="17">
        <v>0.36722161763073702</v>
      </c>
      <c r="AS1280" s="17">
        <v>0.397078809226796</v>
      </c>
      <c r="AT1280" s="17">
        <v>0.54764793144942503</v>
      </c>
      <c r="AU1280" s="17">
        <v>0.39369582613599002</v>
      </c>
      <c r="AV1280" s="17"/>
      <c r="AW1280" s="17">
        <v>0.39990184424560599</v>
      </c>
      <c r="AX1280" s="17">
        <v>0.411902479305152</v>
      </c>
      <c r="AY1280" s="17">
        <v>0.37879518413993801</v>
      </c>
      <c r="AZ1280" s="17">
        <v>0.37141205799318699</v>
      </c>
      <c r="BA1280" s="17">
        <v>0.36562040059308998</v>
      </c>
      <c r="BB1280" s="17">
        <v>0.401364854015828</v>
      </c>
      <c r="BC1280" s="17"/>
      <c r="BD1280" s="17">
        <v>0.34959307471978002</v>
      </c>
      <c r="BE1280" s="17">
        <v>0.37811881368899602</v>
      </c>
      <c r="BF1280" s="17">
        <v>0.42987391475749198</v>
      </c>
      <c r="BG1280" s="17">
        <v>0.44276600881897599</v>
      </c>
      <c r="BH1280" s="17">
        <v>0.36766540735668202</v>
      </c>
      <c r="BI1280" s="17"/>
      <c r="BJ1280" s="17">
        <v>0.38837115221636398</v>
      </c>
      <c r="BK1280" s="17">
        <v>0.40380707194785997</v>
      </c>
      <c r="BL1280" s="17"/>
      <c r="BM1280" s="17">
        <v>0.38650532003230098</v>
      </c>
      <c r="BN1280" s="17">
        <v>0.41737263946457098</v>
      </c>
      <c r="BO1280" s="17"/>
      <c r="BP1280" s="17">
        <v>0.422387812727471</v>
      </c>
      <c r="BQ1280" s="17">
        <v>0.41724430600856</v>
      </c>
      <c r="BR1280" s="17">
        <v>0.42793974291864401</v>
      </c>
      <c r="BS1280" s="17">
        <v>0.38318800954731702</v>
      </c>
      <c r="BT1280" s="17"/>
      <c r="BU1280" s="17">
        <v>0.41710698445711902</v>
      </c>
      <c r="BV1280" s="17">
        <v>0.35707152813966903</v>
      </c>
      <c r="BW1280" s="17"/>
      <c r="BX1280" s="17">
        <v>0.42554394464900003</v>
      </c>
      <c r="BY1280" s="17">
        <v>0.37687067895879001</v>
      </c>
    </row>
    <row r="1281" spans="2:77">
      <c r="B1281" t="s">
        <v>423</v>
      </c>
      <c r="C1281" s="17">
        <v>0.27407239764996799</v>
      </c>
      <c r="D1281" s="17">
        <v>0.249817005271561</v>
      </c>
      <c r="E1281" s="17">
        <v>0.29770541408705697</v>
      </c>
      <c r="F1281" s="17"/>
      <c r="G1281" s="17">
        <v>0.196298653259175</v>
      </c>
      <c r="H1281" s="17">
        <v>0.22013739290705001</v>
      </c>
      <c r="I1281" s="17">
        <v>0.243918473211197</v>
      </c>
      <c r="J1281" s="17">
        <v>0.30840442898359999</v>
      </c>
      <c r="K1281" s="17">
        <v>0.32920740920462299</v>
      </c>
      <c r="L1281" s="17">
        <v>0.32956044759316599</v>
      </c>
      <c r="M1281" s="17"/>
      <c r="N1281" s="17">
        <v>0.22278601616739099</v>
      </c>
      <c r="O1281" s="17">
        <v>0.26786018917794402</v>
      </c>
      <c r="P1281" s="17">
        <v>0.298405356315535</v>
      </c>
      <c r="Q1281" s="17">
        <v>0.31389015737576498</v>
      </c>
      <c r="R1281" s="17"/>
      <c r="S1281" s="17">
        <v>0.22211134263905599</v>
      </c>
      <c r="T1281" s="17">
        <v>0.24336626952294199</v>
      </c>
      <c r="U1281" s="17">
        <v>0.32109874073064898</v>
      </c>
      <c r="V1281" s="17">
        <v>0.27439558111843698</v>
      </c>
      <c r="W1281" s="17">
        <v>0.26380195759458303</v>
      </c>
      <c r="X1281" s="17">
        <v>0.30643201548250598</v>
      </c>
      <c r="Y1281" s="17">
        <v>0.28038599540985898</v>
      </c>
      <c r="Z1281" s="17">
        <v>0.31507918148470698</v>
      </c>
      <c r="AA1281" s="17">
        <v>0.24382292726462901</v>
      </c>
      <c r="AB1281" s="17">
        <v>0.30570279414601798</v>
      </c>
      <c r="AC1281" s="17">
        <v>0.34841152376479201</v>
      </c>
      <c r="AD1281" s="17">
        <v>0.270731601315231</v>
      </c>
      <c r="AE1281" s="17"/>
      <c r="AF1281" s="17">
        <v>0.178295257496105</v>
      </c>
      <c r="AG1281" s="17">
        <v>0.35807732006034199</v>
      </c>
      <c r="AH1281" s="17">
        <v>0.29927134358986701</v>
      </c>
      <c r="AI1281" s="17">
        <v>0.34316690308688402</v>
      </c>
      <c r="AJ1281" s="17">
        <v>0.27747527971790598</v>
      </c>
      <c r="AK1281" s="17">
        <v>0.26497190288732603</v>
      </c>
      <c r="AL1281" s="17">
        <v>0.29210660033443497</v>
      </c>
      <c r="AM1281" s="17">
        <v>0.28085367037412501</v>
      </c>
      <c r="AN1281" s="17">
        <v>0.226698579744635</v>
      </c>
      <c r="AO1281" s="17">
        <v>0.30404568801806903</v>
      </c>
      <c r="AP1281" s="17">
        <v>0.249093776778151</v>
      </c>
      <c r="AQ1281" s="17">
        <v>0.23752268960564801</v>
      </c>
      <c r="AR1281" s="17">
        <v>0.29461758226451901</v>
      </c>
      <c r="AS1281" s="17">
        <v>0.28269964564038202</v>
      </c>
      <c r="AT1281" s="17">
        <v>0.15051068518771701</v>
      </c>
      <c r="AU1281" s="17">
        <v>0.126821068668481</v>
      </c>
      <c r="AV1281" s="17"/>
      <c r="AW1281" s="17">
        <v>0.21723292708417999</v>
      </c>
      <c r="AX1281" s="17">
        <v>0.274140086427271</v>
      </c>
      <c r="AY1281" s="17">
        <v>0.29156214321617702</v>
      </c>
      <c r="AZ1281" s="17">
        <v>0.295684493476015</v>
      </c>
      <c r="BA1281" s="17">
        <v>0.31804068909739402</v>
      </c>
      <c r="BB1281" s="17">
        <v>0.30184822172727699</v>
      </c>
      <c r="BC1281" s="17"/>
      <c r="BD1281" s="17">
        <v>0.34846842232911701</v>
      </c>
      <c r="BE1281" s="17">
        <v>0.27294491614367999</v>
      </c>
      <c r="BF1281" s="17">
        <v>0.23267522130246801</v>
      </c>
      <c r="BG1281" s="17">
        <v>0.193007476975248</v>
      </c>
      <c r="BH1281" s="17">
        <v>0.20028490606626201</v>
      </c>
      <c r="BI1281" s="17"/>
      <c r="BJ1281" s="17">
        <v>0.28927046707300103</v>
      </c>
      <c r="BK1281" s="17">
        <v>0.20693401860388699</v>
      </c>
      <c r="BL1281" s="17"/>
      <c r="BM1281" s="17">
        <v>0.28646318427858902</v>
      </c>
      <c r="BN1281" s="17">
        <v>0.211623364828572</v>
      </c>
      <c r="BO1281" s="17"/>
      <c r="BP1281" s="17">
        <v>0.21144631223006199</v>
      </c>
      <c r="BQ1281" s="17">
        <v>0.208353383462798</v>
      </c>
      <c r="BR1281" s="17">
        <v>0.24568149458409899</v>
      </c>
      <c r="BS1281" s="17">
        <v>0.29912202336991101</v>
      </c>
      <c r="BT1281" s="17"/>
      <c r="BU1281" s="17">
        <v>0.24914018166858201</v>
      </c>
      <c r="BV1281" s="17">
        <v>0.30581009257508401</v>
      </c>
      <c r="BW1281" s="17"/>
      <c r="BX1281" s="17">
        <v>0.188030621397107</v>
      </c>
      <c r="BY1281" s="17">
        <v>0.30820136620458999</v>
      </c>
    </row>
    <row r="1282" spans="2:77">
      <c r="B1282" t="s">
        <v>226</v>
      </c>
      <c r="C1282" s="17">
        <v>6.58971160363164E-2</v>
      </c>
      <c r="D1282" s="17">
        <v>6.4542618265298501E-2</v>
      </c>
      <c r="E1282" s="17">
        <v>6.7710360801436303E-2</v>
      </c>
      <c r="F1282" s="17"/>
      <c r="G1282" s="17">
        <v>7.3169447070151994E-2</v>
      </c>
      <c r="H1282" s="17">
        <v>6.0739452848123099E-2</v>
      </c>
      <c r="I1282" s="17">
        <v>5.7340234914440999E-2</v>
      </c>
      <c r="J1282" s="17">
        <v>6.8779486884745805E-2</v>
      </c>
      <c r="K1282" s="17">
        <v>6.1352911606544699E-2</v>
      </c>
      <c r="L1282" s="17">
        <v>7.2949185187855106E-2</v>
      </c>
      <c r="M1282" s="17"/>
      <c r="N1282" s="17">
        <v>5.2993829325339199E-2</v>
      </c>
      <c r="O1282" s="17">
        <v>7.02065474989121E-2</v>
      </c>
      <c r="P1282" s="17">
        <v>8.8155628702880601E-2</v>
      </c>
      <c r="Q1282" s="17">
        <v>5.36604729526476E-2</v>
      </c>
      <c r="R1282" s="17"/>
      <c r="S1282" s="17">
        <v>5.0506720002871403E-2</v>
      </c>
      <c r="T1282" s="17">
        <v>7.5027304790952307E-2</v>
      </c>
      <c r="U1282" s="17">
        <v>8.4732764276963995E-2</v>
      </c>
      <c r="V1282" s="17">
        <v>8.3833592653304104E-2</v>
      </c>
      <c r="W1282" s="17">
        <v>7.4120756563853502E-2</v>
      </c>
      <c r="X1282" s="17">
        <v>6.8985084885155507E-2</v>
      </c>
      <c r="Y1282" s="17">
        <v>6.6785037348886994E-2</v>
      </c>
      <c r="Z1282" s="17">
        <v>5.4918679196106199E-2</v>
      </c>
      <c r="AA1282" s="17">
        <v>6.4929461865489299E-2</v>
      </c>
      <c r="AB1282" s="17">
        <v>5.3532627233317302E-2</v>
      </c>
      <c r="AC1282" s="17">
        <v>7.1068479176166793E-2</v>
      </c>
      <c r="AD1282" s="17">
        <v>9.96218800104514E-3</v>
      </c>
      <c r="AE1282" s="17"/>
      <c r="AF1282" s="17">
        <v>8.5521758306647405E-2</v>
      </c>
      <c r="AG1282" s="17">
        <v>6.0996539949960099E-2</v>
      </c>
      <c r="AH1282" s="17">
        <v>5.7688585895340101E-2</v>
      </c>
      <c r="AI1282" s="17">
        <v>5.9430962862048402E-2</v>
      </c>
      <c r="AJ1282" s="17">
        <v>6.6774037579964696E-2</v>
      </c>
      <c r="AK1282" s="17">
        <v>7.70540966894602E-2</v>
      </c>
      <c r="AL1282" s="17">
        <v>4.91609070889438E-2</v>
      </c>
      <c r="AM1282" s="17">
        <v>7.9952254767207603E-2</v>
      </c>
      <c r="AN1282" s="17">
        <v>8.3093228104705805E-2</v>
      </c>
      <c r="AO1282" s="17">
        <v>7.9212059596741893E-2</v>
      </c>
      <c r="AP1282" s="17">
        <v>6.2412391290192201E-2</v>
      </c>
      <c r="AQ1282" s="17">
        <v>5.1994969841582798E-2</v>
      </c>
      <c r="AR1282" s="17">
        <v>6.3114496309085999E-2</v>
      </c>
      <c r="AS1282" s="17">
        <v>5.7217548184031401E-2</v>
      </c>
      <c r="AT1282" s="17">
        <v>3.1368665846487599E-2</v>
      </c>
      <c r="AU1282" s="17">
        <v>3.6502019692323397E-2</v>
      </c>
      <c r="AV1282" s="17"/>
      <c r="AW1282" s="17">
        <v>4.79206978430353E-2</v>
      </c>
      <c r="AX1282" s="17">
        <v>6.7193629280528702E-2</v>
      </c>
      <c r="AY1282" s="17">
        <v>6.3011280339486206E-2</v>
      </c>
      <c r="AZ1282" s="17">
        <v>7.5906176505876305E-2</v>
      </c>
      <c r="BA1282" s="17">
        <v>7.9558448131851103E-2</v>
      </c>
      <c r="BB1282" s="17">
        <v>7.2712656517832597E-2</v>
      </c>
      <c r="BC1282" s="17"/>
      <c r="BD1282" s="17">
        <v>7.2958557276257802E-2</v>
      </c>
      <c r="BE1282" s="17">
        <v>8.5166054020850201E-2</v>
      </c>
      <c r="BF1282" s="17">
        <v>5.1057405666938199E-2</v>
      </c>
      <c r="BG1282" s="17">
        <v>3.4913368645863301E-2</v>
      </c>
      <c r="BH1282" s="17">
        <v>1.28019393430941E-2</v>
      </c>
      <c r="BI1282" s="17"/>
      <c r="BJ1282" s="17">
        <v>7.0333716366692806E-2</v>
      </c>
      <c r="BK1282" s="17">
        <v>4.7351932648013198E-2</v>
      </c>
      <c r="BL1282" s="17"/>
      <c r="BM1282" s="17">
        <v>6.7866218556689506E-2</v>
      </c>
      <c r="BN1282" s="17">
        <v>5.6046074963798001E-2</v>
      </c>
      <c r="BO1282" s="17"/>
      <c r="BP1282" s="17">
        <v>3.8715753091771103E-2</v>
      </c>
      <c r="BQ1282" s="17">
        <v>7.2706732903915799E-2</v>
      </c>
      <c r="BR1282" s="17">
        <v>3.8552570396593697E-2</v>
      </c>
      <c r="BS1282" s="17">
        <v>6.9631168692099496E-2</v>
      </c>
      <c r="BT1282" s="17"/>
      <c r="BU1282" s="17">
        <v>5.1076468763879897E-2</v>
      </c>
      <c r="BV1282" s="17">
        <v>8.4763196054093395E-2</v>
      </c>
      <c r="BW1282" s="17"/>
      <c r="BX1282" s="17">
        <v>3.6857235493254002E-2</v>
      </c>
      <c r="BY1282" s="17">
        <v>7.7415952734567195E-2</v>
      </c>
    </row>
    <row r="1283" spans="2:77">
      <c r="B1283" t="s">
        <v>424</v>
      </c>
      <c r="C1283" s="17">
        <v>2.78349351134419E-2</v>
      </c>
      <c r="D1283" s="17">
        <v>3.2618661639336799E-2</v>
      </c>
      <c r="E1283" s="17">
        <v>2.2325983544451099E-2</v>
      </c>
      <c r="F1283" s="17"/>
      <c r="G1283" s="17">
        <v>3.0146495833365799E-2</v>
      </c>
      <c r="H1283" s="17">
        <v>1.47865486949339E-2</v>
      </c>
      <c r="I1283" s="17">
        <v>3.4195049725838297E-2</v>
      </c>
      <c r="J1283" s="17">
        <v>3.6083840379934902E-2</v>
      </c>
      <c r="K1283" s="17">
        <v>2.6034265952187E-2</v>
      </c>
      <c r="L1283" s="17">
        <v>2.6244401719948199E-2</v>
      </c>
      <c r="M1283" s="17"/>
      <c r="N1283" s="17">
        <v>1.8905476370146099E-2</v>
      </c>
      <c r="O1283" s="17">
        <v>2.6159869020774301E-2</v>
      </c>
      <c r="P1283" s="17">
        <v>3.4603156233585099E-2</v>
      </c>
      <c r="Q1283" s="17">
        <v>3.3991811933589203E-2</v>
      </c>
      <c r="R1283" s="17"/>
      <c r="S1283" s="17">
        <v>2.40976793034351E-2</v>
      </c>
      <c r="T1283" s="17">
        <v>2.3205313312197499E-2</v>
      </c>
      <c r="U1283" s="17">
        <v>1.5003448571747E-2</v>
      </c>
      <c r="V1283" s="17">
        <v>3.3051449732151301E-2</v>
      </c>
      <c r="W1283" s="17">
        <v>3.7413210184933501E-2</v>
      </c>
      <c r="X1283" s="17">
        <v>1.99638228065428E-2</v>
      </c>
      <c r="Y1283" s="17">
        <v>1.15528269140612E-2</v>
      </c>
      <c r="Z1283" s="17">
        <v>2.7144302334244599E-2</v>
      </c>
      <c r="AA1283" s="17">
        <v>3.65874213562635E-2</v>
      </c>
      <c r="AB1283" s="17">
        <v>2.8756422219015299E-2</v>
      </c>
      <c r="AC1283" s="17">
        <v>3.79710234628646E-2</v>
      </c>
      <c r="AD1283" s="17">
        <v>7.7757428918708807E-2</v>
      </c>
      <c r="AE1283" s="17"/>
      <c r="AF1283" s="17">
        <v>9.2341512749744101E-2</v>
      </c>
      <c r="AG1283" s="17">
        <v>7.4357950297244402E-2</v>
      </c>
      <c r="AH1283" s="17">
        <v>4.0948704851200099E-2</v>
      </c>
      <c r="AI1283" s="17">
        <v>2.2138751000870399E-2</v>
      </c>
      <c r="AJ1283" s="17">
        <v>1.6816016336029499E-2</v>
      </c>
      <c r="AK1283" s="17">
        <v>2.8909844333277E-2</v>
      </c>
      <c r="AL1283" s="17">
        <v>4.2294580419610199E-2</v>
      </c>
      <c r="AM1283" s="17">
        <v>0</v>
      </c>
      <c r="AN1283" s="17">
        <v>1.8595817784579499E-2</v>
      </c>
      <c r="AO1283" s="17">
        <v>1.8312713915022E-2</v>
      </c>
      <c r="AP1283" s="17">
        <v>2.9979291800736801E-2</v>
      </c>
      <c r="AQ1283" s="17">
        <v>4.4597964037959098E-2</v>
      </c>
      <c r="AR1283" s="17">
        <v>4.6435388448903298E-2</v>
      </c>
      <c r="AS1283" s="17">
        <v>3.0600385592045799E-2</v>
      </c>
      <c r="AT1283" s="17">
        <v>0</v>
      </c>
      <c r="AU1283" s="17">
        <v>1.6037166408143899E-2</v>
      </c>
      <c r="AV1283" s="17"/>
      <c r="AW1283" s="17">
        <v>2.63895131800462E-2</v>
      </c>
      <c r="AX1283" s="17">
        <v>1.7008454946633E-2</v>
      </c>
      <c r="AY1283" s="17">
        <v>4.2759416116651197E-2</v>
      </c>
      <c r="AZ1283" s="17">
        <v>3.7446025064681997E-2</v>
      </c>
      <c r="BA1283" s="17">
        <v>2.6770696613643299E-2</v>
      </c>
      <c r="BB1283" s="17">
        <v>1.9301639477237498E-2</v>
      </c>
      <c r="BC1283" s="17"/>
      <c r="BD1283" s="17">
        <v>3.3796634391989697E-2</v>
      </c>
      <c r="BE1283" s="17">
        <v>3.3649073514772497E-2</v>
      </c>
      <c r="BF1283" s="17">
        <v>1.9271393528120299E-2</v>
      </c>
      <c r="BG1283" s="17">
        <v>1.1231146483015E-2</v>
      </c>
      <c r="BH1283" s="17">
        <v>0</v>
      </c>
      <c r="BI1283" s="17"/>
      <c r="BJ1283" s="17">
        <v>3.04170468339015E-2</v>
      </c>
      <c r="BK1283" s="17">
        <v>1.61152229651844E-2</v>
      </c>
      <c r="BL1283" s="17"/>
      <c r="BM1283" s="17">
        <v>3.0570719261631501E-2</v>
      </c>
      <c r="BN1283" s="17">
        <v>1.49344068671669E-2</v>
      </c>
      <c r="BO1283" s="17"/>
      <c r="BP1283" s="17">
        <v>1.49706514084354E-2</v>
      </c>
      <c r="BQ1283" s="17">
        <v>1.8985857428189999E-2</v>
      </c>
      <c r="BR1283" s="17">
        <v>2.2085143093527101E-2</v>
      </c>
      <c r="BS1283" s="17">
        <v>3.11904004561348E-2</v>
      </c>
      <c r="BT1283" s="17"/>
      <c r="BU1283" s="17">
        <v>1.91994148381333E-2</v>
      </c>
      <c r="BV1283" s="17">
        <v>3.8827600515587E-2</v>
      </c>
      <c r="BW1283" s="17"/>
      <c r="BX1283" s="17">
        <v>8.3484416749728708E-3</v>
      </c>
      <c r="BY1283" s="17">
        <v>3.5564365522303798E-2</v>
      </c>
    </row>
    <row r="1284" spans="2:77">
      <c r="B1284" t="s">
        <v>195</v>
      </c>
      <c r="C1284" s="17">
        <v>4.2326526834767599E-2</v>
      </c>
      <c r="D1284" s="17">
        <v>3.58508187234459E-2</v>
      </c>
      <c r="E1284" s="17">
        <v>4.8966421623431497E-2</v>
      </c>
      <c r="F1284" s="17"/>
      <c r="G1284" s="17">
        <v>4.3711404097018298E-2</v>
      </c>
      <c r="H1284" s="17">
        <v>3.88417259745482E-2</v>
      </c>
      <c r="I1284" s="17">
        <v>5.6883648405983901E-2</v>
      </c>
      <c r="J1284" s="17">
        <v>4.9926512221782099E-2</v>
      </c>
      <c r="K1284" s="17">
        <v>3.0493229865049098E-2</v>
      </c>
      <c r="L1284" s="17">
        <v>3.4118394091983799E-2</v>
      </c>
      <c r="M1284" s="17"/>
      <c r="N1284" s="17">
        <v>2.3240347265519701E-2</v>
      </c>
      <c r="O1284" s="17">
        <v>2.76551054536219E-2</v>
      </c>
      <c r="P1284" s="17">
        <v>3.9750061751376797E-2</v>
      </c>
      <c r="Q1284" s="17">
        <v>7.8955039997110496E-2</v>
      </c>
      <c r="R1284" s="17"/>
      <c r="S1284" s="17">
        <v>3.0700509548485602E-2</v>
      </c>
      <c r="T1284" s="17">
        <v>4.3239633331164103E-2</v>
      </c>
      <c r="U1284" s="17">
        <v>4.03368510804272E-2</v>
      </c>
      <c r="V1284" s="17">
        <v>6.15934720213357E-2</v>
      </c>
      <c r="W1284" s="17">
        <v>4.1905050701643298E-2</v>
      </c>
      <c r="X1284" s="17">
        <v>6.0456116850560397E-2</v>
      </c>
      <c r="Y1284" s="17">
        <v>4.9632013712819598E-2</v>
      </c>
      <c r="Z1284" s="17">
        <v>2.7996168769850501E-2</v>
      </c>
      <c r="AA1284" s="17">
        <v>3.6515376236567101E-2</v>
      </c>
      <c r="AB1284" s="17">
        <v>2.0481237478982998E-2</v>
      </c>
      <c r="AC1284" s="17">
        <v>4.61019217357196E-2</v>
      </c>
      <c r="AD1284" s="17">
        <v>6.68979532266505E-2</v>
      </c>
      <c r="AE1284" s="17"/>
      <c r="AF1284" s="17">
        <v>0.156190278621097</v>
      </c>
      <c r="AG1284" s="17">
        <v>3.1436310721350197E-2</v>
      </c>
      <c r="AH1284" s="17">
        <v>7.8909620693236995E-2</v>
      </c>
      <c r="AI1284" s="17">
        <v>7.1868949162359697E-2</v>
      </c>
      <c r="AJ1284" s="17">
        <v>4.6491966969894799E-2</v>
      </c>
      <c r="AK1284" s="17">
        <v>3.6299269931033003E-2</v>
      </c>
      <c r="AL1284" s="17">
        <v>2.9287481888975099E-2</v>
      </c>
      <c r="AM1284" s="17">
        <v>3.2542725470567503E-2</v>
      </c>
      <c r="AN1284" s="17">
        <v>3.0438927537178102E-2</v>
      </c>
      <c r="AO1284" s="17">
        <v>1.23898865052321E-2</v>
      </c>
      <c r="AP1284" s="17">
        <v>4.1173288494331099E-2</v>
      </c>
      <c r="AQ1284" s="17">
        <v>2.8501461346507901E-2</v>
      </c>
      <c r="AR1284" s="17">
        <v>3.6655662451656697E-2</v>
      </c>
      <c r="AS1284" s="17">
        <v>1.8327006334103099E-2</v>
      </c>
      <c r="AT1284" s="17">
        <v>1.1169964555062899E-2</v>
      </c>
      <c r="AU1284" s="17">
        <v>3.7719179352501499E-2</v>
      </c>
      <c r="AV1284" s="17"/>
      <c r="AW1284" s="17">
        <v>3.7863925724613799E-2</v>
      </c>
      <c r="AX1284" s="17">
        <v>2.69167399569262E-2</v>
      </c>
      <c r="AY1284" s="17">
        <v>5.3469689072280203E-2</v>
      </c>
      <c r="AZ1284" s="17">
        <v>6.4236608490082198E-2</v>
      </c>
      <c r="BA1284" s="17">
        <v>3.8352654021513402E-2</v>
      </c>
      <c r="BB1284" s="17">
        <v>3.3228813186482201E-2</v>
      </c>
      <c r="BC1284" s="17"/>
      <c r="BD1284" s="17">
        <v>7.03997087693881E-2</v>
      </c>
      <c r="BE1284" s="17">
        <v>4.7318960843254702E-2</v>
      </c>
      <c r="BF1284" s="17">
        <v>2.1083111673209198E-2</v>
      </c>
      <c r="BG1284" s="17">
        <v>2.1499069649680898E-2</v>
      </c>
      <c r="BH1284" s="17">
        <v>3.5861236705155897E-2</v>
      </c>
      <c r="BI1284" s="17"/>
      <c r="BJ1284" s="17">
        <v>4.06894623246336E-2</v>
      </c>
      <c r="BK1284" s="17">
        <v>4.44790497928651E-2</v>
      </c>
      <c r="BL1284" s="17"/>
      <c r="BM1284" s="17">
        <v>4.1042003104385001E-2</v>
      </c>
      <c r="BN1284" s="17">
        <v>4.7537866107442699E-2</v>
      </c>
      <c r="BO1284" s="17"/>
      <c r="BP1284" s="17">
        <v>3.5620770667619803E-2</v>
      </c>
      <c r="BQ1284" s="17">
        <v>3.5362798701521397E-2</v>
      </c>
      <c r="BR1284" s="17">
        <v>5.4444248710860302E-2</v>
      </c>
      <c r="BS1284" s="17">
        <v>4.0374743761149197E-2</v>
      </c>
      <c r="BT1284" s="17"/>
      <c r="BU1284" s="17">
        <v>3.0902047009188801E-2</v>
      </c>
      <c r="BV1284" s="17">
        <v>5.6869424090793798E-2</v>
      </c>
      <c r="BW1284" s="17"/>
      <c r="BX1284" s="17">
        <v>2.6392269855503799E-2</v>
      </c>
      <c r="BY1284" s="17">
        <v>4.86469420919836E-2</v>
      </c>
    </row>
    <row r="1285" spans="2:77">
      <c r="B1285" t="s">
        <v>228</v>
      </c>
      <c r="C1285" s="17">
        <v>0.58986902436550603</v>
      </c>
      <c r="D1285" s="17">
        <v>0.61717089610035802</v>
      </c>
      <c r="E1285" s="17">
        <v>0.56329181994362398</v>
      </c>
      <c r="F1285" s="17"/>
      <c r="G1285" s="17">
        <v>0.65667399974028895</v>
      </c>
      <c r="H1285" s="17">
        <v>0.66549487957534403</v>
      </c>
      <c r="I1285" s="17">
        <v>0.60766259374253995</v>
      </c>
      <c r="J1285" s="17">
        <v>0.53680573152993705</v>
      </c>
      <c r="K1285" s="17">
        <v>0.55291218337159698</v>
      </c>
      <c r="L1285" s="17">
        <v>0.53712757140704703</v>
      </c>
      <c r="M1285" s="17"/>
      <c r="N1285" s="17">
        <v>0.68207433087160396</v>
      </c>
      <c r="O1285" s="17">
        <v>0.60811828884874797</v>
      </c>
      <c r="P1285" s="17">
        <v>0.53908579699662296</v>
      </c>
      <c r="Q1285" s="17">
        <v>0.51950251774088696</v>
      </c>
      <c r="R1285" s="17"/>
      <c r="S1285" s="17">
        <v>0.67258374850615199</v>
      </c>
      <c r="T1285" s="17">
        <v>0.61516147904274399</v>
      </c>
      <c r="U1285" s="17">
        <v>0.53882819534021298</v>
      </c>
      <c r="V1285" s="17">
        <v>0.54712590447477205</v>
      </c>
      <c r="W1285" s="17">
        <v>0.58275902495498699</v>
      </c>
      <c r="X1285" s="17">
        <v>0.54416295997523501</v>
      </c>
      <c r="Y1285" s="17">
        <v>0.59164412661437304</v>
      </c>
      <c r="Z1285" s="17">
        <v>0.57486166821509199</v>
      </c>
      <c r="AA1285" s="17">
        <v>0.61814481327705095</v>
      </c>
      <c r="AB1285" s="17">
        <v>0.59152691892266696</v>
      </c>
      <c r="AC1285" s="17">
        <v>0.49644705186045701</v>
      </c>
      <c r="AD1285" s="17">
        <v>0.57465082853836502</v>
      </c>
      <c r="AE1285" s="17"/>
      <c r="AF1285" s="17">
        <v>0.48765119282640601</v>
      </c>
      <c r="AG1285" s="17">
        <v>0.47513187897110298</v>
      </c>
      <c r="AH1285" s="17">
        <v>0.52318174497035497</v>
      </c>
      <c r="AI1285" s="17">
        <v>0.503394433887838</v>
      </c>
      <c r="AJ1285" s="17">
        <v>0.59244269939620497</v>
      </c>
      <c r="AK1285" s="17">
        <v>0.59276488615890399</v>
      </c>
      <c r="AL1285" s="17">
        <v>0.58715043026803604</v>
      </c>
      <c r="AM1285" s="17">
        <v>0.60665134938809995</v>
      </c>
      <c r="AN1285" s="17">
        <v>0.64117344682890098</v>
      </c>
      <c r="AO1285" s="17">
        <v>0.58603965196493502</v>
      </c>
      <c r="AP1285" s="17">
        <v>0.61734125163658804</v>
      </c>
      <c r="AQ1285" s="17">
        <v>0.63738291516830203</v>
      </c>
      <c r="AR1285" s="17">
        <v>0.55917687052583498</v>
      </c>
      <c r="AS1285" s="17">
        <v>0.61115541424943798</v>
      </c>
      <c r="AT1285" s="17">
        <v>0.80695068441073203</v>
      </c>
      <c r="AU1285" s="17">
        <v>0.78292056587855097</v>
      </c>
      <c r="AV1285" s="17"/>
      <c r="AW1285" s="17">
        <v>0.67059293616812499</v>
      </c>
      <c r="AX1285" s="17">
        <v>0.61474108938864103</v>
      </c>
      <c r="AY1285" s="17">
        <v>0.54919747125540497</v>
      </c>
      <c r="AZ1285" s="17">
        <v>0.52672669646334502</v>
      </c>
      <c r="BA1285" s="17">
        <v>0.53727751213559805</v>
      </c>
      <c r="BB1285" s="17">
        <v>0.57290866909117</v>
      </c>
      <c r="BC1285" s="17"/>
      <c r="BD1285" s="17">
        <v>0.474376677233248</v>
      </c>
      <c r="BE1285" s="17">
        <v>0.56092099547744301</v>
      </c>
      <c r="BF1285" s="17">
        <v>0.67591286782926396</v>
      </c>
      <c r="BG1285" s="17">
        <v>0.73934893824619297</v>
      </c>
      <c r="BH1285" s="17">
        <v>0.75105191788548797</v>
      </c>
      <c r="BI1285" s="17"/>
      <c r="BJ1285" s="17">
        <v>0.56928930740177097</v>
      </c>
      <c r="BK1285" s="17">
        <v>0.68511977599005003</v>
      </c>
      <c r="BL1285" s="17"/>
      <c r="BM1285" s="17">
        <v>0.57405787479870596</v>
      </c>
      <c r="BN1285" s="17">
        <v>0.66985828723301999</v>
      </c>
      <c r="BO1285" s="17"/>
      <c r="BP1285" s="17">
        <v>0.69924651260211101</v>
      </c>
      <c r="BQ1285" s="17">
        <v>0.66459122750357402</v>
      </c>
      <c r="BR1285" s="17">
        <v>0.63923654321491996</v>
      </c>
      <c r="BS1285" s="17">
        <v>0.55968166372070505</v>
      </c>
      <c r="BT1285" s="17"/>
      <c r="BU1285" s="17">
        <v>0.64968188772021596</v>
      </c>
      <c r="BV1285" s="17">
        <v>0.51372968676444197</v>
      </c>
      <c r="BW1285" s="17"/>
      <c r="BX1285" s="17">
        <v>0.74037143157916196</v>
      </c>
      <c r="BY1285" s="17">
        <v>0.53017137344655596</v>
      </c>
    </row>
    <row r="1286" spans="2:77">
      <c r="B1286" t="s">
        <v>229</v>
      </c>
      <c r="C1286" s="17">
        <v>9.37320511497583E-2</v>
      </c>
      <c r="D1286" s="17">
        <v>9.71612799046353E-2</v>
      </c>
      <c r="E1286" s="17">
        <v>9.0036344345887406E-2</v>
      </c>
      <c r="F1286" s="17"/>
      <c r="G1286" s="17">
        <v>0.103315942903518</v>
      </c>
      <c r="H1286" s="17">
        <v>7.5526001543056998E-2</v>
      </c>
      <c r="I1286" s="17">
        <v>9.1535284640279199E-2</v>
      </c>
      <c r="J1286" s="17">
        <v>0.10486332726468101</v>
      </c>
      <c r="K1286" s="17">
        <v>8.7387177558731696E-2</v>
      </c>
      <c r="L1286" s="17">
        <v>9.9193586907803305E-2</v>
      </c>
      <c r="M1286" s="17"/>
      <c r="N1286" s="17">
        <v>7.1899305695485305E-2</v>
      </c>
      <c r="O1286" s="17">
        <v>9.6366416519686401E-2</v>
      </c>
      <c r="P1286" s="17">
        <v>0.122758784936466</v>
      </c>
      <c r="Q1286" s="17">
        <v>8.7652284886236803E-2</v>
      </c>
      <c r="R1286" s="17"/>
      <c r="S1286" s="17">
        <v>7.4604399306306496E-2</v>
      </c>
      <c r="T1286" s="17">
        <v>9.8232618103149802E-2</v>
      </c>
      <c r="U1286" s="17">
        <v>9.9736212848710898E-2</v>
      </c>
      <c r="V1286" s="17">
        <v>0.116885042385455</v>
      </c>
      <c r="W1286" s="17">
        <v>0.111533966748787</v>
      </c>
      <c r="X1286" s="17">
        <v>8.8948907691698303E-2</v>
      </c>
      <c r="Y1286" s="17">
        <v>7.8337864262948198E-2</v>
      </c>
      <c r="Z1286" s="17">
        <v>8.2062981530350701E-2</v>
      </c>
      <c r="AA1286" s="17">
        <v>0.10151688322175299</v>
      </c>
      <c r="AB1286" s="17">
        <v>8.2289049452332605E-2</v>
      </c>
      <c r="AC1286" s="17">
        <v>0.10903950263903101</v>
      </c>
      <c r="AD1286" s="17">
        <v>8.7719616919753898E-2</v>
      </c>
      <c r="AE1286" s="17"/>
      <c r="AF1286" s="17">
        <v>0.17786327105639099</v>
      </c>
      <c r="AG1286" s="17">
        <v>0.135354490247204</v>
      </c>
      <c r="AH1286" s="17">
        <v>9.8637290746540193E-2</v>
      </c>
      <c r="AI1286" s="17">
        <v>8.1569713862918794E-2</v>
      </c>
      <c r="AJ1286" s="17">
        <v>8.3590053915994195E-2</v>
      </c>
      <c r="AK1286" s="17">
        <v>0.105963941022737</v>
      </c>
      <c r="AL1286" s="17">
        <v>9.1455487508554006E-2</v>
      </c>
      <c r="AM1286" s="17">
        <v>7.9952254767207603E-2</v>
      </c>
      <c r="AN1286" s="17">
        <v>0.101689045889285</v>
      </c>
      <c r="AO1286" s="17">
        <v>9.7524773511763904E-2</v>
      </c>
      <c r="AP1286" s="17">
        <v>9.2391683090929003E-2</v>
      </c>
      <c r="AQ1286" s="17">
        <v>9.6592933879541806E-2</v>
      </c>
      <c r="AR1286" s="17">
        <v>0.10954988475798901</v>
      </c>
      <c r="AS1286" s="17">
        <v>8.7817933776077203E-2</v>
      </c>
      <c r="AT1286" s="17">
        <v>3.1368665846487599E-2</v>
      </c>
      <c r="AU1286" s="17">
        <v>5.2539186100467303E-2</v>
      </c>
      <c r="AV1286" s="17"/>
      <c r="AW1286" s="17">
        <v>7.4310211023081496E-2</v>
      </c>
      <c r="AX1286" s="17">
        <v>8.42020842271618E-2</v>
      </c>
      <c r="AY1286" s="17">
        <v>0.105770696456137</v>
      </c>
      <c r="AZ1286" s="17">
        <v>0.113352201570558</v>
      </c>
      <c r="BA1286" s="17">
        <v>0.106329144745494</v>
      </c>
      <c r="BB1286" s="17">
        <v>9.2014295995070106E-2</v>
      </c>
      <c r="BC1286" s="17"/>
      <c r="BD1286" s="17">
        <v>0.106755191668248</v>
      </c>
      <c r="BE1286" s="17">
        <v>0.118815127535623</v>
      </c>
      <c r="BF1286" s="17">
        <v>7.0328799195058495E-2</v>
      </c>
      <c r="BG1286" s="17">
        <v>4.6144515128878301E-2</v>
      </c>
      <c r="BH1286" s="17">
        <v>1.28019393430941E-2</v>
      </c>
      <c r="BI1286" s="17"/>
      <c r="BJ1286" s="17">
        <v>0.10075076320059401</v>
      </c>
      <c r="BK1286" s="17">
        <v>6.3467155613197601E-2</v>
      </c>
      <c r="BL1286" s="17"/>
      <c r="BM1286" s="17">
        <v>9.8436937818320996E-2</v>
      </c>
      <c r="BN1286" s="17">
        <v>7.0980481830964906E-2</v>
      </c>
      <c r="BO1286" s="17"/>
      <c r="BP1286" s="17">
        <v>5.3686404500206501E-2</v>
      </c>
      <c r="BQ1286" s="17">
        <v>9.1692590332105806E-2</v>
      </c>
      <c r="BR1286" s="17">
        <v>6.0637713490120801E-2</v>
      </c>
      <c r="BS1286" s="17">
        <v>0.10082156914823399</v>
      </c>
      <c r="BT1286" s="17"/>
      <c r="BU1286" s="17">
        <v>7.0275883602013201E-2</v>
      </c>
      <c r="BV1286" s="17">
        <v>0.12359079656968</v>
      </c>
      <c r="BW1286" s="17"/>
      <c r="BX1286" s="17">
        <v>4.52056771682268E-2</v>
      </c>
      <c r="BY1286" s="17">
        <v>0.11298031825687101</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8.6241421956700995E-2</v>
      </c>
      <c r="D9" s="17">
        <v>0.100597314805634</v>
      </c>
      <c r="E9" s="17">
        <v>7.2403855799796898E-2</v>
      </c>
      <c r="F9" s="17"/>
      <c r="G9" s="17">
        <v>0.124632574208399</v>
      </c>
      <c r="H9" s="17">
        <v>0.13416403138229999</v>
      </c>
      <c r="I9" s="17">
        <v>8.8920859284046305E-2</v>
      </c>
      <c r="J9" s="17">
        <v>6.0327692113437199E-2</v>
      </c>
      <c r="K9" s="17">
        <v>7.6171208841076102E-2</v>
      </c>
      <c r="L9" s="17">
        <v>4.7244936236151197E-2</v>
      </c>
      <c r="M9" s="17"/>
      <c r="N9" s="17">
        <v>8.0980611034960695E-2</v>
      </c>
      <c r="O9" s="17">
        <v>7.0963451913461498E-2</v>
      </c>
      <c r="P9" s="17">
        <v>0.107565303969025</v>
      </c>
      <c r="Q9" s="17">
        <v>8.9801592385527401E-2</v>
      </c>
      <c r="R9" s="17"/>
      <c r="S9" s="17">
        <v>0.11102753160837001</v>
      </c>
      <c r="T9" s="17">
        <v>4.99331071762436E-2</v>
      </c>
      <c r="U9" s="17">
        <v>6.1060646430879897E-2</v>
      </c>
      <c r="V9" s="17">
        <v>8.3086127362339293E-2</v>
      </c>
      <c r="W9" s="17">
        <v>8.9406207031493601E-2</v>
      </c>
      <c r="X9" s="17">
        <v>8.2272203476482397E-2</v>
      </c>
      <c r="Y9" s="17">
        <v>5.7553944866950299E-2</v>
      </c>
      <c r="Z9" s="17">
        <v>8.4371307891358494E-2</v>
      </c>
      <c r="AA9" s="17">
        <v>0.107777760135275</v>
      </c>
      <c r="AB9" s="17">
        <v>0.114239641386317</v>
      </c>
      <c r="AC9" s="17">
        <v>9.81412787264936E-2</v>
      </c>
      <c r="AD9" s="17">
        <v>0.105237586361401</v>
      </c>
      <c r="AE9" s="17"/>
      <c r="AF9" s="17">
        <v>3.7855382126830803E-2</v>
      </c>
      <c r="AG9" s="17">
        <v>0.131926732564423</v>
      </c>
      <c r="AH9" s="17">
        <v>7.7572489227054703E-2</v>
      </c>
      <c r="AI9" s="17">
        <v>8.2424830971294202E-2</v>
      </c>
      <c r="AJ9" s="17">
        <v>7.0036898657190594E-2</v>
      </c>
      <c r="AK9" s="17">
        <v>7.9149144901806204E-2</v>
      </c>
      <c r="AL9" s="17">
        <v>9.6350837899776207E-2</v>
      </c>
      <c r="AM9" s="17">
        <v>0.10610194280557</v>
      </c>
      <c r="AN9" s="17">
        <v>7.0275854665159995E-2</v>
      </c>
      <c r="AO9" s="17">
        <v>8.3439879107358506E-2</v>
      </c>
      <c r="AP9" s="17">
        <v>7.3546225995317696E-2</v>
      </c>
      <c r="AQ9" s="17">
        <v>9.7784177403579697E-2</v>
      </c>
      <c r="AR9" s="17">
        <v>7.7633970109605696E-2</v>
      </c>
      <c r="AS9" s="17">
        <v>0.10334098166849701</v>
      </c>
      <c r="AT9" s="17">
        <v>0.15156692175231001</v>
      </c>
      <c r="AU9" s="17">
        <v>8.3692985939699593E-2</v>
      </c>
      <c r="AV9" s="17"/>
      <c r="AW9" s="17">
        <v>0.123223536219162</v>
      </c>
      <c r="AX9" s="17">
        <v>8.20465226995616E-2</v>
      </c>
      <c r="AY9" s="17">
        <v>7.3980864973346799E-2</v>
      </c>
      <c r="AZ9" s="17">
        <v>7.4521387430641101E-2</v>
      </c>
      <c r="BA9" s="17">
        <v>5.5604485455741398E-2</v>
      </c>
      <c r="BB9" s="17">
        <v>8.7351455665301697E-2</v>
      </c>
      <c r="BC9" s="17"/>
      <c r="BD9" s="17">
        <v>7.4404143269043405E-2</v>
      </c>
      <c r="BE9" s="17">
        <v>8.1650475625761207E-2</v>
      </c>
      <c r="BF9" s="17">
        <v>7.8885163742949196E-2</v>
      </c>
      <c r="BG9" s="17">
        <v>0.13232752463956701</v>
      </c>
      <c r="BH9" s="17">
        <v>0.109556307659903</v>
      </c>
      <c r="BI9" s="17"/>
      <c r="BJ9" s="17">
        <v>7.9011970727399003E-2</v>
      </c>
      <c r="BK9" s="17">
        <v>0.11574110247156599</v>
      </c>
      <c r="BL9" s="17"/>
      <c r="BM9" s="17">
        <v>8.1384319064453495E-2</v>
      </c>
      <c r="BN9" s="17">
        <v>0.104109117356641</v>
      </c>
      <c r="BO9" s="17"/>
      <c r="BP9" s="17">
        <v>0.116118525932649</v>
      </c>
      <c r="BQ9" s="17">
        <v>9.4685311344601106E-2</v>
      </c>
      <c r="BR9" s="17">
        <v>0.10839785530298</v>
      </c>
      <c r="BS9" s="17">
        <v>7.69571015205847E-2</v>
      </c>
      <c r="BT9" s="17"/>
      <c r="BU9" s="17">
        <v>9.1648530681958704E-2</v>
      </c>
      <c r="BV9" s="17">
        <v>7.93583928959357E-2</v>
      </c>
      <c r="BW9" s="17"/>
      <c r="BX9" s="17">
        <v>0.10201391751695101</v>
      </c>
      <c r="BY9" s="17">
        <v>7.9985170302600897E-2</v>
      </c>
      <c r="BZ9" s="17"/>
      <c r="CA9" s="17">
        <v>0.16049716968786601</v>
      </c>
      <c r="CB9" s="17">
        <v>7.8637503602350597E-2</v>
      </c>
      <c r="CC9" s="17">
        <v>8.5155358562632705E-2</v>
      </c>
      <c r="CD9" s="17">
        <v>7.5383148737257502E-2</v>
      </c>
    </row>
    <row r="10" spans="2:82" ht="28.9">
      <c r="B10" s="18" t="s">
        <v>164</v>
      </c>
      <c r="C10" s="17">
        <v>0.56858280200232403</v>
      </c>
      <c r="D10" s="17">
        <v>0.54028336384828601</v>
      </c>
      <c r="E10" s="17">
        <v>0.59488562393761901</v>
      </c>
      <c r="F10" s="17"/>
      <c r="G10" s="17">
        <v>0.55223353320258906</v>
      </c>
      <c r="H10" s="17">
        <v>0.52956522987582499</v>
      </c>
      <c r="I10" s="17">
        <v>0.59175470482835602</v>
      </c>
      <c r="J10" s="17">
        <v>0.59767680780536703</v>
      </c>
      <c r="K10" s="17">
        <v>0.57976595629018501</v>
      </c>
      <c r="L10" s="17">
        <v>0.56121499718484003</v>
      </c>
      <c r="M10" s="17"/>
      <c r="N10" s="17">
        <v>0.59010143716674401</v>
      </c>
      <c r="O10" s="17">
        <v>0.61174830206693198</v>
      </c>
      <c r="P10" s="17">
        <v>0.52698820773824795</v>
      </c>
      <c r="Q10" s="17">
        <v>0.53749153656966597</v>
      </c>
      <c r="R10" s="17"/>
      <c r="S10" s="17">
        <v>0.52428145592045405</v>
      </c>
      <c r="T10" s="17">
        <v>0.62197669841366399</v>
      </c>
      <c r="U10" s="17">
        <v>0.57316077177684399</v>
      </c>
      <c r="V10" s="17">
        <v>0.57707753241347004</v>
      </c>
      <c r="W10" s="17">
        <v>0.55222296195814502</v>
      </c>
      <c r="X10" s="17">
        <v>0.56953883786793202</v>
      </c>
      <c r="Y10" s="17">
        <v>0.58797970389486498</v>
      </c>
      <c r="Z10" s="17">
        <v>0.53989914855471899</v>
      </c>
      <c r="AA10" s="17">
        <v>0.56582788394588301</v>
      </c>
      <c r="AB10" s="17">
        <v>0.57256707285524</v>
      </c>
      <c r="AC10" s="17">
        <v>0.567149323148188</v>
      </c>
      <c r="AD10" s="17">
        <v>0.52863758689521201</v>
      </c>
      <c r="AE10" s="17"/>
      <c r="AF10" s="17">
        <v>0.50150616013326699</v>
      </c>
      <c r="AG10" s="17">
        <v>0.53093364355348105</v>
      </c>
      <c r="AH10" s="17">
        <v>0.56870891655686795</v>
      </c>
      <c r="AI10" s="17">
        <v>0.56169735487957495</v>
      </c>
      <c r="AJ10" s="17">
        <v>0.56321217135796198</v>
      </c>
      <c r="AK10" s="17">
        <v>0.58548001887425205</v>
      </c>
      <c r="AL10" s="17">
        <v>0.528277766122484</v>
      </c>
      <c r="AM10" s="17">
        <v>0.559863486369785</v>
      </c>
      <c r="AN10" s="17">
        <v>0.57333241397073997</v>
      </c>
      <c r="AO10" s="17">
        <v>0.58442545693734904</v>
      </c>
      <c r="AP10" s="17">
        <v>0.62557413300037101</v>
      </c>
      <c r="AQ10" s="17">
        <v>0.55826447577888005</v>
      </c>
      <c r="AR10" s="17">
        <v>0.58642896757831497</v>
      </c>
      <c r="AS10" s="17">
        <v>0.58683070881889499</v>
      </c>
      <c r="AT10" s="17">
        <v>0.55146375960708105</v>
      </c>
      <c r="AU10" s="17">
        <v>0.54957144616299602</v>
      </c>
      <c r="AV10" s="17"/>
      <c r="AW10" s="17">
        <v>0.56540384899238805</v>
      </c>
      <c r="AX10" s="17">
        <v>0.57163217703718205</v>
      </c>
      <c r="AY10" s="17">
        <v>0.56399167617188195</v>
      </c>
      <c r="AZ10" s="17">
        <v>0.56355156329567702</v>
      </c>
      <c r="BA10" s="17">
        <v>0.58894033538568502</v>
      </c>
      <c r="BB10" s="17">
        <v>0.56053864165529499</v>
      </c>
      <c r="BC10" s="17"/>
      <c r="BD10" s="17">
        <v>0.54022761640186601</v>
      </c>
      <c r="BE10" s="17">
        <v>0.56862011766501297</v>
      </c>
      <c r="BF10" s="17">
        <v>0.60683329376436301</v>
      </c>
      <c r="BG10" s="17">
        <v>0.54517973152942001</v>
      </c>
      <c r="BH10" s="17">
        <v>0.54078922058857504</v>
      </c>
      <c r="BI10" s="17"/>
      <c r="BJ10" s="17">
        <v>0.57878137766545301</v>
      </c>
      <c r="BK10" s="17">
        <v>0.53448597059154801</v>
      </c>
      <c r="BL10" s="17"/>
      <c r="BM10" s="17">
        <v>0.57395221563441101</v>
      </c>
      <c r="BN10" s="17">
        <v>0.545468542107445</v>
      </c>
      <c r="BO10" s="17"/>
      <c r="BP10" s="17">
        <v>0.53594494255249603</v>
      </c>
      <c r="BQ10" s="17">
        <v>0.56602930905417503</v>
      </c>
      <c r="BR10" s="17">
        <v>0.56935524702295504</v>
      </c>
      <c r="BS10" s="17">
        <v>0.57436661381330401</v>
      </c>
      <c r="BT10" s="17"/>
      <c r="BU10" s="17">
        <v>0.58460938828398101</v>
      </c>
      <c r="BV10" s="17">
        <v>0.54818161076934102</v>
      </c>
      <c r="BW10" s="17"/>
      <c r="BX10" s="17">
        <v>0.60590463954857099</v>
      </c>
      <c r="BY10" s="17">
        <v>0.55377887912335799</v>
      </c>
      <c r="BZ10" s="17"/>
      <c r="CA10" s="17">
        <v>0.55193575941735795</v>
      </c>
      <c r="CB10" s="17">
        <v>0.50102308230515102</v>
      </c>
      <c r="CC10" s="17">
        <v>0.66391410996872202</v>
      </c>
      <c r="CD10" s="17">
        <v>0.53582162713733505</v>
      </c>
    </row>
    <row r="11" spans="2:82" ht="28.9">
      <c r="B11" s="18" t="s">
        <v>165</v>
      </c>
      <c r="C11" s="17">
        <v>0.22574954292923899</v>
      </c>
      <c r="D11" s="17">
        <v>0.246084178984429</v>
      </c>
      <c r="E11" s="17">
        <v>0.20615342046464799</v>
      </c>
      <c r="F11" s="17"/>
      <c r="G11" s="17">
        <v>0.22228239864445301</v>
      </c>
      <c r="H11" s="17">
        <v>0.21728302378542999</v>
      </c>
      <c r="I11" s="17">
        <v>0.18511164283676401</v>
      </c>
      <c r="J11" s="17">
        <v>0.20530317871418399</v>
      </c>
      <c r="K11" s="17">
        <v>0.23491529650152199</v>
      </c>
      <c r="L11" s="17">
        <v>0.27860487770078401</v>
      </c>
      <c r="M11" s="17"/>
      <c r="N11" s="17">
        <v>0.24559844477217299</v>
      </c>
      <c r="O11" s="17">
        <v>0.220679906682692</v>
      </c>
      <c r="P11" s="17">
        <v>0.21475580625846599</v>
      </c>
      <c r="Q11" s="17">
        <v>0.21817166411714001</v>
      </c>
      <c r="R11" s="17"/>
      <c r="S11" s="17">
        <v>0.254115185650443</v>
      </c>
      <c r="T11" s="17">
        <v>0.22463889955327401</v>
      </c>
      <c r="U11" s="17">
        <v>0.22969769693591699</v>
      </c>
      <c r="V11" s="17">
        <v>0.20061397943037401</v>
      </c>
      <c r="W11" s="17">
        <v>0.25858877395222302</v>
      </c>
      <c r="X11" s="17">
        <v>0.21123156190082401</v>
      </c>
      <c r="Y11" s="17">
        <v>0.23997412000143201</v>
      </c>
      <c r="Z11" s="17">
        <v>0.24245034538834201</v>
      </c>
      <c r="AA11" s="17">
        <v>0.21938585896109999</v>
      </c>
      <c r="AB11" s="17">
        <v>0.20681184511505901</v>
      </c>
      <c r="AC11" s="17">
        <v>0.21309998832641799</v>
      </c>
      <c r="AD11" s="17">
        <v>0.17102692358896199</v>
      </c>
      <c r="AE11" s="17"/>
      <c r="AF11" s="17">
        <v>0.103668591782138</v>
      </c>
      <c r="AG11" s="17">
        <v>0.173686885208237</v>
      </c>
      <c r="AH11" s="17">
        <v>0.21701050642789399</v>
      </c>
      <c r="AI11" s="17">
        <v>0.23353053031583301</v>
      </c>
      <c r="AJ11" s="17">
        <v>0.20660826149915201</v>
      </c>
      <c r="AK11" s="17">
        <v>0.23790682100183999</v>
      </c>
      <c r="AL11" s="17">
        <v>0.26510237241345203</v>
      </c>
      <c r="AM11" s="17">
        <v>0.22200547808968901</v>
      </c>
      <c r="AN11" s="17">
        <v>0.26527043887100199</v>
      </c>
      <c r="AO11" s="17">
        <v>0.22701437640300501</v>
      </c>
      <c r="AP11" s="17">
        <v>0.19624583545348501</v>
      </c>
      <c r="AQ11" s="17">
        <v>0.24636442986406301</v>
      </c>
      <c r="AR11" s="17">
        <v>0.26567699638134301</v>
      </c>
      <c r="AS11" s="17">
        <v>0.22806754146206201</v>
      </c>
      <c r="AT11" s="17">
        <v>0.21583047542071199</v>
      </c>
      <c r="AU11" s="17">
        <v>0.25633533297765698</v>
      </c>
      <c r="AV11" s="17"/>
      <c r="AW11" s="17">
        <v>0.20348793246448801</v>
      </c>
      <c r="AX11" s="17">
        <v>0.22761596910718099</v>
      </c>
      <c r="AY11" s="17">
        <v>0.22526977076791599</v>
      </c>
      <c r="AZ11" s="17">
        <v>0.229323798586029</v>
      </c>
      <c r="BA11" s="17">
        <v>0.263802016132406</v>
      </c>
      <c r="BB11" s="17">
        <v>0.22244328796326501</v>
      </c>
      <c r="BC11" s="17"/>
      <c r="BD11" s="17">
        <v>0.21765863215839801</v>
      </c>
      <c r="BE11" s="17">
        <v>0.24053075329670001</v>
      </c>
      <c r="BF11" s="17">
        <v>0.21010624795167901</v>
      </c>
      <c r="BG11" s="17">
        <v>0.25531101019094499</v>
      </c>
      <c r="BH11" s="17">
        <v>0.267137587704042</v>
      </c>
      <c r="BI11" s="17"/>
      <c r="BJ11" s="17">
        <v>0.22287272497139901</v>
      </c>
      <c r="BK11" s="17">
        <v>0.23332359428555</v>
      </c>
      <c r="BL11" s="17"/>
      <c r="BM11" s="17">
        <v>0.224389199810029</v>
      </c>
      <c r="BN11" s="17">
        <v>0.234684499917416</v>
      </c>
      <c r="BO11" s="17"/>
      <c r="BP11" s="17">
        <v>0.22179576267763801</v>
      </c>
      <c r="BQ11" s="17">
        <v>0.23158423246410301</v>
      </c>
      <c r="BR11" s="17">
        <v>0.26261721486609801</v>
      </c>
      <c r="BS11" s="17">
        <v>0.22584163491100301</v>
      </c>
      <c r="BT11" s="17"/>
      <c r="BU11" s="17">
        <v>0.238255682723957</v>
      </c>
      <c r="BV11" s="17">
        <v>0.209829736611503</v>
      </c>
      <c r="BW11" s="17"/>
      <c r="BX11" s="17">
        <v>0.22086675657698099</v>
      </c>
      <c r="BY11" s="17">
        <v>0.22768632839709599</v>
      </c>
      <c r="BZ11" s="17"/>
      <c r="CA11" s="17">
        <v>0.217442024095338</v>
      </c>
      <c r="CB11" s="17">
        <v>0.24225972538871399</v>
      </c>
      <c r="CC11" s="17">
        <v>0.20962135700031601</v>
      </c>
      <c r="CD11" s="17">
        <v>0.229294048246688</v>
      </c>
    </row>
    <row r="12" spans="2:82">
      <c r="B12" s="18" t="s">
        <v>166</v>
      </c>
      <c r="C12" s="17">
        <v>4.9915850852319303E-2</v>
      </c>
      <c r="D12" s="17">
        <v>6.2851385975428498E-2</v>
      </c>
      <c r="E12" s="17">
        <v>3.7652761870582897E-2</v>
      </c>
      <c r="F12" s="17"/>
      <c r="G12" s="17">
        <v>6.2101941281597399E-2</v>
      </c>
      <c r="H12" s="17">
        <v>5.8451698777797198E-2</v>
      </c>
      <c r="I12" s="17">
        <v>4.9897673150662201E-2</v>
      </c>
      <c r="J12" s="17">
        <v>4.9148224334454198E-2</v>
      </c>
      <c r="K12" s="17">
        <v>3.2662857707651503E-2</v>
      </c>
      <c r="L12" s="17">
        <v>4.7050135876636E-2</v>
      </c>
      <c r="M12" s="17"/>
      <c r="N12" s="17">
        <v>4.7602021574464401E-2</v>
      </c>
      <c r="O12" s="17">
        <v>3.7945795699210298E-2</v>
      </c>
      <c r="P12" s="17">
        <v>6.04947173366948E-2</v>
      </c>
      <c r="Q12" s="17">
        <v>5.5776482047377299E-2</v>
      </c>
      <c r="R12" s="17"/>
      <c r="S12" s="17">
        <v>5.8854151841469297E-2</v>
      </c>
      <c r="T12" s="17">
        <v>4.19011813743453E-2</v>
      </c>
      <c r="U12" s="17">
        <v>3.8404941611563999E-2</v>
      </c>
      <c r="V12" s="17">
        <v>5.61835041648793E-2</v>
      </c>
      <c r="W12" s="17">
        <v>3.8774149229010201E-2</v>
      </c>
      <c r="X12" s="17">
        <v>5.0186736177827401E-2</v>
      </c>
      <c r="Y12" s="17">
        <v>4.4900493464213098E-2</v>
      </c>
      <c r="Z12" s="17">
        <v>6.8138517407434498E-2</v>
      </c>
      <c r="AA12" s="17">
        <v>4.8798480466244298E-2</v>
      </c>
      <c r="AB12" s="17">
        <v>5.0422769688807503E-2</v>
      </c>
      <c r="AC12" s="17">
        <v>4.0925647506920702E-2</v>
      </c>
      <c r="AD12" s="17">
        <v>8.6644496075545793E-2</v>
      </c>
      <c r="AE12" s="17"/>
      <c r="AF12" s="17">
        <v>4.5486787894145002E-2</v>
      </c>
      <c r="AG12" s="17">
        <v>4.75578105678841E-2</v>
      </c>
      <c r="AH12" s="17">
        <v>4.9186294002856998E-2</v>
      </c>
      <c r="AI12" s="17">
        <v>4.23680389377609E-2</v>
      </c>
      <c r="AJ12" s="17">
        <v>6.9274236638936601E-2</v>
      </c>
      <c r="AK12" s="17">
        <v>4.6981462060672802E-2</v>
      </c>
      <c r="AL12" s="17">
        <v>5.0699724741585503E-2</v>
      </c>
      <c r="AM12" s="17">
        <v>3.9085716359126797E-2</v>
      </c>
      <c r="AN12" s="17">
        <v>5.4991230851597697E-2</v>
      </c>
      <c r="AO12" s="17">
        <v>4.3143591616961699E-2</v>
      </c>
      <c r="AP12" s="17">
        <v>4.4678995946112098E-2</v>
      </c>
      <c r="AQ12" s="17">
        <v>5.78331002030558E-2</v>
      </c>
      <c r="AR12" s="17">
        <v>3.8401171203951402E-2</v>
      </c>
      <c r="AS12" s="17">
        <v>4.0045662344369098E-2</v>
      </c>
      <c r="AT12" s="17">
        <v>3.8013030048004798E-2</v>
      </c>
      <c r="AU12" s="17">
        <v>7.3115349433249002E-2</v>
      </c>
      <c r="AV12" s="17"/>
      <c r="AW12" s="17">
        <v>5.4419428048200803E-2</v>
      </c>
      <c r="AX12" s="17">
        <v>5.9268020780020803E-2</v>
      </c>
      <c r="AY12" s="17">
        <v>5.3847154464392803E-2</v>
      </c>
      <c r="AZ12" s="17">
        <v>4.17764085000671E-2</v>
      </c>
      <c r="BA12" s="17">
        <v>3.6371326133161998E-2</v>
      </c>
      <c r="BB12" s="17">
        <v>3.4980617362597499E-2</v>
      </c>
      <c r="BC12" s="17"/>
      <c r="BD12" s="17">
        <v>4.9714469143194301E-2</v>
      </c>
      <c r="BE12" s="17">
        <v>5.0321860506464103E-2</v>
      </c>
      <c r="BF12" s="17">
        <v>4.9760429121873798E-2</v>
      </c>
      <c r="BG12" s="17">
        <v>4.1578573728142998E-2</v>
      </c>
      <c r="BH12" s="17">
        <v>5.5097883505107297E-2</v>
      </c>
      <c r="BI12" s="17"/>
      <c r="BJ12" s="17">
        <v>4.88071829279546E-2</v>
      </c>
      <c r="BK12" s="17">
        <v>5.4208296225949297E-2</v>
      </c>
      <c r="BL12" s="17"/>
      <c r="BM12" s="17">
        <v>4.9014967897104099E-2</v>
      </c>
      <c r="BN12" s="17">
        <v>5.3173994858606001E-2</v>
      </c>
      <c r="BO12" s="17"/>
      <c r="BP12" s="17">
        <v>5.96832469631055E-2</v>
      </c>
      <c r="BQ12" s="17">
        <v>5.1469435515785901E-2</v>
      </c>
      <c r="BR12" s="17">
        <v>3.7319305851850199E-2</v>
      </c>
      <c r="BS12" s="17">
        <v>4.8470741975665997E-2</v>
      </c>
      <c r="BT12" s="17"/>
      <c r="BU12" s="17">
        <v>3.6999540091154103E-2</v>
      </c>
      <c r="BV12" s="17">
        <v>6.6357788095358194E-2</v>
      </c>
      <c r="BW12" s="17"/>
      <c r="BX12" s="17">
        <v>4.07275015034834E-2</v>
      </c>
      <c r="BY12" s="17">
        <v>5.35604628030735E-2</v>
      </c>
      <c r="BZ12" s="17"/>
      <c r="CA12" s="17">
        <v>4.3823765722041497E-2</v>
      </c>
      <c r="CB12" s="17">
        <v>7.8547787752125606E-2</v>
      </c>
      <c r="CC12" s="17">
        <v>2.0139105575038799E-2</v>
      </c>
      <c r="CD12" s="17">
        <v>5.5833635490076403E-2</v>
      </c>
    </row>
    <row r="13" spans="2:82">
      <c r="B13" s="18" t="s">
        <v>124</v>
      </c>
      <c r="C13" s="19">
        <v>6.9510382259416803E-2</v>
      </c>
      <c r="D13" s="19">
        <v>5.0183756386223098E-2</v>
      </c>
      <c r="E13" s="19">
        <v>8.8904337927353499E-2</v>
      </c>
      <c r="F13" s="19"/>
      <c r="G13" s="19">
        <v>3.8749552662960998E-2</v>
      </c>
      <c r="H13" s="19">
        <v>6.0536016178647102E-2</v>
      </c>
      <c r="I13" s="19">
        <v>8.4315119900171001E-2</v>
      </c>
      <c r="J13" s="19">
        <v>8.7544097032557694E-2</v>
      </c>
      <c r="K13" s="19">
        <v>7.6484680659565804E-2</v>
      </c>
      <c r="L13" s="19">
        <v>6.58850530015887E-2</v>
      </c>
      <c r="M13" s="19"/>
      <c r="N13" s="19">
        <v>3.5717485451658197E-2</v>
      </c>
      <c r="O13" s="19">
        <v>5.8662543637703998E-2</v>
      </c>
      <c r="P13" s="19">
        <v>9.0195964697566702E-2</v>
      </c>
      <c r="Q13" s="19">
        <v>9.8758724880289805E-2</v>
      </c>
      <c r="R13" s="19"/>
      <c r="S13" s="19">
        <v>5.17216749792637E-2</v>
      </c>
      <c r="T13" s="19">
        <v>6.1550113482473197E-2</v>
      </c>
      <c r="U13" s="19">
        <v>9.7675943244795296E-2</v>
      </c>
      <c r="V13" s="19">
        <v>8.3038856628937299E-2</v>
      </c>
      <c r="W13" s="19">
        <v>6.1007907829127697E-2</v>
      </c>
      <c r="X13" s="19">
        <v>8.6770660576933806E-2</v>
      </c>
      <c r="Y13" s="19">
        <v>6.9591737772539505E-2</v>
      </c>
      <c r="Z13" s="19">
        <v>6.5140680758146302E-2</v>
      </c>
      <c r="AA13" s="19">
        <v>5.8210016491498498E-2</v>
      </c>
      <c r="AB13" s="19">
        <v>5.5958670954576697E-2</v>
      </c>
      <c r="AC13" s="19">
        <v>8.0683762291980404E-2</v>
      </c>
      <c r="AD13" s="19">
        <v>0.108453407078879</v>
      </c>
      <c r="AE13" s="19"/>
      <c r="AF13" s="19">
        <v>0.31148307806361902</v>
      </c>
      <c r="AG13" s="19">
        <v>0.115894928105975</v>
      </c>
      <c r="AH13" s="19">
        <v>8.7521793785325902E-2</v>
      </c>
      <c r="AI13" s="19">
        <v>7.9979244895536497E-2</v>
      </c>
      <c r="AJ13" s="19">
        <v>9.0868431846758496E-2</v>
      </c>
      <c r="AK13" s="19">
        <v>5.0482553161429002E-2</v>
      </c>
      <c r="AL13" s="19">
        <v>5.9569298822701698E-2</v>
      </c>
      <c r="AM13" s="19">
        <v>7.2943376375829705E-2</v>
      </c>
      <c r="AN13" s="19">
        <v>3.6130061641500399E-2</v>
      </c>
      <c r="AO13" s="19">
        <v>6.1976695935326398E-2</v>
      </c>
      <c r="AP13" s="19">
        <v>5.99548096047142E-2</v>
      </c>
      <c r="AQ13" s="19">
        <v>3.9753816750420702E-2</v>
      </c>
      <c r="AR13" s="19">
        <v>3.18588947267852E-2</v>
      </c>
      <c r="AS13" s="19">
        <v>4.17151057061773E-2</v>
      </c>
      <c r="AT13" s="19">
        <v>4.3125813171892499E-2</v>
      </c>
      <c r="AU13" s="19">
        <v>3.7284885486398002E-2</v>
      </c>
      <c r="AV13" s="19"/>
      <c r="AW13" s="19">
        <v>5.34652542757603E-2</v>
      </c>
      <c r="AX13" s="19">
        <v>5.9437310376055E-2</v>
      </c>
      <c r="AY13" s="19">
        <v>8.2910533622462798E-2</v>
      </c>
      <c r="AZ13" s="19">
        <v>9.0826842187585702E-2</v>
      </c>
      <c r="BA13" s="19">
        <v>5.5281836893005601E-2</v>
      </c>
      <c r="BB13" s="19">
        <v>9.4685997353540205E-2</v>
      </c>
      <c r="BC13" s="19"/>
      <c r="BD13" s="19">
        <v>0.117995139027498</v>
      </c>
      <c r="BE13" s="19">
        <v>5.8876792906060897E-2</v>
      </c>
      <c r="BF13" s="19">
        <v>5.4414865419134602E-2</v>
      </c>
      <c r="BG13" s="19">
        <v>2.5603159911925299E-2</v>
      </c>
      <c r="BH13" s="19">
        <v>2.7419000542373201E-2</v>
      </c>
      <c r="BI13" s="19"/>
      <c r="BJ13" s="19">
        <v>7.0526743707794506E-2</v>
      </c>
      <c r="BK13" s="19">
        <v>6.2241036425387003E-2</v>
      </c>
      <c r="BL13" s="19"/>
      <c r="BM13" s="19">
        <v>7.1259297594003096E-2</v>
      </c>
      <c r="BN13" s="19">
        <v>6.2563845759891407E-2</v>
      </c>
      <c r="BO13" s="19"/>
      <c r="BP13" s="19">
        <v>6.6457521874110595E-2</v>
      </c>
      <c r="BQ13" s="19">
        <v>5.62317116213348E-2</v>
      </c>
      <c r="BR13" s="19">
        <v>2.23103769561167E-2</v>
      </c>
      <c r="BS13" s="19">
        <v>7.4363907779442795E-2</v>
      </c>
      <c r="BT13" s="19"/>
      <c r="BU13" s="19">
        <v>4.8486858218948402E-2</v>
      </c>
      <c r="BV13" s="19">
        <v>9.6272471627861095E-2</v>
      </c>
      <c r="BW13" s="19"/>
      <c r="BX13" s="19">
        <v>3.04871848540136E-2</v>
      </c>
      <c r="BY13" s="19">
        <v>8.4989159373871304E-2</v>
      </c>
      <c r="BZ13" s="19"/>
      <c r="CA13" s="19">
        <v>2.6301281077395999E-2</v>
      </c>
      <c r="CB13" s="19">
        <v>9.9531900951658106E-2</v>
      </c>
      <c r="CC13" s="19">
        <v>2.1170068893289901E-2</v>
      </c>
      <c r="CD13" s="19">
        <v>0.103667540388643</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179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8.8000951092236004E-2</v>
      </c>
      <c r="D9" s="17">
        <v>9.5131090071992705E-2</v>
      </c>
      <c r="E9" s="17">
        <v>8.1691490284346899E-2</v>
      </c>
      <c r="F9" s="17"/>
      <c r="G9" s="17">
        <v>9.3420037742475703E-2</v>
      </c>
      <c r="H9" s="17">
        <v>0.12679857168716299</v>
      </c>
      <c r="I9" s="17">
        <v>8.5824692616966194E-2</v>
      </c>
      <c r="J9" s="17">
        <v>8.5562268612555004E-2</v>
      </c>
      <c r="K9" s="17">
        <v>8.6201693533544704E-2</v>
      </c>
      <c r="L9" s="17">
        <v>5.7730474477222703E-2</v>
      </c>
      <c r="M9" s="17"/>
      <c r="N9" s="17">
        <v>7.8659055891187796E-2</v>
      </c>
      <c r="O9" s="17">
        <v>8.1143767209994694E-2</v>
      </c>
      <c r="P9" s="17">
        <v>9.0124152337603902E-2</v>
      </c>
      <c r="Q9" s="17">
        <v>0.103929644263452</v>
      </c>
      <c r="R9" s="17"/>
      <c r="S9" s="17">
        <v>8.0068964543946394E-2</v>
      </c>
      <c r="T9" s="17">
        <v>8.1045968275462593E-2</v>
      </c>
      <c r="U9" s="17">
        <v>3.6350715260824298E-2</v>
      </c>
      <c r="V9" s="17">
        <v>8.2502388238706995E-2</v>
      </c>
      <c r="W9" s="17">
        <v>0.12888363594202101</v>
      </c>
      <c r="X9" s="17">
        <v>7.9120629622708397E-2</v>
      </c>
      <c r="Y9" s="17">
        <v>5.6781445037664198E-2</v>
      </c>
      <c r="Z9" s="17">
        <v>0.140016708045233</v>
      </c>
      <c r="AA9" s="17">
        <v>8.9018855874901007E-2</v>
      </c>
      <c r="AB9" s="17">
        <v>0.125727056143938</v>
      </c>
      <c r="AC9" s="17">
        <v>9.5204061016983393E-2</v>
      </c>
      <c r="AD9" s="17">
        <v>0.12561947760006101</v>
      </c>
      <c r="AE9" s="17"/>
      <c r="AF9" s="17">
        <v>3.9751782852106503E-2</v>
      </c>
      <c r="AG9" s="17">
        <v>0.14707906067257601</v>
      </c>
      <c r="AH9" s="17">
        <v>0.109253951455973</v>
      </c>
      <c r="AI9" s="17">
        <v>7.8623553367160606E-2</v>
      </c>
      <c r="AJ9" s="17">
        <v>8.1488466151464198E-2</v>
      </c>
      <c r="AK9" s="17">
        <v>9.41200672565283E-2</v>
      </c>
      <c r="AL9" s="17">
        <v>9.5677246164508095E-2</v>
      </c>
      <c r="AM9" s="17">
        <v>7.8745529300184997E-2</v>
      </c>
      <c r="AN9" s="17">
        <v>8.2739378460406299E-2</v>
      </c>
      <c r="AO9" s="17">
        <v>0.103424741297772</v>
      </c>
      <c r="AP9" s="17">
        <v>8.0608939090422896E-2</v>
      </c>
      <c r="AQ9" s="17">
        <v>7.95615272955182E-2</v>
      </c>
      <c r="AR9" s="17">
        <v>7.1347854852660403E-2</v>
      </c>
      <c r="AS9" s="17">
        <v>8.6046988758843507E-2</v>
      </c>
      <c r="AT9" s="17">
        <v>6.4023717421482995E-2</v>
      </c>
      <c r="AU9" s="17">
        <v>8.0916611359415497E-2</v>
      </c>
      <c r="AV9" s="17"/>
      <c r="AW9" s="17">
        <v>0.112046966118251</v>
      </c>
      <c r="AX9" s="17">
        <v>9.5306979274481701E-2</v>
      </c>
      <c r="AY9" s="17">
        <v>8.3841426690046503E-2</v>
      </c>
      <c r="AZ9" s="17">
        <v>5.33605251403486E-2</v>
      </c>
      <c r="BA9" s="17">
        <v>7.9890212083343196E-2</v>
      </c>
      <c r="BB9" s="17">
        <v>0.10617137362844301</v>
      </c>
      <c r="BC9" s="17"/>
      <c r="BD9" s="17">
        <v>0.11126270414708</v>
      </c>
      <c r="BE9" s="17">
        <v>9.8897817239841299E-2</v>
      </c>
      <c r="BF9" s="17">
        <v>7.1961079259954597E-2</v>
      </c>
      <c r="BG9" s="17">
        <v>9.7800645816512793E-2</v>
      </c>
      <c r="BH9" s="17">
        <v>9.2852796958674697E-2</v>
      </c>
      <c r="BI9" s="17"/>
      <c r="BJ9" s="17">
        <v>8.5729759618232801E-2</v>
      </c>
      <c r="BK9" s="17">
        <v>0.100055427144153</v>
      </c>
      <c r="BL9" s="17"/>
      <c r="BM9" s="17">
        <v>8.8519732648252594E-2</v>
      </c>
      <c r="BN9" s="17">
        <v>8.4479524451292198E-2</v>
      </c>
      <c r="BO9" s="17"/>
      <c r="BP9" s="17">
        <v>7.3531074935122606E-2</v>
      </c>
      <c r="BQ9" s="17">
        <v>9.7608987785683901E-2</v>
      </c>
      <c r="BR9" s="17">
        <v>8.5644912935472106E-2</v>
      </c>
      <c r="BS9" s="17">
        <v>8.8154069579609501E-2</v>
      </c>
      <c r="BT9" s="17"/>
      <c r="BU9" s="17">
        <v>8.8379458769246702E-2</v>
      </c>
      <c r="BV9" s="17">
        <v>8.7519126244065701E-2</v>
      </c>
      <c r="BW9" s="17"/>
      <c r="BX9" s="17">
        <v>8.5147639691272398E-2</v>
      </c>
      <c r="BY9" s="17">
        <v>8.9132733574199804E-2</v>
      </c>
      <c r="BZ9" s="17"/>
      <c r="CA9" s="17">
        <v>0.16167637216431299</v>
      </c>
      <c r="CB9" s="17">
        <v>9.7631145235546196E-2</v>
      </c>
      <c r="CC9" s="17">
        <v>6.9734599692458002E-2</v>
      </c>
      <c r="CD9" s="17">
        <v>7.9103667858769294E-2</v>
      </c>
    </row>
    <row r="10" spans="2:82" ht="28.9">
      <c r="B10" s="18" t="s">
        <v>164</v>
      </c>
      <c r="C10" s="17">
        <v>0.54083991193695902</v>
      </c>
      <c r="D10" s="17">
        <v>0.52442821341985402</v>
      </c>
      <c r="E10" s="17">
        <v>0.55485299741826399</v>
      </c>
      <c r="F10" s="17"/>
      <c r="G10" s="17">
        <v>0.48323664174043801</v>
      </c>
      <c r="H10" s="17">
        <v>0.51075716830483997</v>
      </c>
      <c r="I10" s="17">
        <v>0.553769555411323</v>
      </c>
      <c r="J10" s="17">
        <v>0.55766226527792095</v>
      </c>
      <c r="K10" s="17">
        <v>0.56869264132794595</v>
      </c>
      <c r="L10" s="17">
        <v>0.56080897446264</v>
      </c>
      <c r="M10" s="17"/>
      <c r="N10" s="17">
        <v>0.56760336132629596</v>
      </c>
      <c r="O10" s="17">
        <v>0.55750253635176295</v>
      </c>
      <c r="P10" s="17">
        <v>0.50420972455839297</v>
      </c>
      <c r="Q10" s="17">
        <v>0.52446878021993104</v>
      </c>
      <c r="R10" s="17"/>
      <c r="S10" s="17">
        <v>0.52237469386934599</v>
      </c>
      <c r="T10" s="17">
        <v>0.59921926062543396</v>
      </c>
      <c r="U10" s="17">
        <v>0.59551180402437798</v>
      </c>
      <c r="V10" s="17">
        <v>0.52188143547264798</v>
      </c>
      <c r="W10" s="17">
        <v>0.53852473270120405</v>
      </c>
      <c r="X10" s="17">
        <v>0.51781622763202195</v>
      </c>
      <c r="Y10" s="17">
        <v>0.58028809444476204</v>
      </c>
      <c r="Z10" s="17">
        <v>0.51889133389558295</v>
      </c>
      <c r="AA10" s="17">
        <v>0.53681124716208395</v>
      </c>
      <c r="AB10" s="17">
        <v>0.48629470323574903</v>
      </c>
      <c r="AC10" s="17">
        <v>0.56091120435317199</v>
      </c>
      <c r="AD10" s="17">
        <v>0.42863076282268597</v>
      </c>
      <c r="AE10" s="17"/>
      <c r="AF10" s="17">
        <v>0.60145343328549905</v>
      </c>
      <c r="AG10" s="17">
        <v>0.441223334682317</v>
      </c>
      <c r="AH10" s="17">
        <v>0.54029589346414897</v>
      </c>
      <c r="AI10" s="17">
        <v>0.54185452245654397</v>
      </c>
      <c r="AJ10" s="17">
        <v>0.53991060866888596</v>
      </c>
      <c r="AK10" s="17">
        <v>0.549145274957618</v>
      </c>
      <c r="AL10" s="17">
        <v>0.51420825709597795</v>
      </c>
      <c r="AM10" s="17">
        <v>0.51684143035570995</v>
      </c>
      <c r="AN10" s="17">
        <v>0.58181601083603496</v>
      </c>
      <c r="AO10" s="17">
        <v>0.59828904883308698</v>
      </c>
      <c r="AP10" s="17">
        <v>0.52808626260665004</v>
      </c>
      <c r="AQ10" s="17">
        <v>0.56339955370205597</v>
      </c>
      <c r="AR10" s="17">
        <v>0.54736318594829703</v>
      </c>
      <c r="AS10" s="17">
        <v>0.54773036379361995</v>
      </c>
      <c r="AT10" s="17">
        <v>0.61562803774802899</v>
      </c>
      <c r="AU10" s="17">
        <v>0.49184246712852397</v>
      </c>
      <c r="AV10" s="17"/>
      <c r="AW10" s="17">
        <v>0.51777837324837706</v>
      </c>
      <c r="AX10" s="17">
        <v>0.53487429772199302</v>
      </c>
      <c r="AY10" s="17">
        <v>0.54547431050119199</v>
      </c>
      <c r="AZ10" s="17">
        <v>0.53165403302287195</v>
      </c>
      <c r="BA10" s="17">
        <v>0.59648416023032402</v>
      </c>
      <c r="BB10" s="17">
        <v>0.579487890687998</v>
      </c>
      <c r="BC10" s="17"/>
      <c r="BD10" s="17">
        <v>0.516575196073774</v>
      </c>
      <c r="BE10" s="17">
        <v>0.52864913610201003</v>
      </c>
      <c r="BF10" s="17">
        <v>0.54912188983875598</v>
      </c>
      <c r="BG10" s="17">
        <v>0.53709747136137498</v>
      </c>
      <c r="BH10" s="17">
        <v>0.57184742971054703</v>
      </c>
      <c r="BI10" s="17"/>
      <c r="BJ10" s="17">
        <v>0.557295402149664</v>
      </c>
      <c r="BK10" s="17">
        <v>0.46422937527175301</v>
      </c>
      <c r="BL10" s="17"/>
      <c r="BM10" s="17">
        <v>0.548701286991505</v>
      </c>
      <c r="BN10" s="17">
        <v>0.50517998348563997</v>
      </c>
      <c r="BO10" s="17"/>
      <c r="BP10" s="17">
        <v>0.51322946031679395</v>
      </c>
      <c r="BQ10" s="17">
        <v>0.50695760691020797</v>
      </c>
      <c r="BR10" s="17">
        <v>0.54365914883848598</v>
      </c>
      <c r="BS10" s="17">
        <v>0.55499303846940096</v>
      </c>
      <c r="BT10" s="17"/>
      <c r="BU10" s="17">
        <v>0.56109785924434497</v>
      </c>
      <c r="BV10" s="17">
        <v>0.51505237055151398</v>
      </c>
      <c r="BW10" s="17"/>
      <c r="BX10" s="17">
        <v>0.55711712371507105</v>
      </c>
      <c r="BY10" s="17">
        <v>0.53438346167378104</v>
      </c>
      <c r="BZ10" s="17"/>
      <c r="CA10" s="17">
        <v>0.57655439867411096</v>
      </c>
      <c r="CB10" s="17">
        <v>0.50306101972709105</v>
      </c>
      <c r="CC10" s="17">
        <v>0.62848835815919502</v>
      </c>
      <c r="CD10" s="17">
        <v>0.47396402242296798</v>
      </c>
    </row>
    <row r="11" spans="2:82" ht="28.9">
      <c r="B11" s="18" t="s">
        <v>165</v>
      </c>
      <c r="C11" s="17">
        <v>0.25008153571404201</v>
      </c>
      <c r="D11" s="17">
        <v>0.270989094091035</v>
      </c>
      <c r="E11" s="17">
        <v>0.23012169218492001</v>
      </c>
      <c r="F11" s="17"/>
      <c r="G11" s="17">
        <v>0.30726696339197801</v>
      </c>
      <c r="H11" s="17">
        <v>0.24236043434336599</v>
      </c>
      <c r="I11" s="17">
        <v>0.223361304831318</v>
      </c>
      <c r="J11" s="17">
        <v>0.21749758066730801</v>
      </c>
      <c r="K11" s="17">
        <v>0.22491240615182401</v>
      </c>
      <c r="L11" s="17">
        <v>0.28347679685830801</v>
      </c>
      <c r="M11" s="17"/>
      <c r="N11" s="17">
        <v>0.25648805956190701</v>
      </c>
      <c r="O11" s="17">
        <v>0.266036679940441</v>
      </c>
      <c r="P11" s="17">
        <v>0.26008741480002001</v>
      </c>
      <c r="Q11" s="17">
        <v>0.218496295465338</v>
      </c>
      <c r="R11" s="17"/>
      <c r="S11" s="17">
        <v>0.26408219793624998</v>
      </c>
      <c r="T11" s="17">
        <v>0.230337918622392</v>
      </c>
      <c r="U11" s="17">
        <v>0.237794335843272</v>
      </c>
      <c r="V11" s="17">
        <v>0.25352870218677598</v>
      </c>
      <c r="W11" s="17">
        <v>0.23659855304702801</v>
      </c>
      <c r="X11" s="17">
        <v>0.250014489405533</v>
      </c>
      <c r="Y11" s="17">
        <v>0.23660636969215601</v>
      </c>
      <c r="Z11" s="17">
        <v>0.225802987926988</v>
      </c>
      <c r="AA11" s="17">
        <v>0.26194074348399399</v>
      </c>
      <c r="AB11" s="17">
        <v>0.28002483236055198</v>
      </c>
      <c r="AC11" s="17">
        <v>0.229156984749394</v>
      </c>
      <c r="AD11" s="17">
        <v>0.29424838857333402</v>
      </c>
      <c r="AE11" s="17"/>
      <c r="AF11" s="17">
        <v>0.128350280345504</v>
      </c>
      <c r="AG11" s="17">
        <v>0.206877392615998</v>
      </c>
      <c r="AH11" s="17">
        <v>0.23608871775724299</v>
      </c>
      <c r="AI11" s="17">
        <v>0.26279211497928501</v>
      </c>
      <c r="AJ11" s="17">
        <v>0.231071735471993</v>
      </c>
      <c r="AK11" s="17">
        <v>0.25105202333006699</v>
      </c>
      <c r="AL11" s="17">
        <v>0.27835590080912798</v>
      </c>
      <c r="AM11" s="17">
        <v>0.275471154359618</v>
      </c>
      <c r="AN11" s="17">
        <v>0.24572642792377999</v>
      </c>
      <c r="AO11" s="17">
        <v>0.24061248061163401</v>
      </c>
      <c r="AP11" s="17">
        <v>0.26500998757164601</v>
      </c>
      <c r="AQ11" s="17">
        <v>0.25230998506809099</v>
      </c>
      <c r="AR11" s="17">
        <v>0.286482464662137</v>
      </c>
      <c r="AS11" s="17">
        <v>0.23421655565062699</v>
      </c>
      <c r="AT11" s="17">
        <v>0.25712331076849199</v>
      </c>
      <c r="AU11" s="17">
        <v>0.30552344219533401</v>
      </c>
      <c r="AV11" s="17"/>
      <c r="AW11" s="17">
        <v>0.242626491386527</v>
      </c>
      <c r="AX11" s="17">
        <v>0.27433241925971802</v>
      </c>
      <c r="AY11" s="17">
        <v>0.239604304778329</v>
      </c>
      <c r="AZ11" s="17">
        <v>0.26875952489074001</v>
      </c>
      <c r="BA11" s="17">
        <v>0.19984621307633299</v>
      </c>
      <c r="BB11" s="17">
        <v>0.22318866370118001</v>
      </c>
      <c r="BC11" s="17"/>
      <c r="BD11" s="17">
        <v>0.22974824189689</v>
      </c>
      <c r="BE11" s="17">
        <v>0.25640689919499798</v>
      </c>
      <c r="BF11" s="17">
        <v>0.26942889642234102</v>
      </c>
      <c r="BG11" s="17">
        <v>0.25679034946435803</v>
      </c>
      <c r="BH11" s="17">
        <v>0.21654394260981999</v>
      </c>
      <c r="BI11" s="17"/>
      <c r="BJ11" s="17">
        <v>0.240924922931015</v>
      </c>
      <c r="BK11" s="17">
        <v>0.29425770755259401</v>
      </c>
      <c r="BL11" s="17"/>
      <c r="BM11" s="17">
        <v>0.244453760001341</v>
      </c>
      <c r="BN11" s="17">
        <v>0.27702585723324902</v>
      </c>
      <c r="BO11" s="17"/>
      <c r="BP11" s="17">
        <v>0.27888791030012</v>
      </c>
      <c r="BQ11" s="17">
        <v>0.29253254279517299</v>
      </c>
      <c r="BR11" s="17">
        <v>0.26282379047090898</v>
      </c>
      <c r="BS11" s="17">
        <v>0.23728227688046</v>
      </c>
      <c r="BT11" s="17"/>
      <c r="BU11" s="17">
        <v>0.253377789589111</v>
      </c>
      <c r="BV11" s="17">
        <v>0.245885538857575</v>
      </c>
      <c r="BW11" s="17"/>
      <c r="BX11" s="17">
        <v>0.26986110493162901</v>
      </c>
      <c r="BY11" s="17">
        <v>0.242235855101091</v>
      </c>
      <c r="BZ11" s="17"/>
      <c r="CA11" s="17">
        <v>0.201552723827188</v>
      </c>
      <c r="CB11" s="17">
        <v>0.24000589756365601</v>
      </c>
      <c r="CC11" s="17">
        <v>0.25323433087689001</v>
      </c>
      <c r="CD11" s="17">
        <v>0.26906054379587802</v>
      </c>
    </row>
    <row r="12" spans="2:82">
      <c r="B12" s="18" t="s">
        <v>166</v>
      </c>
      <c r="C12" s="17">
        <v>4.5288662460744103E-2</v>
      </c>
      <c r="D12" s="17">
        <v>5.6846386412034801E-2</v>
      </c>
      <c r="E12" s="17">
        <v>3.4336890048447102E-2</v>
      </c>
      <c r="F12" s="17"/>
      <c r="G12" s="17">
        <v>4.3641862138040499E-2</v>
      </c>
      <c r="H12" s="17">
        <v>4.5232927208299398E-2</v>
      </c>
      <c r="I12" s="17">
        <v>5.3150850463229003E-2</v>
      </c>
      <c r="J12" s="17">
        <v>4.0961313943654001E-2</v>
      </c>
      <c r="K12" s="17">
        <v>4.9200498810272997E-2</v>
      </c>
      <c r="L12" s="17">
        <v>4.0907339722163302E-2</v>
      </c>
      <c r="M12" s="17"/>
      <c r="N12" s="17">
        <v>4.38353956139328E-2</v>
      </c>
      <c r="O12" s="17">
        <v>3.2460686661260701E-2</v>
      </c>
      <c r="P12" s="17">
        <v>5.7483330790196699E-2</v>
      </c>
      <c r="Q12" s="17">
        <v>4.9653360140099197E-2</v>
      </c>
      <c r="R12" s="17"/>
      <c r="S12" s="17">
        <v>6.40712951240094E-2</v>
      </c>
      <c r="T12" s="17">
        <v>3.96916436779692E-2</v>
      </c>
      <c r="U12" s="17">
        <v>4.4372132443821898E-2</v>
      </c>
      <c r="V12" s="17">
        <v>4.7143082556050597E-2</v>
      </c>
      <c r="W12" s="17">
        <v>4.8889763447161803E-2</v>
      </c>
      <c r="X12" s="17">
        <v>4.6586047634562498E-2</v>
      </c>
      <c r="Y12" s="17">
        <v>5.8218531817505997E-2</v>
      </c>
      <c r="Z12" s="17">
        <v>3.7096865471897097E-2</v>
      </c>
      <c r="AA12" s="17">
        <v>3.1327832262138602E-2</v>
      </c>
      <c r="AB12" s="17">
        <v>3.9193686443621201E-2</v>
      </c>
      <c r="AC12" s="17">
        <v>3.76676983764885E-2</v>
      </c>
      <c r="AD12" s="17">
        <v>2.50964240435298E-2</v>
      </c>
      <c r="AE12" s="17"/>
      <c r="AF12" s="17">
        <v>0</v>
      </c>
      <c r="AG12" s="17">
        <v>8.1397831816224606E-2</v>
      </c>
      <c r="AH12" s="17">
        <v>4.6383876325343097E-2</v>
      </c>
      <c r="AI12" s="17">
        <v>3.6330082146758799E-2</v>
      </c>
      <c r="AJ12" s="17">
        <v>5.9299512014551498E-2</v>
      </c>
      <c r="AK12" s="17">
        <v>5.4053995940946099E-2</v>
      </c>
      <c r="AL12" s="17">
        <v>3.7608313846397401E-2</v>
      </c>
      <c r="AM12" s="17">
        <v>4.8051206422127499E-2</v>
      </c>
      <c r="AN12" s="17">
        <v>3.2595318631729098E-2</v>
      </c>
      <c r="AO12" s="17">
        <v>1.3290654516086201E-2</v>
      </c>
      <c r="AP12" s="17">
        <v>6.3092484196830098E-2</v>
      </c>
      <c r="AQ12" s="17">
        <v>4.7146010835450801E-2</v>
      </c>
      <c r="AR12" s="17">
        <v>2.34120431259538E-2</v>
      </c>
      <c r="AS12" s="17">
        <v>3.5482882328735199E-2</v>
      </c>
      <c r="AT12" s="17">
        <v>3.0687936636908799E-2</v>
      </c>
      <c r="AU12" s="17">
        <v>6.3080950259572499E-2</v>
      </c>
      <c r="AV12" s="17"/>
      <c r="AW12" s="17">
        <v>6.3953838376169997E-2</v>
      </c>
      <c r="AX12" s="17">
        <v>3.1175188570867499E-2</v>
      </c>
      <c r="AY12" s="17">
        <v>5.2756674406904E-2</v>
      </c>
      <c r="AZ12" s="17">
        <v>4.4545912575695901E-2</v>
      </c>
      <c r="BA12" s="17">
        <v>4.8943657631582302E-2</v>
      </c>
      <c r="BB12" s="17">
        <v>1.63923476528611E-2</v>
      </c>
      <c r="BC12" s="17"/>
      <c r="BD12" s="17">
        <v>4.9620531384162003E-2</v>
      </c>
      <c r="BE12" s="17">
        <v>3.1890252779606498E-2</v>
      </c>
      <c r="BF12" s="17">
        <v>4.55964766494973E-2</v>
      </c>
      <c r="BG12" s="17">
        <v>5.9219852887688502E-2</v>
      </c>
      <c r="BH12" s="17">
        <v>7.5443467797883301E-2</v>
      </c>
      <c r="BI12" s="17"/>
      <c r="BJ12" s="17">
        <v>4.0081837359875902E-2</v>
      </c>
      <c r="BK12" s="17">
        <v>7.0091958019272593E-2</v>
      </c>
      <c r="BL12" s="17"/>
      <c r="BM12" s="17">
        <v>4.1978157194955103E-2</v>
      </c>
      <c r="BN12" s="17">
        <v>6.1166020387462203E-2</v>
      </c>
      <c r="BO12" s="17"/>
      <c r="BP12" s="17">
        <v>6.2886270715535805E-2</v>
      </c>
      <c r="BQ12" s="17">
        <v>4.1812512815880699E-2</v>
      </c>
      <c r="BR12" s="17">
        <v>5.5437330660910403E-2</v>
      </c>
      <c r="BS12" s="17">
        <v>4.06709045014194E-2</v>
      </c>
      <c r="BT12" s="17"/>
      <c r="BU12" s="17">
        <v>3.9268898364223197E-2</v>
      </c>
      <c r="BV12" s="17">
        <v>5.2951576842649797E-2</v>
      </c>
      <c r="BW12" s="17"/>
      <c r="BX12" s="17">
        <v>4.7089818967091801E-2</v>
      </c>
      <c r="BY12" s="17">
        <v>4.4574223307530497E-2</v>
      </c>
      <c r="BZ12" s="17"/>
      <c r="CA12" s="17">
        <v>4.0030482272714801E-2</v>
      </c>
      <c r="CB12" s="17">
        <v>6.5327943630711802E-2</v>
      </c>
      <c r="CC12" s="17">
        <v>2.1382898744022001E-2</v>
      </c>
      <c r="CD12" s="17">
        <v>5.2976438447646497E-2</v>
      </c>
    </row>
    <row r="13" spans="2:82">
      <c r="B13" s="18" t="s">
        <v>124</v>
      </c>
      <c r="C13" s="19">
        <v>7.5788938796018196E-2</v>
      </c>
      <c r="D13" s="19">
        <v>5.2605216005082799E-2</v>
      </c>
      <c r="E13" s="19">
        <v>9.8996930064022104E-2</v>
      </c>
      <c r="F13" s="19"/>
      <c r="G13" s="19">
        <v>7.2434494987067499E-2</v>
      </c>
      <c r="H13" s="19">
        <v>7.4850898456331499E-2</v>
      </c>
      <c r="I13" s="19">
        <v>8.3893596677164006E-2</v>
      </c>
      <c r="J13" s="19">
        <v>9.8316571498561905E-2</v>
      </c>
      <c r="K13" s="19">
        <v>7.0992760176413094E-2</v>
      </c>
      <c r="L13" s="19">
        <v>5.7076414479666999E-2</v>
      </c>
      <c r="M13" s="19"/>
      <c r="N13" s="19">
        <v>5.3414127606675597E-2</v>
      </c>
      <c r="O13" s="19">
        <v>6.28563298365407E-2</v>
      </c>
      <c r="P13" s="19">
        <v>8.8095377513786099E-2</v>
      </c>
      <c r="Q13" s="19">
        <v>0.10345191991118</v>
      </c>
      <c r="R13" s="19"/>
      <c r="S13" s="19">
        <v>6.9402848526448804E-2</v>
      </c>
      <c r="T13" s="19">
        <v>4.97052087987419E-2</v>
      </c>
      <c r="U13" s="19">
        <v>8.5971012427703802E-2</v>
      </c>
      <c r="V13" s="19">
        <v>9.4944391545818005E-2</v>
      </c>
      <c r="W13" s="19">
        <v>4.7103314862585399E-2</v>
      </c>
      <c r="X13" s="19">
        <v>0.106462605705174</v>
      </c>
      <c r="Y13" s="19">
        <v>6.8105559007912098E-2</v>
      </c>
      <c r="Z13" s="19">
        <v>7.8192104660298703E-2</v>
      </c>
      <c r="AA13" s="19">
        <v>8.0901321216882302E-2</v>
      </c>
      <c r="AB13" s="19">
        <v>6.8759721816140304E-2</v>
      </c>
      <c r="AC13" s="19">
        <v>7.7060051503962404E-2</v>
      </c>
      <c r="AD13" s="19">
        <v>0.12640494696038901</v>
      </c>
      <c r="AE13" s="19"/>
      <c r="AF13" s="19">
        <v>0.23044450351689</v>
      </c>
      <c r="AG13" s="19">
        <v>0.123422380212884</v>
      </c>
      <c r="AH13" s="19">
        <v>6.7977560997291797E-2</v>
      </c>
      <c r="AI13" s="19">
        <v>8.0399727050250905E-2</v>
      </c>
      <c r="AJ13" s="19">
        <v>8.8229677693105302E-2</v>
      </c>
      <c r="AK13" s="19">
        <v>5.1628638514840897E-2</v>
      </c>
      <c r="AL13" s="19">
        <v>7.4150282083988397E-2</v>
      </c>
      <c r="AM13" s="19">
        <v>8.0890679562359694E-2</v>
      </c>
      <c r="AN13" s="19">
        <v>5.7122864148049998E-2</v>
      </c>
      <c r="AO13" s="19">
        <v>4.4383074741420898E-2</v>
      </c>
      <c r="AP13" s="19">
        <v>6.3202326534451306E-2</v>
      </c>
      <c r="AQ13" s="19">
        <v>5.7582923098884201E-2</v>
      </c>
      <c r="AR13" s="19">
        <v>7.1394451410951604E-2</v>
      </c>
      <c r="AS13" s="19">
        <v>9.6523209468174401E-2</v>
      </c>
      <c r="AT13" s="19">
        <v>3.2536997425087102E-2</v>
      </c>
      <c r="AU13" s="19">
        <v>5.8636529057154101E-2</v>
      </c>
      <c r="AV13" s="19"/>
      <c r="AW13" s="19">
        <v>6.3594330870675203E-2</v>
      </c>
      <c r="AX13" s="19">
        <v>6.4311115172939304E-2</v>
      </c>
      <c r="AY13" s="19">
        <v>7.8323283623527903E-2</v>
      </c>
      <c r="AZ13" s="19">
        <v>0.101680004370344</v>
      </c>
      <c r="BA13" s="19">
        <v>7.4835756978416795E-2</v>
      </c>
      <c r="BB13" s="19">
        <v>7.4759724329518495E-2</v>
      </c>
      <c r="BC13" s="19"/>
      <c r="BD13" s="19">
        <v>9.2793326498094103E-2</v>
      </c>
      <c r="BE13" s="19">
        <v>8.4155894683544202E-2</v>
      </c>
      <c r="BF13" s="19">
        <v>6.3891657829451595E-2</v>
      </c>
      <c r="BG13" s="19">
        <v>4.9091680470065603E-2</v>
      </c>
      <c r="BH13" s="19">
        <v>4.33123629230752E-2</v>
      </c>
      <c r="BI13" s="19"/>
      <c r="BJ13" s="19">
        <v>7.5968077941212603E-2</v>
      </c>
      <c r="BK13" s="19">
        <v>7.1365532012227104E-2</v>
      </c>
      <c r="BL13" s="19"/>
      <c r="BM13" s="19">
        <v>7.6347063163946197E-2</v>
      </c>
      <c r="BN13" s="19">
        <v>7.2148614442356707E-2</v>
      </c>
      <c r="BO13" s="19"/>
      <c r="BP13" s="19">
        <v>7.1465283732427901E-2</v>
      </c>
      <c r="BQ13" s="19">
        <v>6.1088349693054399E-2</v>
      </c>
      <c r="BR13" s="19">
        <v>5.2434817094221903E-2</v>
      </c>
      <c r="BS13" s="19">
        <v>7.8899710569110895E-2</v>
      </c>
      <c r="BT13" s="19"/>
      <c r="BU13" s="19">
        <v>5.7875994033074099E-2</v>
      </c>
      <c r="BV13" s="19">
        <v>9.8591387504195702E-2</v>
      </c>
      <c r="BW13" s="19"/>
      <c r="BX13" s="19">
        <v>4.0784312694935397E-2</v>
      </c>
      <c r="BY13" s="19">
        <v>8.9673726343397694E-2</v>
      </c>
      <c r="BZ13" s="19"/>
      <c r="CA13" s="19">
        <v>2.01860230616734E-2</v>
      </c>
      <c r="CB13" s="19">
        <v>9.3973993842994999E-2</v>
      </c>
      <c r="CC13" s="19">
        <v>2.7159812527435399E-2</v>
      </c>
      <c r="CD13" s="19">
        <v>0.124895327474739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180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163</v>
      </c>
      <c r="C9" s="17">
        <v>5.0213861401025399E-2</v>
      </c>
      <c r="D9" s="17">
        <v>6.32669774317971E-2</v>
      </c>
      <c r="E9" s="17">
        <v>3.7838145388277199E-2</v>
      </c>
      <c r="F9" s="17"/>
      <c r="G9" s="17">
        <v>8.4225295706371398E-2</v>
      </c>
      <c r="H9" s="17">
        <v>9.0461689868430895E-2</v>
      </c>
      <c r="I9" s="17">
        <v>5.7897534245123103E-2</v>
      </c>
      <c r="J9" s="17">
        <v>3.75890355614934E-2</v>
      </c>
      <c r="K9" s="17">
        <v>2.4316799958919898E-2</v>
      </c>
      <c r="L9" s="17">
        <v>1.61132904939408E-2</v>
      </c>
      <c r="M9" s="17"/>
      <c r="N9" s="17">
        <v>5.2395113298914199E-2</v>
      </c>
      <c r="O9" s="17">
        <v>4.9100313916767502E-2</v>
      </c>
      <c r="P9" s="17">
        <v>5.4260861985847703E-2</v>
      </c>
      <c r="Q9" s="17">
        <v>4.6771500385024999E-2</v>
      </c>
      <c r="R9" s="17"/>
      <c r="S9" s="17">
        <v>6.6782833539140302E-2</v>
      </c>
      <c r="T9" s="17">
        <v>4.6592885479378697E-2</v>
      </c>
      <c r="U9" s="17">
        <v>3.25977124276636E-2</v>
      </c>
      <c r="V9" s="17">
        <v>4.2042396700598401E-2</v>
      </c>
      <c r="W9" s="17">
        <v>4.3526575722421502E-2</v>
      </c>
      <c r="X9" s="17">
        <v>6.1761069343261803E-2</v>
      </c>
      <c r="Y9" s="17">
        <v>2.90681063208666E-2</v>
      </c>
      <c r="Z9" s="17">
        <v>4.6665431689747697E-2</v>
      </c>
      <c r="AA9" s="17">
        <v>6.5828869278883095E-2</v>
      </c>
      <c r="AB9" s="17">
        <v>5.27330056495234E-2</v>
      </c>
      <c r="AC9" s="17">
        <v>5.5940761925519E-2</v>
      </c>
      <c r="AD9" s="17">
        <v>2.77955404089795E-2</v>
      </c>
      <c r="AE9" s="17"/>
      <c r="AF9" s="17">
        <v>8.9665299717661295E-2</v>
      </c>
      <c r="AG9" s="17">
        <v>7.8047365454988402E-2</v>
      </c>
      <c r="AH9" s="17">
        <v>3.3647579772642801E-2</v>
      </c>
      <c r="AI9" s="17">
        <v>6.0280447839375098E-2</v>
      </c>
      <c r="AJ9" s="17">
        <v>4.7838069944361399E-2</v>
      </c>
      <c r="AK9" s="17">
        <v>4.4761153312245498E-2</v>
      </c>
      <c r="AL9" s="17">
        <v>4.9049584834794803E-2</v>
      </c>
      <c r="AM9" s="17">
        <v>5.6226914185743E-2</v>
      </c>
      <c r="AN9" s="17">
        <v>4.5342272482769903E-2</v>
      </c>
      <c r="AO9" s="17">
        <v>5.8163209213694202E-2</v>
      </c>
      <c r="AP9" s="17">
        <v>5.8121341899228497E-2</v>
      </c>
      <c r="AQ9" s="17">
        <v>3.5550658885481298E-2</v>
      </c>
      <c r="AR9" s="17">
        <v>3.3643295378522002E-2</v>
      </c>
      <c r="AS9" s="17">
        <v>6.5770201818533602E-2</v>
      </c>
      <c r="AT9" s="17">
        <v>8.0230595092723095E-2</v>
      </c>
      <c r="AU9" s="17">
        <v>7.3795651261635398E-2</v>
      </c>
      <c r="AV9" s="17"/>
      <c r="AW9" s="17">
        <v>7.5977240309583804E-2</v>
      </c>
      <c r="AX9" s="17">
        <v>4.1976953017498597E-2</v>
      </c>
      <c r="AY9" s="17">
        <v>5.1561227055663197E-2</v>
      </c>
      <c r="AZ9" s="17">
        <v>4.5391019150925499E-2</v>
      </c>
      <c r="BA9" s="17">
        <v>2.8689432546014301E-2</v>
      </c>
      <c r="BB9" s="17">
        <v>4.2288052466365397E-2</v>
      </c>
      <c r="BC9" s="17"/>
      <c r="BD9" s="17">
        <v>4.4940803330576401E-2</v>
      </c>
      <c r="BE9" s="17">
        <v>3.23729177410313E-2</v>
      </c>
      <c r="BF9" s="17">
        <v>4.7521674767230203E-2</v>
      </c>
      <c r="BG9" s="17">
        <v>9.6081657777258203E-2</v>
      </c>
      <c r="BH9" s="17">
        <v>0.116936130451724</v>
      </c>
      <c r="BI9" s="17"/>
      <c r="BJ9" s="17">
        <v>4.34302775774843E-2</v>
      </c>
      <c r="BK9" s="17">
        <v>7.5175109601214998E-2</v>
      </c>
      <c r="BL9" s="17"/>
      <c r="BM9" s="17">
        <v>4.6343303646931198E-2</v>
      </c>
      <c r="BN9" s="17">
        <v>6.3958580766488096E-2</v>
      </c>
      <c r="BO9" s="17"/>
      <c r="BP9" s="17">
        <v>8.7905902776241496E-2</v>
      </c>
      <c r="BQ9" s="17">
        <v>6.9796386731229093E-2</v>
      </c>
      <c r="BR9" s="17">
        <v>4.3253029954599398E-2</v>
      </c>
      <c r="BS9" s="17">
        <v>4.0201873535166403E-2</v>
      </c>
      <c r="BT9" s="17"/>
      <c r="BU9" s="17">
        <v>5.46145626711695E-2</v>
      </c>
      <c r="BV9" s="17">
        <v>4.4611948018248901E-2</v>
      </c>
      <c r="BW9" s="17"/>
      <c r="BX9" s="17">
        <v>6.6944713350725396E-2</v>
      </c>
      <c r="BY9" s="17">
        <v>4.3577472138148499E-2</v>
      </c>
      <c r="BZ9" s="17"/>
      <c r="CA9" s="17">
        <v>0.11104123904452599</v>
      </c>
      <c r="CB9" s="17">
        <v>3.6330761968702399E-2</v>
      </c>
      <c r="CC9" s="17">
        <v>4.7681993947476103E-2</v>
      </c>
      <c r="CD9" s="17">
        <v>5.04582571006977E-2</v>
      </c>
    </row>
    <row r="10" spans="2:82" ht="28.9">
      <c r="B10" s="18" t="s">
        <v>164</v>
      </c>
      <c r="C10" s="17">
        <v>0.52744398949462101</v>
      </c>
      <c r="D10" s="17">
        <v>0.51486131253214396</v>
      </c>
      <c r="E10" s="17">
        <v>0.53770514956108795</v>
      </c>
      <c r="F10" s="17"/>
      <c r="G10" s="17">
        <v>0.47241692666192098</v>
      </c>
      <c r="H10" s="17">
        <v>0.49461639689006098</v>
      </c>
      <c r="I10" s="17">
        <v>0.54769659880039101</v>
      </c>
      <c r="J10" s="17">
        <v>0.56669387497884305</v>
      </c>
      <c r="K10" s="17">
        <v>0.54107618931499502</v>
      </c>
      <c r="L10" s="17">
        <v>0.53326281809491605</v>
      </c>
      <c r="M10" s="17"/>
      <c r="N10" s="17">
        <v>0.55656703285771203</v>
      </c>
      <c r="O10" s="17">
        <v>0.54710325134342697</v>
      </c>
      <c r="P10" s="17">
        <v>0.50594533643374096</v>
      </c>
      <c r="Q10" s="17">
        <v>0.494365122776109</v>
      </c>
      <c r="R10" s="17"/>
      <c r="S10" s="17">
        <v>0.52344127996381895</v>
      </c>
      <c r="T10" s="17">
        <v>0.55600935408379004</v>
      </c>
      <c r="U10" s="17">
        <v>0.60225330073677896</v>
      </c>
      <c r="V10" s="17">
        <v>0.501201607448301</v>
      </c>
      <c r="W10" s="17">
        <v>0.55972918773181002</v>
      </c>
      <c r="X10" s="17">
        <v>0.44760728275258999</v>
      </c>
      <c r="Y10" s="17">
        <v>0.51477289229873802</v>
      </c>
      <c r="Z10" s="17">
        <v>0.454020479192416</v>
      </c>
      <c r="AA10" s="17">
        <v>0.53409631447392203</v>
      </c>
      <c r="AB10" s="17">
        <v>0.54274213139869398</v>
      </c>
      <c r="AC10" s="17">
        <v>0.533879576555783</v>
      </c>
      <c r="AD10" s="17">
        <v>0.51645399054724705</v>
      </c>
      <c r="AE10" s="17"/>
      <c r="AF10" s="17">
        <v>0.44308481157740598</v>
      </c>
      <c r="AG10" s="17">
        <v>0.49293573467741703</v>
      </c>
      <c r="AH10" s="17">
        <v>0.51522712889353595</v>
      </c>
      <c r="AI10" s="17">
        <v>0.56085335051645602</v>
      </c>
      <c r="AJ10" s="17">
        <v>0.48992072018208499</v>
      </c>
      <c r="AK10" s="17">
        <v>0.54406924278370405</v>
      </c>
      <c r="AL10" s="17">
        <v>0.507334470449741</v>
      </c>
      <c r="AM10" s="17">
        <v>0.53437078327969401</v>
      </c>
      <c r="AN10" s="17">
        <v>0.56366419374524501</v>
      </c>
      <c r="AO10" s="17">
        <v>0.59402106610723404</v>
      </c>
      <c r="AP10" s="17">
        <v>0.49288601608661597</v>
      </c>
      <c r="AQ10" s="17">
        <v>0.61737119052318101</v>
      </c>
      <c r="AR10" s="17">
        <v>0.44129262001352199</v>
      </c>
      <c r="AS10" s="17">
        <v>0.50288936072310997</v>
      </c>
      <c r="AT10" s="17">
        <v>0.53001486571437895</v>
      </c>
      <c r="AU10" s="17">
        <v>0.51198549867466603</v>
      </c>
      <c r="AV10" s="17"/>
      <c r="AW10" s="17">
        <v>0.52804596890807298</v>
      </c>
      <c r="AX10" s="17">
        <v>0.53995742914673495</v>
      </c>
      <c r="AY10" s="17">
        <v>0.50895718999960804</v>
      </c>
      <c r="AZ10" s="17">
        <v>0.51617036573524899</v>
      </c>
      <c r="BA10" s="17">
        <v>0.54896751692587598</v>
      </c>
      <c r="BB10" s="17">
        <v>0.51058127824492805</v>
      </c>
      <c r="BC10" s="17"/>
      <c r="BD10" s="17">
        <v>0.471790533031681</v>
      </c>
      <c r="BE10" s="17">
        <v>0.52857163166212595</v>
      </c>
      <c r="BF10" s="17">
        <v>0.58603678855302699</v>
      </c>
      <c r="BG10" s="17">
        <v>0.53991043436918895</v>
      </c>
      <c r="BH10" s="17">
        <v>0.48674736704626698</v>
      </c>
      <c r="BI10" s="17"/>
      <c r="BJ10" s="17">
        <v>0.54024310780808105</v>
      </c>
      <c r="BK10" s="17">
        <v>0.47496964166974298</v>
      </c>
      <c r="BL10" s="17"/>
      <c r="BM10" s="17">
        <v>0.53040471328916305</v>
      </c>
      <c r="BN10" s="17">
        <v>0.51789991596284601</v>
      </c>
      <c r="BO10" s="17"/>
      <c r="BP10" s="17">
        <v>0.50808706138682302</v>
      </c>
      <c r="BQ10" s="17">
        <v>0.53253680650804203</v>
      </c>
      <c r="BR10" s="17">
        <v>0.51675102092571501</v>
      </c>
      <c r="BS10" s="17">
        <v>0.53508477558352097</v>
      </c>
      <c r="BT10" s="17"/>
      <c r="BU10" s="17">
        <v>0.56483525854289096</v>
      </c>
      <c r="BV10" s="17">
        <v>0.479846427737461</v>
      </c>
      <c r="BW10" s="17"/>
      <c r="BX10" s="17">
        <v>0.56712400650213202</v>
      </c>
      <c r="BY10" s="17">
        <v>0.51170468108336398</v>
      </c>
      <c r="BZ10" s="17"/>
      <c r="CA10" s="17">
        <v>0.54184182697143601</v>
      </c>
      <c r="CB10" s="17">
        <v>0.45292323040753302</v>
      </c>
      <c r="CC10" s="17">
        <v>0.63947670134393297</v>
      </c>
      <c r="CD10" s="17">
        <v>0.47539319908605299</v>
      </c>
    </row>
    <row r="11" spans="2:82" ht="28.9">
      <c r="B11" s="18" t="s">
        <v>165</v>
      </c>
      <c r="C11" s="17">
        <v>0.22738292550888101</v>
      </c>
      <c r="D11" s="17">
        <v>0.26063556697066498</v>
      </c>
      <c r="E11" s="17">
        <v>0.195652208180291</v>
      </c>
      <c r="F11" s="17"/>
      <c r="G11" s="17">
        <v>0.28262138749511501</v>
      </c>
      <c r="H11" s="17">
        <v>0.23425124475197401</v>
      </c>
      <c r="I11" s="17">
        <v>0.188053476039863</v>
      </c>
      <c r="J11" s="17">
        <v>0.17427330352221801</v>
      </c>
      <c r="K11" s="17">
        <v>0.24030211511326299</v>
      </c>
      <c r="L11" s="17">
        <v>0.251623222257506</v>
      </c>
      <c r="M11" s="17"/>
      <c r="N11" s="17">
        <v>0.26097870067552198</v>
      </c>
      <c r="O11" s="17">
        <v>0.230953218781944</v>
      </c>
      <c r="P11" s="17">
        <v>0.23069863200789401</v>
      </c>
      <c r="Q11" s="17">
        <v>0.18478957991230599</v>
      </c>
      <c r="R11" s="17"/>
      <c r="S11" s="17">
        <v>0.24031539202437499</v>
      </c>
      <c r="T11" s="17">
        <v>0.221135436247518</v>
      </c>
      <c r="U11" s="17">
        <v>0.16089511857071701</v>
      </c>
      <c r="V11" s="17">
        <v>0.262493523133076</v>
      </c>
      <c r="W11" s="17">
        <v>0.202900868614835</v>
      </c>
      <c r="X11" s="17">
        <v>0.256279472688207</v>
      </c>
      <c r="Y11" s="17">
        <v>0.245134304175362</v>
      </c>
      <c r="Z11" s="17">
        <v>0.26766311736145798</v>
      </c>
      <c r="AA11" s="17">
        <v>0.21582843212547401</v>
      </c>
      <c r="AB11" s="17">
        <v>0.21806041637729701</v>
      </c>
      <c r="AC11" s="17">
        <v>0.19697101542262499</v>
      </c>
      <c r="AD11" s="17">
        <v>0.25647832629255801</v>
      </c>
      <c r="AE11" s="17"/>
      <c r="AF11" s="17">
        <v>0.15576681064131301</v>
      </c>
      <c r="AG11" s="17">
        <v>0.16334993285365701</v>
      </c>
      <c r="AH11" s="17">
        <v>0.190152434249451</v>
      </c>
      <c r="AI11" s="17">
        <v>0.163060088901501</v>
      </c>
      <c r="AJ11" s="17">
        <v>0.26330282096176799</v>
      </c>
      <c r="AK11" s="17">
        <v>0.26622719268795197</v>
      </c>
      <c r="AL11" s="17">
        <v>0.22481631539897701</v>
      </c>
      <c r="AM11" s="17">
        <v>0.199913352381663</v>
      </c>
      <c r="AN11" s="17">
        <v>0.25145135746797997</v>
      </c>
      <c r="AO11" s="17">
        <v>0.20926897810252601</v>
      </c>
      <c r="AP11" s="17">
        <v>0.23877096587825</v>
      </c>
      <c r="AQ11" s="17">
        <v>0.20943864645014099</v>
      </c>
      <c r="AR11" s="17">
        <v>0.341249148999899</v>
      </c>
      <c r="AS11" s="17">
        <v>0.23747420143513601</v>
      </c>
      <c r="AT11" s="17">
        <v>0.25758210085674899</v>
      </c>
      <c r="AU11" s="17">
        <v>0.29124512218470699</v>
      </c>
      <c r="AV11" s="17"/>
      <c r="AW11" s="17">
        <v>0.22479450258617201</v>
      </c>
      <c r="AX11" s="17">
        <v>0.24827097069276099</v>
      </c>
      <c r="AY11" s="17">
        <v>0.210016350727874</v>
      </c>
      <c r="AZ11" s="17">
        <v>0.21166558672720401</v>
      </c>
      <c r="BA11" s="17">
        <v>0.22110849289380299</v>
      </c>
      <c r="BB11" s="17">
        <v>0.24828975603975001</v>
      </c>
      <c r="BC11" s="17"/>
      <c r="BD11" s="17">
        <v>0.212283706809621</v>
      </c>
      <c r="BE11" s="17">
        <v>0.23006170879523299</v>
      </c>
      <c r="BF11" s="17">
        <v>0.22894037996153299</v>
      </c>
      <c r="BG11" s="17">
        <v>0.25914193782734801</v>
      </c>
      <c r="BH11" s="17">
        <v>0.28511166399945898</v>
      </c>
      <c r="BI11" s="17"/>
      <c r="BJ11" s="17">
        <v>0.2181760351142</v>
      </c>
      <c r="BK11" s="17">
        <v>0.27154072574673999</v>
      </c>
      <c r="BL11" s="17"/>
      <c r="BM11" s="17">
        <v>0.22414995867249199</v>
      </c>
      <c r="BN11" s="17">
        <v>0.24540266616607301</v>
      </c>
      <c r="BO11" s="17"/>
      <c r="BP11" s="17">
        <v>0.25300901084011701</v>
      </c>
      <c r="BQ11" s="17">
        <v>0.22762359346015901</v>
      </c>
      <c r="BR11" s="17">
        <v>0.312654675284812</v>
      </c>
      <c r="BS11" s="17">
        <v>0.21842797966855601</v>
      </c>
      <c r="BT11" s="17"/>
      <c r="BU11" s="17">
        <v>0.23251292734496101</v>
      </c>
      <c r="BV11" s="17">
        <v>0.22085264222558501</v>
      </c>
      <c r="BW11" s="17"/>
      <c r="BX11" s="17">
        <v>0.25420715899739399</v>
      </c>
      <c r="BY11" s="17">
        <v>0.21674293803883099</v>
      </c>
      <c r="BZ11" s="17"/>
      <c r="CA11" s="17">
        <v>0.24347754710832301</v>
      </c>
      <c r="CB11" s="17">
        <v>0.23089613433362899</v>
      </c>
      <c r="CC11" s="17">
        <v>0.23459008416020499</v>
      </c>
      <c r="CD11" s="17">
        <v>0.212073762067854</v>
      </c>
    </row>
    <row r="12" spans="2:82">
      <c r="B12" s="18" t="s">
        <v>166</v>
      </c>
      <c r="C12" s="17">
        <v>4.9781451716346597E-2</v>
      </c>
      <c r="D12" s="17">
        <v>6.1134571648111001E-2</v>
      </c>
      <c r="E12" s="17">
        <v>3.9062947416290399E-2</v>
      </c>
      <c r="F12" s="17"/>
      <c r="G12" s="17">
        <v>5.3812587799358699E-2</v>
      </c>
      <c r="H12" s="17">
        <v>5.1016127060389202E-2</v>
      </c>
      <c r="I12" s="17">
        <v>5.7930934063597998E-2</v>
      </c>
      <c r="J12" s="17">
        <v>5.0779557927375797E-2</v>
      </c>
      <c r="K12" s="17">
        <v>4.1601429590782599E-2</v>
      </c>
      <c r="L12" s="17">
        <v>4.41116851143738E-2</v>
      </c>
      <c r="M12" s="17"/>
      <c r="N12" s="17">
        <v>3.6323820268341203E-2</v>
      </c>
      <c r="O12" s="17">
        <v>4.5253899160386003E-2</v>
      </c>
      <c r="P12" s="17">
        <v>5.39319227205423E-2</v>
      </c>
      <c r="Q12" s="17">
        <v>6.3859821207700604E-2</v>
      </c>
      <c r="R12" s="17"/>
      <c r="S12" s="17">
        <v>4.8777303913689299E-2</v>
      </c>
      <c r="T12" s="17">
        <v>3.8921677334021201E-2</v>
      </c>
      <c r="U12" s="17">
        <v>5.8214036357327401E-2</v>
      </c>
      <c r="V12" s="17">
        <v>3.5161108935896898E-2</v>
      </c>
      <c r="W12" s="17">
        <v>3.5429200242129297E-2</v>
      </c>
      <c r="X12" s="17">
        <v>4.95791671280865E-2</v>
      </c>
      <c r="Y12" s="17">
        <v>4.0917895978029299E-2</v>
      </c>
      <c r="Z12" s="17">
        <v>6.9579295467635499E-2</v>
      </c>
      <c r="AA12" s="17">
        <v>5.2415052814120698E-2</v>
      </c>
      <c r="AB12" s="17">
        <v>6.09737862085123E-2</v>
      </c>
      <c r="AC12" s="17">
        <v>5.9178537690029898E-2</v>
      </c>
      <c r="AD12" s="17">
        <v>9.5332214912267801E-2</v>
      </c>
      <c r="AE12" s="17"/>
      <c r="AF12" s="17">
        <v>0</v>
      </c>
      <c r="AG12" s="17">
        <v>8.1739340703983004E-2</v>
      </c>
      <c r="AH12" s="17">
        <v>7.3970064306685498E-2</v>
      </c>
      <c r="AI12" s="17">
        <v>6.00701965445136E-2</v>
      </c>
      <c r="AJ12" s="17">
        <v>4.9804064055676597E-2</v>
      </c>
      <c r="AK12" s="17">
        <v>3.6244277091935402E-2</v>
      </c>
      <c r="AL12" s="17">
        <v>4.4737771170395499E-2</v>
      </c>
      <c r="AM12" s="17">
        <v>3.44958406163655E-2</v>
      </c>
      <c r="AN12" s="17">
        <v>3.9330803098047998E-2</v>
      </c>
      <c r="AO12" s="17">
        <v>1.9615050559272901E-2</v>
      </c>
      <c r="AP12" s="17">
        <v>7.3140120053215699E-2</v>
      </c>
      <c r="AQ12" s="17">
        <v>5.6788832333312403E-2</v>
      </c>
      <c r="AR12" s="17">
        <v>5.6715754424620103E-2</v>
      </c>
      <c r="AS12" s="17">
        <v>6.6160232722404205E-2</v>
      </c>
      <c r="AT12" s="17">
        <v>5.3174742792198797E-2</v>
      </c>
      <c r="AU12" s="17">
        <v>5.6007702766866702E-2</v>
      </c>
      <c r="AV12" s="17"/>
      <c r="AW12" s="17">
        <v>5.61504992117247E-2</v>
      </c>
      <c r="AX12" s="17">
        <v>4.7229543375287897E-2</v>
      </c>
      <c r="AY12" s="17">
        <v>6.4918907523808994E-2</v>
      </c>
      <c r="AZ12" s="17">
        <v>4.4123973689921998E-2</v>
      </c>
      <c r="BA12" s="17">
        <v>4.0738680496376203E-2</v>
      </c>
      <c r="BB12" s="17">
        <v>4.0574761255221498E-2</v>
      </c>
      <c r="BC12" s="17"/>
      <c r="BD12" s="17">
        <v>5.3188626140215099E-2</v>
      </c>
      <c r="BE12" s="17">
        <v>6.4614270588408004E-2</v>
      </c>
      <c r="BF12" s="17">
        <v>3.6081995928971197E-2</v>
      </c>
      <c r="BG12" s="17">
        <v>4.4680350458969301E-2</v>
      </c>
      <c r="BH12" s="17">
        <v>4.5815834615484101E-2</v>
      </c>
      <c r="BI12" s="17"/>
      <c r="BJ12" s="17">
        <v>4.8973845679761797E-2</v>
      </c>
      <c r="BK12" s="17">
        <v>5.3993333177272201E-2</v>
      </c>
      <c r="BL12" s="17"/>
      <c r="BM12" s="17">
        <v>5.0544871458558398E-2</v>
      </c>
      <c r="BN12" s="17">
        <v>4.4195902208586997E-2</v>
      </c>
      <c r="BO12" s="17"/>
      <c r="BP12" s="17">
        <v>4.22810729831435E-2</v>
      </c>
      <c r="BQ12" s="17">
        <v>4.9121152171077202E-2</v>
      </c>
      <c r="BR12" s="17">
        <v>6.2772519416967001E-2</v>
      </c>
      <c r="BS12" s="17">
        <v>4.8732956943061102E-2</v>
      </c>
      <c r="BT12" s="17"/>
      <c r="BU12" s="17">
        <v>3.8308720685068902E-2</v>
      </c>
      <c r="BV12" s="17">
        <v>6.4385770790930094E-2</v>
      </c>
      <c r="BW12" s="17"/>
      <c r="BX12" s="17">
        <v>3.7248928253488599E-2</v>
      </c>
      <c r="BY12" s="17">
        <v>5.4752549685278998E-2</v>
      </c>
      <c r="BZ12" s="17"/>
      <c r="CA12" s="17">
        <v>4.2333259917775E-2</v>
      </c>
      <c r="CB12" s="17">
        <v>7.7478880661911095E-2</v>
      </c>
      <c r="CC12" s="17">
        <v>2.1149696732071399E-2</v>
      </c>
      <c r="CD12" s="17">
        <v>5.57257047448734E-2</v>
      </c>
    </row>
    <row r="13" spans="2:82">
      <c r="B13" s="18" t="s">
        <v>124</v>
      </c>
      <c r="C13" s="19">
        <v>0.14517777187912501</v>
      </c>
      <c r="D13" s="19">
        <v>0.100101571417283</v>
      </c>
      <c r="E13" s="19">
        <v>0.189741549454053</v>
      </c>
      <c r="F13" s="19"/>
      <c r="G13" s="19">
        <v>0.106923802337235</v>
      </c>
      <c r="H13" s="19">
        <v>0.12965454142914401</v>
      </c>
      <c r="I13" s="19">
        <v>0.14842145685102601</v>
      </c>
      <c r="J13" s="19">
        <v>0.17066422801007</v>
      </c>
      <c r="K13" s="19">
        <v>0.15270346602203899</v>
      </c>
      <c r="L13" s="19">
        <v>0.15488898403926399</v>
      </c>
      <c r="M13" s="19"/>
      <c r="N13" s="19">
        <v>9.3735332899510096E-2</v>
      </c>
      <c r="O13" s="19">
        <v>0.12758931679747601</v>
      </c>
      <c r="P13" s="19">
        <v>0.155163246851975</v>
      </c>
      <c r="Q13" s="19">
        <v>0.21021397571886</v>
      </c>
      <c r="R13" s="19"/>
      <c r="S13" s="19">
        <v>0.120683190558977</v>
      </c>
      <c r="T13" s="19">
        <v>0.13734064685529099</v>
      </c>
      <c r="U13" s="19">
        <v>0.14603983190751299</v>
      </c>
      <c r="V13" s="19">
        <v>0.159101363782128</v>
      </c>
      <c r="W13" s="19">
        <v>0.15841416768880401</v>
      </c>
      <c r="X13" s="19">
        <v>0.18477300808785499</v>
      </c>
      <c r="Y13" s="19">
        <v>0.170106801227004</v>
      </c>
      <c r="Z13" s="19">
        <v>0.162071676288743</v>
      </c>
      <c r="AA13" s="19">
        <v>0.1318313313076</v>
      </c>
      <c r="AB13" s="19">
        <v>0.12549066036597301</v>
      </c>
      <c r="AC13" s="19">
        <v>0.154030108406044</v>
      </c>
      <c r="AD13" s="19">
        <v>0.103939927838948</v>
      </c>
      <c r="AE13" s="19"/>
      <c r="AF13" s="19">
        <v>0.31148307806361902</v>
      </c>
      <c r="AG13" s="19">
        <v>0.18392762630995499</v>
      </c>
      <c r="AH13" s="19">
        <v>0.187002792777684</v>
      </c>
      <c r="AI13" s="19">
        <v>0.15573591619815499</v>
      </c>
      <c r="AJ13" s="19">
        <v>0.149134324856109</v>
      </c>
      <c r="AK13" s="19">
        <v>0.108698134124163</v>
      </c>
      <c r="AL13" s="19">
        <v>0.17406185814609099</v>
      </c>
      <c r="AM13" s="19">
        <v>0.17499310953653499</v>
      </c>
      <c r="AN13" s="19">
        <v>0.10021137320595699</v>
      </c>
      <c r="AO13" s="19">
        <v>0.11893169601727301</v>
      </c>
      <c r="AP13" s="19">
        <v>0.13708155608268999</v>
      </c>
      <c r="AQ13" s="19">
        <v>8.08506718078848E-2</v>
      </c>
      <c r="AR13" s="19">
        <v>0.12709918118343699</v>
      </c>
      <c r="AS13" s="19">
        <v>0.127706003300816</v>
      </c>
      <c r="AT13" s="19">
        <v>7.8997695543950003E-2</v>
      </c>
      <c r="AU13" s="19">
        <v>6.6966025112125405E-2</v>
      </c>
      <c r="AV13" s="19"/>
      <c r="AW13" s="19">
        <v>0.11503178898444701</v>
      </c>
      <c r="AX13" s="19">
        <v>0.122565103767717</v>
      </c>
      <c r="AY13" s="19">
        <v>0.164546324693046</v>
      </c>
      <c r="AZ13" s="19">
        <v>0.18264905469670001</v>
      </c>
      <c r="BA13" s="19">
        <v>0.16049587713793001</v>
      </c>
      <c r="BB13" s="19">
        <v>0.158266151993735</v>
      </c>
      <c r="BC13" s="19"/>
      <c r="BD13" s="19">
        <v>0.21779633068790699</v>
      </c>
      <c r="BE13" s="19">
        <v>0.14437947121320199</v>
      </c>
      <c r="BF13" s="19">
        <v>0.101419160789239</v>
      </c>
      <c r="BG13" s="19">
        <v>6.0185619567235303E-2</v>
      </c>
      <c r="BH13" s="19">
        <v>6.5389003887066102E-2</v>
      </c>
      <c r="BI13" s="19"/>
      <c r="BJ13" s="19">
        <v>0.149176733820472</v>
      </c>
      <c r="BK13" s="19">
        <v>0.124321189805029</v>
      </c>
      <c r="BL13" s="19"/>
      <c r="BM13" s="19">
        <v>0.14855715293285501</v>
      </c>
      <c r="BN13" s="19">
        <v>0.12854293489600499</v>
      </c>
      <c r="BO13" s="19"/>
      <c r="BP13" s="19">
        <v>0.108716952013675</v>
      </c>
      <c r="BQ13" s="19">
        <v>0.120922061129493</v>
      </c>
      <c r="BR13" s="19">
        <v>6.4568754417907104E-2</v>
      </c>
      <c r="BS13" s="19">
        <v>0.15755241426969599</v>
      </c>
      <c r="BT13" s="19"/>
      <c r="BU13" s="19">
        <v>0.10972853075591001</v>
      </c>
      <c r="BV13" s="19">
        <v>0.19030321122777499</v>
      </c>
      <c r="BW13" s="19"/>
      <c r="BX13" s="19">
        <v>7.4475192896260201E-2</v>
      </c>
      <c r="BY13" s="19">
        <v>0.173222359054377</v>
      </c>
      <c r="BZ13" s="19"/>
      <c r="CA13" s="19">
        <v>6.1306126957940001E-2</v>
      </c>
      <c r="CB13" s="19">
        <v>0.202370992628225</v>
      </c>
      <c r="CC13" s="19">
        <v>5.7101523816314698E-2</v>
      </c>
      <c r="CD13" s="19">
        <v>0.20634907700052199</v>
      </c>
    </row>
    <row r="14" spans="2:82">
      <c r="B14" s="16"/>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F20"/>
  <sheetViews>
    <sheetView showGridLines="0" workbookViewId="0">
      <pane xSplit="2" topLeftCell="C1" activePane="topRight" state="frozen"/>
      <selection pane="topRight"/>
    </sheetView>
  </sheetViews>
  <sheetFormatPr defaultColWidth="10.85546875" defaultRowHeight="14.45"/>
  <cols>
    <col min="2" max="2" width="25.7109375" customWidth="1"/>
    <col min="3" max="6" width="20.7109375" customWidth="1"/>
  </cols>
  <sheetData>
    <row r="2" spans="2:6" ht="40.15" customHeight="1">
      <c r="D2" s="31" t="s">
        <v>455</v>
      </c>
      <c r="E2" s="32"/>
      <c r="F2" s="32"/>
    </row>
    <row r="6" spans="2:6" ht="49.9" customHeight="1">
      <c r="B6" s="20" t="s">
        <v>32</v>
      </c>
      <c r="C6" s="20" t="s">
        <v>456</v>
      </c>
      <c r="D6" s="20" t="s">
        <v>457</v>
      </c>
      <c r="E6" s="20" t="s">
        <v>458</v>
      </c>
    </row>
    <row r="7" spans="2:6">
      <c r="B7" s="18" t="s">
        <v>182</v>
      </c>
      <c r="C7" s="17">
        <v>0.15836697169629299</v>
      </c>
      <c r="D7" s="17">
        <v>0.188416968617237</v>
      </c>
      <c r="E7" s="17">
        <v>0.10252325987137099</v>
      </c>
    </row>
    <row r="8" spans="2:6">
      <c r="B8" s="18" t="s">
        <v>183</v>
      </c>
      <c r="C8" s="17">
        <v>0.21395383036881299</v>
      </c>
      <c r="D8" s="17">
        <v>0.247917771843912</v>
      </c>
      <c r="E8" s="17">
        <v>0.157535777824482</v>
      </c>
    </row>
    <row r="9" spans="2:6">
      <c r="B9" s="18" t="s">
        <v>184</v>
      </c>
      <c r="C9" s="17">
        <v>0.24951455892818</v>
      </c>
      <c r="D9" s="17">
        <v>0.21308399249563401</v>
      </c>
      <c r="E9" s="17">
        <v>0.23204725782667801</v>
      </c>
    </row>
    <row r="10" spans="2:6">
      <c r="B10" s="18" t="s">
        <v>185</v>
      </c>
      <c r="C10" s="17">
        <v>0.20357532024111999</v>
      </c>
      <c r="D10" s="17">
        <v>0.12107260728379</v>
      </c>
      <c r="E10" s="17">
        <v>0.20977277691799201</v>
      </c>
    </row>
    <row r="11" spans="2:6">
      <c r="B11" s="18" t="s">
        <v>186</v>
      </c>
      <c r="C11" s="17">
        <v>0.12168594341064499</v>
      </c>
      <c r="D11" s="17">
        <v>0.13501723307965499</v>
      </c>
      <c r="E11" s="17">
        <v>0.19144422880477799</v>
      </c>
    </row>
    <row r="12" spans="2:6">
      <c r="B12" s="18" t="s">
        <v>187</v>
      </c>
      <c r="C12" s="17">
        <v>4.50790388857965E-2</v>
      </c>
      <c r="D12" s="17">
        <v>6.9491674816133595E-2</v>
      </c>
      <c r="E12" s="17">
        <v>8.9684736420793304E-2</v>
      </c>
    </row>
    <row r="13" spans="2:6">
      <c r="B13" s="18" t="s">
        <v>188</v>
      </c>
      <c r="C13" s="17">
        <v>7.8243364691513596E-3</v>
      </c>
      <c r="D13" s="17">
        <v>2.4999751863639001E-2</v>
      </c>
      <c r="E13" s="17">
        <v>1.69919623339049E-2</v>
      </c>
    </row>
    <row r="14" spans="2:6">
      <c r="B14" s="16"/>
      <c r="C14" s="16"/>
      <c r="D14" s="16"/>
      <c r="E14" s="16"/>
    </row>
    <row r="15" spans="2:6">
      <c r="B15" t="s">
        <v>427</v>
      </c>
    </row>
    <row r="16" spans="2:6">
      <c r="B16" t="s">
        <v>428</v>
      </c>
    </row>
    <row r="20" spans="2:2">
      <c r="B20"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D20"/>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182</v>
      </c>
      <c r="C9" s="17">
        <v>0.15836697169629299</v>
      </c>
      <c r="D9" s="17">
        <v>0.157486715296216</v>
      </c>
      <c r="E9" s="17">
        <v>0.15583673752486599</v>
      </c>
      <c r="F9" s="17"/>
      <c r="G9" s="17">
        <v>0.17654042949428</v>
      </c>
      <c r="H9" s="17">
        <v>0.14907138838626099</v>
      </c>
      <c r="I9" s="17">
        <v>0.164296062925157</v>
      </c>
      <c r="J9" s="17">
        <v>0.14765163560386299</v>
      </c>
      <c r="K9" s="17">
        <v>0.15914421618800301</v>
      </c>
      <c r="L9" s="17">
        <v>0.15719582075600499</v>
      </c>
      <c r="M9" s="17"/>
      <c r="N9" s="17">
        <v>0.15682090833492701</v>
      </c>
      <c r="O9" s="17">
        <v>0.15369078352462101</v>
      </c>
      <c r="P9" s="17">
        <v>0.162059070832312</v>
      </c>
      <c r="Q9" s="17">
        <v>0.162044891693019</v>
      </c>
      <c r="R9" s="17"/>
      <c r="S9" s="17">
        <v>0.149939500014205</v>
      </c>
      <c r="T9" s="17">
        <v>0.141838015281569</v>
      </c>
      <c r="U9" s="17">
        <v>0.13819132387413999</v>
      </c>
      <c r="V9" s="17">
        <v>0.15517183894082001</v>
      </c>
      <c r="W9" s="17">
        <v>0.16064497050827201</v>
      </c>
      <c r="X9" s="17">
        <v>0.177687189024096</v>
      </c>
      <c r="Y9" s="17">
        <v>0.167440819370548</v>
      </c>
      <c r="Z9" s="17">
        <v>0.16590627735256799</v>
      </c>
      <c r="AA9" s="17">
        <v>0.15512293777289901</v>
      </c>
      <c r="AB9" s="17">
        <v>0.17583948939635799</v>
      </c>
      <c r="AC9" s="17">
        <v>0.131021610107206</v>
      </c>
      <c r="AD9" s="17">
        <v>0.24022537050581799</v>
      </c>
      <c r="AE9" s="17"/>
      <c r="AF9" s="17">
        <v>0.13822766120817101</v>
      </c>
      <c r="AG9" s="17">
        <v>0.180010419027643</v>
      </c>
      <c r="AH9" s="17">
        <v>0.187540033193341</v>
      </c>
      <c r="AI9" s="17">
        <v>0.16412744568500101</v>
      </c>
      <c r="AJ9" s="17">
        <v>0.156581162671732</v>
      </c>
      <c r="AK9" s="17">
        <v>0.177393870926358</v>
      </c>
      <c r="AL9" s="17">
        <v>0.138178563553121</v>
      </c>
      <c r="AM9" s="17">
        <v>0.105966588398911</v>
      </c>
      <c r="AN9" s="17">
        <v>0.139145748388042</v>
      </c>
      <c r="AO9" s="17">
        <v>0.179633322330158</v>
      </c>
      <c r="AP9" s="17">
        <v>0.174932266300316</v>
      </c>
      <c r="AQ9" s="17">
        <v>0.19795655014268199</v>
      </c>
      <c r="AR9" s="17">
        <v>0.16242427001430701</v>
      </c>
      <c r="AS9" s="17">
        <v>0.16171662869619299</v>
      </c>
      <c r="AT9" s="17">
        <v>9.71390169658366E-2</v>
      </c>
      <c r="AU9" s="17">
        <v>0.151492554777581</v>
      </c>
      <c r="AV9" s="17"/>
      <c r="AW9" s="17">
        <v>0.15000255486128899</v>
      </c>
      <c r="AX9" s="17">
        <v>0.16769209918229899</v>
      </c>
      <c r="AY9" s="17">
        <v>0.17637233480171099</v>
      </c>
      <c r="AZ9" s="17">
        <v>0.14665917526901401</v>
      </c>
      <c r="BA9" s="17">
        <v>0.15191159156683501</v>
      </c>
      <c r="BB9" s="17">
        <v>0.15931512406463</v>
      </c>
      <c r="BC9" s="17"/>
      <c r="BD9" s="17">
        <v>0.14425157781259201</v>
      </c>
      <c r="BE9" s="17">
        <v>0.16944618361281799</v>
      </c>
      <c r="BF9" s="17">
        <v>0.16406342132893201</v>
      </c>
      <c r="BG9" s="17">
        <v>0.149390871035774</v>
      </c>
      <c r="BH9" s="17">
        <v>0.14358638664537099</v>
      </c>
      <c r="BI9" s="17"/>
      <c r="BJ9" s="17">
        <v>0.158445504811211</v>
      </c>
      <c r="BK9" s="17">
        <v>0.16117486728991101</v>
      </c>
      <c r="BL9" s="17"/>
      <c r="BM9" s="17">
        <v>0.157609810844484</v>
      </c>
      <c r="BN9" s="17">
        <v>0.16162699007439901</v>
      </c>
      <c r="BO9" s="17"/>
      <c r="BP9" s="17">
        <v>0.152572893221054</v>
      </c>
      <c r="BQ9" s="17">
        <v>0.183516131616977</v>
      </c>
      <c r="BR9" s="17">
        <v>0.161742377827337</v>
      </c>
      <c r="BS9" s="17">
        <v>0.153227036508087</v>
      </c>
      <c r="BT9" s="17"/>
      <c r="BU9" s="17">
        <v>0.15925225334700799</v>
      </c>
      <c r="BV9" s="17">
        <v>0.157240044231274</v>
      </c>
      <c r="BW9" s="17"/>
      <c r="BX9" s="17">
        <v>0.15882837326959701</v>
      </c>
      <c r="BY9" s="17">
        <v>0.15818395409168201</v>
      </c>
      <c r="BZ9" s="17"/>
      <c r="CA9" s="17">
        <v>0.19728675062883599</v>
      </c>
      <c r="CB9" s="17">
        <v>0.18672423634319099</v>
      </c>
      <c r="CC9" s="17">
        <v>0.17020925450062099</v>
      </c>
      <c r="CD9" s="17">
        <v>0.108191130076476</v>
      </c>
    </row>
    <row r="10" spans="2:82">
      <c r="B10" s="18" t="s">
        <v>183</v>
      </c>
      <c r="C10" s="17">
        <v>0.21395383036881299</v>
      </c>
      <c r="D10" s="17">
        <v>0.20932062522230599</v>
      </c>
      <c r="E10" s="17">
        <v>0.21916986346485401</v>
      </c>
      <c r="F10" s="17"/>
      <c r="G10" s="17">
        <v>0.22674332309806899</v>
      </c>
      <c r="H10" s="17">
        <v>0.185139745549803</v>
      </c>
      <c r="I10" s="17">
        <v>0.21946341579343001</v>
      </c>
      <c r="J10" s="17">
        <v>0.23255883337813499</v>
      </c>
      <c r="K10" s="17">
        <v>0.21753871754200099</v>
      </c>
      <c r="L10" s="17">
        <v>0.20690790736812201</v>
      </c>
      <c r="M10" s="17"/>
      <c r="N10" s="17">
        <v>0.221490270906854</v>
      </c>
      <c r="O10" s="17">
        <v>0.21749639206834101</v>
      </c>
      <c r="P10" s="17">
        <v>0.21811245934948401</v>
      </c>
      <c r="Q10" s="17">
        <v>0.197511741946129</v>
      </c>
      <c r="R10" s="17"/>
      <c r="S10" s="17">
        <v>0.18043521894916001</v>
      </c>
      <c r="T10" s="17">
        <v>0.22817288841555</v>
      </c>
      <c r="U10" s="17">
        <v>0.19690681050360001</v>
      </c>
      <c r="V10" s="17">
        <v>0.25233856903301299</v>
      </c>
      <c r="W10" s="17">
        <v>0.229688610479133</v>
      </c>
      <c r="X10" s="17">
        <v>0.196739290395054</v>
      </c>
      <c r="Y10" s="17">
        <v>0.19051439921692201</v>
      </c>
      <c r="Z10" s="17">
        <v>0.21212828056866301</v>
      </c>
      <c r="AA10" s="17">
        <v>0.225186889876129</v>
      </c>
      <c r="AB10" s="17">
        <v>0.20642633067547</v>
      </c>
      <c r="AC10" s="17">
        <v>0.24269005066266999</v>
      </c>
      <c r="AD10" s="17">
        <v>0.25244092197969598</v>
      </c>
      <c r="AE10" s="17"/>
      <c r="AF10" s="17">
        <v>0.315255348209108</v>
      </c>
      <c r="AG10" s="17">
        <v>0.21743301200468801</v>
      </c>
      <c r="AH10" s="17">
        <v>0.15396509506904499</v>
      </c>
      <c r="AI10" s="17">
        <v>0.19770518223294301</v>
      </c>
      <c r="AJ10" s="17">
        <v>0.19214187003764099</v>
      </c>
      <c r="AK10" s="17">
        <v>0.23130752218259701</v>
      </c>
      <c r="AL10" s="17">
        <v>0.20373959304720701</v>
      </c>
      <c r="AM10" s="17">
        <v>0.22058077216696501</v>
      </c>
      <c r="AN10" s="17">
        <v>0.222379787656067</v>
      </c>
      <c r="AO10" s="17">
        <v>0.19947589641083899</v>
      </c>
      <c r="AP10" s="17">
        <v>0.271271920078135</v>
      </c>
      <c r="AQ10" s="17">
        <v>0.23305143520277199</v>
      </c>
      <c r="AR10" s="17">
        <v>0.19747275982972101</v>
      </c>
      <c r="AS10" s="17">
        <v>0.276603434132634</v>
      </c>
      <c r="AT10" s="17">
        <v>0.207664877503387</v>
      </c>
      <c r="AU10" s="17">
        <v>0.19568541572741799</v>
      </c>
      <c r="AV10" s="17"/>
      <c r="AW10" s="17">
        <v>0.17495329994726799</v>
      </c>
      <c r="AX10" s="17">
        <v>0.223783193712009</v>
      </c>
      <c r="AY10" s="17">
        <v>0.24537656603253499</v>
      </c>
      <c r="AZ10" s="17">
        <v>0.21658490497435201</v>
      </c>
      <c r="BA10" s="17">
        <v>0.24004218082249501</v>
      </c>
      <c r="BB10" s="17">
        <v>0.19541932893642</v>
      </c>
      <c r="BC10" s="17"/>
      <c r="BD10" s="17">
        <v>0.19913682557583101</v>
      </c>
      <c r="BE10" s="17">
        <v>0.23720858458931801</v>
      </c>
      <c r="BF10" s="17">
        <v>0.22302014750326099</v>
      </c>
      <c r="BG10" s="17">
        <v>0.175802093041518</v>
      </c>
      <c r="BH10" s="17">
        <v>0.13280590724733199</v>
      </c>
      <c r="BI10" s="17"/>
      <c r="BJ10" s="17">
        <v>0.226402935346706</v>
      </c>
      <c r="BK10" s="17">
        <v>0.16150597283429699</v>
      </c>
      <c r="BL10" s="17"/>
      <c r="BM10" s="17">
        <v>0.221069376915282</v>
      </c>
      <c r="BN10" s="17">
        <v>0.18172141362869301</v>
      </c>
      <c r="BO10" s="17"/>
      <c r="BP10" s="17">
        <v>0.157009279759589</v>
      </c>
      <c r="BQ10" s="17">
        <v>0.19481301720473801</v>
      </c>
      <c r="BR10" s="17">
        <v>0.230756303067188</v>
      </c>
      <c r="BS10" s="17">
        <v>0.22682829264646301</v>
      </c>
      <c r="BT10" s="17"/>
      <c r="BU10" s="17">
        <v>0.22625724636268299</v>
      </c>
      <c r="BV10" s="17">
        <v>0.19829208318830799</v>
      </c>
      <c r="BW10" s="17"/>
      <c r="BX10" s="17">
        <v>0.21318108891281801</v>
      </c>
      <c r="BY10" s="17">
        <v>0.21426034273990899</v>
      </c>
      <c r="BZ10" s="17"/>
      <c r="CA10" s="17">
        <v>0.206650753143646</v>
      </c>
      <c r="CB10" s="17">
        <v>0.22717778515450501</v>
      </c>
      <c r="CC10" s="17">
        <v>0.23891921721862</v>
      </c>
      <c r="CD10" s="17">
        <v>0.176340234478956</v>
      </c>
    </row>
    <row r="11" spans="2:82">
      <c r="B11" s="18" t="s">
        <v>184</v>
      </c>
      <c r="C11" s="17">
        <v>0.24951455892818</v>
      </c>
      <c r="D11" s="17">
        <v>0.24411539337184399</v>
      </c>
      <c r="E11" s="17">
        <v>0.25573124612388498</v>
      </c>
      <c r="F11" s="17"/>
      <c r="G11" s="17">
        <v>0.23172231970255799</v>
      </c>
      <c r="H11" s="17">
        <v>0.26182889481771199</v>
      </c>
      <c r="I11" s="17">
        <v>0.256065992610224</v>
      </c>
      <c r="J11" s="17">
        <v>0.27372732043457598</v>
      </c>
      <c r="K11" s="17">
        <v>0.227086116467693</v>
      </c>
      <c r="L11" s="17">
        <v>0.241327302088681</v>
      </c>
      <c r="M11" s="17"/>
      <c r="N11" s="17">
        <v>0.241699985736263</v>
      </c>
      <c r="O11" s="17">
        <v>0.25246583713451298</v>
      </c>
      <c r="P11" s="17">
        <v>0.23676901807324699</v>
      </c>
      <c r="Q11" s="17">
        <v>0.26801182652658601</v>
      </c>
      <c r="R11" s="17"/>
      <c r="S11" s="17">
        <v>0.22627413085828799</v>
      </c>
      <c r="T11" s="17">
        <v>0.223653639600773</v>
      </c>
      <c r="U11" s="17">
        <v>0.27558537601166699</v>
      </c>
      <c r="V11" s="17">
        <v>0.23619482418141599</v>
      </c>
      <c r="W11" s="17">
        <v>0.22802090859115001</v>
      </c>
      <c r="X11" s="17">
        <v>0.27669837982279999</v>
      </c>
      <c r="Y11" s="17">
        <v>0.28386779120460398</v>
      </c>
      <c r="Z11" s="17">
        <v>0.24874729324813599</v>
      </c>
      <c r="AA11" s="17">
        <v>0.25281551836861699</v>
      </c>
      <c r="AB11" s="17">
        <v>0.27957862908526998</v>
      </c>
      <c r="AC11" s="17">
        <v>0.25103452062479997</v>
      </c>
      <c r="AD11" s="17">
        <v>0.21364236585354801</v>
      </c>
      <c r="AE11" s="17"/>
      <c r="AF11" s="17">
        <v>0.17358723051810199</v>
      </c>
      <c r="AG11" s="17">
        <v>0.20570312227145901</v>
      </c>
      <c r="AH11" s="17">
        <v>0.289887234296691</v>
      </c>
      <c r="AI11" s="17">
        <v>0.26578761458511302</v>
      </c>
      <c r="AJ11" s="17">
        <v>0.27776090884805499</v>
      </c>
      <c r="AK11" s="17">
        <v>0.232802982137399</v>
      </c>
      <c r="AL11" s="17">
        <v>0.256461453796893</v>
      </c>
      <c r="AM11" s="17">
        <v>0.27940855809363702</v>
      </c>
      <c r="AN11" s="17">
        <v>0.26669837804353302</v>
      </c>
      <c r="AO11" s="17">
        <v>0.23030878743028901</v>
      </c>
      <c r="AP11" s="17">
        <v>0.20412363805811301</v>
      </c>
      <c r="AQ11" s="17">
        <v>0.248004642593909</v>
      </c>
      <c r="AR11" s="17">
        <v>0.24964841519238901</v>
      </c>
      <c r="AS11" s="17">
        <v>0.269500933193279</v>
      </c>
      <c r="AT11" s="17">
        <v>0.21282853609498001</v>
      </c>
      <c r="AU11" s="17">
        <v>0.209603657612941</v>
      </c>
      <c r="AV11" s="17"/>
      <c r="AW11" s="17">
        <v>0.25489131051443098</v>
      </c>
      <c r="AX11" s="17">
        <v>0.23335806075998899</v>
      </c>
      <c r="AY11" s="17">
        <v>0.22208415371184301</v>
      </c>
      <c r="AZ11" s="17">
        <v>0.270915407455812</v>
      </c>
      <c r="BA11" s="17">
        <v>0.25299400176126602</v>
      </c>
      <c r="BB11" s="17">
        <v>0.28434995501192301</v>
      </c>
      <c r="BC11" s="17"/>
      <c r="BD11" s="17">
        <v>0.26094394236454199</v>
      </c>
      <c r="BE11" s="17">
        <v>0.24281303602926799</v>
      </c>
      <c r="BF11" s="17">
        <v>0.24494371104687299</v>
      </c>
      <c r="BG11" s="17">
        <v>0.26888913738350601</v>
      </c>
      <c r="BH11" s="17">
        <v>0.25352341957438701</v>
      </c>
      <c r="BI11" s="17"/>
      <c r="BJ11" s="17">
        <v>0.25870390779656699</v>
      </c>
      <c r="BK11" s="17">
        <v>0.206675466676632</v>
      </c>
      <c r="BL11" s="17"/>
      <c r="BM11" s="17">
        <v>0.249258378289302</v>
      </c>
      <c r="BN11" s="17">
        <v>0.25127854464817601</v>
      </c>
      <c r="BO11" s="17"/>
      <c r="BP11" s="17">
        <v>0.23818997364748101</v>
      </c>
      <c r="BQ11" s="17">
        <v>0.21904134410916001</v>
      </c>
      <c r="BR11" s="17">
        <v>0.22427357622492999</v>
      </c>
      <c r="BS11" s="17">
        <v>0.256942341933586</v>
      </c>
      <c r="BT11" s="17"/>
      <c r="BU11" s="17">
        <v>0.24422489239672299</v>
      </c>
      <c r="BV11" s="17">
        <v>0.256248088862155</v>
      </c>
      <c r="BW11" s="17"/>
      <c r="BX11" s="17">
        <v>0.22889625320783499</v>
      </c>
      <c r="BY11" s="17">
        <v>0.25769292922949999</v>
      </c>
      <c r="BZ11" s="17"/>
      <c r="CA11" s="17">
        <v>0.245425372177733</v>
      </c>
      <c r="CB11" s="17">
        <v>0.24214323288155901</v>
      </c>
      <c r="CC11" s="17">
        <v>0.24394767256269501</v>
      </c>
      <c r="CD11" s="17">
        <v>0.26365497954072797</v>
      </c>
    </row>
    <row r="12" spans="2:82">
      <c r="B12" s="18" t="s">
        <v>185</v>
      </c>
      <c r="C12" s="17">
        <v>0.20357532024111999</v>
      </c>
      <c r="D12" s="17">
        <v>0.19577314518757499</v>
      </c>
      <c r="E12" s="17">
        <v>0.212710495365181</v>
      </c>
      <c r="F12" s="17"/>
      <c r="G12" s="17">
        <v>0.150216713626421</v>
      </c>
      <c r="H12" s="17">
        <v>0.16404773073297299</v>
      </c>
      <c r="I12" s="17">
        <v>0.146422642827303</v>
      </c>
      <c r="J12" s="17">
        <v>0.22449204619101101</v>
      </c>
      <c r="K12" s="17">
        <v>0.25507622229237698</v>
      </c>
      <c r="L12" s="17">
        <v>0.26644458543057198</v>
      </c>
      <c r="M12" s="17"/>
      <c r="N12" s="17">
        <v>0.201591400036502</v>
      </c>
      <c r="O12" s="17">
        <v>0.22580180757777801</v>
      </c>
      <c r="P12" s="17">
        <v>0.19583182636692401</v>
      </c>
      <c r="Q12" s="17">
        <v>0.18436749820809201</v>
      </c>
      <c r="R12" s="17"/>
      <c r="S12" s="17">
        <v>0.18944289517829099</v>
      </c>
      <c r="T12" s="17">
        <v>0.22271479782303299</v>
      </c>
      <c r="U12" s="17">
        <v>0.246787458337383</v>
      </c>
      <c r="V12" s="17">
        <v>0.195468206978402</v>
      </c>
      <c r="W12" s="17">
        <v>0.22036205857311</v>
      </c>
      <c r="X12" s="17">
        <v>0.200701014103109</v>
      </c>
      <c r="Y12" s="17">
        <v>0.21748451205286401</v>
      </c>
      <c r="Z12" s="17">
        <v>0.167564709894759</v>
      </c>
      <c r="AA12" s="17">
        <v>0.198240715817321</v>
      </c>
      <c r="AB12" s="17">
        <v>0.18802471313358399</v>
      </c>
      <c r="AC12" s="17">
        <v>0.17911331297214</v>
      </c>
      <c r="AD12" s="17">
        <v>0.18304220619766201</v>
      </c>
      <c r="AE12" s="17"/>
      <c r="AF12" s="17">
        <v>0.22575846154083101</v>
      </c>
      <c r="AG12" s="17">
        <v>0.188996876876246</v>
      </c>
      <c r="AH12" s="17">
        <v>0.17672825622068999</v>
      </c>
      <c r="AI12" s="17">
        <v>0.207026347801921</v>
      </c>
      <c r="AJ12" s="17">
        <v>0.165080992441484</v>
      </c>
      <c r="AK12" s="17">
        <v>0.21232894350059101</v>
      </c>
      <c r="AL12" s="17">
        <v>0.205419670204046</v>
      </c>
      <c r="AM12" s="17">
        <v>0.20943222067979</v>
      </c>
      <c r="AN12" s="17">
        <v>0.242042255648066</v>
      </c>
      <c r="AO12" s="17">
        <v>0.25512016324718001</v>
      </c>
      <c r="AP12" s="17">
        <v>0.17365621199321099</v>
      </c>
      <c r="AQ12" s="17">
        <v>0.12997126235373199</v>
      </c>
      <c r="AR12" s="17">
        <v>0.223015190843419</v>
      </c>
      <c r="AS12" s="17">
        <v>0.113994901839144</v>
      </c>
      <c r="AT12" s="17">
        <v>0.23335639706019901</v>
      </c>
      <c r="AU12" s="17">
        <v>0.242927046787207</v>
      </c>
      <c r="AV12" s="17"/>
      <c r="AW12" s="17">
        <v>0.17200573182333301</v>
      </c>
      <c r="AX12" s="17">
        <v>0.20683996790558301</v>
      </c>
      <c r="AY12" s="17">
        <v>0.21468778028302599</v>
      </c>
      <c r="AZ12" s="17">
        <v>0.21358719897458001</v>
      </c>
      <c r="BA12" s="17">
        <v>0.23761673354082499</v>
      </c>
      <c r="BB12" s="17">
        <v>0.185135720830122</v>
      </c>
      <c r="BC12" s="17"/>
      <c r="BD12" s="17">
        <v>0.22403542675280699</v>
      </c>
      <c r="BE12" s="17">
        <v>0.192355701462224</v>
      </c>
      <c r="BF12" s="17">
        <v>0.196038898663631</v>
      </c>
      <c r="BG12" s="17">
        <v>0.18667130890053099</v>
      </c>
      <c r="BH12" s="17">
        <v>0.18716327639137201</v>
      </c>
      <c r="BI12" s="17"/>
      <c r="BJ12" s="17">
        <v>0.20806093273542201</v>
      </c>
      <c r="BK12" s="17">
        <v>0.18030106517237399</v>
      </c>
      <c r="BL12" s="17"/>
      <c r="BM12" s="17">
        <v>0.21265884098348301</v>
      </c>
      <c r="BN12" s="17">
        <v>0.16353726555866799</v>
      </c>
      <c r="BO12" s="17"/>
      <c r="BP12" s="17">
        <v>0.14402716880848901</v>
      </c>
      <c r="BQ12" s="17">
        <v>0.199492790336288</v>
      </c>
      <c r="BR12" s="17">
        <v>0.17680267537101599</v>
      </c>
      <c r="BS12" s="17">
        <v>0.216689330263166</v>
      </c>
      <c r="BT12" s="17"/>
      <c r="BU12" s="17">
        <v>0.19094877908342001</v>
      </c>
      <c r="BV12" s="17">
        <v>0.219648392587424</v>
      </c>
      <c r="BW12" s="17"/>
      <c r="BX12" s="17">
        <v>0.17464522888203901</v>
      </c>
      <c r="BY12" s="17">
        <v>0.21505060842409199</v>
      </c>
      <c r="BZ12" s="17"/>
      <c r="CA12" s="17">
        <v>0.147307335341855</v>
      </c>
      <c r="CB12" s="17">
        <v>0.21232899538171901</v>
      </c>
      <c r="CC12" s="17">
        <v>0.17864726023674801</v>
      </c>
      <c r="CD12" s="17">
        <v>0.236531904208516</v>
      </c>
    </row>
    <row r="13" spans="2:82">
      <c r="B13" s="18" t="s">
        <v>186</v>
      </c>
      <c r="C13" s="17">
        <v>0.12168594341064499</v>
      </c>
      <c r="D13" s="17">
        <v>0.13497230451362599</v>
      </c>
      <c r="E13" s="17">
        <v>0.108556776972171</v>
      </c>
      <c r="F13" s="17"/>
      <c r="G13" s="17">
        <v>0.16626878363425701</v>
      </c>
      <c r="H13" s="17">
        <v>0.16754393327181599</v>
      </c>
      <c r="I13" s="17">
        <v>0.15246053878932</v>
      </c>
      <c r="J13" s="17">
        <v>9.4032845858351505E-2</v>
      </c>
      <c r="K13" s="17">
        <v>8.4661948378911597E-2</v>
      </c>
      <c r="L13" s="17">
        <v>7.67999181336676E-2</v>
      </c>
      <c r="M13" s="17"/>
      <c r="N13" s="17">
        <v>0.118901985119046</v>
      </c>
      <c r="O13" s="17">
        <v>0.106133900078827</v>
      </c>
      <c r="P13" s="17">
        <v>0.13662924272874499</v>
      </c>
      <c r="Q13" s="17">
        <v>0.13089704897735599</v>
      </c>
      <c r="R13" s="17"/>
      <c r="S13" s="17">
        <v>0.202147929154047</v>
      </c>
      <c r="T13" s="17">
        <v>0.126021284907712</v>
      </c>
      <c r="U13" s="17">
        <v>0.102955889158089</v>
      </c>
      <c r="V13" s="17">
        <v>0.10351484830005001</v>
      </c>
      <c r="W13" s="17">
        <v>0.102291729508729</v>
      </c>
      <c r="X13" s="17">
        <v>9.5404243654441695E-2</v>
      </c>
      <c r="Y13" s="17">
        <v>9.3456272879786598E-2</v>
      </c>
      <c r="Z13" s="17">
        <v>0.14021714713373301</v>
      </c>
      <c r="AA13" s="17">
        <v>0.115280955513789</v>
      </c>
      <c r="AB13" s="17">
        <v>0.105512706170575</v>
      </c>
      <c r="AC13" s="17">
        <v>0.13100741715074299</v>
      </c>
      <c r="AD13" s="17">
        <v>6.3016341321903202E-2</v>
      </c>
      <c r="AE13" s="17"/>
      <c r="AF13" s="17">
        <v>0.14717129852378799</v>
      </c>
      <c r="AG13" s="17">
        <v>0.119469181613758</v>
      </c>
      <c r="AH13" s="17">
        <v>0.11847858013891201</v>
      </c>
      <c r="AI13" s="17">
        <v>0.115462841470467</v>
      </c>
      <c r="AJ13" s="17">
        <v>0.16054956067486501</v>
      </c>
      <c r="AK13" s="17">
        <v>9.7477831145296401E-2</v>
      </c>
      <c r="AL13" s="17">
        <v>0.140219134567417</v>
      </c>
      <c r="AM13" s="17">
        <v>0.128670397066077</v>
      </c>
      <c r="AN13" s="17">
        <v>9.5361999293888097E-2</v>
      </c>
      <c r="AO13" s="17">
        <v>0.103531960846588</v>
      </c>
      <c r="AP13" s="17">
        <v>0.127928107068673</v>
      </c>
      <c r="AQ13" s="17">
        <v>0.156563196753783</v>
      </c>
      <c r="AR13" s="17">
        <v>0.124302003871346</v>
      </c>
      <c r="AS13" s="17">
        <v>0.115890964703335</v>
      </c>
      <c r="AT13" s="17">
        <v>0.18696809203905301</v>
      </c>
      <c r="AU13" s="17">
        <v>0.10190678072519301</v>
      </c>
      <c r="AV13" s="17"/>
      <c r="AW13" s="17">
        <v>0.175962317759257</v>
      </c>
      <c r="AX13" s="17">
        <v>0.116135950355531</v>
      </c>
      <c r="AY13" s="17">
        <v>8.9832403877322997E-2</v>
      </c>
      <c r="AZ13" s="17">
        <v>0.113620162909727</v>
      </c>
      <c r="BA13" s="17">
        <v>7.7767437020485497E-2</v>
      </c>
      <c r="BB13" s="17">
        <v>0.117049725727119</v>
      </c>
      <c r="BC13" s="17"/>
      <c r="BD13" s="17">
        <v>0.123783608632784</v>
      </c>
      <c r="BE13" s="17">
        <v>0.11961143341984801</v>
      </c>
      <c r="BF13" s="17">
        <v>0.116861802598964</v>
      </c>
      <c r="BG13" s="17">
        <v>0.148899502631897</v>
      </c>
      <c r="BH13" s="17">
        <v>0.14723163189196101</v>
      </c>
      <c r="BI13" s="17"/>
      <c r="BJ13" s="17">
        <v>0.101945990787164</v>
      </c>
      <c r="BK13" s="17">
        <v>0.20677440455580001</v>
      </c>
      <c r="BL13" s="17"/>
      <c r="BM13" s="17">
        <v>0.112536080689741</v>
      </c>
      <c r="BN13" s="17">
        <v>0.16007152356486401</v>
      </c>
      <c r="BO13" s="17"/>
      <c r="BP13" s="17">
        <v>0.19980760596181599</v>
      </c>
      <c r="BQ13" s="17">
        <v>0.155205029822166</v>
      </c>
      <c r="BR13" s="17">
        <v>0.17061098035361999</v>
      </c>
      <c r="BS13" s="17">
        <v>9.9962198661857099E-2</v>
      </c>
      <c r="BT13" s="17"/>
      <c r="BU13" s="17">
        <v>0.120269849760419</v>
      </c>
      <c r="BV13" s="17">
        <v>0.123488572919783</v>
      </c>
      <c r="BW13" s="17"/>
      <c r="BX13" s="17">
        <v>0.16147730374994601</v>
      </c>
      <c r="BY13" s="17">
        <v>0.105902470022385</v>
      </c>
      <c r="BZ13" s="17"/>
      <c r="CA13" s="17">
        <v>0.12954715952427301</v>
      </c>
      <c r="CB13" s="17">
        <v>8.6025148234457505E-2</v>
      </c>
      <c r="CC13" s="17">
        <v>0.110535328026842</v>
      </c>
      <c r="CD13" s="17">
        <v>0.16596816917893001</v>
      </c>
    </row>
    <row r="14" spans="2:82">
      <c r="B14" s="18" t="s">
        <v>187</v>
      </c>
      <c r="C14" s="17">
        <v>4.50790388857965E-2</v>
      </c>
      <c r="D14" s="17">
        <v>4.7076879305892202E-2</v>
      </c>
      <c r="E14" s="17">
        <v>4.3463084906771997E-2</v>
      </c>
      <c r="F14" s="17"/>
      <c r="G14" s="17">
        <v>4.5312541245774697E-2</v>
      </c>
      <c r="H14" s="17">
        <v>6.9486312002382297E-2</v>
      </c>
      <c r="I14" s="17">
        <v>5.8340211754397603E-2</v>
      </c>
      <c r="J14" s="17">
        <v>2.2703269098119198E-2</v>
      </c>
      <c r="K14" s="17">
        <v>4.36765138211389E-2</v>
      </c>
      <c r="L14" s="17">
        <v>3.3328296741920498E-2</v>
      </c>
      <c r="M14" s="17"/>
      <c r="N14" s="17">
        <v>5.04238856903024E-2</v>
      </c>
      <c r="O14" s="17">
        <v>3.6152226799651001E-2</v>
      </c>
      <c r="P14" s="17">
        <v>4.9439300073448697E-2</v>
      </c>
      <c r="Q14" s="17">
        <v>4.59317179569999E-2</v>
      </c>
      <c r="R14" s="17"/>
      <c r="S14" s="17">
        <v>4.8018512414505797E-2</v>
      </c>
      <c r="T14" s="17">
        <v>5.2651669180691897E-2</v>
      </c>
      <c r="U14" s="17">
        <v>3.3531002134536303E-2</v>
      </c>
      <c r="V14" s="17">
        <v>4.2505461578558598E-2</v>
      </c>
      <c r="W14" s="17">
        <v>5.5952169272302399E-2</v>
      </c>
      <c r="X14" s="17">
        <v>4.1829557425850303E-2</v>
      </c>
      <c r="Y14" s="17">
        <v>3.7557137882930497E-2</v>
      </c>
      <c r="Z14" s="17">
        <v>6.0120318069777003E-2</v>
      </c>
      <c r="AA14" s="17">
        <v>5.1451246281201998E-2</v>
      </c>
      <c r="AB14" s="17">
        <v>3.2734286731078498E-2</v>
      </c>
      <c r="AC14" s="17">
        <v>3.75673480959203E-2</v>
      </c>
      <c r="AD14" s="17">
        <v>4.7632794141372503E-2</v>
      </c>
      <c r="AE14" s="17"/>
      <c r="AF14" s="17">
        <v>0</v>
      </c>
      <c r="AG14" s="17">
        <v>7.5193780167849902E-2</v>
      </c>
      <c r="AH14" s="17">
        <v>5.8561936382971899E-2</v>
      </c>
      <c r="AI14" s="17">
        <v>4.2002893288118598E-2</v>
      </c>
      <c r="AJ14" s="17">
        <v>4.2475351754282201E-2</v>
      </c>
      <c r="AK14" s="17">
        <v>3.9521747010605297E-2</v>
      </c>
      <c r="AL14" s="17">
        <v>4.75223697367907E-2</v>
      </c>
      <c r="AM14" s="17">
        <v>5.3003807471498902E-2</v>
      </c>
      <c r="AN14" s="17">
        <v>3.07148252131757E-2</v>
      </c>
      <c r="AO14" s="17">
        <v>2.8200139555370901E-2</v>
      </c>
      <c r="AP14" s="17">
        <v>4.1189202634045997E-2</v>
      </c>
      <c r="AQ14" s="17">
        <v>2.1528177942375E-2</v>
      </c>
      <c r="AR14" s="17">
        <v>3.7811452167415299E-2</v>
      </c>
      <c r="AS14" s="17">
        <v>5.0012443106987998E-2</v>
      </c>
      <c r="AT14" s="17">
        <v>6.2043080336544203E-2</v>
      </c>
      <c r="AU14" s="17">
        <v>9.3845842777420405E-2</v>
      </c>
      <c r="AV14" s="17"/>
      <c r="AW14" s="17">
        <v>6.4278511074051303E-2</v>
      </c>
      <c r="AX14" s="17">
        <v>4.4309386287816901E-2</v>
      </c>
      <c r="AY14" s="17">
        <v>4.4020952426058302E-2</v>
      </c>
      <c r="AZ14" s="17">
        <v>2.8754761427455599E-2</v>
      </c>
      <c r="BA14" s="17">
        <v>3.5504749955508202E-2</v>
      </c>
      <c r="BB14" s="17">
        <v>5.11665674559472E-2</v>
      </c>
      <c r="BC14" s="17"/>
      <c r="BD14" s="17">
        <v>4.4865401780321702E-2</v>
      </c>
      <c r="BE14" s="17">
        <v>3.3993539494153499E-2</v>
      </c>
      <c r="BF14" s="17">
        <v>4.9455272216465201E-2</v>
      </c>
      <c r="BG14" s="17">
        <v>6.2631170571650005E-2</v>
      </c>
      <c r="BH14" s="17">
        <v>0.10179591285791501</v>
      </c>
      <c r="BI14" s="17"/>
      <c r="BJ14" s="17">
        <v>3.8096754112719101E-2</v>
      </c>
      <c r="BK14" s="17">
        <v>7.7768903023547095E-2</v>
      </c>
      <c r="BL14" s="17"/>
      <c r="BM14" s="17">
        <v>3.8656411908903898E-2</v>
      </c>
      <c r="BN14" s="17">
        <v>7.5665905075470399E-2</v>
      </c>
      <c r="BO14" s="17"/>
      <c r="BP14" s="17">
        <v>0.101755141644657</v>
      </c>
      <c r="BQ14" s="17">
        <v>4.0594998294604299E-2</v>
      </c>
      <c r="BR14" s="17">
        <v>3.5814087155908197E-2</v>
      </c>
      <c r="BS14" s="17">
        <v>3.7577471965151703E-2</v>
      </c>
      <c r="BT14" s="17"/>
      <c r="BU14" s="17">
        <v>5.21082098364243E-2</v>
      </c>
      <c r="BV14" s="17">
        <v>3.6131190713213003E-2</v>
      </c>
      <c r="BW14" s="17"/>
      <c r="BX14" s="17">
        <v>5.9253223467554302E-2</v>
      </c>
      <c r="BY14" s="17">
        <v>3.945676653223E-2</v>
      </c>
      <c r="BZ14" s="17"/>
      <c r="CA14" s="17">
        <v>6.9728229436030506E-2</v>
      </c>
      <c r="CB14" s="17">
        <v>3.1707650965625597E-2</v>
      </c>
      <c r="CC14" s="17">
        <v>5.2346786198128603E-2</v>
      </c>
      <c r="CD14" s="17">
        <v>4.3750929158135901E-2</v>
      </c>
    </row>
    <row r="15" spans="2:82">
      <c r="B15" s="18" t="s">
        <v>188</v>
      </c>
      <c r="C15" s="19">
        <v>7.8243364691513596E-3</v>
      </c>
      <c r="D15" s="19">
        <v>1.1254937102541E-2</v>
      </c>
      <c r="E15" s="19">
        <v>4.5317956422711901E-3</v>
      </c>
      <c r="F15" s="19"/>
      <c r="G15" s="19">
        <v>3.1958891986398502E-3</v>
      </c>
      <c r="H15" s="19">
        <v>2.88199523905252E-3</v>
      </c>
      <c r="I15" s="19">
        <v>2.95113530016831E-3</v>
      </c>
      <c r="J15" s="19">
        <v>4.8340494359439198E-3</v>
      </c>
      <c r="K15" s="19">
        <v>1.2816265309874999E-2</v>
      </c>
      <c r="L15" s="19">
        <v>1.7996169481032401E-2</v>
      </c>
      <c r="M15" s="19"/>
      <c r="N15" s="19">
        <v>9.0715641761047808E-3</v>
      </c>
      <c r="O15" s="19">
        <v>8.2590528162698306E-3</v>
      </c>
      <c r="P15" s="19">
        <v>1.1590825758400901E-3</v>
      </c>
      <c r="Q15" s="19">
        <v>1.1235274691818E-2</v>
      </c>
      <c r="R15" s="19"/>
      <c r="S15" s="19">
        <v>3.74181343150305E-3</v>
      </c>
      <c r="T15" s="19">
        <v>4.9477047906706199E-3</v>
      </c>
      <c r="U15" s="19">
        <v>6.0421399805852503E-3</v>
      </c>
      <c r="V15" s="19">
        <v>1.4806250987740801E-2</v>
      </c>
      <c r="W15" s="19">
        <v>3.0395530673033898E-3</v>
      </c>
      <c r="X15" s="19">
        <v>1.09403255746491E-2</v>
      </c>
      <c r="Y15" s="19">
        <v>9.6790673923452201E-3</v>
      </c>
      <c r="Z15" s="19">
        <v>5.3159737323633001E-3</v>
      </c>
      <c r="AA15" s="19">
        <v>1.9017363700439E-3</v>
      </c>
      <c r="AB15" s="19">
        <v>1.18838448076649E-2</v>
      </c>
      <c r="AC15" s="19">
        <v>2.7565740386520099E-2</v>
      </c>
      <c r="AD15" s="19">
        <v>0</v>
      </c>
      <c r="AE15" s="19"/>
      <c r="AF15" s="19">
        <v>0</v>
      </c>
      <c r="AG15" s="19">
        <v>1.31936080383564E-2</v>
      </c>
      <c r="AH15" s="19">
        <v>1.4838864698349099E-2</v>
      </c>
      <c r="AI15" s="19">
        <v>7.8876749364360892E-3</v>
      </c>
      <c r="AJ15" s="19">
        <v>5.4101535719399503E-3</v>
      </c>
      <c r="AK15" s="19">
        <v>9.1671030971523203E-3</v>
      </c>
      <c r="AL15" s="19">
        <v>8.4592150945260892E-3</v>
      </c>
      <c r="AM15" s="19">
        <v>2.93765612312024E-3</v>
      </c>
      <c r="AN15" s="19">
        <v>3.6570057572270298E-3</v>
      </c>
      <c r="AO15" s="19">
        <v>3.7297301795752701E-3</v>
      </c>
      <c r="AP15" s="19">
        <v>6.8986538675048E-3</v>
      </c>
      <c r="AQ15" s="19">
        <v>1.29247350107475E-2</v>
      </c>
      <c r="AR15" s="19">
        <v>5.3259080814025304E-3</v>
      </c>
      <c r="AS15" s="19">
        <v>1.2280694328426401E-2</v>
      </c>
      <c r="AT15" s="19">
        <v>0</v>
      </c>
      <c r="AU15" s="19">
        <v>4.5387015922400001E-3</v>
      </c>
      <c r="AV15" s="19"/>
      <c r="AW15" s="19">
        <v>7.9062740203711193E-3</v>
      </c>
      <c r="AX15" s="19">
        <v>7.8813417967726809E-3</v>
      </c>
      <c r="AY15" s="19">
        <v>7.6258088675039797E-3</v>
      </c>
      <c r="AZ15" s="19">
        <v>9.8783889890604291E-3</v>
      </c>
      <c r="BA15" s="19">
        <v>4.1633053325850896E-3</v>
      </c>
      <c r="BB15" s="19">
        <v>7.5635779738393999E-3</v>
      </c>
      <c r="BC15" s="19"/>
      <c r="BD15" s="19">
        <v>2.9832170811227099E-3</v>
      </c>
      <c r="BE15" s="19">
        <v>4.5715213923711601E-3</v>
      </c>
      <c r="BF15" s="19">
        <v>5.6167466418735002E-3</v>
      </c>
      <c r="BG15" s="19">
        <v>7.7159164351243001E-3</v>
      </c>
      <c r="BH15" s="19">
        <v>3.3893465391660597E-2</v>
      </c>
      <c r="BI15" s="19"/>
      <c r="BJ15" s="19">
        <v>8.3439744102127098E-3</v>
      </c>
      <c r="BK15" s="19">
        <v>5.7993204474395899E-3</v>
      </c>
      <c r="BL15" s="19"/>
      <c r="BM15" s="19">
        <v>8.2111003688050306E-3</v>
      </c>
      <c r="BN15" s="19">
        <v>6.0983574497293401E-3</v>
      </c>
      <c r="BO15" s="19"/>
      <c r="BP15" s="19">
        <v>6.6379369569153999E-3</v>
      </c>
      <c r="BQ15" s="19">
        <v>7.3366886160666101E-3</v>
      </c>
      <c r="BR15" s="19">
        <v>0</v>
      </c>
      <c r="BS15" s="19">
        <v>8.7733280216886495E-3</v>
      </c>
      <c r="BT15" s="19"/>
      <c r="BU15" s="19">
        <v>6.9387692133217596E-3</v>
      </c>
      <c r="BV15" s="19">
        <v>8.9516274978418894E-3</v>
      </c>
      <c r="BW15" s="19"/>
      <c r="BX15" s="19">
        <v>3.71852851021021E-3</v>
      </c>
      <c r="BY15" s="19">
        <v>9.4529289602014108E-3</v>
      </c>
      <c r="BZ15" s="19"/>
      <c r="CA15" s="19">
        <v>4.0543997476259301E-3</v>
      </c>
      <c r="CB15" s="19">
        <v>1.38929510389426E-2</v>
      </c>
      <c r="CC15" s="19">
        <v>5.3944812563470803E-3</v>
      </c>
      <c r="CD15" s="19">
        <v>5.5626533582580099E-3</v>
      </c>
    </row>
    <row r="16" spans="2:82">
      <c r="B16" s="16"/>
    </row>
    <row r="17" spans="2:2">
      <c r="B17" t="s">
        <v>427</v>
      </c>
    </row>
    <row r="18" spans="2:2">
      <c r="B18" t="s">
        <v>428</v>
      </c>
    </row>
    <row r="20" spans="2:2">
      <c r="B20"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D20"/>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182</v>
      </c>
      <c r="C9" s="17">
        <v>0.188416968617237</v>
      </c>
      <c r="D9" s="17">
        <v>0.18497142125141799</v>
      </c>
      <c r="E9" s="17">
        <v>0.18919133302219801</v>
      </c>
      <c r="F9" s="17"/>
      <c r="G9" s="17">
        <v>0.17428242302048799</v>
      </c>
      <c r="H9" s="17">
        <v>0.19451127747282801</v>
      </c>
      <c r="I9" s="17">
        <v>0.175408214229826</v>
      </c>
      <c r="J9" s="17">
        <v>0.17998280134942399</v>
      </c>
      <c r="K9" s="17">
        <v>0.19805090128412101</v>
      </c>
      <c r="L9" s="17">
        <v>0.203873068030161</v>
      </c>
      <c r="M9" s="17"/>
      <c r="N9" s="17">
        <v>0.20027929129382099</v>
      </c>
      <c r="O9" s="17">
        <v>0.20008365921674101</v>
      </c>
      <c r="P9" s="17">
        <v>0.155027802267269</v>
      </c>
      <c r="Q9" s="17">
        <v>0.18967234760235599</v>
      </c>
      <c r="R9" s="17"/>
      <c r="S9" s="17">
        <v>0.210660407107264</v>
      </c>
      <c r="T9" s="17">
        <v>0.21994684450874799</v>
      </c>
      <c r="U9" s="17">
        <v>0.17557713510999501</v>
      </c>
      <c r="V9" s="17">
        <v>0.17977666830452099</v>
      </c>
      <c r="W9" s="17">
        <v>0.20115296964722501</v>
      </c>
      <c r="X9" s="17">
        <v>0.16360480445202399</v>
      </c>
      <c r="Y9" s="17">
        <v>0.20594165617577301</v>
      </c>
      <c r="Z9" s="17">
        <v>0.12835242462768501</v>
      </c>
      <c r="AA9" s="17">
        <v>0.18003770370997099</v>
      </c>
      <c r="AB9" s="17">
        <v>0.18826222682718899</v>
      </c>
      <c r="AC9" s="17">
        <v>0.138339640066799</v>
      </c>
      <c r="AD9" s="17">
        <v>0.20088660956682</v>
      </c>
      <c r="AE9" s="17"/>
      <c r="AF9" s="17">
        <v>0.25590316230486099</v>
      </c>
      <c r="AG9" s="17">
        <v>0.20379675172435699</v>
      </c>
      <c r="AH9" s="17">
        <v>0.20052231617542099</v>
      </c>
      <c r="AI9" s="17">
        <v>0.17410656603514699</v>
      </c>
      <c r="AJ9" s="17">
        <v>0.20920425084178201</v>
      </c>
      <c r="AK9" s="17">
        <v>0.18488275644518101</v>
      </c>
      <c r="AL9" s="17">
        <v>0.146530900806043</v>
      </c>
      <c r="AM9" s="17">
        <v>0.16146971849434399</v>
      </c>
      <c r="AN9" s="17">
        <v>0.20594550850238999</v>
      </c>
      <c r="AO9" s="17">
        <v>0.22280669710384499</v>
      </c>
      <c r="AP9" s="17">
        <v>0.214084523809454</v>
      </c>
      <c r="AQ9" s="17">
        <v>0.186054758708082</v>
      </c>
      <c r="AR9" s="17">
        <v>0.184411683553134</v>
      </c>
      <c r="AS9" s="17">
        <v>0.188413029596428</v>
      </c>
      <c r="AT9" s="17">
        <v>0.190950431982677</v>
      </c>
      <c r="AU9" s="17">
        <v>0.20338931863138299</v>
      </c>
      <c r="AV9" s="17"/>
      <c r="AW9" s="17">
        <v>0.21192764085027799</v>
      </c>
      <c r="AX9" s="17">
        <v>0.18518144693210101</v>
      </c>
      <c r="AY9" s="17">
        <v>0.18886468675058701</v>
      </c>
      <c r="AZ9" s="17">
        <v>0.17072843371105301</v>
      </c>
      <c r="BA9" s="17">
        <v>0.18698657472716401</v>
      </c>
      <c r="BB9" s="17">
        <v>0.17590341138747601</v>
      </c>
      <c r="BC9" s="17"/>
      <c r="BD9" s="17">
        <v>0.155595279335107</v>
      </c>
      <c r="BE9" s="17">
        <v>0.179956045255939</v>
      </c>
      <c r="BF9" s="17">
        <v>0.218372147509413</v>
      </c>
      <c r="BG9" s="17">
        <v>0.20345463827083601</v>
      </c>
      <c r="BH9" s="17">
        <v>0.322672474945425</v>
      </c>
      <c r="BI9" s="17"/>
      <c r="BJ9" s="17">
        <v>0.183814288732808</v>
      </c>
      <c r="BK9" s="17">
        <v>0.21184504068601701</v>
      </c>
      <c r="BL9" s="17"/>
      <c r="BM9" s="17">
        <v>0.18120327077694001</v>
      </c>
      <c r="BN9" s="17">
        <v>0.22774480556232099</v>
      </c>
      <c r="BO9" s="17"/>
      <c r="BP9" s="17">
        <v>0.23485577640277</v>
      </c>
      <c r="BQ9" s="17">
        <v>0.183724708219038</v>
      </c>
      <c r="BR9" s="17">
        <v>0.19043942509445799</v>
      </c>
      <c r="BS9" s="17">
        <v>0.18157478213658901</v>
      </c>
      <c r="BT9" s="17"/>
      <c r="BU9" s="17">
        <v>0.20366531424767501</v>
      </c>
      <c r="BV9" s="17">
        <v>0.16900644601897</v>
      </c>
      <c r="BW9" s="17"/>
      <c r="BX9" s="17">
        <v>0.238788560206042</v>
      </c>
      <c r="BY9" s="17">
        <v>0.16843678526620501</v>
      </c>
      <c r="BZ9" s="17"/>
      <c r="CA9" s="17">
        <v>0.226365147059055</v>
      </c>
      <c r="CB9" s="17">
        <v>9.84532538007096E-2</v>
      </c>
      <c r="CC9" s="17">
        <v>0.301814756705239</v>
      </c>
      <c r="CD9" s="17">
        <v>0.14365063138277301</v>
      </c>
    </row>
    <row r="10" spans="2:82">
      <c r="B10" s="18" t="s">
        <v>183</v>
      </c>
      <c r="C10" s="17">
        <v>0.247917771843912</v>
      </c>
      <c r="D10" s="17">
        <v>0.24432339015114901</v>
      </c>
      <c r="E10" s="17">
        <v>0.25135460024417799</v>
      </c>
      <c r="F10" s="17"/>
      <c r="G10" s="17">
        <v>0.28284757574462199</v>
      </c>
      <c r="H10" s="17">
        <v>0.21590705230423199</v>
      </c>
      <c r="I10" s="17">
        <v>0.25492960194446201</v>
      </c>
      <c r="J10" s="17">
        <v>0.22835872761444601</v>
      </c>
      <c r="K10" s="17">
        <v>0.25688683578468702</v>
      </c>
      <c r="L10" s="17">
        <v>0.25492279838971899</v>
      </c>
      <c r="M10" s="17"/>
      <c r="N10" s="17">
        <v>0.27710291238211698</v>
      </c>
      <c r="O10" s="17">
        <v>0.25308122021069701</v>
      </c>
      <c r="P10" s="17">
        <v>0.23982794874347499</v>
      </c>
      <c r="Q10" s="17">
        <v>0.22165260413913701</v>
      </c>
      <c r="R10" s="17"/>
      <c r="S10" s="17">
        <v>0.221104136713827</v>
      </c>
      <c r="T10" s="17">
        <v>0.256154898015996</v>
      </c>
      <c r="U10" s="17">
        <v>0.25315147009355299</v>
      </c>
      <c r="V10" s="17">
        <v>0.22965764283843201</v>
      </c>
      <c r="W10" s="17">
        <v>0.22226101572368601</v>
      </c>
      <c r="X10" s="17">
        <v>0.23467464079212</v>
      </c>
      <c r="Y10" s="17">
        <v>0.224859762846216</v>
      </c>
      <c r="Z10" s="17">
        <v>0.26914935556560099</v>
      </c>
      <c r="AA10" s="17">
        <v>0.27545095567379901</v>
      </c>
      <c r="AB10" s="17">
        <v>0.25597494262563297</v>
      </c>
      <c r="AC10" s="17">
        <v>0.25893173584345702</v>
      </c>
      <c r="AD10" s="17">
        <v>0.36746084721635303</v>
      </c>
      <c r="AE10" s="17"/>
      <c r="AF10" s="17">
        <v>0.15910205122622401</v>
      </c>
      <c r="AG10" s="17">
        <v>0.214838138480095</v>
      </c>
      <c r="AH10" s="17">
        <v>0.19360294246148699</v>
      </c>
      <c r="AI10" s="17">
        <v>0.23375780635325799</v>
      </c>
      <c r="AJ10" s="17">
        <v>0.20868300678132601</v>
      </c>
      <c r="AK10" s="17">
        <v>0.227212235719158</v>
      </c>
      <c r="AL10" s="17">
        <v>0.2655844812282</v>
      </c>
      <c r="AM10" s="17">
        <v>0.27883403220980901</v>
      </c>
      <c r="AN10" s="17">
        <v>0.243305466075393</v>
      </c>
      <c r="AO10" s="17">
        <v>0.255776096250936</v>
      </c>
      <c r="AP10" s="17">
        <v>0.29466081968525398</v>
      </c>
      <c r="AQ10" s="17">
        <v>0.27118992899394001</v>
      </c>
      <c r="AR10" s="17">
        <v>0.28150573913011701</v>
      </c>
      <c r="AS10" s="17">
        <v>0.22437862286292101</v>
      </c>
      <c r="AT10" s="17">
        <v>0.29826689967974601</v>
      </c>
      <c r="AU10" s="17">
        <v>0.29558966969994499</v>
      </c>
      <c r="AV10" s="17"/>
      <c r="AW10" s="17">
        <v>0.23544488458813601</v>
      </c>
      <c r="AX10" s="17">
        <v>0.25950082294798898</v>
      </c>
      <c r="AY10" s="17">
        <v>0.26747399811240802</v>
      </c>
      <c r="AZ10" s="17">
        <v>0.24065922031737499</v>
      </c>
      <c r="BA10" s="17">
        <v>0.25535119140388102</v>
      </c>
      <c r="BB10" s="17">
        <v>0.21342778740110399</v>
      </c>
      <c r="BC10" s="17"/>
      <c r="BD10" s="17">
        <v>0.210247377272548</v>
      </c>
      <c r="BE10" s="17">
        <v>0.25404066958832699</v>
      </c>
      <c r="BF10" s="17">
        <v>0.28034310426426901</v>
      </c>
      <c r="BG10" s="17">
        <v>0.26429238079893602</v>
      </c>
      <c r="BH10" s="17">
        <v>0.22972675522373301</v>
      </c>
      <c r="BI10" s="17"/>
      <c r="BJ10" s="17">
        <v>0.25324064636153398</v>
      </c>
      <c r="BK10" s="17">
        <v>0.22470649834081299</v>
      </c>
      <c r="BL10" s="17"/>
      <c r="BM10" s="17">
        <v>0.25188798317691302</v>
      </c>
      <c r="BN10" s="17">
        <v>0.23174829752573201</v>
      </c>
      <c r="BO10" s="17"/>
      <c r="BP10" s="17">
        <v>0.22690966486886499</v>
      </c>
      <c r="BQ10" s="17">
        <v>0.25067098694578399</v>
      </c>
      <c r="BR10" s="17">
        <v>0.26461428972634998</v>
      </c>
      <c r="BS10" s="17">
        <v>0.25255494658147698</v>
      </c>
      <c r="BT10" s="17"/>
      <c r="BU10" s="17">
        <v>0.27566440788423002</v>
      </c>
      <c r="BV10" s="17">
        <v>0.21259743487493701</v>
      </c>
      <c r="BW10" s="17"/>
      <c r="BX10" s="17">
        <v>0.30111491183588202</v>
      </c>
      <c r="BY10" s="17">
        <v>0.22681681836468401</v>
      </c>
      <c r="BZ10" s="17"/>
      <c r="CA10" s="17">
        <v>0.26966346965702498</v>
      </c>
      <c r="CB10" s="17">
        <v>0.18080848916234599</v>
      </c>
      <c r="CC10" s="17">
        <v>0.33043030248835797</v>
      </c>
      <c r="CD10" s="17">
        <v>0.21846190911344501</v>
      </c>
    </row>
    <row r="11" spans="2:82">
      <c r="B11" s="18" t="s">
        <v>184</v>
      </c>
      <c r="C11" s="17">
        <v>0.21308399249563401</v>
      </c>
      <c r="D11" s="17">
        <v>0.201146380385962</v>
      </c>
      <c r="E11" s="17">
        <v>0.22587165753371899</v>
      </c>
      <c r="F11" s="17"/>
      <c r="G11" s="17">
        <v>0.228542116497961</v>
      </c>
      <c r="H11" s="17">
        <v>0.21616646094411199</v>
      </c>
      <c r="I11" s="17">
        <v>0.17638007782809101</v>
      </c>
      <c r="J11" s="17">
        <v>0.24177207520424199</v>
      </c>
      <c r="K11" s="17">
        <v>0.203114446838914</v>
      </c>
      <c r="L11" s="17">
        <v>0.21360864282153799</v>
      </c>
      <c r="M11" s="17"/>
      <c r="N11" s="17">
        <v>0.21942777862825699</v>
      </c>
      <c r="O11" s="17">
        <v>0.22762346759450799</v>
      </c>
      <c r="P11" s="17">
        <v>0.21117727913964801</v>
      </c>
      <c r="Q11" s="17">
        <v>0.19186346298750601</v>
      </c>
      <c r="R11" s="17"/>
      <c r="S11" s="17">
        <v>0.174316019045645</v>
      </c>
      <c r="T11" s="17">
        <v>0.22107428437697399</v>
      </c>
      <c r="U11" s="17">
        <v>0.23604872411303399</v>
      </c>
      <c r="V11" s="17">
        <v>0.230564384705888</v>
      </c>
      <c r="W11" s="17">
        <v>0.22851760381446101</v>
      </c>
      <c r="X11" s="17">
        <v>0.23896808615222001</v>
      </c>
      <c r="Y11" s="17">
        <v>0.227970981547823</v>
      </c>
      <c r="Z11" s="17">
        <v>0.18203818579752401</v>
      </c>
      <c r="AA11" s="17">
        <v>0.191999568586044</v>
      </c>
      <c r="AB11" s="17">
        <v>0.228552702274225</v>
      </c>
      <c r="AC11" s="17">
        <v>0.26650688033344899</v>
      </c>
      <c r="AD11" s="17">
        <v>7.5605720326995002E-2</v>
      </c>
      <c r="AE11" s="17"/>
      <c r="AF11" s="17">
        <v>0.14424833180413901</v>
      </c>
      <c r="AG11" s="17">
        <v>0.16237512657246</v>
      </c>
      <c r="AH11" s="17">
        <v>0.204002655502246</v>
      </c>
      <c r="AI11" s="17">
        <v>0.21919179167341399</v>
      </c>
      <c r="AJ11" s="17">
        <v>0.21858722896694999</v>
      </c>
      <c r="AK11" s="17">
        <v>0.18994166568828399</v>
      </c>
      <c r="AL11" s="17">
        <v>0.23678605844519801</v>
      </c>
      <c r="AM11" s="17">
        <v>0.201179965384849</v>
      </c>
      <c r="AN11" s="17">
        <v>0.23378628703139701</v>
      </c>
      <c r="AO11" s="17">
        <v>0.180102568376487</v>
      </c>
      <c r="AP11" s="17">
        <v>0.21625610764786601</v>
      </c>
      <c r="AQ11" s="17">
        <v>0.263595395756204</v>
      </c>
      <c r="AR11" s="17">
        <v>0.23375525301272901</v>
      </c>
      <c r="AS11" s="17">
        <v>0.24636277760427899</v>
      </c>
      <c r="AT11" s="17">
        <v>0.17366212255607999</v>
      </c>
      <c r="AU11" s="17">
        <v>0.17677070156421801</v>
      </c>
      <c r="AV11" s="17"/>
      <c r="AW11" s="17">
        <v>0.18307800427190599</v>
      </c>
      <c r="AX11" s="17">
        <v>0.21271054798663699</v>
      </c>
      <c r="AY11" s="17">
        <v>0.197774302835282</v>
      </c>
      <c r="AZ11" s="17">
        <v>0.24361089562067401</v>
      </c>
      <c r="BA11" s="17">
        <v>0.21621090124061201</v>
      </c>
      <c r="BB11" s="17">
        <v>0.25607546011524102</v>
      </c>
      <c r="BC11" s="17"/>
      <c r="BD11" s="17">
        <v>0.211028279026132</v>
      </c>
      <c r="BE11" s="17">
        <v>0.228570618785358</v>
      </c>
      <c r="BF11" s="17">
        <v>0.20842515812131501</v>
      </c>
      <c r="BG11" s="17">
        <v>0.19676729731173401</v>
      </c>
      <c r="BH11" s="17">
        <v>0.131558928315409</v>
      </c>
      <c r="BI11" s="17"/>
      <c r="BJ11" s="17">
        <v>0.21756600876559101</v>
      </c>
      <c r="BK11" s="17">
        <v>0.19127190751621301</v>
      </c>
      <c r="BL11" s="17"/>
      <c r="BM11" s="17">
        <v>0.21422804403167001</v>
      </c>
      <c r="BN11" s="17">
        <v>0.203446039416396</v>
      </c>
      <c r="BO11" s="17"/>
      <c r="BP11" s="17">
        <v>0.19592611672059099</v>
      </c>
      <c r="BQ11" s="17">
        <v>0.196659140400922</v>
      </c>
      <c r="BR11" s="17">
        <v>0.22845860826938599</v>
      </c>
      <c r="BS11" s="17">
        <v>0.21577436201719899</v>
      </c>
      <c r="BT11" s="17"/>
      <c r="BU11" s="17">
        <v>0.20452617782225399</v>
      </c>
      <c r="BV11" s="17">
        <v>0.22397774183312399</v>
      </c>
      <c r="BW11" s="17"/>
      <c r="BX11" s="17">
        <v>0.168201133467308</v>
      </c>
      <c r="BY11" s="17">
        <v>0.230887038308142</v>
      </c>
      <c r="BZ11" s="17"/>
      <c r="CA11" s="17">
        <v>0.17577352438713201</v>
      </c>
      <c r="CB11" s="17">
        <v>0.19045239582206899</v>
      </c>
      <c r="CC11" s="17">
        <v>0.19687852639091899</v>
      </c>
      <c r="CD11" s="17">
        <v>0.26199987007214198</v>
      </c>
    </row>
    <row r="12" spans="2:82">
      <c r="B12" s="18" t="s">
        <v>185</v>
      </c>
      <c r="C12" s="17">
        <v>0.12107260728379</v>
      </c>
      <c r="D12" s="17">
        <v>0.117669004324034</v>
      </c>
      <c r="E12" s="17">
        <v>0.124797508465782</v>
      </c>
      <c r="F12" s="17"/>
      <c r="G12" s="17">
        <v>9.1479535680343393E-2</v>
      </c>
      <c r="H12" s="17">
        <v>0.124316885567868</v>
      </c>
      <c r="I12" s="17">
        <v>0.11615616326084</v>
      </c>
      <c r="J12" s="17">
        <v>0.131476833878474</v>
      </c>
      <c r="K12" s="17">
        <v>0.12896777014191699</v>
      </c>
      <c r="L12" s="17">
        <v>0.128390900683021</v>
      </c>
      <c r="M12" s="17"/>
      <c r="N12" s="17">
        <v>0.102082322170173</v>
      </c>
      <c r="O12" s="17">
        <v>0.11643384918848899</v>
      </c>
      <c r="P12" s="17">
        <v>0.12536910136336801</v>
      </c>
      <c r="Q12" s="17">
        <v>0.140000236483656</v>
      </c>
      <c r="R12" s="17"/>
      <c r="S12" s="17">
        <v>0.124841866742308</v>
      </c>
      <c r="T12" s="17">
        <v>0.112230861892228</v>
      </c>
      <c r="U12" s="17">
        <v>0.11864034073665999</v>
      </c>
      <c r="V12" s="17">
        <v>0.128239568630132</v>
      </c>
      <c r="W12" s="17">
        <v>0.11123116616388699</v>
      </c>
      <c r="X12" s="17">
        <v>0.118100808318712</v>
      </c>
      <c r="Y12" s="17">
        <v>0.13357556295201301</v>
      </c>
      <c r="Z12" s="17">
        <v>0.16012216667375401</v>
      </c>
      <c r="AA12" s="17">
        <v>0.106125167050304</v>
      </c>
      <c r="AB12" s="17">
        <v>0.13433207235660699</v>
      </c>
      <c r="AC12" s="17">
        <v>9.7950842534263102E-2</v>
      </c>
      <c r="AD12" s="17">
        <v>0.126816791178649</v>
      </c>
      <c r="AE12" s="17"/>
      <c r="AF12" s="17">
        <v>9.9525225494564801E-2</v>
      </c>
      <c r="AG12" s="17">
        <v>0.120985387238806</v>
      </c>
      <c r="AH12" s="17">
        <v>0.15505308022773301</v>
      </c>
      <c r="AI12" s="17">
        <v>0.117770396421999</v>
      </c>
      <c r="AJ12" s="17">
        <v>0.120337341847221</v>
      </c>
      <c r="AK12" s="17">
        <v>0.139282704651878</v>
      </c>
      <c r="AL12" s="17">
        <v>0.122672857578441</v>
      </c>
      <c r="AM12" s="17">
        <v>0.141256706976324</v>
      </c>
      <c r="AN12" s="17">
        <v>0.10429800722398801</v>
      </c>
      <c r="AO12" s="17">
        <v>0.113257355247201</v>
      </c>
      <c r="AP12" s="17">
        <v>8.7816070319697598E-2</v>
      </c>
      <c r="AQ12" s="17">
        <v>0.107999429546774</v>
      </c>
      <c r="AR12" s="17">
        <v>9.6723716834673207E-2</v>
      </c>
      <c r="AS12" s="17">
        <v>0.14316838257804301</v>
      </c>
      <c r="AT12" s="17">
        <v>0.12836797211201201</v>
      </c>
      <c r="AU12" s="17">
        <v>7.9196652664343406E-2</v>
      </c>
      <c r="AV12" s="17"/>
      <c r="AW12" s="17">
        <v>0.11145404340159901</v>
      </c>
      <c r="AX12" s="17">
        <v>0.119054687407521</v>
      </c>
      <c r="AY12" s="17">
        <v>0.110422455187384</v>
      </c>
      <c r="AZ12" s="17">
        <v>0.129107032101654</v>
      </c>
      <c r="BA12" s="17">
        <v>0.14922696333890001</v>
      </c>
      <c r="BB12" s="17">
        <v>0.106085086441884</v>
      </c>
      <c r="BC12" s="17"/>
      <c r="BD12" s="17">
        <v>0.15987215712962899</v>
      </c>
      <c r="BE12" s="17">
        <v>0.111171539512744</v>
      </c>
      <c r="BF12" s="17">
        <v>0.10563003913488</v>
      </c>
      <c r="BG12" s="17">
        <v>0.10288414031939799</v>
      </c>
      <c r="BH12" s="17">
        <v>9.1803392323148297E-2</v>
      </c>
      <c r="BI12" s="17"/>
      <c r="BJ12" s="17">
        <v>0.121417281928654</v>
      </c>
      <c r="BK12" s="17">
        <v>0.116726925548528</v>
      </c>
      <c r="BL12" s="17"/>
      <c r="BM12" s="17">
        <v>0.124095685911491</v>
      </c>
      <c r="BN12" s="17">
        <v>0.10511709875198</v>
      </c>
      <c r="BO12" s="17"/>
      <c r="BP12" s="17">
        <v>0.10480798398791601</v>
      </c>
      <c r="BQ12" s="17">
        <v>0.11813617298320001</v>
      </c>
      <c r="BR12" s="17">
        <v>8.6760564777950799E-2</v>
      </c>
      <c r="BS12" s="17">
        <v>0.125534426189985</v>
      </c>
      <c r="BT12" s="17"/>
      <c r="BU12" s="17">
        <v>0.109986271083393</v>
      </c>
      <c r="BV12" s="17">
        <v>0.13518506148473799</v>
      </c>
      <c r="BW12" s="17"/>
      <c r="BX12" s="17">
        <v>9.38348011288207E-2</v>
      </c>
      <c r="BY12" s="17">
        <v>0.13187664074572</v>
      </c>
      <c r="BZ12" s="17"/>
      <c r="CA12" s="17">
        <v>9.3916211029154997E-2</v>
      </c>
      <c r="CB12" s="17">
        <v>0.149292656861091</v>
      </c>
      <c r="CC12" s="17">
        <v>6.1487805797781799E-2</v>
      </c>
      <c r="CD12" s="17">
        <v>0.164839900394192</v>
      </c>
    </row>
    <row r="13" spans="2:82">
      <c r="B13" s="18" t="s">
        <v>186</v>
      </c>
      <c r="C13" s="17">
        <v>0.13501723307965499</v>
      </c>
      <c r="D13" s="17">
        <v>0.151154961406294</v>
      </c>
      <c r="E13" s="17">
        <v>0.11968856112451599</v>
      </c>
      <c r="F13" s="17"/>
      <c r="G13" s="17">
        <v>0.15835691123999701</v>
      </c>
      <c r="H13" s="17">
        <v>0.16568194147967</v>
      </c>
      <c r="I13" s="17">
        <v>0.163819217460942</v>
      </c>
      <c r="J13" s="17">
        <v>0.12490828870738301</v>
      </c>
      <c r="K13" s="17">
        <v>0.102847351117208</v>
      </c>
      <c r="L13" s="17">
        <v>0.100754284118691</v>
      </c>
      <c r="M13" s="17"/>
      <c r="N13" s="17">
        <v>0.10898697245462299</v>
      </c>
      <c r="O13" s="17">
        <v>0.121905420782205</v>
      </c>
      <c r="P13" s="17">
        <v>0.16564669781803201</v>
      </c>
      <c r="Q13" s="17">
        <v>0.151430442035037</v>
      </c>
      <c r="R13" s="17"/>
      <c r="S13" s="17">
        <v>0.159525361010876</v>
      </c>
      <c r="T13" s="17">
        <v>0.106627794090186</v>
      </c>
      <c r="U13" s="17">
        <v>0.132769452936149</v>
      </c>
      <c r="V13" s="17">
        <v>0.13504259646210501</v>
      </c>
      <c r="W13" s="17">
        <v>0.16012932938670901</v>
      </c>
      <c r="X13" s="17">
        <v>0.14666887355507799</v>
      </c>
      <c r="Y13" s="17">
        <v>0.125359657005299</v>
      </c>
      <c r="Z13" s="17">
        <v>0.13442128800818701</v>
      </c>
      <c r="AA13" s="17">
        <v>0.13996162452534799</v>
      </c>
      <c r="AB13" s="17">
        <v>0.112569076593069</v>
      </c>
      <c r="AC13" s="17">
        <v>0.14416788626828</v>
      </c>
      <c r="AD13" s="17">
        <v>0.11653646160144</v>
      </c>
      <c r="AE13" s="17"/>
      <c r="AF13" s="17">
        <v>0.22920495891179299</v>
      </c>
      <c r="AG13" s="17">
        <v>0.186897634724387</v>
      </c>
      <c r="AH13" s="17">
        <v>0.128535438437204</v>
      </c>
      <c r="AI13" s="17">
        <v>0.173258766838504</v>
      </c>
      <c r="AJ13" s="17">
        <v>0.14121551001185401</v>
      </c>
      <c r="AK13" s="17">
        <v>0.15281288247074801</v>
      </c>
      <c r="AL13" s="17">
        <v>0.13741923122331401</v>
      </c>
      <c r="AM13" s="17">
        <v>0.149426834168818</v>
      </c>
      <c r="AN13" s="17">
        <v>0.127867509903764</v>
      </c>
      <c r="AO13" s="17">
        <v>0.12807064449713501</v>
      </c>
      <c r="AP13" s="17">
        <v>0.128291172520026</v>
      </c>
      <c r="AQ13" s="17">
        <v>8.9218259359932203E-2</v>
      </c>
      <c r="AR13" s="17">
        <v>9.8241437245457794E-2</v>
      </c>
      <c r="AS13" s="17">
        <v>6.7108555593219196E-2</v>
      </c>
      <c r="AT13" s="17">
        <v>0.154269532555075</v>
      </c>
      <c r="AU13" s="17">
        <v>0.120597632268652</v>
      </c>
      <c r="AV13" s="17"/>
      <c r="AW13" s="17">
        <v>0.15702838980693001</v>
      </c>
      <c r="AX13" s="17">
        <v>0.120777734383131</v>
      </c>
      <c r="AY13" s="17">
        <v>0.120972932060408</v>
      </c>
      <c r="AZ13" s="17">
        <v>0.131302040667684</v>
      </c>
      <c r="BA13" s="17">
        <v>0.131725718642308</v>
      </c>
      <c r="BB13" s="17">
        <v>0.165739474303506</v>
      </c>
      <c r="BC13" s="17"/>
      <c r="BD13" s="17">
        <v>0.17056023543316901</v>
      </c>
      <c r="BE13" s="17">
        <v>0.140037080835719</v>
      </c>
      <c r="BF13" s="17">
        <v>0.103378516480198</v>
      </c>
      <c r="BG13" s="17">
        <v>0.14663797059439901</v>
      </c>
      <c r="BH13" s="17">
        <v>0.134956477342346</v>
      </c>
      <c r="BI13" s="17"/>
      <c r="BJ13" s="17">
        <v>0.130937411892212</v>
      </c>
      <c r="BK13" s="17">
        <v>0.15224232562013301</v>
      </c>
      <c r="BL13" s="17"/>
      <c r="BM13" s="17">
        <v>0.13273251233626401</v>
      </c>
      <c r="BN13" s="17">
        <v>0.14489574290535601</v>
      </c>
      <c r="BO13" s="17"/>
      <c r="BP13" s="17">
        <v>0.14698635712373601</v>
      </c>
      <c r="BQ13" s="17">
        <v>0.152356781155121</v>
      </c>
      <c r="BR13" s="17">
        <v>0.168170088759552</v>
      </c>
      <c r="BS13" s="17">
        <v>0.127801302297987</v>
      </c>
      <c r="BT13" s="17"/>
      <c r="BU13" s="17">
        <v>0.12101082837226</v>
      </c>
      <c r="BV13" s="17">
        <v>0.15284681549354401</v>
      </c>
      <c r="BW13" s="17"/>
      <c r="BX13" s="17">
        <v>0.124097293615037</v>
      </c>
      <c r="BY13" s="17">
        <v>0.13934869027215899</v>
      </c>
      <c r="BZ13" s="17"/>
      <c r="CA13" s="17">
        <v>0.130857160167095</v>
      </c>
      <c r="CB13" s="17">
        <v>0.192816879163204</v>
      </c>
      <c r="CC13" s="17">
        <v>7.2149217156481399E-2</v>
      </c>
      <c r="CD13" s="17">
        <v>0.14779923975819301</v>
      </c>
    </row>
    <row r="14" spans="2:82">
      <c r="B14" s="18" t="s">
        <v>187</v>
      </c>
      <c r="C14" s="17">
        <v>6.9491674816133595E-2</v>
      </c>
      <c r="D14" s="17">
        <v>7.2494310580735702E-2</v>
      </c>
      <c r="E14" s="17">
        <v>6.7075941394048405E-2</v>
      </c>
      <c r="F14" s="17"/>
      <c r="G14" s="17">
        <v>5.4271701002778797E-2</v>
      </c>
      <c r="H14" s="17">
        <v>7.5925196543053505E-2</v>
      </c>
      <c r="I14" s="17">
        <v>0.101648378290415</v>
      </c>
      <c r="J14" s="17">
        <v>6.3073618985194105E-2</v>
      </c>
      <c r="K14" s="17">
        <v>6.8830691875023706E-2</v>
      </c>
      <c r="L14" s="17">
        <v>5.3788845555694902E-2</v>
      </c>
      <c r="M14" s="17"/>
      <c r="N14" s="17">
        <v>7.1051810117088193E-2</v>
      </c>
      <c r="O14" s="17">
        <v>5.7033488020331202E-2</v>
      </c>
      <c r="P14" s="17">
        <v>7.96156321030662E-2</v>
      </c>
      <c r="Q14" s="17">
        <v>7.3670474271445394E-2</v>
      </c>
      <c r="R14" s="17"/>
      <c r="S14" s="17">
        <v>8.7885298687835803E-2</v>
      </c>
      <c r="T14" s="17">
        <v>5.6445801891123401E-2</v>
      </c>
      <c r="U14" s="17">
        <v>4.9640083836173098E-2</v>
      </c>
      <c r="V14" s="17">
        <v>7.0163029061513504E-2</v>
      </c>
      <c r="W14" s="17">
        <v>5.2181163590823899E-2</v>
      </c>
      <c r="X14" s="17">
        <v>8.4704381281492894E-2</v>
      </c>
      <c r="Y14" s="17">
        <v>6.3620305865517202E-2</v>
      </c>
      <c r="Z14" s="17">
        <v>0.104039431900558</v>
      </c>
      <c r="AA14" s="17">
        <v>7.5901426701803804E-2</v>
      </c>
      <c r="AB14" s="17">
        <v>6.1466465194477501E-2</v>
      </c>
      <c r="AC14" s="17">
        <v>4.8334271107472099E-2</v>
      </c>
      <c r="AD14" s="17">
        <v>9.1280614726803405E-2</v>
      </c>
      <c r="AE14" s="17"/>
      <c r="AF14" s="17">
        <v>0.112016270258418</v>
      </c>
      <c r="AG14" s="17">
        <v>6.9909514366411102E-2</v>
      </c>
      <c r="AH14" s="17">
        <v>8.1727374858613394E-2</v>
      </c>
      <c r="AI14" s="17">
        <v>6.1403412750372199E-2</v>
      </c>
      <c r="AJ14" s="17">
        <v>8.3932530988994794E-2</v>
      </c>
      <c r="AK14" s="17">
        <v>6.8864474086974201E-2</v>
      </c>
      <c r="AL14" s="17">
        <v>6.8292787034778799E-2</v>
      </c>
      <c r="AM14" s="17">
        <v>5.8251546534739997E-2</v>
      </c>
      <c r="AN14" s="17">
        <v>7.3878606707715094E-2</v>
      </c>
      <c r="AO14" s="17">
        <v>8.6274715889846004E-2</v>
      </c>
      <c r="AP14" s="17">
        <v>4.6156012909402799E-2</v>
      </c>
      <c r="AQ14" s="17">
        <v>5.7494513724221402E-2</v>
      </c>
      <c r="AR14" s="17">
        <v>7.5986808451292007E-2</v>
      </c>
      <c r="AS14" s="17">
        <v>7.9801078672439296E-2</v>
      </c>
      <c r="AT14" s="17">
        <v>5.4483041114408902E-2</v>
      </c>
      <c r="AU14" s="17">
        <v>8.8621203339674895E-2</v>
      </c>
      <c r="AV14" s="17"/>
      <c r="AW14" s="17">
        <v>8.6348495022717395E-2</v>
      </c>
      <c r="AX14" s="17">
        <v>7.2496891635572297E-2</v>
      </c>
      <c r="AY14" s="17">
        <v>8.7785670273178601E-2</v>
      </c>
      <c r="AZ14" s="17">
        <v>5.2500688825417897E-2</v>
      </c>
      <c r="BA14" s="17">
        <v>4.2324123093836999E-2</v>
      </c>
      <c r="BB14" s="17">
        <v>6.0800576191932201E-2</v>
      </c>
      <c r="BC14" s="17"/>
      <c r="BD14" s="17">
        <v>6.5452009004743905E-2</v>
      </c>
      <c r="BE14" s="17">
        <v>6.3668739412703707E-2</v>
      </c>
      <c r="BF14" s="17">
        <v>6.5645355331149097E-2</v>
      </c>
      <c r="BG14" s="17">
        <v>6.6455362128474998E-2</v>
      </c>
      <c r="BH14" s="17">
        <v>7.1584056449935402E-2</v>
      </c>
      <c r="BI14" s="17"/>
      <c r="BJ14" s="17">
        <v>6.4298666301777593E-2</v>
      </c>
      <c r="BK14" s="17">
        <v>9.38621543386991E-2</v>
      </c>
      <c r="BL14" s="17"/>
      <c r="BM14" s="17">
        <v>6.8069393591687899E-2</v>
      </c>
      <c r="BN14" s="17">
        <v>7.52565908216144E-2</v>
      </c>
      <c r="BO14" s="17"/>
      <c r="BP14" s="17">
        <v>7.8037825364796101E-2</v>
      </c>
      <c r="BQ14" s="17">
        <v>8.1865476425662706E-2</v>
      </c>
      <c r="BR14" s="17">
        <v>6.1557023372302802E-2</v>
      </c>
      <c r="BS14" s="17">
        <v>6.6193464046429201E-2</v>
      </c>
      <c r="BT14" s="17"/>
      <c r="BU14" s="17">
        <v>6.6026433164776105E-2</v>
      </c>
      <c r="BV14" s="17">
        <v>7.3902786225351902E-2</v>
      </c>
      <c r="BW14" s="17"/>
      <c r="BX14" s="17">
        <v>6.6060719647588903E-2</v>
      </c>
      <c r="BY14" s="17">
        <v>7.0852583041871101E-2</v>
      </c>
      <c r="BZ14" s="17"/>
      <c r="CA14" s="17">
        <v>8.7991054366744495E-2</v>
      </c>
      <c r="CB14" s="17">
        <v>0.12290949870701</v>
      </c>
      <c r="CC14" s="17">
        <v>3.3323756754231403E-2</v>
      </c>
      <c r="CD14" s="17">
        <v>5.1961846982507699E-2</v>
      </c>
    </row>
    <row r="15" spans="2:82">
      <c r="B15" s="18" t="s">
        <v>188</v>
      </c>
      <c r="C15" s="19">
        <v>2.4999751863639001E-2</v>
      </c>
      <c r="D15" s="19">
        <v>2.8240531900406301E-2</v>
      </c>
      <c r="E15" s="19">
        <v>2.2020398215559199E-2</v>
      </c>
      <c r="F15" s="19"/>
      <c r="G15" s="19">
        <v>1.02197368138086E-2</v>
      </c>
      <c r="H15" s="19">
        <v>7.49118568823493E-3</v>
      </c>
      <c r="I15" s="19">
        <v>1.1658346985425E-2</v>
      </c>
      <c r="J15" s="19">
        <v>3.0427654260837E-2</v>
      </c>
      <c r="K15" s="19">
        <v>4.1302002958128102E-2</v>
      </c>
      <c r="L15" s="19">
        <v>4.4661460401175898E-2</v>
      </c>
      <c r="M15" s="19"/>
      <c r="N15" s="19">
        <v>2.1068912953919699E-2</v>
      </c>
      <c r="O15" s="19">
        <v>2.3838894987029201E-2</v>
      </c>
      <c r="P15" s="19">
        <v>2.3335538565142699E-2</v>
      </c>
      <c r="Q15" s="19">
        <v>3.1710432480862499E-2</v>
      </c>
      <c r="R15" s="19"/>
      <c r="S15" s="19">
        <v>2.1666910692244499E-2</v>
      </c>
      <c r="T15" s="19">
        <v>2.7519515224744599E-2</v>
      </c>
      <c r="U15" s="19">
        <v>3.4172793174436097E-2</v>
      </c>
      <c r="V15" s="19">
        <v>2.6556109997408001E-2</v>
      </c>
      <c r="W15" s="19">
        <v>2.4526751673208402E-2</v>
      </c>
      <c r="X15" s="19">
        <v>1.32784054483535E-2</v>
      </c>
      <c r="Y15" s="19">
        <v>1.86720736073589E-2</v>
      </c>
      <c r="Z15" s="19">
        <v>2.1877147426691002E-2</v>
      </c>
      <c r="AA15" s="19">
        <v>3.0523553752729402E-2</v>
      </c>
      <c r="AB15" s="19">
        <v>1.8842514128799202E-2</v>
      </c>
      <c r="AC15" s="19">
        <v>4.5768743846280401E-2</v>
      </c>
      <c r="AD15" s="19">
        <v>2.14129553829395E-2</v>
      </c>
      <c r="AE15" s="19"/>
      <c r="AF15" s="19">
        <v>0</v>
      </c>
      <c r="AG15" s="19">
        <v>4.1197446893483501E-2</v>
      </c>
      <c r="AH15" s="19">
        <v>3.6556192337296102E-2</v>
      </c>
      <c r="AI15" s="19">
        <v>2.0511259927306999E-2</v>
      </c>
      <c r="AJ15" s="19">
        <v>1.80401305618711E-2</v>
      </c>
      <c r="AK15" s="19">
        <v>3.7003280937774899E-2</v>
      </c>
      <c r="AL15" s="19">
        <v>2.2713683684024499E-2</v>
      </c>
      <c r="AM15" s="19">
        <v>9.5811962311154898E-3</v>
      </c>
      <c r="AN15" s="19">
        <v>1.09186145553522E-2</v>
      </c>
      <c r="AO15" s="19">
        <v>1.3711922634550899E-2</v>
      </c>
      <c r="AP15" s="19">
        <v>1.2735293108300599E-2</v>
      </c>
      <c r="AQ15" s="19">
        <v>2.4447713910845902E-2</v>
      </c>
      <c r="AR15" s="19">
        <v>2.9375361772597801E-2</v>
      </c>
      <c r="AS15" s="19">
        <v>5.0767553092669601E-2</v>
      </c>
      <c r="AT15" s="19">
        <v>0</v>
      </c>
      <c r="AU15" s="19">
        <v>3.5834821831783402E-2</v>
      </c>
      <c r="AV15" s="19"/>
      <c r="AW15" s="19">
        <v>1.47185420584334E-2</v>
      </c>
      <c r="AX15" s="19">
        <v>3.0277868707048902E-2</v>
      </c>
      <c r="AY15" s="19">
        <v>2.6705954780753199E-2</v>
      </c>
      <c r="AZ15" s="19">
        <v>3.2091688756141101E-2</v>
      </c>
      <c r="BA15" s="19">
        <v>1.8174527553299399E-2</v>
      </c>
      <c r="BB15" s="19">
        <v>2.19682041588572E-2</v>
      </c>
      <c r="BC15" s="19"/>
      <c r="BD15" s="19">
        <v>2.7244662798670299E-2</v>
      </c>
      <c r="BE15" s="19">
        <v>2.2555306609209399E-2</v>
      </c>
      <c r="BF15" s="19">
        <v>1.8205679158776002E-2</v>
      </c>
      <c r="BG15" s="19">
        <v>1.9508210576221201E-2</v>
      </c>
      <c r="BH15" s="19">
        <v>1.76979154000022E-2</v>
      </c>
      <c r="BI15" s="19"/>
      <c r="BJ15" s="19">
        <v>2.8725696017425299E-2</v>
      </c>
      <c r="BK15" s="19">
        <v>9.3451479495966806E-3</v>
      </c>
      <c r="BL15" s="19"/>
      <c r="BM15" s="19">
        <v>2.7783110175034102E-2</v>
      </c>
      <c r="BN15" s="19">
        <v>1.17914250166002E-2</v>
      </c>
      <c r="BO15" s="19"/>
      <c r="BP15" s="19">
        <v>1.2476275531325499E-2</v>
      </c>
      <c r="BQ15" s="19">
        <v>1.6586733870272201E-2</v>
      </c>
      <c r="BR15" s="19">
        <v>0</v>
      </c>
      <c r="BS15" s="19">
        <v>3.05667167303325E-2</v>
      </c>
      <c r="BT15" s="19"/>
      <c r="BU15" s="19">
        <v>1.9120567425411301E-2</v>
      </c>
      <c r="BV15" s="19">
        <v>3.2483714069335597E-2</v>
      </c>
      <c r="BW15" s="19"/>
      <c r="BX15" s="19">
        <v>7.90258009932116E-3</v>
      </c>
      <c r="BY15" s="19">
        <v>3.1781444001218101E-2</v>
      </c>
      <c r="BZ15" s="19"/>
      <c r="CA15" s="19">
        <v>1.5433433333793101E-2</v>
      </c>
      <c r="CB15" s="19">
        <v>6.5266826483569296E-2</v>
      </c>
      <c r="CC15" s="19">
        <v>3.9156347069889703E-3</v>
      </c>
      <c r="CD15" s="19">
        <v>1.12866022967479E-2</v>
      </c>
    </row>
    <row r="16" spans="2:82">
      <c r="B16" s="16"/>
    </row>
    <row r="17" spans="2:2">
      <c r="B17" t="s">
        <v>427</v>
      </c>
    </row>
    <row r="18" spans="2:2">
      <c r="B18" t="s">
        <v>428</v>
      </c>
    </row>
    <row r="20" spans="2:2">
      <c r="B20"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CD20"/>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182</v>
      </c>
      <c r="C9" s="17">
        <v>0.10252325987137099</v>
      </c>
      <c r="D9" s="17">
        <v>9.9084757096394804E-2</v>
      </c>
      <c r="E9" s="17">
        <v>0.106031844629146</v>
      </c>
      <c r="F9" s="17"/>
      <c r="G9" s="17">
        <v>7.3245254167418894E-2</v>
      </c>
      <c r="H9" s="17">
        <v>9.1457280558017703E-2</v>
      </c>
      <c r="I9" s="17">
        <v>0.118840632092005</v>
      </c>
      <c r="J9" s="17">
        <v>0.119227369043492</v>
      </c>
      <c r="K9" s="17">
        <v>9.6823253152353406E-2</v>
      </c>
      <c r="L9" s="17">
        <v>0.107958194811691</v>
      </c>
      <c r="M9" s="17"/>
      <c r="N9" s="17">
        <v>9.0582236584668394E-2</v>
      </c>
      <c r="O9" s="17">
        <v>7.9425737712603001E-2</v>
      </c>
      <c r="P9" s="17">
        <v>0.11448439148775</v>
      </c>
      <c r="Q9" s="17">
        <v>0.12872944151303001</v>
      </c>
      <c r="R9" s="17"/>
      <c r="S9" s="17">
        <v>8.61713765097534E-2</v>
      </c>
      <c r="T9" s="17">
        <v>9.1646326134950801E-2</v>
      </c>
      <c r="U9" s="17">
        <v>8.8381314277443501E-2</v>
      </c>
      <c r="V9" s="17">
        <v>9.3467678032546506E-2</v>
      </c>
      <c r="W9" s="17">
        <v>0.112161054618931</v>
      </c>
      <c r="X9" s="17">
        <v>0.117968170642314</v>
      </c>
      <c r="Y9" s="17">
        <v>9.0262593090939203E-2</v>
      </c>
      <c r="Z9" s="17">
        <v>0.118109872163304</v>
      </c>
      <c r="AA9" s="17">
        <v>0.114349302954579</v>
      </c>
      <c r="AB9" s="17">
        <v>0.11791631625013101</v>
      </c>
      <c r="AC9" s="17">
        <v>0.127583856982009</v>
      </c>
      <c r="AD9" s="17">
        <v>0.10261911924825599</v>
      </c>
      <c r="AE9" s="17"/>
      <c r="AF9" s="17">
        <v>0</v>
      </c>
      <c r="AG9" s="17">
        <v>0.18360928675508101</v>
      </c>
      <c r="AH9" s="17">
        <v>0.115820877742909</v>
      </c>
      <c r="AI9" s="17">
        <v>0.13324731894176001</v>
      </c>
      <c r="AJ9" s="17">
        <v>0.109089021047189</v>
      </c>
      <c r="AK9" s="17">
        <v>9.9579267470305002E-2</v>
      </c>
      <c r="AL9" s="17">
        <v>0.100289602506087</v>
      </c>
      <c r="AM9" s="17">
        <v>8.4533267084064501E-2</v>
      </c>
      <c r="AN9" s="17">
        <v>8.3557771423228802E-2</v>
      </c>
      <c r="AO9" s="17">
        <v>7.9547539726471606E-2</v>
      </c>
      <c r="AP9" s="17">
        <v>0.107130260227271</v>
      </c>
      <c r="AQ9" s="17">
        <v>9.3535044341840803E-2</v>
      </c>
      <c r="AR9" s="17">
        <v>7.8730356060792595E-2</v>
      </c>
      <c r="AS9" s="17">
        <v>0.13121107954671299</v>
      </c>
      <c r="AT9" s="17">
        <v>9.3977287353692193E-2</v>
      </c>
      <c r="AU9" s="17">
        <v>6.98743775016437E-2</v>
      </c>
      <c r="AV9" s="17"/>
      <c r="AW9" s="17">
        <v>0.104292040090676</v>
      </c>
      <c r="AX9" s="17">
        <v>9.5215407745971994E-2</v>
      </c>
      <c r="AY9" s="17">
        <v>0.126877832686244</v>
      </c>
      <c r="AZ9" s="17">
        <v>0.100643435949933</v>
      </c>
      <c r="BA9" s="17">
        <v>9.1064507649718004E-2</v>
      </c>
      <c r="BB9" s="17">
        <v>0.101195889610835</v>
      </c>
      <c r="BC9" s="17"/>
      <c r="BD9" s="17">
        <v>0.10970572782185301</v>
      </c>
      <c r="BE9" s="17">
        <v>0.108344548848176</v>
      </c>
      <c r="BF9" s="17">
        <v>9.1105749290030597E-2</v>
      </c>
      <c r="BG9" s="17">
        <v>8.8839355529286901E-2</v>
      </c>
      <c r="BH9" s="17">
        <v>5.8766996779349302E-2</v>
      </c>
      <c r="BI9" s="17"/>
      <c r="BJ9" s="17">
        <v>0.101817135294285</v>
      </c>
      <c r="BK9" s="17">
        <v>0.10689587094280199</v>
      </c>
      <c r="BL9" s="17"/>
      <c r="BM9" s="17">
        <v>9.9805996365507604E-2</v>
      </c>
      <c r="BN9" s="17">
        <v>0.116890620778644</v>
      </c>
      <c r="BO9" s="17"/>
      <c r="BP9" s="17">
        <v>0.10683248256493499</v>
      </c>
      <c r="BQ9" s="17">
        <v>9.4693574681803006E-2</v>
      </c>
      <c r="BR9" s="17">
        <v>5.0317613848232197E-2</v>
      </c>
      <c r="BS9" s="17">
        <v>0.104747444864368</v>
      </c>
      <c r="BT9" s="17"/>
      <c r="BU9" s="17">
        <v>0.10293493490406901</v>
      </c>
      <c r="BV9" s="17">
        <v>0.10199921433102301</v>
      </c>
      <c r="BW9" s="17"/>
      <c r="BX9" s="17">
        <v>8.4101069133727502E-2</v>
      </c>
      <c r="BY9" s="17">
        <v>0.10983052845384</v>
      </c>
      <c r="BZ9" s="17"/>
      <c r="CA9" s="17">
        <v>0.16406932715008099</v>
      </c>
      <c r="CB9" s="17">
        <v>0.17185369926755001</v>
      </c>
      <c r="CC9" s="17">
        <v>5.01706023020232E-2</v>
      </c>
      <c r="CD9" s="17">
        <v>7.5790707588937106E-2</v>
      </c>
    </row>
    <row r="10" spans="2:82">
      <c r="B10" s="18" t="s">
        <v>183</v>
      </c>
      <c r="C10" s="17">
        <v>0.157535777824482</v>
      </c>
      <c r="D10" s="17">
        <v>0.154221137402687</v>
      </c>
      <c r="E10" s="17">
        <v>0.16148789286930401</v>
      </c>
      <c r="F10" s="17"/>
      <c r="G10" s="17">
        <v>0.19904396243660499</v>
      </c>
      <c r="H10" s="17">
        <v>0.15611751927859199</v>
      </c>
      <c r="I10" s="17">
        <v>0.18170685466490699</v>
      </c>
      <c r="J10" s="17">
        <v>0.14490590386819699</v>
      </c>
      <c r="K10" s="17">
        <v>0.146575283202969</v>
      </c>
      <c r="L10" s="17">
        <v>0.12894429219018799</v>
      </c>
      <c r="M10" s="17"/>
      <c r="N10" s="17">
        <v>0.13599800562935399</v>
      </c>
      <c r="O10" s="17">
        <v>0.142041326173942</v>
      </c>
      <c r="P10" s="17">
        <v>0.186528094341536</v>
      </c>
      <c r="Q10" s="17">
        <v>0.17207680389254501</v>
      </c>
      <c r="R10" s="17"/>
      <c r="S10" s="17">
        <v>0.14363246925563</v>
      </c>
      <c r="T10" s="17">
        <v>0.13754245780781599</v>
      </c>
      <c r="U10" s="17">
        <v>0.11082891047428101</v>
      </c>
      <c r="V10" s="17">
        <v>0.19460683077246901</v>
      </c>
      <c r="W10" s="17">
        <v>0.16578458756081799</v>
      </c>
      <c r="X10" s="17">
        <v>0.18588591725339801</v>
      </c>
      <c r="Y10" s="17">
        <v>0.16319876363667901</v>
      </c>
      <c r="Z10" s="17">
        <v>0.18053488897360701</v>
      </c>
      <c r="AA10" s="17">
        <v>0.16649282684401401</v>
      </c>
      <c r="AB10" s="17">
        <v>0.17721427383105501</v>
      </c>
      <c r="AC10" s="17">
        <v>0.12878631495002099</v>
      </c>
      <c r="AD10" s="17">
        <v>0.12836145508206601</v>
      </c>
      <c r="AE10" s="17"/>
      <c r="AF10" s="17">
        <v>0.29478569639519198</v>
      </c>
      <c r="AG10" s="17">
        <v>0.17335590987904101</v>
      </c>
      <c r="AH10" s="17">
        <v>0.15911758623029801</v>
      </c>
      <c r="AI10" s="17">
        <v>0.165119701351536</v>
      </c>
      <c r="AJ10" s="17">
        <v>0.12506546527919801</v>
      </c>
      <c r="AK10" s="17">
        <v>0.15679510571403699</v>
      </c>
      <c r="AL10" s="17">
        <v>0.17814579388690799</v>
      </c>
      <c r="AM10" s="17">
        <v>0.14637529627899401</v>
      </c>
      <c r="AN10" s="17">
        <v>0.14337079076889001</v>
      </c>
      <c r="AO10" s="17">
        <v>0.15239710719146801</v>
      </c>
      <c r="AP10" s="17">
        <v>0.16656915991032101</v>
      </c>
      <c r="AQ10" s="17">
        <v>0.150487591550068</v>
      </c>
      <c r="AR10" s="17">
        <v>0.214620482401679</v>
      </c>
      <c r="AS10" s="17">
        <v>0.201646566785526</v>
      </c>
      <c r="AT10" s="17">
        <v>0.16903180901869999</v>
      </c>
      <c r="AU10" s="17">
        <v>0.113433323754662</v>
      </c>
      <c r="AV10" s="17"/>
      <c r="AW10" s="17">
        <v>0.15708398143458799</v>
      </c>
      <c r="AX10" s="17">
        <v>0.15455198663984801</v>
      </c>
      <c r="AY10" s="17">
        <v>0.15922084092306801</v>
      </c>
      <c r="AZ10" s="17">
        <v>0.17790594709233801</v>
      </c>
      <c r="BA10" s="17">
        <v>0.13239609002893599</v>
      </c>
      <c r="BB10" s="17">
        <v>0.14755304682446299</v>
      </c>
      <c r="BC10" s="17"/>
      <c r="BD10" s="17">
        <v>0.18713322208942801</v>
      </c>
      <c r="BE10" s="17">
        <v>0.169539732642528</v>
      </c>
      <c r="BF10" s="17">
        <v>0.147258619317164</v>
      </c>
      <c r="BG10" s="17">
        <v>0.11688324557320399</v>
      </c>
      <c r="BH10" s="17">
        <v>6.7798381418902903E-2</v>
      </c>
      <c r="BI10" s="17"/>
      <c r="BJ10" s="17">
        <v>0.159242181605006</v>
      </c>
      <c r="BK10" s="17">
        <v>0.148059718245246</v>
      </c>
      <c r="BL10" s="17"/>
      <c r="BM10" s="17">
        <v>0.161423565055234</v>
      </c>
      <c r="BN10" s="17">
        <v>0.13722653089729001</v>
      </c>
      <c r="BO10" s="17"/>
      <c r="BP10" s="17">
        <v>0.13420127387488601</v>
      </c>
      <c r="BQ10" s="17">
        <v>0.136811044907028</v>
      </c>
      <c r="BR10" s="17">
        <v>0.150570059068869</v>
      </c>
      <c r="BS10" s="17">
        <v>0.16600144339367401</v>
      </c>
      <c r="BT10" s="17"/>
      <c r="BU10" s="17">
        <v>0.16094898416456099</v>
      </c>
      <c r="BV10" s="17">
        <v>0.153190905246018</v>
      </c>
      <c r="BW10" s="17"/>
      <c r="BX10" s="17">
        <v>0.153734891940185</v>
      </c>
      <c r="BY10" s="17">
        <v>0.15904342120975701</v>
      </c>
      <c r="BZ10" s="17"/>
      <c r="CA10" s="17">
        <v>0.16517275427606901</v>
      </c>
      <c r="CB10" s="17">
        <v>0.20341201016966801</v>
      </c>
      <c r="CC10" s="17">
        <v>0.109785816987599</v>
      </c>
      <c r="CD10" s="17">
        <v>0.16252568245677099</v>
      </c>
    </row>
    <row r="11" spans="2:82">
      <c r="B11" s="18" t="s">
        <v>184</v>
      </c>
      <c r="C11" s="17">
        <v>0.23204725782667801</v>
      </c>
      <c r="D11" s="17">
        <v>0.21785522415155301</v>
      </c>
      <c r="E11" s="17">
        <v>0.24478637377924101</v>
      </c>
      <c r="F11" s="17"/>
      <c r="G11" s="17">
        <v>0.26471349280449202</v>
      </c>
      <c r="H11" s="17">
        <v>0.24942545121142001</v>
      </c>
      <c r="I11" s="17">
        <v>0.233496250766628</v>
      </c>
      <c r="J11" s="17">
        <v>0.243238020201511</v>
      </c>
      <c r="K11" s="17">
        <v>0.203798606408577</v>
      </c>
      <c r="L11" s="17">
        <v>0.20479473655403199</v>
      </c>
      <c r="M11" s="17"/>
      <c r="N11" s="17">
        <v>0.21958658281117399</v>
      </c>
      <c r="O11" s="17">
        <v>0.238885078150366</v>
      </c>
      <c r="P11" s="17">
        <v>0.23146217107082301</v>
      </c>
      <c r="Q11" s="17">
        <v>0.24205015006434399</v>
      </c>
      <c r="R11" s="17"/>
      <c r="S11" s="17">
        <v>0.213602211366233</v>
      </c>
      <c r="T11" s="17">
        <v>0.21561277415394101</v>
      </c>
      <c r="U11" s="17">
        <v>0.25340125331340402</v>
      </c>
      <c r="V11" s="17">
        <v>0.209339432037152</v>
      </c>
      <c r="W11" s="17">
        <v>0.22822831114497599</v>
      </c>
      <c r="X11" s="17">
        <v>0.21212954364327999</v>
      </c>
      <c r="Y11" s="17">
        <v>0.281240495749499</v>
      </c>
      <c r="Z11" s="17">
        <v>0.21671766491820299</v>
      </c>
      <c r="AA11" s="17">
        <v>0.227030360305261</v>
      </c>
      <c r="AB11" s="17">
        <v>0.23653951597050399</v>
      </c>
      <c r="AC11" s="17">
        <v>0.28968923840213301</v>
      </c>
      <c r="AD11" s="17">
        <v>0.267283363247665</v>
      </c>
      <c r="AE11" s="17"/>
      <c r="AF11" s="17">
        <v>0.32424330645298899</v>
      </c>
      <c r="AG11" s="17">
        <v>0.23473955093228699</v>
      </c>
      <c r="AH11" s="17">
        <v>0.19371064885536601</v>
      </c>
      <c r="AI11" s="17">
        <v>0.22018884268081201</v>
      </c>
      <c r="AJ11" s="17">
        <v>0.26114323066480399</v>
      </c>
      <c r="AK11" s="17">
        <v>0.24645998676134601</v>
      </c>
      <c r="AL11" s="17">
        <v>0.23380418539599801</v>
      </c>
      <c r="AM11" s="17">
        <v>0.25327823121455501</v>
      </c>
      <c r="AN11" s="17">
        <v>0.23345253813873501</v>
      </c>
      <c r="AO11" s="17">
        <v>0.25434521838018298</v>
      </c>
      <c r="AP11" s="17">
        <v>0.235504254012947</v>
      </c>
      <c r="AQ11" s="17">
        <v>0.243403869644405</v>
      </c>
      <c r="AR11" s="17">
        <v>0.18986381857123399</v>
      </c>
      <c r="AS11" s="17">
        <v>0.18153740961829401</v>
      </c>
      <c r="AT11" s="17">
        <v>0.203803365511707</v>
      </c>
      <c r="AU11" s="17">
        <v>0.196282243440668</v>
      </c>
      <c r="AV11" s="17"/>
      <c r="AW11" s="17">
        <v>0.21847853664918901</v>
      </c>
      <c r="AX11" s="17">
        <v>0.22264841214627501</v>
      </c>
      <c r="AY11" s="17">
        <v>0.236764464839476</v>
      </c>
      <c r="AZ11" s="17">
        <v>0.23580586715274501</v>
      </c>
      <c r="BA11" s="17">
        <v>0.26072923293905997</v>
      </c>
      <c r="BB11" s="17">
        <v>0.252608926278032</v>
      </c>
      <c r="BC11" s="17"/>
      <c r="BD11" s="17">
        <v>0.25568584135758698</v>
      </c>
      <c r="BE11" s="17">
        <v>0.24511007928724601</v>
      </c>
      <c r="BF11" s="17">
        <v>0.21568167721780299</v>
      </c>
      <c r="BG11" s="17">
        <v>0.214090131862018</v>
      </c>
      <c r="BH11" s="17">
        <v>0.23018936015099301</v>
      </c>
      <c r="BI11" s="17"/>
      <c r="BJ11" s="17">
        <v>0.240576384320218</v>
      </c>
      <c r="BK11" s="17">
        <v>0.19767595494687501</v>
      </c>
      <c r="BL11" s="17"/>
      <c r="BM11" s="17">
        <v>0.236760155653361</v>
      </c>
      <c r="BN11" s="17">
        <v>0.20917044716409999</v>
      </c>
      <c r="BO11" s="17"/>
      <c r="BP11" s="17">
        <v>0.20837796607879699</v>
      </c>
      <c r="BQ11" s="17">
        <v>0.216511882590052</v>
      </c>
      <c r="BR11" s="17">
        <v>0.22043153653258499</v>
      </c>
      <c r="BS11" s="17">
        <v>0.242499595504897</v>
      </c>
      <c r="BT11" s="17"/>
      <c r="BU11" s="17">
        <v>0.224744346466133</v>
      </c>
      <c r="BV11" s="17">
        <v>0.24134356638582</v>
      </c>
      <c r="BW11" s="17"/>
      <c r="BX11" s="17">
        <v>0.21247341419779001</v>
      </c>
      <c r="BY11" s="17">
        <v>0.23981133619414599</v>
      </c>
      <c r="BZ11" s="17"/>
      <c r="CA11" s="17">
        <v>0.197960832436928</v>
      </c>
      <c r="CB11" s="17">
        <v>0.23631660214773101</v>
      </c>
      <c r="CC11" s="17">
        <v>0.229842381906949</v>
      </c>
      <c r="CD11" s="17">
        <v>0.23917974944644399</v>
      </c>
    </row>
    <row r="12" spans="2:82">
      <c r="B12" s="18" t="s">
        <v>185</v>
      </c>
      <c r="C12" s="17">
        <v>0.20977277691799201</v>
      </c>
      <c r="D12" s="17">
        <v>0.200988979168537</v>
      </c>
      <c r="E12" s="17">
        <v>0.218898730658103</v>
      </c>
      <c r="F12" s="17"/>
      <c r="G12" s="17">
        <v>0.193929241659721</v>
      </c>
      <c r="H12" s="17">
        <v>0.16272625599769899</v>
      </c>
      <c r="I12" s="17">
        <v>0.167595921931459</v>
      </c>
      <c r="J12" s="17">
        <v>0.20911726281384599</v>
      </c>
      <c r="K12" s="17">
        <v>0.262643017761437</v>
      </c>
      <c r="L12" s="17">
        <v>0.25819036475096102</v>
      </c>
      <c r="M12" s="17"/>
      <c r="N12" s="17">
        <v>0.235892403992603</v>
      </c>
      <c r="O12" s="17">
        <v>0.24003337770240801</v>
      </c>
      <c r="P12" s="17">
        <v>0.16790197878529101</v>
      </c>
      <c r="Q12" s="17">
        <v>0.18459059403309599</v>
      </c>
      <c r="R12" s="17"/>
      <c r="S12" s="17">
        <v>0.21063076901551001</v>
      </c>
      <c r="T12" s="17">
        <v>0.21528068219799801</v>
      </c>
      <c r="U12" s="17">
        <v>0.292247513105796</v>
      </c>
      <c r="V12" s="17">
        <v>0.201086111941781</v>
      </c>
      <c r="W12" s="17">
        <v>0.22092550665713301</v>
      </c>
      <c r="X12" s="17">
        <v>0.189239667095535</v>
      </c>
      <c r="Y12" s="17">
        <v>0.200854213472622</v>
      </c>
      <c r="Z12" s="17">
        <v>0.20483915942504499</v>
      </c>
      <c r="AA12" s="17">
        <v>0.21146606567102499</v>
      </c>
      <c r="AB12" s="17">
        <v>0.19193965884217201</v>
      </c>
      <c r="AC12" s="17">
        <v>0.154012541949892</v>
      </c>
      <c r="AD12" s="17">
        <v>0.194189073739468</v>
      </c>
      <c r="AE12" s="17"/>
      <c r="AF12" s="17">
        <v>0.22500294784177099</v>
      </c>
      <c r="AG12" s="17">
        <v>0.14168713973303801</v>
      </c>
      <c r="AH12" s="17">
        <v>0.25194149800301702</v>
      </c>
      <c r="AI12" s="17">
        <v>0.22432951520873101</v>
      </c>
      <c r="AJ12" s="17">
        <v>0.186647990051169</v>
      </c>
      <c r="AK12" s="17">
        <v>0.22985621243026</v>
      </c>
      <c r="AL12" s="17">
        <v>0.20939858329081501</v>
      </c>
      <c r="AM12" s="17">
        <v>0.213267336575447</v>
      </c>
      <c r="AN12" s="17">
        <v>0.234264881171523</v>
      </c>
      <c r="AO12" s="17">
        <v>0.208604869499079</v>
      </c>
      <c r="AP12" s="17">
        <v>0.185182596512767</v>
      </c>
      <c r="AQ12" s="17">
        <v>0.16823835401402701</v>
      </c>
      <c r="AR12" s="17">
        <v>0.185855585445314</v>
      </c>
      <c r="AS12" s="17">
        <v>0.16145794944844599</v>
      </c>
      <c r="AT12" s="17">
        <v>0.243751106850747</v>
      </c>
      <c r="AU12" s="17">
        <v>0.18377804280759</v>
      </c>
      <c r="AV12" s="17"/>
      <c r="AW12" s="17">
        <v>0.18307814226852401</v>
      </c>
      <c r="AX12" s="17">
        <v>0.23227691595906899</v>
      </c>
      <c r="AY12" s="17">
        <v>0.18956130316491901</v>
      </c>
      <c r="AZ12" s="17">
        <v>0.20866304524565199</v>
      </c>
      <c r="BA12" s="17">
        <v>0.24289379328292399</v>
      </c>
      <c r="BB12" s="17">
        <v>0.19763127408772799</v>
      </c>
      <c r="BC12" s="17"/>
      <c r="BD12" s="17">
        <v>0.18393324009810899</v>
      </c>
      <c r="BE12" s="17">
        <v>0.204435648942348</v>
      </c>
      <c r="BF12" s="17">
        <v>0.23368572429811399</v>
      </c>
      <c r="BG12" s="17">
        <v>0.211156189623908</v>
      </c>
      <c r="BH12" s="17">
        <v>0.30447211193582902</v>
      </c>
      <c r="BI12" s="17"/>
      <c r="BJ12" s="17">
        <v>0.215792497391676</v>
      </c>
      <c r="BK12" s="17">
        <v>0.17768094799990999</v>
      </c>
      <c r="BL12" s="17"/>
      <c r="BM12" s="17">
        <v>0.21773980640288901</v>
      </c>
      <c r="BN12" s="17">
        <v>0.17125048384677399</v>
      </c>
      <c r="BO12" s="17"/>
      <c r="BP12" s="17">
        <v>0.159618961298751</v>
      </c>
      <c r="BQ12" s="17">
        <v>0.20649009242858701</v>
      </c>
      <c r="BR12" s="17">
        <v>0.18788913796679399</v>
      </c>
      <c r="BS12" s="17">
        <v>0.21945470402837999</v>
      </c>
      <c r="BT12" s="17"/>
      <c r="BU12" s="17">
        <v>0.19917868855173301</v>
      </c>
      <c r="BV12" s="17">
        <v>0.22325861968580199</v>
      </c>
      <c r="BW12" s="17"/>
      <c r="BX12" s="17">
        <v>0.187874988926159</v>
      </c>
      <c r="BY12" s="17">
        <v>0.21845866126785399</v>
      </c>
      <c r="BZ12" s="17"/>
      <c r="CA12" s="17">
        <v>0.100083418062969</v>
      </c>
      <c r="CB12" s="17">
        <v>0.18084934977447201</v>
      </c>
      <c r="CC12" s="17">
        <v>0.24195718545439299</v>
      </c>
      <c r="CD12" s="17">
        <v>0.23172911076466399</v>
      </c>
    </row>
    <row r="13" spans="2:82">
      <c r="B13" s="18" t="s">
        <v>186</v>
      </c>
      <c r="C13" s="17">
        <v>0.19144422880477799</v>
      </c>
      <c r="D13" s="17">
        <v>0.21272301682768999</v>
      </c>
      <c r="E13" s="17">
        <v>0.171027658343929</v>
      </c>
      <c r="F13" s="17"/>
      <c r="G13" s="17">
        <v>0.18845353564376499</v>
      </c>
      <c r="H13" s="17">
        <v>0.22069490549482099</v>
      </c>
      <c r="I13" s="17">
        <v>0.18400028452813</v>
      </c>
      <c r="J13" s="17">
        <v>0.199745376207595</v>
      </c>
      <c r="K13" s="17">
        <v>0.167924885140947</v>
      </c>
      <c r="L13" s="17">
        <v>0.18468555646219201</v>
      </c>
      <c r="M13" s="17"/>
      <c r="N13" s="17">
        <v>0.199218198021098</v>
      </c>
      <c r="O13" s="17">
        <v>0.20411853694238899</v>
      </c>
      <c r="P13" s="17">
        <v>0.19043924955938499</v>
      </c>
      <c r="Q13" s="17">
        <v>0.172974567825705</v>
      </c>
      <c r="R13" s="17"/>
      <c r="S13" s="17">
        <v>0.21928202301163999</v>
      </c>
      <c r="T13" s="17">
        <v>0.24027275582277299</v>
      </c>
      <c r="U13" s="17">
        <v>0.16884940224405201</v>
      </c>
      <c r="V13" s="17">
        <v>0.17840857162938201</v>
      </c>
      <c r="W13" s="17">
        <v>0.16939451981213099</v>
      </c>
      <c r="X13" s="17">
        <v>0.18539353303372</v>
      </c>
      <c r="Y13" s="17">
        <v>0.168470465931819</v>
      </c>
      <c r="Z13" s="17">
        <v>0.15314523583273601</v>
      </c>
      <c r="AA13" s="17">
        <v>0.17314181501880399</v>
      </c>
      <c r="AB13" s="17">
        <v>0.17898604510150301</v>
      </c>
      <c r="AC13" s="17">
        <v>0.221025897741945</v>
      </c>
      <c r="AD13" s="17">
        <v>0.18643749333738099</v>
      </c>
      <c r="AE13" s="17"/>
      <c r="AF13" s="17">
        <v>0.116216266457941</v>
      </c>
      <c r="AG13" s="17">
        <v>0.15416290068834099</v>
      </c>
      <c r="AH13" s="17">
        <v>0.152554906661757</v>
      </c>
      <c r="AI13" s="17">
        <v>0.175654034501881</v>
      </c>
      <c r="AJ13" s="17">
        <v>0.202980461573776</v>
      </c>
      <c r="AK13" s="17">
        <v>0.16488837179691801</v>
      </c>
      <c r="AL13" s="17">
        <v>0.176380295373399</v>
      </c>
      <c r="AM13" s="17">
        <v>0.18878244458544999</v>
      </c>
      <c r="AN13" s="17">
        <v>0.20085537747274401</v>
      </c>
      <c r="AO13" s="17">
        <v>0.21061852734504999</v>
      </c>
      <c r="AP13" s="17">
        <v>0.210987163728032</v>
      </c>
      <c r="AQ13" s="17">
        <v>0.24600436622796701</v>
      </c>
      <c r="AR13" s="17">
        <v>0.229249934505107</v>
      </c>
      <c r="AS13" s="17">
        <v>0.20513928083177599</v>
      </c>
      <c r="AT13" s="17">
        <v>0.20149650017927401</v>
      </c>
      <c r="AU13" s="17">
        <v>0.24716975830919999</v>
      </c>
      <c r="AV13" s="17"/>
      <c r="AW13" s="17">
        <v>0.21524677146038201</v>
      </c>
      <c r="AX13" s="17">
        <v>0.191760484410778</v>
      </c>
      <c r="AY13" s="17">
        <v>0.17642614170964599</v>
      </c>
      <c r="AZ13" s="17">
        <v>0.18322005454280799</v>
      </c>
      <c r="BA13" s="17">
        <v>0.186420668792563</v>
      </c>
      <c r="BB13" s="17">
        <v>0.169210442436346</v>
      </c>
      <c r="BC13" s="17"/>
      <c r="BD13" s="17">
        <v>0.165410232962659</v>
      </c>
      <c r="BE13" s="17">
        <v>0.189142290562061</v>
      </c>
      <c r="BF13" s="17">
        <v>0.19849224728883899</v>
      </c>
      <c r="BG13" s="17">
        <v>0.25098618058167399</v>
      </c>
      <c r="BH13" s="17">
        <v>0.13150395545004201</v>
      </c>
      <c r="BI13" s="17"/>
      <c r="BJ13" s="17">
        <v>0.18661439308033601</v>
      </c>
      <c r="BK13" s="17">
        <v>0.21437384263409301</v>
      </c>
      <c r="BL13" s="17"/>
      <c r="BM13" s="17">
        <v>0.18215260221412299</v>
      </c>
      <c r="BN13" s="17">
        <v>0.23591499958971501</v>
      </c>
      <c r="BO13" s="17"/>
      <c r="BP13" s="17">
        <v>0.24201208575562799</v>
      </c>
      <c r="BQ13" s="17">
        <v>0.21882171188734301</v>
      </c>
      <c r="BR13" s="17">
        <v>0.28336187944834601</v>
      </c>
      <c r="BS13" s="17">
        <v>0.170621654674211</v>
      </c>
      <c r="BT13" s="17"/>
      <c r="BU13" s="17">
        <v>0.19787166897449801</v>
      </c>
      <c r="BV13" s="17">
        <v>0.18326235939500299</v>
      </c>
      <c r="BW13" s="17"/>
      <c r="BX13" s="17">
        <v>0.222338023643327</v>
      </c>
      <c r="BY13" s="17">
        <v>0.179190026270893</v>
      </c>
      <c r="BZ13" s="17"/>
      <c r="CA13" s="17">
        <v>0.213637833910438</v>
      </c>
      <c r="CB13" s="17">
        <v>0.137923246263847</v>
      </c>
      <c r="CC13" s="17">
        <v>0.22746160769448601</v>
      </c>
      <c r="CD13" s="17">
        <v>0.19862955000647001</v>
      </c>
    </row>
    <row r="14" spans="2:82">
      <c r="B14" s="18" t="s">
        <v>187</v>
      </c>
      <c r="C14" s="17">
        <v>8.9684736420793304E-2</v>
      </c>
      <c r="D14" s="17">
        <v>9.5223062713969103E-2</v>
      </c>
      <c r="E14" s="17">
        <v>8.4036601473369096E-2</v>
      </c>
      <c r="F14" s="17"/>
      <c r="G14" s="17">
        <v>7.4111512041999797E-2</v>
      </c>
      <c r="H14" s="17">
        <v>0.110770805460083</v>
      </c>
      <c r="I14" s="17">
        <v>9.8135636538405693E-2</v>
      </c>
      <c r="J14" s="17">
        <v>7.0135578354935293E-2</v>
      </c>
      <c r="K14" s="17">
        <v>9.7147584607463797E-2</v>
      </c>
      <c r="L14" s="17">
        <v>8.6849370515002397E-2</v>
      </c>
      <c r="M14" s="17"/>
      <c r="N14" s="17">
        <v>0.102708849217422</v>
      </c>
      <c r="O14" s="17">
        <v>8.0914178625517003E-2</v>
      </c>
      <c r="P14" s="17">
        <v>8.9046334944600805E-2</v>
      </c>
      <c r="Q14" s="17">
        <v>8.3098006480876396E-2</v>
      </c>
      <c r="R14" s="17"/>
      <c r="S14" s="17">
        <v>0.108123417385339</v>
      </c>
      <c r="T14" s="17">
        <v>7.53042483919803E-2</v>
      </c>
      <c r="U14" s="17">
        <v>8.2478462949423195E-2</v>
      </c>
      <c r="V14" s="17">
        <v>9.8746240578056907E-2</v>
      </c>
      <c r="W14" s="17">
        <v>8.1294741110228497E-2</v>
      </c>
      <c r="X14" s="17">
        <v>0.106831400588336</v>
      </c>
      <c r="Y14" s="17">
        <v>7.3490466641161101E-2</v>
      </c>
      <c r="Z14" s="17">
        <v>0.121337204954741</v>
      </c>
      <c r="AA14" s="17">
        <v>9.5715125381292898E-2</v>
      </c>
      <c r="AB14" s="17">
        <v>7.4317326735810998E-2</v>
      </c>
      <c r="AC14" s="17">
        <v>6.2350251985339701E-2</v>
      </c>
      <c r="AD14" s="17">
        <v>9.6640308596582403E-2</v>
      </c>
      <c r="AE14" s="17"/>
      <c r="AF14" s="17">
        <v>3.9751782852106503E-2</v>
      </c>
      <c r="AG14" s="17">
        <v>9.3356119080120606E-2</v>
      </c>
      <c r="AH14" s="17">
        <v>0.101554789991953</v>
      </c>
      <c r="AI14" s="17">
        <v>6.2158709614580802E-2</v>
      </c>
      <c r="AJ14" s="17">
        <v>0.10224072092182</v>
      </c>
      <c r="AK14" s="17">
        <v>7.9315502862164503E-2</v>
      </c>
      <c r="AL14" s="17">
        <v>9.4385430073557E-2</v>
      </c>
      <c r="AM14" s="17">
        <v>0.102370511332908</v>
      </c>
      <c r="AN14" s="17">
        <v>9.03316757663956E-2</v>
      </c>
      <c r="AO14" s="17">
        <v>5.9236196116615299E-2</v>
      </c>
      <c r="AP14" s="17">
        <v>8.1350513780925199E-2</v>
      </c>
      <c r="AQ14" s="17">
        <v>8.1314589024325701E-2</v>
      </c>
      <c r="AR14" s="17">
        <v>9.1177985515094498E-2</v>
      </c>
      <c r="AS14" s="17">
        <v>0.109137053178777</v>
      </c>
      <c r="AT14" s="17">
        <v>8.7939931085878706E-2</v>
      </c>
      <c r="AU14" s="17">
        <v>0.16031218457549101</v>
      </c>
      <c r="AV14" s="17"/>
      <c r="AW14" s="17">
        <v>0.112165441244643</v>
      </c>
      <c r="AX14" s="17">
        <v>8.2104924972114302E-2</v>
      </c>
      <c r="AY14" s="17">
        <v>9.9726622353204897E-2</v>
      </c>
      <c r="AZ14" s="17">
        <v>7.8463897840098606E-2</v>
      </c>
      <c r="BA14" s="17">
        <v>6.13201746212306E-2</v>
      </c>
      <c r="BB14" s="17">
        <v>0.103736607605537</v>
      </c>
      <c r="BC14" s="17"/>
      <c r="BD14" s="17">
        <v>7.8416565713178496E-2</v>
      </c>
      <c r="BE14" s="17">
        <v>6.9475015496214501E-2</v>
      </c>
      <c r="BF14" s="17">
        <v>9.58897142499891E-2</v>
      </c>
      <c r="BG14" s="17">
        <v>9.9968086540987003E-2</v>
      </c>
      <c r="BH14" s="17">
        <v>0.19197168557982899</v>
      </c>
      <c r="BI14" s="17"/>
      <c r="BJ14" s="17">
        <v>7.91984068573858E-2</v>
      </c>
      <c r="BK14" s="17">
        <v>0.136665990147634</v>
      </c>
      <c r="BL14" s="17"/>
      <c r="BM14" s="17">
        <v>8.64403749594405E-2</v>
      </c>
      <c r="BN14" s="17">
        <v>0.105593069057972</v>
      </c>
      <c r="BO14" s="17"/>
      <c r="BP14" s="17">
        <v>0.12071769378344301</v>
      </c>
      <c r="BQ14" s="17">
        <v>0.11128663952160001</v>
      </c>
      <c r="BR14" s="17">
        <v>0.101503091410008</v>
      </c>
      <c r="BS14" s="17">
        <v>8.0533236545627093E-2</v>
      </c>
      <c r="BT14" s="17"/>
      <c r="BU14" s="17">
        <v>9.68387279717801E-2</v>
      </c>
      <c r="BV14" s="17">
        <v>8.0577996710549202E-2</v>
      </c>
      <c r="BW14" s="17"/>
      <c r="BX14" s="17">
        <v>0.118524964435114</v>
      </c>
      <c r="BY14" s="17">
        <v>7.8245093053643106E-2</v>
      </c>
      <c r="BZ14" s="17"/>
      <c r="CA14" s="17">
        <v>0.136459857717599</v>
      </c>
      <c r="CB14" s="17">
        <v>5.7842597607811498E-2</v>
      </c>
      <c r="CC14" s="17">
        <v>0.118072381793242</v>
      </c>
      <c r="CD14" s="17">
        <v>7.7748087931130402E-2</v>
      </c>
    </row>
    <row r="15" spans="2:82">
      <c r="B15" s="18" t="s">
        <v>188</v>
      </c>
      <c r="C15" s="19">
        <v>1.69919623339049E-2</v>
      </c>
      <c r="D15" s="19">
        <v>1.9903822639169001E-2</v>
      </c>
      <c r="E15" s="19">
        <v>1.3730898246908201E-2</v>
      </c>
      <c r="F15" s="19"/>
      <c r="G15" s="19">
        <v>6.5030012459977001E-3</v>
      </c>
      <c r="H15" s="19">
        <v>8.8077819993665294E-3</v>
      </c>
      <c r="I15" s="19">
        <v>1.6224419478464001E-2</v>
      </c>
      <c r="J15" s="19">
        <v>1.36304895104244E-2</v>
      </c>
      <c r="K15" s="19">
        <v>2.5087369726253601E-2</v>
      </c>
      <c r="L15" s="19">
        <v>2.8577484715933601E-2</v>
      </c>
      <c r="M15" s="19"/>
      <c r="N15" s="19">
        <v>1.6013723743681301E-2</v>
      </c>
      <c r="O15" s="19">
        <v>1.4581764692774E-2</v>
      </c>
      <c r="P15" s="19">
        <v>2.0137779810614601E-2</v>
      </c>
      <c r="Q15" s="19">
        <v>1.64804361904036E-2</v>
      </c>
      <c r="R15" s="19"/>
      <c r="S15" s="19">
        <v>1.85577334558947E-2</v>
      </c>
      <c r="T15" s="19">
        <v>2.4340755490540499E-2</v>
      </c>
      <c r="U15" s="19">
        <v>3.81314363559946E-3</v>
      </c>
      <c r="V15" s="19">
        <v>2.4345135008612299E-2</v>
      </c>
      <c r="W15" s="19">
        <v>2.22112790957824E-2</v>
      </c>
      <c r="X15" s="19">
        <v>2.55176774341655E-3</v>
      </c>
      <c r="Y15" s="19">
        <v>2.2483001477280301E-2</v>
      </c>
      <c r="Z15" s="19">
        <v>5.3159737323633001E-3</v>
      </c>
      <c r="AA15" s="19">
        <v>1.18045038250238E-2</v>
      </c>
      <c r="AB15" s="19">
        <v>2.3086863268824601E-2</v>
      </c>
      <c r="AC15" s="19">
        <v>1.65518979886605E-2</v>
      </c>
      <c r="AD15" s="19">
        <v>2.44691867485816E-2</v>
      </c>
      <c r="AE15" s="19"/>
      <c r="AF15" s="19">
        <v>0</v>
      </c>
      <c r="AG15" s="19">
        <v>1.9089092932091298E-2</v>
      </c>
      <c r="AH15" s="19">
        <v>2.5299692514699899E-2</v>
      </c>
      <c r="AI15" s="19">
        <v>1.9301877700699299E-2</v>
      </c>
      <c r="AJ15" s="19">
        <v>1.28331104620445E-2</v>
      </c>
      <c r="AK15" s="19">
        <v>2.31055529649692E-2</v>
      </c>
      <c r="AL15" s="19">
        <v>7.5961094732344197E-3</v>
      </c>
      <c r="AM15" s="19">
        <v>1.1392912928580801E-2</v>
      </c>
      <c r="AN15" s="19">
        <v>1.41669652584829E-2</v>
      </c>
      <c r="AO15" s="19">
        <v>3.5250541741131798E-2</v>
      </c>
      <c r="AP15" s="19">
        <v>1.32760518277366E-2</v>
      </c>
      <c r="AQ15" s="19">
        <v>1.7016185197366598E-2</v>
      </c>
      <c r="AR15" s="19">
        <v>1.0501837500779401E-2</v>
      </c>
      <c r="AS15" s="19">
        <v>9.8706605904685905E-3</v>
      </c>
      <c r="AT15" s="19">
        <v>0</v>
      </c>
      <c r="AU15" s="19">
        <v>2.9150069610745701E-2</v>
      </c>
      <c r="AV15" s="19"/>
      <c r="AW15" s="19">
        <v>9.6550868519980505E-3</v>
      </c>
      <c r="AX15" s="19">
        <v>2.1441868125942301E-2</v>
      </c>
      <c r="AY15" s="19">
        <v>1.14227943234422E-2</v>
      </c>
      <c r="AZ15" s="19">
        <v>1.5297752176425599E-2</v>
      </c>
      <c r="BA15" s="19">
        <v>2.5175532685567999E-2</v>
      </c>
      <c r="BB15" s="19">
        <v>2.8063813157059199E-2</v>
      </c>
      <c r="BC15" s="19"/>
      <c r="BD15" s="19">
        <v>1.9715169957184999E-2</v>
      </c>
      <c r="BE15" s="19">
        <v>1.3952684221426899E-2</v>
      </c>
      <c r="BF15" s="19">
        <v>1.7886268338060202E-2</v>
      </c>
      <c r="BG15" s="19">
        <v>1.80768102889227E-2</v>
      </c>
      <c r="BH15" s="19">
        <v>1.5297508685054801E-2</v>
      </c>
      <c r="BI15" s="19"/>
      <c r="BJ15" s="19">
        <v>1.6759001451092399E-2</v>
      </c>
      <c r="BK15" s="19">
        <v>1.8647675083440399E-2</v>
      </c>
      <c r="BL15" s="19"/>
      <c r="BM15" s="19">
        <v>1.56774993494441E-2</v>
      </c>
      <c r="BN15" s="19">
        <v>2.3953848665504599E-2</v>
      </c>
      <c r="BO15" s="19"/>
      <c r="BP15" s="19">
        <v>2.8239536643560201E-2</v>
      </c>
      <c r="BQ15" s="19">
        <v>1.5385053983587299E-2</v>
      </c>
      <c r="BR15" s="19">
        <v>5.9266817251659703E-3</v>
      </c>
      <c r="BS15" s="19">
        <v>1.61419209888439E-2</v>
      </c>
      <c r="BT15" s="19"/>
      <c r="BU15" s="19">
        <v>1.7482648967226799E-2</v>
      </c>
      <c r="BV15" s="19">
        <v>1.6367338245784201E-2</v>
      </c>
      <c r="BW15" s="19"/>
      <c r="BX15" s="19">
        <v>2.09526477236977E-2</v>
      </c>
      <c r="BY15" s="19">
        <v>1.5420933549867099E-2</v>
      </c>
      <c r="BZ15" s="19"/>
      <c r="CA15" s="19">
        <v>2.26159764459157E-2</v>
      </c>
      <c r="CB15" s="19">
        <v>1.18024947689205E-2</v>
      </c>
      <c r="CC15" s="19">
        <v>2.2710023861307899E-2</v>
      </c>
      <c r="CD15" s="19">
        <v>1.43971118055829E-2</v>
      </c>
    </row>
    <row r="16" spans="2:82">
      <c r="B16" s="16"/>
    </row>
    <row r="17" spans="2:2">
      <c r="B17" t="s">
        <v>427</v>
      </c>
    </row>
    <row r="18" spans="2:2">
      <c r="B18" t="s">
        <v>428</v>
      </c>
    </row>
    <row r="20" spans="2:2">
      <c r="B20"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192</v>
      </c>
      <c r="C9" s="17">
        <v>0.15085580446140801</v>
      </c>
      <c r="D9" s="17">
        <v>0.14865188299127599</v>
      </c>
      <c r="E9" s="17">
        <v>0.15121162868997001</v>
      </c>
      <c r="F9" s="17"/>
      <c r="G9" s="17">
        <v>0.29297422081251401</v>
      </c>
      <c r="H9" s="17">
        <v>0.19809097366050801</v>
      </c>
      <c r="I9" s="17">
        <v>0.140790100284617</v>
      </c>
      <c r="J9" s="17">
        <v>0.118533777172937</v>
      </c>
      <c r="K9" s="17">
        <v>9.7162174937739695E-2</v>
      </c>
      <c r="L9" s="17">
        <v>8.8229050812524606E-2</v>
      </c>
      <c r="M9" s="17"/>
      <c r="N9" s="17">
        <v>0.18590816247571501</v>
      </c>
      <c r="O9" s="17">
        <v>0.16038132285930901</v>
      </c>
      <c r="P9" s="17">
        <v>0.13987686271354299</v>
      </c>
      <c r="Q9" s="17">
        <v>0.110511730404626</v>
      </c>
      <c r="R9" s="17"/>
      <c r="S9" s="17">
        <v>0.222540297990966</v>
      </c>
      <c r="T9" s="17">
        <v>0.131380982692655</v>
      </c>
      <c r="U9" s="17">
        <v>0.146398215264542</v>
      </c>
      <c r="V9" s="17">
        <v>0.10500813495306401</v>
      </c>
      <c r="W9" s="17">
        <v>0.137094846814377</v>
      </c>
      <c r="X9" s="17">
        <v>0.116801348691924</v>
      </c>
      <c r="Y9" s="17">
        <v>0.152941076205379</v>
      </c>
      <c r="Z9" s="17">
        <v>9.8502395407053495E-2</v>
      </c>
      <c r="AA9" s="17">
        <v>0.16779560744805599</v>
      </c>
      <c r="AB9" s="17">
        <v>0.17359795790678401</v>
      </c>
      <c r="AC9" s="17">
        <v>0.14158981884580901</v>
      </c>
      <c r="AD9" s="17">
        <v>0.13376957024657299</v>
      </c>
      <c r="AE9" s="17"/>
      <c r="AF9" s="17">
        <v>0.26661847143846001</v>
      </c>
      <c r="AG9" s="17">
        <v>9.2073341766595096E-2</v>
      </c>
      <c r="AH9" s="17">
        <v>0.14248358141779399</v>
      </c>
      <c r="AI9" s="17">
        <v>0.115511074384313</v>
      </c>
      <c r="AJ9" s="17">
        <v>0.108977137985162</v>
      </c>
      <c r="AK9" s="17">
        <v>0.12343295738256201</v>
      </c>
      <c r="AL9" s="17">
        <v>0.15848954965224499</v>
      </c>
      <c r="AM9" s="17">
        <v>0.15660171199794301</v>
      </c>
      <c r="AN9" s="17">
        <v>0.18399333010756599</v>
      </c>
      <c r="AO9" s="17">
        <v>0.13415499692711999</v>
      </c>
      <c r="AP9" s="17">
        <v>0.18687852596643401</v>
      </c>
      <c r="AQ9" s="17">
        <v>0.20674378062269599</v>
      </c>
      <c r="AR9" s="17">
        <v>0.15983695138826701</v>
      </c>
      <c r="AS9" s="17">
        <v>0.195365234299471</v>
      </c>
      <c r="AT9" s="17">
        <v>0.149166901496528</v>
      </c>
      <c r="AU9" s="17">
        <v>0.18618271858972699</v>
      </c>
      <c r="AV9" s="17"/>
      <c r="AW9" s="17">
        <v>0.217948718887753</v>
      </c>
      <c r="AX9" s="17">
        <v>0.14336822881003999</v>
      </c>
      <c r="AY9" s="17">
        <v>0.15799495888225701</v>
      </c>
      <c r="AZ9" s="17">
        <v>0.11662344155444</v>
      </c>
      <c r="BA9" s="17">
        <v>0.101153542714392</v>
      </c>
      <c r="BB9" s="17">
        <v>0.12139336772913301</v>
      </c>
      <c r="BC9" s="17"/>
      <c r="BD9" s="17">
        <v>6.7008305108089194E-2</v>
      </c>
      <c r="BE9" s="17">
        <v>0.16220866555736099</v>
      </c>
      <c r="BF9" s="17">
        <v>0.209180099691848</v>
      </c>
      <c r="BG9" s="17">
        <v>0.20324210657970801</v>
      </c>
      <c r="BH9" s="17">
        <v>0.26210514128360701</v>
      </c>
      <c r="BI9" s="17"/>
      <c r="BJ9" s="17">
        <v>0.131801896836831</v>
      </c>
      <c r="BK9" s="17">
        <v>0.23324740100490099</v>
      </c>
      <c r="BL9" s="17"/>
      <c r="BM9" s="17">
        <v>0.14117752532865299</v>
      </c>
      <c r="BN9" s="17">
        <v>0.19857245452164701</v>
      </c>
      <c r="BO9" s="17"/>
      <c r="BP9" s="17">
        <v>0.21229193518919601</v>
      </c>
      <c r="BQ9" s="17">
        <v>0.22944145711680899</v>
      </c>
      <c r="BR9" s="17">
        <v>0.20485369689205701</v>
      </c>
      <c r="BS9" s="17">
        <v>0.123351755596062</v>
      </c>
      <c r="BT9" s="17"/>
      <c r="BU9" s="17">
        <v>0.16139939959366401</v>
      </c>
      <c r="BV9" s="17">
        <v>0.13743423752282199</v>
      </c>
      <c r="BW9" s="17"/>
      <c r="BX9" s="17">
        <v>0.26288719840045899</v>
      </c>
      <c r="BY9" s="17">
        <v>0.106417903625427</v>
      </c>
      <c r="BZ9" s="17"/>
      <c r="CA9" s="17">
        <v>0</v>
      </c>
      <c r="CB9" s="17">
        <v>0</v>
      </c>
      <c r="CC9" s="17">
        <v>0.30686253271071301</v>
      </c>
      <c r="CD9" s="17">
        <v>0.168301941478811</v>
      </c>
    </row>
    <row r="10" spans="2:82" ht="28.9">
      <c r="B10" s="18" t="s">
        <v>193</v>
      </c>
      <c r="C10" s="17">
        <v>0.40326854735580397</v>
      </c>
      <c r="D10" s="17">
        <v>0.40324899762265698</v>
      </c>
      <c r="E10" s="17">
        <v>0.40477312551765099</v>
      </c>
      <c r="F10" s="17"/>
      <c r="G10" s="17">
        <v>0.39668163302131099</v>
      </c>
      <c r="H10" s="17">
        <v>0.42261114089222901</v>
      </c>
      <c r="I10" s="17">
        <v>0.44112090665734299</v>
      </c>
      <c r="J10" s="17">
        <v>0.37398627131387002</v>
      </c>
      <c r="K10" s="17">
        <v>0.37544155986869798</v>
      </c>
      <c r="L10" s="17">
        <v>0.403440438199266</v>
      </c>
      <c r="M10" s="17"/>
      <c r="N10" s="17">
        <v>0.43593413711762002</v>
      </c>
      <c r="O10" s="17">
        <v>0.41352471782259498</v>
      </c>
      <c r="P10" s="17">
        <v>0.367702643538867</v>
      </c>
      <c r="Q10" s="17">
        <v>0.39041925739873701</v>
      </c>
      <c r="R10" s="17"/>
      <c r="S10" s="17">
        <v>0.428551498502249</v>
      </c>
      <c r="T10" s="17">
        <v>0.45226468042551199</v>
      </c>
      <c r="U10" s="17">
        <v>0.38243060626477099</v>
      </c>
      <c r="V10" s="17">
        <v>0.37118527860825501</v>
      </c>
      <c r="W10" s="17">
        <v>0.38529920376155202</v>
      </c>
      <c r="X10" s="17">
        <v>0.42161742642204297</v>
      </c>
      <c r="Y10" s="17">
        <v>0.39654074767326802</v>
      </c>
      <c r="Z10" s="17">
        <v>0.39289021840270599</v>
      </c>
      <c r="AA10" s="17">
        <v>0.39357486465449998</v>
      </c>
      <c r="AB10" s="17">
        <v>0.39989202908008697</v>
      </c>
      <c r="AC10" s="17">
        <v>0.353831242585531</v>
      </c>
      <c r="AD10" s="17">
        <v>0.371524648028495</v>
      </c>
      <c r="AE10" s="17"/>
      <c r="AF10" s="17">
        <v>0.24875945247620701</v>
      </c>
      <c r="AG10" s="17">
        <v>0.43322539171660701</v>
      </c>
      <c r="AH10" s="17">
        <v>0.37085364571241503</v>
      </c>
      <c r="AI10" s="17">
        <v>0.37721227728243201</v>
      </c>
      <c r="AJ10" s="17">
        <v>0.434361559266566</v>
      </c>
      <c r="AK10" s="17">
        <v>0.42765501220356</v>
      </c>
      <c r="AL10" s="17">
        <v>0.38822235806908501</v>
      </c>
      <c r="AM10" s="17">
        <v>0.39016000135829099</v>
      </c>
      <c r="AN10" s="17">
        <v>0.38519808055323801</v>
      </c>
      <c r="AO10" s="17">
        <v>0.40924078646852502</v>
      </c>
      <c r="AP10" s="17">
        <v>0.40219210239766501</v>
      </c>
      <c r="AQ10" s="17">
        <v>0.43257370891491198</v>
      </c>
      <c r="AR10" s="17">
        <v>0.429119899397156</v>
      </c>
      <c r="AS10" s="17">
        <v>0.39439620010502002</v>
      </c>
      <c r="AT10" s="17">
        <v>0.47969332698019401</v>
      </c>
      <c r="AU10" s="17">
        <v>0.475033362881359</v>
      </c>
      <c r="AV10" s="17"/>
      <c r="AW10" s="17">
        <v>0.44631028926761701</v>
      </c>
      <c r="AX10" s="17">
        <v>0.409455804111028</v>
      </c>
      <c r="AY10" s="17">
        <v>0.379151098560983</v>
      </c>
      <c r="AZ10" s="17">
        <v>0.378717641214947</v>
      </c>
      <c r="BA10" s="17">
        <v>0.38306173618255102</v>
      </c>
      <c r="BB10" s="17">
        <v>0.38613772176649602</v>
      </c>
      <c r="BC10" s="17"/>
      <c r="BD10" s="17">
        <v>0.39530895656735199</v>
      </c>
      <c r="BE10" s="17">
        <v>0.37458204902558501</v>
      </c>
      <c r="BF10" s="17">
        <v>0.44133155030972199</v>
      </c>
      <c r="BG10" s="17">
        <v>0.47913637078246701</v>
      </c>
      <c r="BH10" s="17">
        <v>0.53286028406203301</v>
      </c>
      <c r="BI10" s="17"/>
      <c r="BJ10" s="17">
        <v>0.38991417526331201</v>
      </c>
      <c r="BK10" s="17">
        <v>0.46854460829934602</v>
      </c>
      <c r="BL10" s="17"/>
      <c r="BM10" s="17">
        <v>0.39546762356940701</v>
      </c>
      <c r="BN10" s="17">
        <v>0.441450070244302</v>
      </c>
      <c r="BO10" s="17"/>
      <c r="BP10" s="17">
        <v>0.45623780160552901</v>
      </c>
      <c r="BQ10" s="17">
        <v>0.43258008014779697</v>
      </c>
      <c r="BR10" s="17">
        <v>0.47095168316913799</v>
      </c>
      <c r="BS10" s="17">
        <v>0.38910576407681902</v>
      </c>
      <c r="BT10" s="17"/>
      <c r="BU10" s="17">
        <v>0.43705594322319102</v>
      </c>
      <c r="BV10" s="17">
        <v>0.36025856929553901</v>
      </c>
      <c r="BW10" s="17"/>
      <c r="BX10" s="17">
        <v>0.47336594545545702</v>
      </c>
      <c r="BY10" s="17">
        <v>0.37546400868062502</v>
      </c>
      <c r="BZ10" s="17"/>
      <c r="CA10" s="17">
        <v>0</v>
      </c>
      <c r="CB10" s="17">
        <v>0</v>
      </c>
      <c r="CC10" s="17">
        <v>0.61573977069960295</v>
      </c>
      <c r="CD10" s="17">
        <v>0.66925948689650405</v>
      </c>
    </row>
    <row r="11" spans="2:82" ht="28.9">
      <c r="B11" s="18" t="s">
        <v>194</v>
      </c>
      <c r="C11" s="17">
        <v>0.37143112267822698</v>
      </c>
      <c r="D11" s="17">
        <v>0.39307432950990301</v>
      </c>
      <c r="E11" s="17">
        <v>0.35049281811201899</v>
      </c>
      <c r="F11" s="17"/>
      <c r="G11" s="17">
        <v>0.21249423045363999</v>
      </c>
      <c r="H11" s="17">
        <v>0.28860292100003898</v>
      </c>
      <c r="I11" s="17">
        <v>0.33873706636804402</v>
      </c>
      <c r="J11" s="17">
        <v>0.439507012104151</v>
      </c>
      <c r="K11" s="17">
        <v>0.45789560263533202</v>
      </c>
      <c r="L11" s="17">
        <v>0.45814493726476901</v>
      </c>
      <c r="M11" s="17"/>
      <c r="N11" s="17">
        <v>0.32326927866879701</v>
      </c>
      <c r="O11" s="17">
        <v>0.34925383697405898</v>
      </c>
      <c r="P11" s="17">
        <v>0.424089054781287</v>
      </c>
      <c r="Q11" s="17">
        <v>0.40283071845410001</v>
      </c>
      <c r="R11" s="17"/>
      <c r="S11" s="17">
        <v>0.26850443147525399</v>
      </c>
      <c r="T11" s="17">
        <v>0.347952740519829</v>
      </c>
      <c r="U11" s="17">
        <v>0.36852248788693198</v>
      </c>
      <c r="V11" s="17">
        <v>0.46067611260684599</v>
      </c>
      <c r="W11" s="17">
        <v>0.39525883896603697</v>
      </c>
      <c r="X11" s="17">
        <v>0.38012434375715198</v>
      </c>
      <c r="Y11" s="17">
        <v>0.36577154179517501</v>
      </c>
      <c r="Z11" s="17">
        <v>0.45345264447908201</v>
      </c>
      <c r="AA11" s="17">
        <v>0.38564270204840301</v>
      </c>
      <c r="AB11" s="17">
        <v>0.36253626196676703</v>
      </c>
      <c r="AC11" s="17">
        <v>0.429116070738705</v>
      </c>
      <c r="AD11" s="17">
        <v>0.39599188802235902</v>
      </c>
      <c r="AE11" s="17"/>
      <c r="AF11" s="17">
        <v>0.259003152631472</v>
      </c>
      <c r="AG11" s="17">
        <v>0.37151649147303001</v>
      </c>
      <c r="AH11" s="17">
        <v>0.37904621451114301</v>
      </c>
      <c r="AI11" s="17">
        <v>0.44084538535295598</v>
      </c>
      <c r="AJ11" s="17">
        <v>0.38198680796902301</v>
      </c>
      <c r="AK11" s="17">
        <v>0.37173541159842199</v>
      </c>
      <c r="AL11" s="17">
        <v>0.40598268931810699</v>
      </c>
      <c r="AM11" s="17">
        <v>0.358872986298233</v>
      </c>
      <c r="AN11" s="17">
        <v>0.33343735374136801</v>
      </c>
      <c r="AO11" s="17">
        <v>0.379634968408531</v>
      </c>
      <c r="AP11" s="17">
        <v>0.35967287344263499</v>
      </c>
      <c r="AQ11" s="17">
        <v>0.32244152143756499</v>
      </c>
      <c r="AR11" s="17">
        <v>0.37558617935850702</v>
      </c>
      <c r="AS11" s="17">
        <v>0.39175951657762498</v>
      </c>
      <c r="AT11" s="17">
        <v>0.32492971237926499</v>
      </c>
      <c r="AU11" s="17">
        <v>0.292892290929398</v>
      </c>
      <c r="AV11" s="17"/>
      <c r="AW11" s="17">
        <v>0.25100315995391098</v>
      </c>
      <c r="AX11" s="17">
        <v>0.37777264260856303</v>
      </c>
      <c r="AY11" s="17">
        <v>0.40333219317846403</v>
      </c>
      <c r="AZ11" s="17">
        <v>0.41139661466396799</v>
      </c>
      <c r="BA11" s="17">
        <v>0.45501709977921601</v>
      </c>
      <c r="BB11" s="17">
        <v>0.44617030885079301</v>
      </c>
      <c r="BC11" s="17"/>
      <c r="BD11" s="17">
        <v>0.47970300363360202</v>
      </c>
      <c r="BE11" s="17">
        <v>0.38618867633538001</v>
      </c>
      <c r="BF11" s="17">
        <v>0.26536019657673698</v>
      </c>
      <c r="BG11" s="17">
        <v>0.24186266980697299</v>
      </c>
      <c r="BH11" s="17">
        <v>0.13122830857572801</v>
      </c>
      <c r="BI11" s="17"/>
      <c r="BJ11" s="17">
        <v>0.40963246305088302</v>
      </c>
      <c r="BK11" s="17">
        <v>0.205315885535019</v>
      </c>
      <c r="BL11" s="17"/>
      <c r="BM11" s="17">
        <v>0.397464253988279</v>
      </c>
      <c r="BN11" s="17">
        <v>0.24468824539797401</v>
      </c>
      <c r="BO11" s="17"/>
      <c r="BP11" s="17">
        <v>0.20071992175603201</v>
      </c>
      <c r="BQ11" s="17">
        <v>0.26866994361233099</v>
      </c>
      <c r="BR11" s="17">
        <v>0.26399201821947299</v>
      </c>
      <c r="BS11" s="17">
        <v>0.422712292910841</v>
      </c>
      <c r="BT11" s="17"/>
      <c r="BU11" s="17">
        <v>0.34761053131702502</v>
      </c>
      <c r="BV11" s="17">
        <v>0.40175376476195002</v>
      </c>
      <c r="BW11" s="17"/>
      <c r="BX11" s="17">
        <v>0.20691183504623101</v>
      </c>
      <c r="BY11" s="17">
        <v>0.43668865034385801</v>
      </c>
      <c r="BZ11" s="17"/>
      <c r="CA11" s="17">
        <v>1</v>
      </c>
      <c r="CB11" s="17">
        <v>1</v>
      </c>
      <c r="CC11" s="17">
        <v>0</v>
      </c>
      <c r="CD11" s="17">
        <v>0</v>
      </c>
    </row>
    <row r="12" spans="2:82">
      <c r="B12" s="18" t="s">
        <v>195</v>
      </c>
      <c r="C12" s="19">
        <v>7.4444525504560294E-2</v>
      </c>
      <c r="D12" s="19">
        <v>5.5024789876163799E-2</v>
      </c>
      <c r="E12" s="19">
        <v>9.3522427680361106E-2</v>
      </c>
      <c r="F12" s="19"/>
      <c r="G12" s="19">
        <v>9.7849915712535707E-2</v>
      </c>
      <c r="H12" s="19">
        <v>9.0694964447223997E-2</v>
      </c>
      <c r="I12" s="19">
        <v>7.9351926689995897E-2</v>
      </c>
      <c r="J12" s="19">
        <v>6.7972939409041894E-2</v>
      </c>
      <c r="K12" s="19">
        <v>6.9500662558229898E-2</v>
      </c>
      <c r="L12" s="19">
        <v>5.0185573723440402E-2</v>
      </c>
      <c r="M12" s="19"/>
      <c r="N12" s="19">
        <v>5.4888421737867801E-2</v>
      </c>
      <c r="O12" s="19">
        <v>7.6840122344036504E-2</v>
      </c>
      <c r="P12" s="19">
        <v>6.8331438966303504E-2</v>
      </c>
      <c r="Q12" s="19">
        <v>9.6238293742537298E-2</v>
      </c>
      <c r="R12" s="19"/>
      <c r="S12" s="19">
        <v>8.0403772031530901E-2</v>
      </c>
      <c r="T12" s="19">
        <v>6.8401596362003506E-2</v>
      </c>
      <c r="U12" s="19">
        <v>0.102648690583754</v>
      </c>
      <c r="V12" s="19">
        <v>6.3130473831834899E-2</v>
      </c>
      <c r="W12" s="19">
        <v>8.23471104580345E-2</v>
      </c>
      <c r="X12" s="19">
        <v>8.1456881128881206E-2</v>
      </c>
      <c r="Y12" s="19">
        <v>8.4746634326177198E-2</v>
      </c>
      <c r="Z12" s="19">
        <v>5.5154741711158903E-2</v>
      </c>
      <c r="AA12" s="19">
        <v>5.2986825849041699E-2</v>
      </c>
      <c r="AB12" s="19">
        <v>6.3973751046361493E-2</v>
      </c>
      <c r="AC12" s="19">
        <v>7.5462867829955899E-2</v>
      </c>
      <c r="AD12" s="19">
        <v>9.8713893702574093E-2</v>
      </c>
      <c r="AE12" s="19"/>
      <c r="AF12" s="19">
        <v>0.225618923453861</v>
      </c>
      <c r="AG12" s="19">
        <v>0.103184775043768</v>
      </c>
      <c r="AH12" s="19">
        <v>0.107616558358648</v>
      </c>
      <c r="AI12" s="19">
        <v>6.6431262980299194E-2</v>
      </c>
      <c r="AJ12" s="19">
        <v>7.4674494779248604E-2</v>
      </c>
      <c r="AK12" s="19">
        <v>7.7176618815455095E-2</v>
      </c>
      <c r="AL12" s="19">
        <v>4.73054029605635E-2</v>
      </c>
      <c r="AM12" s="19">
        <v>9.4365300345532796E-2</v>
      </c>
      <c r="AN12" s="19">
        <v>9.7371235597828398E-2</v>
      </c>
      <c r="AO12" s="19">
        <v>7.6969248195824305E-2</v>
      </c>
      <c r="AP12" s="19">
        <v>5.1256498193266199E-2</v>
      </c>
      <c r="AQ12" s="19">
        <v>3.8240989024825998E-2</v>
      </c>
      <c r="AR12" s="19">
        <v>3.5456969856070601E-2</v>
      </c>
      <c r="AS12" s="19">
        <v>1.8479049017884001E-2</v>
      </c>
      <c r="AT12" s="19">
        <v>4.6210059144013799E-2</v>
      </c>
      <c r="AU12" s="19">
        <v>4.5891627599515698E-2</v>
      </c>
      <c r="AV12" s="19"/>
      <c r="AW12" s="19">
        <v>8.4737831890719303E-2</v>
      </c>
      <c r="AX12" s="19">
        <v>6.9403324470369496E-2</v>
      </c>
      <c r="AY12" s="19">
        <v>5.9521749378296102E-2</v>
      </c>
      <c r="AZ12" s="19">
        <v>9.3262302566645902E-2</v>
      </c>
      <c r="BA12" s="19">
        <v>6.0767621323840899E-2</v>
      </c>
      <c r="BB12" s="19">
        <v>4.6298601653579102E-2</v>
      </c>
      <c r="BC12" s="19"/>
      <c r="BD12" s="19">
        <v>5.7979734690956297E-2</v>
      </c>
      <c r="BE12" s="19">
        <v>7.7020609081673103E-2</v>
      </c>
      <c r="BF12" s="19">
        <v>8.4128153421691998E-2</v>
      </c>
      <c r="BG12" s="19">
        <v>7.5758852830851806E-2</v>
      </c>
      <c r="BH12" s="19">
        <v>7.3806266078631999E-2</v>
      </c>
      <c r="BI12" s="19"/>
      <c r="BJ12" s="19">
        <v>6.8651464848973803E-2</v>
      </c>
      <c r="BK12" s="19">
        <v>9.2892105160733901E-2</v>
      </c>
      <c r="BL12" s="19"/>
      <c r="BM12" s="19">
        <v>6.5890597113661506E-2</v>
      </c>
      <c r="BN12" s="19">
        <v>0.11528922983607801</v>
      </c>
      <c r="BO12" s="19"/>
      <c r="BP12" s="19">
        <v>0.130750341449244</v>
      </c>
      <c r="BQ12" s="19">
        <v>6.9308519123062698E-2</v>
      </c>
      <c r="BR12" s="19">
        <v>6.0202601719331901E-2</v>
      </c>
      <c r="BS12" s="19">
        <v>6.4830187416278204E-2</v>
      </c>
      <c r="BT12" s="19"/>
      <c r="BU12" s="19">
        <v>5.3934125866119002E-2</v>
      </c>
      <c r="BV12" s="19">
        <v>0.10055342841968901</v>
      </c>
      <c r="BW12" s="19"/>
      <c r="BX12" s="19">
        <v>5.6835021097851803E-2</v>
      </c>
      <c r="BY12" s="19">
        <v>8.1429437350090006E-2</v>
      </c>
      <c r="BZ12" s="19"/>
      <c r="CA12" s="19">
        <v>0</v>
      </c>
      <c r="CB12" s="19">
        <v>0</v>
      </c>
      <c r="CC12" s="19">
        <v>7.73976965896844E-2</v>
      </c>
      <c r="CD12" s="19">
        <v>0.162438571624684</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196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43.15">
      <c r="B9" s="18" t="s">
        <v>197</v>
      </c>
      <c r="C9" s="17">
        <v>0.131885856845779</v>
      </c>
      <c r="D9" s="17">
        <v>0.129181821164781</v>
      </c>
      <c r="E9" s="17">
        <v>0.132650468948424</v>
      </c>
      <c r="F9" s="17"/>
      <c r="G9" s="17">
        <v>0.238295172842655</v>
      </c>
      <c r="H9" s="17">
        <v>0.17922651985330701</v>
      </c>
      <c r="I9" s="17">
        <v>0.112442558517049</v>
      </c>
      <c r="J9" s="17">
        <v>0.11032484835576201</v>
      </c>
      <c r="K9" s="17">
        <v>8.5427760151948806E-2</v>
      </c>
      <c r="L9" s="17">
        <v>8.7001001579203305E-2</v>
      </c>
      <c r="M9" s="17"/>
      <c r="N9" s="17">
        <v>0.164128848887833</v>
      </c>
      <c r="O9" s="17">
        <v>0.13968959738714501</v>
      </c>
      <c r="P9" s="17">
        <v>0.1140675072574</v>
      </c>
      <c r="Q9" s="17">
        <v>0.100726851689536</v>
      </c>
      <c r="R9" s="17"/>
      <c r="S9" s="17">
        <v>0.18666235496254499</v>
      </c>
      <c r="T9" s="17">
        <v>0.12771907623900999</v>
      </c>
      <c r="U9" s="17">
        <v>0.123107375780001</v>
      </c>
      <c r="V9" s="17">
        <v>9.9259367177456495E-2</v>
      </c>
      <c r="W9" s="17">
        <v>9.2043509060845699E-2</v>
      </c>
      <c r="X9" s="17">
        <v>0.12653837286155201</v>
      </c>
      <c r="Y9" s="17">
        <v>0.130268772723271</v>
      </c>
      <c r="Z9" s="17">
        <v>8.3333969050878198E-2</v>
      </c>
      <c r="AA9" s="17">
        <v>0.12882921868882799</v>
      </c>
      <c r="AB9" s="17">
        <v>0.15891328479342001</v>
      </c>
      <c r="AC9" s="17">
        <v>0.12973427568847801</v>
      </c>
      <c r="AD9" s="17">
        <v>0.12737816086208001</v>
      </c>
      <c r="AE9" s="17"/>
      <c r="AF9" s="17">
        <v>0.18090753109320401</v>
      </c>
      <c r="AG9" s="17">
        <v>0.13385099015933</v>
      </c>
      <c r="AH9" s="17">
        <v>0.147945295409871</v>
      </c>
      <c r="AI9" s="17">
        <v>0.100022263022346</v>
      </c>
      <c r="AJ9" s="17">
        <v>9.5212091796159803E-2</v>
      </c>
      <c r="AK9" s="17">
        <v>8.5032199923155902E-2</v>
      </c>
      <c r="AL9" s="17">
        <v>0.14721824107193901</v>
      </c>
      <c r="AM9" s="17">
        <v>0.134648466150315</v>
      </c>
      <c r="AN9" s="17">
        <v>0.12988118398863099</v>
      </c>
      <c r="AO9" s="17">
        <v>0.133083227250226</v>
      </c>
      <c r="AP9" s="17">
        <v>0.17022823137012799</v>
      </c>
      <c r="AQ9" s="17">
        <v>0.144144995980616</v>
      </c>
      <c r="AR9" s="17">
        <v>0.121806699397272</v>
      </c>
      <c r="AS9" s="17">
        <v>0.158742558064249</v>
      </c>
      <c r="AT9" s="17">
        <v>0.14550568441679901</v>
      </c>
      <c r="AU9" s="17">
        <v>0.20239641533064401</v>
      </c>
      <c r="AV9" s="17"/>
      <c r="AW9" s="17">
        <v>0.17882067075417901</v>
      </c>
      <c r="AX9" s="17">
        <v>0.135114230759172</v>
      </c>
      <c r="AY9" s="17">
        <v>0.13303396066686801</v>
      </c>
      <c r="AZ9" s="17">
        <v>9.9055298906987804E-2</v>
      </c>
      <c r="BA9" s="17">
        <v>8.5327415307275306E-2</v>
      </c>
      <c r="BB9" s="17">
        <v>0.13458156382999301</v>
      </c>
      <c r="BC9" s="17"/>
      <c r="BD9" s="17">
        <v>7.0786643000393501E-2</v>
      </c>
      <c r="BE9" s="17">
        <v>0.13278195761978001</v>
      </c>
      <c r="BF9" s="17">
        <v>0.17255871950188401</v>
      </c>
      <c r="BG9" s="17">
        <v>0.20214598353718999</v>
      </c>
      <c r="BH9" s="17">
        <v>0.21949185350120801</v>
      </c>
      <c r="BI9" s="17"/>
      <c r="BJ9" s="17">
        <v>0.11161818683967401</v>
      </c>
      <c r="BK9" s="17">
        <v>0.22028345498635801</v>
      </c>
      <c r="BL9" s="17"/>
      <c r="BM9" s="17">
        <v>0.121703512606333</v>
      </c>
      <c r="BN9" s="17">
        <v>0.180001500368734</v>
      </c>
      <c r="BO9" s="17"/>
      <c r="BP9" s="17">
        <v>0.20004365857860201</v>
      </c>
      <c r="BQ9" s="17">
        <v>0.18938756511709701</v>
      </c>
      <c r="BR9" s="17">
        <v>0.16108791875126199</v>
      </c>
      <c r="BS9" s="17">
        <v>0.108388604662997</v>
      </c>
      <c r="BT9" s="17"/>
      <c r="BU9" s="17">
        <v>0.141933672751103</v>
      </c>
      <c r="BV9" s="17">
        <v>0.119095396659449</v>
      </c>
      <c r="BW9" s="17"/>
      <c r="BX9" s="17">
        <v>0.23187351276932999</v>
      </c>
      <c r="BY9" s="17">
        <v>9.2225174401979096E-2</v>
      </c>
      <c r="BZ9" s="17"/>
      <c r="CA9" s="17">
        <v>6.11197816287746E-2</v>
      </c>
      <c r="CB9" s="17">
        <v>1.7061932838873299E-2</v>
      </c>
      <c r="CC9" s="17">
        <v>0.24704940147396701</v>
      </c>
      <c r="CD9" s="17">
        <v>0.13752253262653899</v>
      </c>
    </row>
    <row r="10" spans="2:82" ht="43.15">
      <c r="B10" s="18" t="s">
        <v>198</v>
      </c>
      <c r="C10" s="17">
        <v>0.36390032260585597</v>
      </c>
      <c r="D10" s="17">
        <v>0.366825301416421</v>
      </c>
      <c r="E10" s="17">
        <v>0.36227861322314397</v>
      </c>
      <c r="F10" s="17"/>
      <c r="G10" s="17">
        <v>0.41584199643219899</v>
      </c>
      <c r="H10" s="17">
        <v>0.408996005580468</v>
      </c>
      <c r="I10" s="17">
        <v>0.39593680133404602</v>
      </c>
      <c r="J10" s="17">
        <v>0.29812089720346202</v>
      </c>
      <c r="K10" s="17">
        <v>0.33079556576420599</v>
      </c>
      <c r="L10" s="17">
        <v>0.34206761585881801</v>
      </c>
      <c r="M10" s="17"/>
      <c r="N10" s="17">
        <v>0.41362404015924997</v>
      </c>
      <c r="O10" s="17">
        <v>0.37099049192246297</v>
      </c>
      <c r="P10" s="17">
        <v>0.33497009827808499</v>
      </c>
      <c r="Q10" s="17">
        <v>0.33015840610795899</v>
      </c>
      <c r="R10" s="17"/>
      <c r="S10" s="17">
        <v>0.40679265770898498</v>
      </c>
      <c r="T10" s="17">
        <v>0.38237877475009402</v>
      </c>
      <c r="U10" s="17">
        <v>0.34308769862288202</v>
      </c>
      <c r="V10" s="17">
        <v>0.34358132621216902</v>
      </c>
      <c r="W10" s="17">
        <v>0.337626394593109</v>
      </c>
      <c r="X10" s="17">
        <v>0.35837432203273201</v>
      </c>
      <c r="Y10" s="17">
        <v>0.337572499588705</v>
      </c>
      <c r="Z10" s="17">
        <v>0.38179086593447498</v>
      </c>
      <c r="AA10" s="17">
        <v>0.38232082076867002</v>
      </c>
      <c r="AB10" s="17">
        <v>0.35649476227453503</v>
      </c>
      <c r="AC10" s="17">
        <v>0.33633802623641401</v>
      </c>
      <c r="AD10" s="17">
        <v>0.32497194022845</v>
      </c>
      <c r="AE10" s="17"/>
      <c r="AF10" s="17">
        <v>0.30336677005253998</v>
      </c>
      <c r="AG10" s="17">
        <v>0.31941769753479898</v>
      </c>
      <c r="AH10" s="17">
        <v>0.331148825374876</v>
      </c>
      <c r="AI10" s="17">
        <v>0.33013675166877698</v>
      </c>
      <c r="AJ10" s="17">
        <v>0.38452794281825697</v>
      </c>
      <c r="AK10" s="17">
        <v>0.39443041484296398</v>
      </c>
      <c r="AL10" s="17">
        <v>0.35275955726988001</v>
      </c>
      <c r="AM10" s="17">
        <v>0.35800996655788803</v>
      </c>
      <c r="AN10" s="17">
        <v>0.41798217570123902</v>
      </c>
      <c r="AO10" s="17">
        <v>0.35546423031473101</v>
      </c>
      <c r="AP10" s="17">
        <v>0.36137438341590999</v>
      </c>
      <c r="AQ10" s="17">
        <v>0.41097160706581298</v>
      </c>
      <c r="AR10" s="17">
        <v>0.366006454173258</v>
      </c>
      <c r="AS10" s="17">
        <v>0.35604896192081897</v>
      </c>
      <c r="AT10" s="17">
        <v>0.404978862644087</v>
      </c>
      <c r="AU10" s="17">
        <v>0.44294192622238399</v>
      </c>
      <c r="AV10" s="17"/>
      <c r="AW10" s="17">
        <v>0.42163014706117202</v>
      </c>
      <c r="AX10" s="17">
        <v>0.37618082313955498</v>
      </c>
      <c r="AY10" s="17">
        <v>0.33958895007759399</v>
      </c>
      <c r="AZ10" s="17">
        <v>0.32749929870726202</v>
      </c>
      <c r="BA10" s="17">
        <v>0.32032621646536702</v>
      </c>
      <c r="BB10" s="17">
        <v>0.34698501613834598</v>
      </c>
      <c r="BC10" s="17"/>
      <c r="BD10" s="17">
        <v>0.31139411664446098</v>
      </c>
      <c r="BE10" s="17">
        <v>0.34038138253843497</v>
      </c>
      <c r="BF10" s="17">
        <v>0.42256775408895098</v>
      </c>
      <c r="BG10" s="17">
        <v>0.463373342502511</v>
      </c>
      <c r="BH10" s="17">
        <v>0.46264444962541301</v>
      </c>
      <c r="BI10" s="17"/>
      <c r="BJ10" s="17">
        <v>0.34871537764924498</v>
      </c>
      <c r="BK10" s="17">
        <v>0.43228952653229002</v>
      </c>
      <c r="BL10" s="17"/>
      <c r="BM10" s="17">
        <v>0.35271206218157802</v>
      </c>
      <c r="BN10" s="17">
        <v>0.41686807849704399</v>
      </c>
      <c r="BO10" s="17"/>
      <c r="BP10" s="17">
        <v>0.44811205666464499</v>
      </c>
      <c r="BQ10" s="17">
        <v>0.406597579747357</v>
      </c>
      <c r="BR10" s="17">
        <v>0.46160080374470203</v>
      </c>
      <c r="BS10" s="17">
        <v>0.33933420655606999</v>
      </c>
      <c r="BT10" s="17"/>
      <c r="BU10" s="17">
        <v>0.39432813453291798</v>
      </c>
      <c r="BV10" s="17">
        <v>0.32516695799434903</v>
      </c>
      <c r="BW10" s="17"/>
      <c r="BX10" s="17">
        <v>0.45320990920225501</v>
      </c>
      <c r="BY10" s="17">
        <v>0.32847515816460698</v>
      </c>
      <c r="BZ10" s="17"/>
      <c r="CA10" s="17">
        <v>0.12515728943825899</v>
      </c>
      <c r="CB10" s="17">
        <v>5.6274530695745999E-2</v>
      </c>
      <c r="CC10" s="17">
        <v>0.56668242256028101</v>
      </c>
      <c r="CD10" s="17">
        <v>0.50520972797559205</v>
      </c>
    </row>
    <row r="11" spans="2:82" ht="28.9">
      <c r="B11" s="18" t="s">
        <v>199</v>
      </c>
      <c r="C11" s="17">
        <v>0.42465645711580802</v>
      </c>
      <c r="D11" s="17">
        <v>0.44271714210208102</v>
      </c>
      <c r="E11" s="17">
        <v>0.40758441412245799</v>
      </c>
      <c r="F11" s="17"/>
      <c r="G11" s="17">
        <v>0.239797872036284</v>
      </c>
      <c r="H11" s="17">
        <v>0.31671138860646397</v>
      </c>
      <c r="I11" s="17">
        <v>0.401127334885514</v>
      </c>
      <c r="J11" s="17">
        <v>0.51714266202414105</v>
      </c>
      <c r="K11" s="17">
        <v>0.51306191388781996</v>
      </c>
      <c r="L11" s="17">
        <v>0.52047829059638895</v>
      </c>
      <c r="M11" s="17"/>
      <c r="N11" s="17">
        <v>0.36368980132519102</v>
      </c>
      <c r="O11" s="17">
        <v>0.39935953637750599</v>
      </c>
      <c r="P11" s="17">
        <v>0.47702600994224897</v>
      </c>
      <c r="Q11" s="17">
        <v>0.47480949697080099</v>
      </c>
      <c r="R11" s="17"/>
      <c r="S11" s="17">
        <v>0.31161408210862901</v>
      </c>
      <c r="T11" s="17">
        <v>0.40857841138109002</v>
      </c>
      <c r="U11" s="17">
        <v>0.43268858179091502</v>
      </c>
      <c r="V11" s="17">
        <v>0.48810824053704599</v>
      </c>
      <c r="W11" s="17">
        <v>0.48229657648104002</v>
      </c>
      <c r="X11" s="17">
        <v>0.43569339490564801</v>
      </c>
      <c r="Y11" s="17">
        <v>0.45618099688414399</v>
      </c>
      <c r="Z11" s="17">
        <v>0.49699960558272599</v>
      </c>
      <c r="AA11" s="17">
        <v>0.430019411160392</v>
      </c>
      <c r="AB11" s="17">
        <v>0.404232540352638</v>
      </c>
      <c r="AC11" s="17">
        <v>0.46329154546602702</v>
      </c>
      <c r="AD11" s="17">
        <v>0.43916139826122302</v>
      </c>
      <c r="AE11" s="17"/>
      <c r="AF11" s="17">
        <v>0.29855369681484401</v>
      </c>
      <c r="AG11" s="17">
        <v>0.43803379327228198</v>
      </c>
      <c r="AH11" s="17">
        <v>0.41196097553649103</v>
      </c>
      <c r="AI11" s="17">
        <v>0.49027287398286301</v>
      </c>
      <c r="AJ11" s="17">
        <v>0.452004218685291</v>
      </c>
      <c r="AK11" s="17">
        <v>0.43578982090652302</v>
      </c>
      <c r="AL11" s="17">
        <v>0.45468190648001</v>
      </c>
      <c r="AM11" s="17">
        <v>0.42736997937114701</v>
      </c>
      <c r="AN11" s="17">
        <v>0.3606261339838</v>
      </c>
      <c r="AO11" s="17">
        <v>0.449211440805592</v>
      </c>
      <c r="AP11" s="17">
        <v>0.39963318183912599</v>
      </c>
      <c r="AQ11" s="17">
        <v>0.38492206507786603</v>
      </c>
      <c r="AR11" s="17">
        <v>0.45025808773169201</v>
      </c>
      <c r="AS11" s="17">
        <v>0.417287776294129</v>
      </c>
      <c r="AT11" s="17">
        <v>0.370881623531992</v>
      </c>
      <c r="AU11" s="17">
        <v>0.30881944797909899</v>
      </c>
      <c r="AV11" s="17"/>
      <c r="AW11" s="17">
        <v>0.30885894400861702</v>
      </c>
      <c r="AX11" s="17">
        <v>0.40337885181120497</v>
      </c>
      <c r="AY11" s="17">
        <v>0.465247349120819</v>
      </c>
      <c r="AZ11" s="17">
        <v>0.48576631967514899</v>
      </c>
      <c r="BA11" s="17">
        <v>0.531325556944241</v>
      </c>
      <c r="BB11" s="17">
        <v>0.47190425807050201</v>
      </c>
      <c r="BC11" s="17"/>
      <c r="BD11" s="17">
        <v>0.55722753165920702</v>
      </c>
      <c r="BE11" s="17">
        <v>0.43782098181610801</v>
      </c>
      <c r="BF11" s="17">
        <v>0.31506038865953101</v>
      </c>
      <c r="BG11" s="17">
        <v>0.264448334536938</v>
      </c>
      <c r="BH11" s="17">
        <v>0.21532974960044801</v>
      </c>
      <c r="BI11" s="17"/>
      <c r="BJ11" s="17">
        <v>0.465261939584455</v>
      </c>
      <c r="BK11" s="17">
        <v>0.24866069389665299</v>
      </c>
      <c r="BL11" s="17"/>
      <c r="BM11" s="17">
        <v>0.45150407241183599</v>
      </c>
      <c r="BN11" s="17">
        <v>0.29571645877426</v>
      </c>
      <c r="BO11" s="17"/>
      <c r="BP11" s="17">
        <v>0.24131699580174201</v>
      </c>
      <c r="BQ11" s="17">
        <v>0.32013103426865303</v>
      </c>
      <c r="BR11" s="17">
        <v>0.28009177411790798</v>
      </c>
      <c r="BS11" s="17">
        <v>0.48041841120401102</v>
      </c>
      <c r="BT11" s="17"/>
      <c r="BU11" s="17">
        <v>0.402915914676578</v>
      </c>
      <c r="BV11" s="17">
        <v>0.45233128168647502</v>
      </c>
      <c r="BW11" s="17"/>
      <c r="BX11" s="17">
        <v>0.24486572489696001</v>
      </c>
      <c r="BY11" s="17">
        <v>0.49597149166689303</v>
      </c>
      <c r="BZ11" s="17"/>
      <c r="CA11" s="17">
        <v>0.81032908509811596</v>
      </c>
      <c r="CB11" s="17">
        <v>0.92149849382104798</v>
      </c>
      <c r="CC11" s="17">
        <v>9.51169042619079E-2</v>
      </c>
      <c r="CD11" s="17">
        <v>0.19858397831504601</v>
      </c>
    </row>
    <row r="12" spans="2:82">
      <c r="B12" s="18" t="s">
        <v>195</v>
      </c>
      <c r="C12" s="19">
        <v>7.9557363432556497E-2</v>
      </c>
      <c r="D12" s="19">
        <v>6.1275735316716901E-2</v>
      </c>
      <c r="E12" s="19">
        <v>9.7486503705974004E-2</v>
      </c>
      <c r="F12" s="19"/>
      <c r="G12" s="19">
        <v>0.106064958688862</v>
      </c>
      <c r="H12" s="19">
        <v>9.5066085959761598E-2</v>
      </c>
      <c r="I12" s="19">
        <v>9.0493305263391305E-2</v>
      </c>
      <c r="J12" s="19">
        <v>7.44115924166346E-2</v>
      </c>
      <c r="K12" s="19">
        <v>7.0714760196025003E-2</v>
      </c>
      <c r="L12" s="19">
        <v>5.0453091965589898E-2</v>
      </c>
      <c r="M12" s="19"/>
      <c r="N12" s="19">
        <v>5.8557309627725797E-2</v>
      </c>
      <c r="O12" s="19">
        <v>8.9960374312885893E-2</v>
      </c>
      <c r="P12" s="19">
        <v>7.3936384522266196E-2</v>
      </c>
      <c r="Q12" s="19">
        <v>9.4305245231703E-2</v>
      </c>
      <c r="R12" s="19"/>
      <c r="S12" s="19">
        <v>9.4930905219840905E-2</v>
      </c>
      <c r="T12" s="19">
        <v>8.1323737629805201E-2</v>
      </c>
      <c r="U12" s="19">
        <v>0.10111634380620101</v>
      </c>
      <c r="V12" s="19">
        <v>6.9051066073328296E-2</v>
      </c>
      <c r="W12" s="19">
        <v>8.8033519865004795E-2</v>
      </c>
      <c r="X12" s="19">
        <v>7.9393910200067405E-2</v>
      </c>
      <c r="Y12" s="19">
        <v>7.5977730803879706E-2</v>
      </c>
      <c r="Z12" s="19">
        <v>3.7875559431920301E-2</v>
      </c>
      <c r="AA12" s="19">
        <v>5.88305493821102E-2</v>
      </c>
      <c r="AB12" s="19">
        <v>8.0359412579406306E-2</v>
      </c>
      <c r="AC12" s="19">
        <v>7.0636152609081307E-2</v>
      </c>
      <c r="AD12" s="19">
        <v>0.108488500648248</v>
      </c>
      <c r="AE12" s="19"/>
      <c r="AF12" s="19">
        <v>0.217172002039412</v>
      </c>
      <c r="AG12" s="19">
        <v>0.108697519033589</v>
      </c>
      <c r="AH12" s="19">
        <v>0.108944903678762</v>
      </c>
      <c r="AI12" s="19">
        <v>7.9568111326014906E-2</v>
      </c>
      <c r="AJ12" s="19">
        <v>6.8255746700291803E-2</v>
      </c>
      <c r="AK12" s="19">
        <v>8.4747564327356806E-2</v>
      </c>
      <c r="AL12" s="19">
        <v>4.5340295178170099E-2</v>
      </c>
      <c r="AM12" s="19">
        <v>7.9971587920649595E-2</v>
      </c>
      <c r="AN12" s="19">
        <v>9.1510506326330607E-2</v>
      </c>
      <c r="AO12" s="19">
        <v>6.2241101629451803E-2</v>
      </c>
      <c r="AP12" s="19">
        <v>6.8764203374836394E-2</v>
      </c>
      <c r="AQ12" s="19">
        <v>5.99613318757053E-2</v>
      </c>
      <c r="AR12" s="19">
        <v>6.1928758697779002E-2</v>
      </c>
      <c r="AS12" s="19">
        <v>6.7920703720803693E-2</v>
      </c>
      <c r="AT12" s="19">
        <v>7.8633829407122005E-2</v>
      </c>
      <c r="AU12" s="19">
        <v>4.58422104678727E-2</v>
      </c>
      <c r="AV12" s="19"/>
      <c r="AW12" s="19">
        <v>9.0690238176032195E-2</v>
      </c>
      <c r="AX12" s="19">
        <v>8.5326094290068003E-2</v>
      </c>
      <c r="AY12" s="19">
        <v>6.2129740134718399E-2</v>
      </c>
      <c r="AZ12" s="19">
        <v>8.7679082710601305E-2</v>
      </c>
      <c r="BA12" s="19">
        <v>6.3020811283116498E-2</v>
      </c>
      <c r="BB12" s="19">
        <v>4.6529161961159499E-2</v>
      </c>
      <c r="BC12" s="19"/>
      <c r="BD12" s="19">
        <v>6.05917086959376E-2</v>
      </c>
      <c r="BE12" s="19">
        <v>8.9015678025676601E-2</v>
      </c>
      <c r="BF12" s="19">
        <v>8.9813137749634203E-2</v>
      </c>
      <c r="BG12" s="19">
        <v>7.0032339423360304E-2</v>
      </c>
      <c r="BH12" s="19">
        <v>0.102533947272931</v>
      </c>
      <c r="BI12" s="19"/>
      <c r="BJ12" s="19">
        <v>7.4404495926625597E-2</v>
      </c>
      <c r="BK12" s="19">
        <v>9.8766324584698903E-2</v>
      </c>
      <c r="BL12" s="19"/>
      <c r="BM12" s="19">
        <v>7.4080352800252797E-2</v>
      </c>
      <c r="BN12" s="19">
        <v>0.10741396235996201</v>
      </c>
      <c r="BO12" s="19"/>
      <c r="BP12" s="19">
        <v>0.110527288955011</v>
      </c>
      <c r="BQ12" s="19">
        <v>8.3883820866893805E-2</v>
      </c>
      <c r="BR12" s="19">
        <v>9.7219503386127795E-2</v>
      </c>
      <c r="BS12" s="19">
        <v>7.1858777576922106E-2</v>
      </c>
      <c r="BT12" s="19"/>
      <c r="BU12" s="19">
        <v>6.08222780394009E-2</v>
      </c>
      <c r="BV12" s="19">
        <v>0.103406363659728</v>
      </c>
      <c r="BW12" s="19"/>
      <c r="BX12" s="19">
        <v>7.0050853131454496E-2</v>
      </c>
      <c r="BY12" s="19">
        <v>8.3328175766521004E-2</v>
      </c>
      <c r="BZ12" s="19"/>
      <c r="CA12" s="19">
        <v>3.3938438348505E-3</v>
      </c>
      <c r="CB12" s="19">
        <v>5.1650426443332204E-3</v>
      </c>
      <c r="CC12" s="19">
        <v>9.11512717038436E-2</v>
      </c>
      <c r="CD12" s="19">
        <v>0.158683761082824</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CD25"/>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43.15">
      <c r="B9" s="18" t="s">
        <v>201</v>
      </c>
      <c r="C9" s="17">
        <v>0.41201818133137902</v>
      </c>
      <c r="D9" s="17">
        <v>0.43158877564451598</v>
      </c>
      <c r="E9" s="17">
        <v>0.39267094527090901</v>
      </c>
      <c r="F9" s="17"/>
      <c r="G9" s="17">
        <v>0.36435922904044798</v>
      </c>
      <c r="H9" s="17">
        <v>0.37660411788876802</v>
      </c>
      <c r="I9" s="17">
        <v>0.382555848843605</v>
      </c>
      <c r="J9" s="17">
        <v>0.40185981535582899</v>
      </c>
      <c r="K9" s="17">
        <v>0.41615828421216</v>
      </c>
      <c r="L9" s="17">
        <v>0.50214233550060305</v>
      </c>
      <c r="M9" s="17"/>
      <c r="N9" s="17">
        <v>0.47588714971359097</v>
      </c>
      <c r="O9" s="17">
        <v>0.45776784831483702</v>
      </c>
      <c r="P9" s="17">
        <v>0.36332604590062401</v>
      </c>
      <c r="Q9" s="17">
        <v>0.34214861857401102</v>
      </c>
      <c r="R9" s="17"/>
      <c r="S9" s="17">
        <v>0.42830617828902301</v>
      </c>
      <c r="T9" s="17">
        <v>0.47112902478896901</v>
      </c>
      <c r="U9" s="17">
        <v>0.41649599335242998</v>
      </c>
      <c r="V9" s="17">
        <v>0.36508819852032398</v>
      </c>
      <c r="W9" s="17">
        <v>0.38154551699743</v>
      </c>
      <c r="X9" s="17">
        <v>0.38347575931142602</v>
      </c>
      <c r="Y9" s="17">
        <v>0.38996613657380702</v>
      </c>
      <c r="Z9" s="17">
        <v>0.42170190825738502</v>
      </c>
      <c r="AA9" s="17">
        <v>0.40932757255701402</v>
      </c>
      <c r="AB9" s="17">
        <v>0.42802580805520102</v>
      </c>
      <c r="AC9" s="17">
        <v>0.37779569019993098</v>
      </c>
      <c r="AD9" s="17">
        <v>0.43023306410203799</v>
      </c>
      <c r="AE9" s="17"/>
      <c r="AF9" s="17">
        <v>0.24560473842189801</v>
      </c>
      <c r="AG9" s="17">
        <v>0.31679166403244702</v>
      </c>
      <c r="AH9" s="17">
        <v>0.35134963849131001</v>
      </c>
      <c r="AI9" s="17">
        <v>0.36949561760841998</v>
      </c>
      <c r="AJ9" s="17">
        <v>0.35259259429180101</v>
      </c>
      <c r="AK9" s="17">
        <v>0.46248816430485701</v>
      </c>
      <c r="AL9" s="17">
        <v>0.38215819518043598</v>
      </c>
      <c r="AM9" s="17">
        <v>0.48243056133988299</v>
      </c>
      <c r="AN9" s="17">
        <v>0.43077978883798201</v>
      </c>
      <c r="AO9" s="17">
        <v>0.405675977609878</v>
      </c>
      <c r="AP9" s="17">
        <v>0.38372039138213399</v>
      </c>
      <c r="AQ9" s="17">
        <v>0.46940766064897499</v>
      </c>
      <c r="AR9" s="17">
        <v>0.49839401714203602</v>
      </c>
      <c r="AS9" s="17">
        <v>0.51339897555136904</v>
      </c>
      <c r="AT9" s="17">
        <v>0.41070705092150001</v>
      </c>
      <c r="AU9" s="17">
        <v>0.502977986649078</v>
      </c>
      <c r="AV9" s="17"/>
      <c r="AW9" s="17">
        <v>0.41203643903221399</v>
      </c>
      <c r="AX9" s="17">
        <v>0.416259140771914</v>
      </c>
      <c r="AY9" s="17">
        <v>0.39215687803603499</v>
      </c>
      <c r="AZ9" s="17">
        <v>0.40322482114288899</v>
      </c>
      <c r="BA9" s="17">
        <v>0.43658848113100002</v>
      </c>
      <c r="BB9" s="17">
        <v>0.41958071566102501</v>
      </c>
      <c r="BC9" s="17"/>
      <c r="BD9" s="17">
        <v>0.36151105717528098</v>
      </c>
      <c r="BE9" s="17">
        <v>0.396586168770513</v>
      </c>
      <c r="BF9" s="17">
        <v>0.468095939309289</v>
      </c>
      <c r="BG9" s="17">
        <v>0.44223141191065402</v>
      </c>
      <c r="BH9" s="17">
        <v>0.41021812418679199</v>
      </c>
      <c r="BI9" s="17"/>
      <c r="BJ9" s="17">
        <v>0.42265876970546001</v>
      </c>
      <c r="BK9" s="17">
        <v>0.36681152987243998</v>
      </c>
      <c r="BL9" s="17"/>
      <c r="BM9" s="17">
        <v>0.41197786720370599</v>
      </c>
      <c r="BN9" s="17">
        <v>0.41300744154717201</v>
      </c>
      <c r="BO9" s="17"/>
      <c r="BP9" s="17">
        <v>0.41465431936422897</v>
      </c>
      <c r="BQ9" s="17">
        <v>0.39342960071830402</v>
      </c>
      <c r="BR9" s="17">
        <v>0.38480406414040902</v>
      </c>
      <c r="BS9" s="17">
        <v>0.42079274295330599</v>
      </c>
      <c r="BT9" s="17"/>
      <c r="BU9" s="17">
        <v>0.45592015836980598</v>
      </c>
      <c r="BV9" s="17">
        <v>0.35613275362229602</v>
      </c>
      <c r="BW9" s="17"/>
      <c r="BX9" s="17">
        <v>0.44639756044702</v>
      </c>
      <c r="BY9" s="17">
        <v>0.39838140161966201</v>
      </c>
      <c r="BZ9" s="17"/>
      <c r="CA9" s="17">
        <v>0.44275943025547698</v>
      </c>
      <c r="CB9" s="17">
        <v>0.34085175136821699</v>
      </c>
      <c r="CC9" s="17">
        <v>0.54311092161090802</v>
      </c>
      <c r="CD9" s="17">
        <v>0.33203688659796099</v>
      </c>
    </row>
    <row r="10" spans="2:82" ht="28.9">
      <c r="B10" s="18" t="s">
        <v>202</v>
      </c>
      <c r="C10" s="17">
        <v>0.324494505083748</v>
      </c>
      <c r="D10" s="17">
        <v>0.363495511606439</v>
      </c>
      <c r="E10" s="17">
        <v>0.28647742540925197</v>
      </c>
      <c r="F10" s="17"/>
      <c r="G10" s="17">
        <v>0.245483260483467</v>
      </c>
      <c r="H10" s="17">
        <v>0.27729615983125899</v>
      </c>
      <c r="I10" s="17">
        <v>0.30449693787798598</v>
      </c>
      <c r="J10" s="17">
        <v>0.33119073398210902</v>
      </c>
      <c r="K10" s="17">
        <v>0.34342507085593799</v>
      </c>
      <c r="L10" s="17">
        <v>0.413755318696376</v>
      </c>
      <c r="M10" s="17"/>
      <c r="N10" s="17">
        <v>0.39703856254263797</v>
      </c>
      <c r="O10" s="17">
        <v>0.34413902052941298</v>
      </c>
      <c r="P10" s="17">
        <v>0.25691131414126001</v>
      </c>
      <c r="Q10" s="17">
        <v>0.284896667750212</v>
      </c>
      <c r="R10" s="17"/>
      <c r="S10" s="17">
        <v>0.31591250717123098</v>
      </c>
      <c r="T10" s="17">
        <v>0.35607705578575299</v>
      </c>
      <c r="U10" s="17">
        <v>0.352668006437934</v>
      </c>
      <c r="V10" s="17">
        <v>0.33958684376887699</v>
      </c>
      <c r="W10" s="17">
        <v>0.34643181274060397</v>
      </c>
      <c r="X10" s="17">
        <v>0.286431826822659</v>
      </c>
      <c r="Y10" s="17">
        <v>0.32993120351879601</v>
      </c>
      <c r="Z10" s="17">
        <v>0.24441499530902999</v>
      </c>
      <c r="AA10" s="17">
        <v>0.27658412125537502</v>
      </c>
      <c r="AB10" s="17">
        <v>0.362641523534943</v>
      </c>
      <c r="AC10" s="17">
        <v>0.32311887612309798</v>
      </c>
      <c r="AD10" s="17">
        <v>0.326114647023169</v>
      </c>
      <c r="AE10" s="17"/>
      <c r="AF10" s="17">
        <v>0.276741059620563</v>
      </c>
      <c r="AG10" s="17">
        <v>0.26171277057307402</v>
      </c>
      <c r="AH10" s="17">
        <v>0.29187160632113002</v>
      </c>
      <c r="AI10" s="17">
        <v>0.31955933109879298</v>
      </c>
      <c r="AJ10" s="17">
        <v>0.313673447213481</v>
      </c>
      <c r="AK10" s="17">
        <v>0.28694985178538102</v>
      </c>
      <c r="AL10" s="17">
        <v>0.33544256537033401</v>
      </c>
      <c r="AM10" s="17">
        <v>0.32946636166071902</v>
      </c>
      <c r="AN10" s="17">
        <v>0.35298706678652197</v>
      </c>
      <c r="AO10" s="17">
        <v>0.36633683336509698</v>
      </c>
      <c r="AP10" s="17">
        <v>0.35847435666908101</v>
      </c>
      <c r="AQ10" s="17">
        <v>0.33574678639345101</v>
      </c>
      <c r="AR10" s="17">
        <v>0.32637464377626801</v>
      </c>
      <c r="AS10" s="17">
        <v>0.37363292552310701</v>
      </c>
      <c r="AT10" s="17">
        <v>0.40535237260594797</v>
      </c>
      <c r="AU10" s="17">
        <v>0.38291426637558401</v>
      </c>
      <c r="AV10" s="17"/>
      <c r="AW10" s="17">
        <v>0.29556561222120697</v>
      </c>
      <c r="AX10" s="17">
        <v>0.350273009691766</v>
      </c>
      <c r="AY10" s="17">
        <v>0.30443988337478201</v>
      </c>
      <c r="AZ10" s="17">
        <v>0.32834349972202698</v>
      </c>
      <c r="BA10" s="17">
        <v>0.349612738059072</v>
      </c>
      <c r="BB10" s="17">
        <v>0.304568852847869</v>
      </c>
      <c r="BC10" s="17"/>
      <c r="BD10" s="17">
        <v>0.28345833807920501</v>
      </c>
      <c r="BE10" s="17">
        <v>0.30947685614666098</v>
      </c>
      <c r="BF10" s="17">
        <v>0.35693523347266098</v>
      </c>
      <c r="BG10" s="17">
        <v>0.354257334213605</v>
      </c>
      <c r="BH10" s="17">
        <v>0.40227625020929902</v>
      </c>
      <c r="BI10" s="17"/>
      <c r="BJ10" s="17">
        <v>0.33454955565458599</v>
      </c>
      <c r="BK10" s="17">
        <v>0.27717210145385102</v>
      </c>
      <c r="BL10" s="17"/>
      <c r="BM10" s="17">
        <v>0.33268087175921701</v>
      </c>
      <c r="BN10" s="17">
        <v>0.28090557651050502</v>
      </c>
      <c r="BO10" s="17"/>
      <c r="BP10" s="17">
        <v>0.28652629677791103</v>
      </c>
      <c r="BQ10" s="17">
        <v>0.28055543310844</v>
      </c>
      <c r="BR10" s="17">
        <v>0.36608820230913502</v>
      </c>
      <c r="BS10" s="17">
        <v>0.33968821006634198</v>
      </c>
      <c r="BT10" s="17"/>
      <c r="BU10" s="17">
        <v>0.35892149966916398</v>
      </c>
      <c r="BV10" s="17">
        <v>0.28067034391988399</v>
      </c>
      <c r="BW10" s="17"/>
      <c r="BX10" s="17">
        <v>0.35336178284217201</v>
      </c>
      <c r="BY10" s="17">
        <v>0.31304413227903699</v>
      </c>
      <c r="BZ10" s="17"/>
      <c r="CA10" s="17">
        <v>0.36133953513143902</v>
      </c>
      <c r="CB10" s="17">
        <v>0.25911617695744699</v>
      </c>
      <c r="CC10" s="17">
        <v>0.41537812233761301</v>
      </c>
      <c r="CD10" s="17">
        <v>0.28045876977677803</v>
      </c>
    </row>
    <row r="11" spans="2:82" ht="43.15">
      <c r="B11" s="18" t="s">
        <v>203</v>
      </c>
      <c r="C11" s="17">
        <v>0.28362475420314098</v>
      </c>
      <c r="D11" s="17">
        <v>0.257194800865302</v>
      </c>
      <c r="E11" s="17">
        <v>0.31049904030195502</v>
      </c>
      <c r="F11" s="17"/>
      <c r="G11" s="17">
        <v>0.35469739026431701</v>
      </c>
      <c r="H11" s="17">
        <v>0.324079933901328</v>
      </c>
      <c r="I11" s="17">
        <v>0.291715250168957</v>
      </c>
      <c r="J11" s="17">
        <v>0.25541983334688401</v>
      </c>
      <c r="K11" s="17">
        <v>0.25934339038142601</v>
      </c>
      <c r="L11" s="17">
        <v>0.23593315518365299</v>
      </c>
      <c r="M11" s="17"/>
      <c r="N11" s="17">
        <v>0.27505546488253402</v>
      </c>
      <c r="O11" s="17">
        <v>0.27325544097045301</v>
      </c>
      <c r="P11" s="17">
        <v>0.30469432648473699</v>
      </c>
      <c r="Q11" s="17">
        <v>0.28340189870509203</v>
      </c>
      <c r="R11" s="17"/>
      <c r="S11" s="17">
        <v>0.306145856951474</v>
      </c>
      <c r="T11" s="17">
        <v>0.29843116545387199</v>
      </c>
      <c r="U11" s="17">
        <v>0.27205692681895999</v>
      </c>
      <c r="V11" s="17">
        <v>0.29202731675842097</v>
      </c>
      <c r="W11" s="17">
        <v>0.27909472334514601</v>
      </c>
      <c r="X11" s="17">
        <v>0.295236098285941</v>
      </c>
      <c r="Y11" s="17">
        <v>0.26608854668909898</v>
      </c>
      <c r="Z11" s="17">
        <v>0.25439911667340698</v>
      </c>
      <c r="AA11" s="17">
        <v>0.29595511366542299</v>
      </c>
      <c r="AB11" s="17">
        <v>0.26952803959202398</v>
      </c>
      <c r="AC11" s="17">
        <v>0.25442527496818301</v>
      </c>
      <c r="AD11" s="17">
        <v>0.227221624253685</v>
      </c>
      <c r="AE11" s="17"/>
      <c r="AF11" s="17">
        <v>0.181417486405866</v>
      </c>
      <c r="AG11" s="17">
        <v>0.225768160563942</v>
      </c>
      <c r="AH11" s="17">
        <v>0.306409992492164</v>
      </c>
      <c r="AI11" s="17">
        <v>0.28027574619310203</v>
      </c>
      <c r="AJ11" s="17">
        <v>0.27638552027985502</v>
      </c>
      <c r="AK11" s="17">
        <v>0.274727678755677</v>
      </c>
      <c r="AL11" s="17">
        <v>0.29838131446566002</v>
      </c>
      <c r="AM11" s="17">
        <v>0.28794342813329799</v>
      </c>
      <c r="AN11" s="17">
        <v>0.28262836631922</v>
      </c>
      <c r="AO11" s="17">
        <v>0.29872267261504698</v>
      </c>
      <c r="AP11" s="17">
        <v>0.26878560512430499</v>
      </c>
      <c r="AQ11" s="17">
        <v>0.320820568618647</v>
      </c>
      <c r="AR11" s="17">
        <v>0.260715242511738</v>
      </c>
      <c r="AS11" s="17">
        <v>0.227781080662913</v>
      </c>
      <c r="AT11" s="17">
        <v>0.30828242965679498</v>
      </c>
      <c r="AU11" s="17">
        <v>0.30460099169912003</v>
      </c>
      <c r="AV11" s="17"/>
      <c r="AW11" s="17">
        <v>0.32734638923603898</v>
      </c>
      <c r="AX11" s="17">
        <v>0.28571797939968402</v>
      </c>
      <c r="AY11" s="17">
        <v>0.28946683263343798</v>
      </c>
      <c r="AZ11" s="17">
        <v>0.26986464646311997</v>
      </c>
      <c r="BA11" s="17">
        <v>0.25186124407576099</v>
      </c>
      <c r="BB11" s="17">
        <v>0.19584471711071999</v>
      </c>
      <c r="BC11" s="17"/>
      <c r="BD11" s="17">
        <v>0.26811546449060403</v>
      </c>
      <c r="BE11" s="17">
        <v>0.28166649787421399</v>
      </c>
      <c r="BF11" s="17">
        <v>0.28513395592322999</v>
      </c>
      <c r="BG11" s="17">
        <v>0.33431023076371602</v>
      </c>
      <c r="BH11" s="17">
        <v>0.26305833471867202</v>
      </c>
      <c r="BI11" s="17"/>
      <c r="BJ11" s="17">
        <v>0.26153296602270099</v>
      </c>
      <c r="BK11" s="17">
        <v>0.37825598555524598</v>
      </c>
      <c r="BL11" s="17"/>
      <c r="BM11" s="17">
        <v>0.26857124229443302</v>
      </c>
      <c r="BN11" s="17">
        <v>0.35753722662982101</v>
      </c>
      <c r="BO11" s="17"/>
      <c r="BP11" s="17">
        <v>0.36908884368712702</v>
      </c>
      <c r="BQ11" s="17">
        <v>0.32671132328932401</v>
      </c>
      <c r="BR11" s="17">
        <v>0.31101552072532102</v>
      </c>
      <c r="BS11" s="17">
        <v>0.25941507952966802</v>
      </c>
      <c r="BT11" s="17"/>
      <c r="BU11" s="17">
        <v>0.29543248839549002</v>
      </c>
      <c r="BV11" s="17">
        <v>0.26859398975631399</v>
      </c>
      <c r="BW11" s="17"/>
      <c r="BX11" s="17">
        <v>0.32206530717584603</v>
      </c>
      <c r="BY11" s="17">
        <v>0.26837708637522301</v>
      </c>
      <c r="BZ11" s="17"/>
      <c r="CA11" s="17">
        <v>0.27432727261193601</v>
      </c>
      <c r="CB11" s="17">
        <v>0.24214055105743901</v>
      </c>
      <c r="CC11" s="17">
        <v>0.308406954933796</v>
      </c>
      <c r="CD11" s="17">
        <v>0.299461992390468</v>
      </c>
    </row>
    <row r="12" spans="2:82" ht="28.9">
      <c r="B12" s="18" t="s">
        <v>204</v>
      </c>
      <c r="C12" s="17">
        <v>0.282503309363831</v>
      </c>
      <c r="D12" s="17">
        <v>0.27514963813540499</v>
      </c>
      <c r="E12" s="17">
        <v>0.289866649057823</v>
      </c>
      <c r="F12" s="17"/>
      <c r="G12" s="17">
        <v>0.235171069725438</v>
      </c>
      <c r="H12" s="17">
        <v>0.26720370658425702</v>
      </c>
      <c r="I12" s="17">
        <v>0.28073663614338201</v>
      </c>
      <c r="J12" s="17">
        <v>0.28370539223108598</v>
      </c>
      <c r="K12" s="17">
        <v>0.33226517368854702</v>
      </c>
      <c r="L12" s="17">
        <v>0.29358914180647</v>
      </c>
      <c r="M12" s="17"/>
      <c r="N12" s="17">
        <v>0.29830142764821999</v>
      </c>
      <c r="O12" s="17">
        <v>0.28850316168741102</v>
      </c>
      <c r="P12" s="17">
        <v>0.25752445820191699</v>
      </c>
      <c r="Q12" s="17">
        <v>0.27966410407579101</v>
      </c>
      <c r="R12" s="17"/>
      <c r="S12" s="17">
        <v>0.26848247598135</v>
      </c>
      <c r="T12" s="17">
        <v>0.30573317117622201</v>
      </c>
      <c r="U12" s="17">
        <v>0.28834117690644201</v>
      </c>
      <c r="V12" s="17">
        <v>0.26478691002256699</v>
      </c>
      <c r="W12" s="17">
        <v>0.292914251700443</v>
      </c>
      <c r="X12" s="17">
        <v>0.26497489093138699</v>
      </c>
      <c r="Y12" s="17">
        <v>0.29165831760597999</v>
      </c>
      <c r="Z12" s="17">
        <v>0.26813936618499401</v>
      </c>
      <c r="AA12" s="17">
        <v>0.26973856525538198</v>
      </c>
      <c r="AB12" s="17">
        <v>0.303178460456617</v>
      </c>
      <c r="AC12" s="17">
        <v>0.29062307443869101</v>
      </c>
      <c r="AD12" s="17">
        <v>0.27914424041719099</v>
      </c>
      <c r="AE12" s="17"/>
      <c r="AF12" s="17">
        <v>0.24151832847031099</v>
      </c>
      <c r="AG12" s="17">
        <v>0.23794481596087599</v>
      </c>
      <c r="AH12" s="17">
        <v>0.26001297638649701</v>
      </c>
      <c r="AI12" s="17">
        <v>0.28359525740850799</v>
      </c>
      <c r="AJ12" s="17">
        <v>0.306290038865069</v>
      </c>
      <c r="AK12" s="17">
        <v>0.28881365934825098</v>
      </c>
      <c r="AL12" s="17">
        <v>0.273245425503781</v>
      </c>
      <c r="AM12" s="17">
        <v>0.23740269407596901</v>
      </c>
      <c r="AN12" s="17">
        <v>0.277756259311356</v>
      </c>
      <c r="AO12" s="17">
        <v>0.28079987508384202</v>
      </c>
      <c r="AP12" s="17">
        <v>0.27783101024031298</v>
      </c>
      <c r="AQ12" s="17">
        <v>0.29239661665227401</v>
      </c>
      <c r="AR12" s="17">
        <v>0.27598188103054</v>
      </c>
      <c r="AS12" s="17">
        <v>0.32442155827111102</v>
      </c>
      <c r="AT12" s="17">
        <v>0.37539767541013302</v>
      </c>
      <c r="AU12" s="17">
        <v>0.30379851089254101</v>
      </c>
      <c r="AV12" s="17"/>
      <c r="AW12" s="17">
        <v>0.27138715639630301</v>
      </c>
      <c r="AX12" s="17">
        <v>0.30634500444183199</v>
      </c>
      <c r="AY12" s="17">
        <v>0.25755578730439099</v>
      </c>
      <c r="AZ12" s="17">
        <v>0.28130954230527699</v>
      </c>
      <c r="BA12" s="17">
        <v>0.27855395048152398</v>
      </c>
      <c r="BB12" s="17">
        <v>0.285187210454041</v>
      </c>
      <c r="BC12" s="17"/>
      <c r="BD12" s="17">
        <v>0.26532365678950798</v>
      </c>
      <c r="BE12" s="17">
        <v>0.28695930350307702</v>
      </c>
      <c r="BF12" s="17">
        <v>0.30324066734147298</v>
      </c>
      <c r="BG12" s="17">
        <v>0.27123956801392302</v>
      </c>
      <c r="BH12" s="17">
        <v>0.32083930615026501</v>
      </c>
      <c r="BI12" s="17"/>
      <c r="BJ12" s="17">
        <v>0.29024498550900601</v>
      </c>
      <c r="BK12" s="17">
        <v>0.246000997165366</v>
      </c>
      <c r="BL12" s="17"/>
      <c r="BM12" s="17">
        <v>0.28016104593263602</v>
      </c>
      <c r="BN12" s="17">
        <v>0.29259032740736401</v>
      </c>
      <c r="BO12" s="17"/>
      <c r="BP12" s="17">
        <v>0.28167955226408697</v>
      </c>
      <c r="BQ12" s="17">
        <v>0.249514305270502</v>
      </c>
      <c r="BR12" s="17">
        <v>0.24140956540120601</v>
      </c>
      <c r="BS12" s="17">
        <v>0.28609846778591602</v>
      </c>
      <c r="BT12" s="17"/>
      <c r="BU12" s="17">
        <v>0.29964059753827399</v>
      </c>
      <c r="BV12" s="17">
        <v>0.260688239883832</v>
      </c>
      <c r="BW12" s="17"/>
      <c r="BX12" s="17">
        <v>0.28117553471519402</v>
      </c>
      <c r="BY12" s="17">
        <v>0.28302997886328102</v>
      </c>
      <c r="BZ12" s="17"/>
      <c r="CA12" s="17">
        <v>0.29882763203780299</v>
      </c>
      <c r="CB12" s="17">
        <v>0.28342078514208402</v>
      </c>
      <c r="CC12" s="17">
        <v>0.297486224997144</v>
      </c>
      <c r="CD12" s="17">
        <v>0.26129855201920499</v>
      </c>
    </row>
    <row r="13" spans="2:82" ht="28.9">
      <c r="B13" s="18" t="s">
        <v>205</v>
      </c>
      <c r="C13" s="17">
        <v>0.21345411281836599</v>
      </c>
      <c r="D13" s="17">
        <v>0.21814413187919601</v>
      </c>
      <c r="E13" s="17">
        <v>0.209546467664326</v>
      </c>
      <c r="F13" s="17"/>
      <c r="G13" s="17">
        <v>0.16918198707437701</v>
      </c>
      <c r="H13" s="17">
        <v>0.20447806467239199</v>
      </c>
      <c r="I13" s="17">
        <v>0.20817957909731299</v>
      </c>
      <c r="J13" s="17">
        <v>0.215796350622041</v>
      </c>
      <c r="K13" s="17">
        <v>0.220491058308943</v>
      </c>
      <c r="L13" s="17">
        <v>0.24792561659648399</v>
      </c>
      <c r="M13" s="17"/>
      <c r="N13" s="17">
        <v>0.23741337893745801</v>
      </c>
      <c r="O13" s="17">
        <v>0.213598519925775</v>
      </c>
      <c r="P13" s="17">
        <v>0.20585840125169499</v>
      </c>
      <c r="Q13" s="17">
        <v>0.19619572761519799</v>
      </c>
      <c r="R13" s="17"/>
      <c r="S13" s="17">
        <v>0.187676105551628</v>
      </c>
      <c r="T13" s="17">
        <v>0.216712256091521</v>
      </c>
      <c r="U13" s="17">
        <v>0.24243833966387099</v>
      </c>
      <c r="V13" s="17">
        <v>0.19041958164251199</v>
      </c>
      <c r="W13" s="17">
        <v>0.22043202451694099</v>
      </c>
      <c r="X13" s="17">
        <v>0.244745134895615</v>
      </c>
      <c r="Y13" s="17">
        <v>0.16385219990372599</v>
      </c>
      <c r="Z13" s="17">
        <v>0.25328116224062402</v>
      </c>
      <c r="AA13" s="17">
        <v>0.23756535508312801</v>
      </c>
      <c r="AB13" s="17">
        <v>0.24125422314248601</v>
      </c>
      <c r="AC13" s="17">
        <v>0.202774949749252</v>
      </c>
      <c r="AD13" s="17">
        <v>0.12644467729413</v>
      </c>
      <c r="AE13" s="17"/>
      <c r="AF13" s="17">
        <v>0.30045920019265898</v>
      </c>
      <c r="AG13" s="17">
        <v>0.18452304027628899</v>
      </c>
      <c r="AH13" s="17">
        <v>0.167167186986835</v>
      </c>
      <c r="AI13" s="17">
        <v>0.210029505035918</v>
      </c>
      <c r="AJ13" s="17">
        <v>0.221405794310015</v>
      </c>
      <c r="AK13" s="17">
        <v>0.216391743401531</v>
      </c>
      <c r="AL13" s="17">
        <v>0.18701595388929701</v>
      </c>
      <c r="AM13" s="17">
        <v>0.264460478747439</v>
      </c>
      <c r="AN13" s="17">
        <v>0.21694462756022401</v>
      </c>
      <c r="AO13" s="17">
        <v>0.21614705053407399</v>
      </c>
      <c r="AP13" s="17">
        <v>0.230849623969239</v>
      </c>
      <c r="AQ13" s="17">
        <v>0.230806722959435</v>
      </c>
      <c r="AR13" s="17">
        <v>0.17232957837517299</v>
      </c>
      <c r="AS13" s="17">
        <v>0.28501474278137501</v>
      </c>
      <c r="AT13" s="17">
        <v>0.26036219509841702</v>
      </c>
      <c r="AU13" s="17">
        <v>0.22533640974372601</v>
      </c>
      <c r="AV13" s="17"/>
      <c r="AW13" s="17">
        <v>0.19461190171683099</v>
      </c>
      <c r="AX13" s="17">
        <v>0.20666315759842799</v>
      </c>
      <c r="AY13" s="17">
        <v>0.21730272905635301</v>
      </c>
      <c r="AZ13" s="17">
        <v>0.228796615545865</v>
      </c>
      <c r="BA13" s="17">
        <v>0.235757614499747</v>
      </c>
      <c r="BB13" s="17">
        <v>0.21608403874270601</v>
      </c>
      <c r="BC13" s="17"/>
      <c r="BD13" s="17">
        <v>0.19341746104903601</v>
      </c>
      <c r="BE13" s="17">
        <v>0.18857987698973699</v>
      </c>
      <c r="BF13" s="17">
        <v>0.21963257943063799</v>
      </c>
      <c r="BG13" s="17">
        <v>0.24733067041381401</v>
      </c>
      <c r="BH13" s="17">
        <v>0.27211074371875998</v>
      </c>
      <c r="BI13" s="17"/>
      <c r="BJ13" s="17">
        <v>0.20982037586855901</v>
      </c>
      <c r="BK13" s="17">
        <v>0.23176052432996699</v>
      </c>
      <c r="BL13" s="17"/>
      <c r="BM13" s="17">
        <v>0.20955164286045699</v>
      </c>
      <c r="BN13" s="17">
        <v>0.23208984925436499</v>
      </c>
      <c r="BO13" s="17"/>
      <c r="BP13" s="17">
        <v>0.25140448168558399</v>
      </c>
      <c r="BQ13" s="17">
        <v>0.20879956161308499</v>
      </c>
      <c r="BR13" s="17">
        <v>0.17074623850850401</v>
      </c>
      <c r="BS13" s="17">
        <v>0.21284520027731299</v>
      </c>
      <c r="BT13" s="17"/>
      <c r="BU13" s="17">
        <v>0.23932676811190601</v>
      </c>
      <c r="BV13" s="17">
        <v>0.18051927697296499</v>
      </c>
      <c r="BW13" s="17"/>
      <c r="BX13" s="17">
        <v>0.23126232983834799</v>
      </c>
      <c r="BY13" s="17">
        <v>0.206390380464647</v>
      </c>
      <c r="BZ13" s="17"/>
      <c r="CA13" s="17">
        <v>0.25270589786362702</v>
      </c>
      <c r="CB13" s="17">
        <v>0.19079735223857899</v>
      </c>
      <c r="CC13" s="17">
        <v>0.21406220185010499</v>
      </c>
      <c r="CD13" s="17">
        <v>0.224411752628978</v>
      </c>
    </row>
    <row r="14" spans="2:82" ht="43.15">
      <c r="B14" s="18" t="s">
        <v>206</v>
      </c>
      <c r="C14" s="17">
        <v>0.18561457683897201</v>
      </c>
      <c r="D14" s="17">
        <v>0.17091902638353701</v>
      </c>
      <c r="E14" s="17">
        <v>0.19878137005823501</v>
      </c>
      <c r="F14" s="17"/>
      <c r="G14" s="17">
        <v>0.30517524996650203</v>
      </c>
      <c r="H14" s="17">
        <v>0.181937423644809</v>
      </c>
      <c r="I14" s="17">
        <v>0.20399239242435599</v>
      </c>
      <c r="J14" s="17">
        <v>0.15368997506888199</v>
      </c>
      <c r="K14" s="17">
        <v>0.153548366655297</v>
      </c>
      <c r="L14" s="17">
        <v>0.14146830530774199</v>
      </c>
      <c r="M14" s="17"/>
      <c r="N14" s="17">
        <v>0.16302615328325301</v>
      </c>
      <c r="O14" s="17">
        <v>0.15895005971040799</v>
      </c>
      <c r="P14" s="17">
        <v>0.21335706446372199</v>
      </c>
      <c r="Q14" s="17">
        <v>0.21403724064760299</v>
      </c>
      <c r="R14" s="17"/>
      <c r="S14" s="17">
        <v>0.20380317207802201</v>
      </c>
      <c r="T14" s="17">
        <v>0.16540575388902601</v>
      </c>
      <c r="U14" s="17">
        <v>0.151676422104494</v>
      </c>
      <c r="V14" s="17">
        <v>0.16019276771209601</v>
      </c>
      <c r="W14" s="17">
        <v>0.17859055951311401</v>
      </c>
      <c r="X14" s="17">
        <v>0.19626643105338801</v>
      </c>
      <c r="Y14" s="17">
        <v>0.195698875815216</v>
      </c>
      <c r="Z14" s="17">
        <v>0.21797617870934399</v>
      </c>
      <c r="AA14" s="17">
        <v>0.20226669721353699</v>
      </c>
      <c r="AB14" s="17">
        <v>0.17046813311214501</v>
      </c>
      <c r="AC14" s="17">
        <v>0.20972543306483099</v>
      </c>
      <c r="AD14" s="17">
        <v>0.213646404390193</v>
      </c>
      <c r="AE14" s="17"/>
      <c r="AF14" s="17">
        <v>0.120071297069577</v>
      </c>
      <c r="AG14" s="17">
        <v>0.25184517598033201</v>
      </c>
      <c r="AH14" s="17">
        <v>0.21124590294137699</v>
      </c>
      <c r="AI14" s="17">
        <v>0.225298170333085</v>
      </c>
      <c r="AJ14" s="17">
        <v>0.186502446512891</v>
      </c>
      <c r="AK14" s="17">
        <v>0.17971980480792099</v>
      </c>
      <c r="AL14" s="17">
        <v>0.23188658872856899</v>
      </c>
      <c r="AM14" s="17">
        <v>0.173403280843789</v>
      </c>
      <c r="AN14" s="17">
        <v>0.183233610397388</v>
      </c>
      <c r="AO14" s="17">
        <v>0.15715332881611399</v>
      </c>
      <c r="AP14" s="17">
        <v>0.186594591923778</v>
      </c>
      <c r="AQ14" s="17">
        <v>0.144018631222083</v>
      </c>
      <c r="AR14" s="17">
        <v>0.17402765206674101</v>
      </c>
      <c r="AS14" s="17">
        <v>0.16559105019627701</v>
      </c>
      <c r="AT14" s="17">
        <v>0.174231483182858</v>
      </c>
      <c r="AU14" s="17">
        <v>0.126821607508738</v>
      </c>
      <c r="AV14" s="17"/>
      <c r="AW14" s="17">
        <v>0.22774124452918099</v>
      </c>
      <c r="AX14" s="17">
        <v>0.17133362520150899</v>
      </c>
      <c r="AY14" s="17">
        <v>0.17288483423261</v>
      </c>
      <c r="AZ14" s="17">
        <v>0.17615300230279901</v>
      </c>
      <c r="BA14" s="17">
        <v>0.15672314546889399</v>
      </c>
      <c r="BB14" s="17">
        <v>0.203837021864197</v>
      </c>
      <c r="BC14" s="17"/>
      <c r="BD14" s="17">
        <v>0.221498456966854</v>
      </c>
      <c r="BE14" s="17">
        <v>0.20598970242088199</v>
      </c>
      <c r="BF14" s="17">
        <v>0.164531848025988</v>
      </c>
      <c r="BG14" s="17">
        <v>0.18850815383220701</v>
      </c>
      <c r="BH14" s="17">
        <v>0.195383958788693</v>
      </c>
      <c r="BI14" s="17"/>
      <c r="BJ14" s="17">
        <v>0.18068175603374101</v>
      </c>
      <c r="BK14" s="17">
        <v>0.21052829596254199</v>
      </c>
      <c r="BL14" s="17"/>
      <c r="BM14" s="17">
        <v>0.184747720002228</v>
      </c>
      <c r="BN14" s="17">
        <v>0.19177261056693001</v>
      </c>
      <c r="BO14" s="17"/>
      <c r="BP14" s="17">
        <v>0.1801230755845</v>
      </c>
      <c r="BQ14" s="17">
        <v>0.21655181874680501</v>
      </c>
      <c r="BR14" s="17">
        <v>0.21720821258484399</v>
      </c>
      <c r="BS14" s="17">
        <v>0.17879471267313901</v>
      </c>
      <c r="BT14" s="17"/>
      <c r="BU14" s="17">
        <v>0.18344315580948001</v>
      </c>
      <c r="BV14" s="17">
        <v>0.18837870732137499</v>
      </c>
      <c r="BW14" s="17"/>
      <c r="BX14" s="17">
        <v>0.22203280274545201</v>
      </c>
      <c r="BY14" s="17">
        <v>0.171169076746962</v>
      </c>
      <c r="BZ14" s="17"/>
      <c r="CA14" s="17">
        <v>0.20724800685255301</v>
      </c>
      <c r="CB14" s="17">
        <v>0.11735667718107</v>
      </c>
      <c r="CC14" s="17">
        <v>0.213431840035816</v>
      </c>
      <c r="CD14" s="17">
        <v>0.21594404866483499</v>
      </c>
    </row>
    <row r="15" spans="2:82" ht="43.15">
      <c r="B15" s="18" t="s">
        <v>207</v>
      </c>
      <c r="C15" s="17">
        <v>0.179384985788651</v>
      </c>
      <c r="D15" s="17">
        <v>0.197917811229852</v>
      </c>
      <c r="E15" s="17">
        <v>0.16216069047941001</v>
      </c>
      <c r="F15" s="17"/>
      <c r="G15" s="17">
        <v>0.21436404721395999</v>
      </c>
      <c r="H15" s="17">
        <v>0.21267366563176501</v>
      </c>
      <c r="I15" s="17">
        <v>0.179275214466532</v>
      </c>
      <c r="J15" s="17">
        <v>0.17433749000547399</v>
      </c>
      <c r="K15" s="17">
        <v>0.17456293058439201</v>
      </c>
      <c r="L15" s="17">
        <v>0.13638873160538501</v>
      </c>
      <c r="M15" s="17"/>
      <c r="N15" s="17">
        <v>0.18563114174346099</v>
      </c>
      <c r="O15" s="17">
        <v>0.17853653177406101</v>
      </c>
      <c r="P15" s="17">
        <v>0.19363545194028101</v>
      </c>
      <c r="Q15" s="17">
        <v>0.15932560832064299</v>
      </c>
      <c r="R15" s="17"/>
      <c r="S15" s="17">
        <v>0.20134130817340901</v>
      </c>
      <c r="T15" s="17">
        <v>0.18202874697966001</v>
      </c>
      <c r="U15" s="17">
        <v>0.13032875473499</v>
      </c>
      <c r="V15" s="17">
        <v>0.16204688628976399</v>
      </c>
      <c r="W15" s="17">
        <v>0.15996494656460999</v>
      </c>
      <c r="X15" s="17">
        <v>0.17470943846450501</v>
      </c>
      <c r="Y15" s="17">
        <v>0.202462456694667</v>
      </c>
      <c r="Z15" s="17">
        <v>0.182748920176797</v>
      </c>
      <c r="AA15" s="17">
        <v>0.16730917200307899</v>
      </c>
      <c r="AB15" s="17">
        <v>0.229575216542618</v>
      </c>
      <c r="AC15" s="17">
        <v>0.161148553798173</v>
      </c>
      <c r="AD15" s="17">
        <v>0.16572172441255101</v>
      </c>
      <c r="AE15" s="17"/>
      <c r="AF15" s="17">
        <v>9.6565649778645193E-2</v>
      </c>
      <c r="AG15" s="17">
        <v>0.15287809150763099</v>
      </c>
      <c r="AH15" s="17">
        <v>0.15944142212898499</v>
      </c>
      <c r="AI15" s="17">
        <v>0.126849082279202</v>
      </c>
      <c r="AJ15" s="17">
        <v>0.171662818327879</v>
      </c>
      <c r="AK15" s="17">
        <v>0.21327885943814201</v>
      </c>
      <c r="AL15" s="17">
        <v>0.176426820811968</v>
      </c>
      <c r="AM15" s="17">
        <v>0.18256243624246399</v>
      </c>
      <c r="AN15" s="17">
        <v>0.19060757338322301</v>
      </c>
      <c r="AO15" s="17">
        <v>0.18349648344454</v>
      </c>
      <c r="AP15" s="17">
        <v>0.21459416220069</v>
      </c>
      <c r="AQ15" s="17">
        <v>0.14282940557528101</v>
      </c>
      <c r="AR15" s="17">
        <v>0.166324664964729</v>
      </c>
      <c r="AS15" s="17">
        <v>0.25298782097224998</v>
      </c>
      <c r="AT15" s="17">
        <v>0.20270436942356801</v>
      </c>
      <c r="AU15" s="17">
        <v>0.20537626006440399</v>
      </c>
      <c r="AV15" s="17"/>
      <c r="AW15" s="17">
        <v>0.203236665550103</v>
      </c>
      <c r="AX15" s="17">
        <v>0.18232136261808199</v>
      </c>
      <c r="AY15" s="17">
        <v>0.203968849809543</v>
      </c>
      <c r="AZ15" s="17">
        <v>0.148440722407087</v>
      </c>
      <c r="BA15" s="17">
        <v>0.179867999054005</v>
      </c>
      <c r="BB15" s="17">
        <v>0.12615424285771401</v>
      </c>
      <c r="BC15" s="17"/>
      <c r="BD15" s="17">
        <v>0.149249732341736</v>
      </c>
      <c r="BE15" s="17">
        <v>0.205942485193574</v>
      </c>
      <c r="BF15" s="17">
        <v>0.17197379699898899</v>
      </c>
      <c r="BG15" s="17">
        <v>0.18376178292863499</v>
      </c>
      <c r="BH15" s="17">
        <v>0.26503033417163901</v>
      </c>
      <c r="BI15" s="17"/>
      <c r="BJ15" s="17">
        <v>0.17681198043003199</v>
      </c>
      <c r="BK15" s="17">
        <v>0.19510759780477999</v>
      </c>
      <c r="BL15" s="17"/>
      <c r="BM15" s="17">
        <v>0.17397054141339599</v>
      </c>
      <c r="BN15" s="17">
        <v>0.20954104687782901</v>
      </c>
      <c r="BO15" s="17"/>
      <c r="BP15" s="17">
        <v>0.19041741576521901</v>
      </c>
      <c r="BQ15" s="17">
        <v>0.212959670104167</v>
      </c>
      <c r="BR15" s="17">
        <v>0.224199755068995</v>
      </c>
      <c r="BS15" s="17">
        <v>0.168280804945835</v>
      </c>
      <c r="BT15" s="17"/>
      <c r="BU15" s="17">
        <v>0.18094162753856899</v>
      </c>
      <c r="BV15" s="17">
        <v>0.17740344427611701</v>
      </c>
      <c r="BW15" s="17"/>
      <c r="BX15" s="17">
        <v>0.19522566117828599</v>
      </c>
      <c r="BY15" s="17">
        <v>0.17310169021060601</v>
      </c>
      <c r="BZ15" s="17"/>
      <c r="CA15" s="17">
        <v>0.20608531031895999</v>
      </c>
      <c r="CB15" s="17">
        <v>0.15014124429480499</v>
      </c>
      <c r="CC15" s="17">
        <v>0.20480359964425701</v>
      </c>
      <c r="CD15" s="17">
        <v>0.17335919421670901</v>
      </c>
    </row>
    <row r="16" spans="2:82" ht="57.6">
      <c r="B16" s="18" t="s">
        <v>208</v>
      </c>
      <c r="C16" s="17">
        <v>0.178863145518981</v>
      </c>
      <c r="D16" s="17">
        <v>0.171675957665678</v>
      </c>
      <c r="E16" s="17">
        <v>0.18611481984596101</v>
      </c>
      <c r="F16" s="17"/>
      <c r="G16" s="17">
        <v>0.22348687731288999</v>
      </c>
      <c r="H16" s="17">
        <v>0.20223068303748501</v>
      </c>
      <c r="I16" s="17">
        <v>0.195886935879381</v>
      </c>
      <c r="J16" s="17">
        <v>0.14928615598602801</v>
      </c>
      <c r="K16" s="17">
        <v>0.157612665637446</v>
      </c>
      <c r="L16" s="17">
        <v>0.15449844452394801</v>
      </c>
      <c r="M16" s="17"/>
      <c r="N16" s="17">
        <v>0.197108585469804</v>
      </c>
      <c r="O16" s="17">
        <v>0.18136790970233199</v>
      </c>
      <c r="P16" s="17">
        <v>0.13857832149666699</v>
      </c>
      <c r="Q16" s="17">
        <v>0.18963410170234499</v>
      </c>
      <c r="R16" s="17"/>
      <c r="S16" s="17">
        <v>0.21422745609737301</v>
      </c>
      <c r="T16" s="17">
        <v>0.16436917434179099</v>
      </c>
      <c r="U16" s="17">
        <v>0.15909835123500099</v>
      </c>
      <c r="V16" s="17">
        <v>0.19239428602648401</v>
      </c>
      <c r="W16" s="17">
        <v>0.19263623774358099</v>
      </c>
      <c r="X16" s="17">
        <v>0.16173480906127799</v>
      </c>
      <c r="Y16" s="17">
        <v>0.20074549077030299</v>
      </c>
      <c r="Z16" s="17">
        <v>0.20707954976897899</v>
      </c>
      <c r="AA16" s="17">
        <v>0.18176105139541199</v>
      </c>
      <c r="AB16" s="17">
        <v>0.17650291679705901</v>
      </c>
      <c r="AC16" s="17">
        <v>0.11119252382655</v>
      </c>
      <c r="AD16" s="17">
        <v>0.121260589414214</v>
      </c>
      <c r="AE16" s="17"/>
      <c r="AF16" s="17">
        <v>7.0729478563795897E-2</v>
      </c>
      <c r="AG16" s="17">
        <v>0.17490339239341601</v>
      </c>
      <c r="AH16" s="17">
        <v>0.189607867728391</v>
      </c>
      <c r="AI16" s="17">
        <v>0.16400949161894099</v>
      </c>
      <c r="AJ16" s="17">
        <v>0.20824615510546701</v>
      </c>
      <c r="AK16" s="17">
        <v>0.16286990209017599</v>
      </c>
      <c r="AL16" s="17">
        <v>0.170518997773312</v>
      </c>
      <c r="AM16" s="17">
        <v>0.14978077633342399</v>
      </c>
      <c r="AN16" s="17">
        <v>0.207982298556078</v>
      </c>
      <c r="AO16" s="17">
        <v>0.218210707269093</v>
      </c>
      <c r="AP16" s="17">
        <v>0.20759978208444799</v>
      </c>
      <c r="AQ16" s="17">
        <v>0.16887118686107599</v>
      </c>
      <c r="AR16" s="17">
        <v>0.187130483940318</v>
      </c>
      <c r="AS16" s="17">
        <v>0.144771742593516</v>
      </c>
      <c r="AT16" s="17">
        <v>0.181372877760238</v>
      </c>
      <c r="AU16" s="17">
        <v>0.213846963541903</v>
      </c>
      <c r="AV16" s="17"/>
      <c r="AW16" s="17">
        <v>0.194874748000439</v>
      </c>
      <c r="AX16" s="17">
        <v>0.183956958670903</v>
      </c>
      <c r="AY16" s="17">
        <v>0.16466460263955099</v>
      </c>
      <c r="AZ16" s="17">
        <v>0.17929257504913601</v>
      </c>
      <c r="BA16" s="17">
        <v>0.13716293354060799</v>
      </c>
      <c r="BB16" s="17">
        <v>0.20349555371067901</v>
      </c>
      <c r="BC16" s="17"/>
      <c r="BD16" s="17">
        <v>0.161882150682405</v>
      </c>
      <c r="BE16" s="17">
        <v>0.17244365509902199</v>
      </c>
      <c r="BF16" s="17">
        <v>0.193477078575995</v>
      </c>
      <c r="BG16" s="17">
        <v>0.18747676303076399</v>
      </c>
      <c r="BH16" s="17">
        <v>0.21133102254780201</v>
      </c>
      <c r="BI16" s="17"/>
      <c r="BJ16" s="17">
        <v>0.16896397262313401</v>
      </c>
      <c r="BK16" s="17">
        <v>0.226213578820603</v>
      </c>
      <c r="BL16" s="17"/>
      <c r="BM16" s="17">
        <v>0.175554466759207</v>
      </c>
      <c r="BN16" s="17">
        <v>0.196287218261438</v>
      </c>
      <c r="BO16" s="17"/>
      <c r="BP16" s="17">
        <v>0.20202245385034101</v>
      </c>
      <c r="BQ16" s="17">
        <v>0.231552220110254</v>
      </c>
      <c r="BR16" s="17">
        <v>0.264262810221295</v>
      </c>
      <c r="BS16" s="17">
        <v>0.160977421923541</v>
      </c>
      <c r="BT16" s="17"/>
      <c r="BU16" s="17">
        <v>0.19238389338669501</v>
      </c>
      <c r="BV16" s="17">
        <v>0.161651784470879</v>
      </c>
      <c r="BW16" s="17"/>
      <c r="BX16" s="17">
        <v>0.22191680699602101</v>
      </c>
      <c r="BY16" s="17">
        <v>0.16178566150246099</v>
      </c>
      <c r="BZ16" s="17"/>
      <c r="CA16" s="17">
        <v>0.201217676385156</v>
      </c>
      <c r="CB16" s="17">
        <v>0.134117713551139</v>
      </c>
      <c r="CC16" s="17">
        <v>0.21162439182721199</v>
      </c>
      <c r="CD16" s="17">
        <v>0.181039044148017</v>
      </c>
    </row>
    <row r="17" spans="2:82" ht="43.15">
      <c r="B17" s="18" t="s">
        <v>209</v>
      </c>
      <c r="C17" s="17">
        <v>0.17760484068462101</v>
      </c>
      <c r="D17" s="17">
        <v>0.184285486162023</v>
      </c>
      <c r="E17" s="17">
        <v>0.171005494969933</v>
      </c>
      <c r="F17" s="17"/>
      <c r="G17" s="17">
        <v>0.21784458030543599</v>
      </c>
      <c r="H17" s="17">
        <v>0.20540341702363199</v>
      </c>
      <c r="I17" s="17">
        <v>0.19374837541322701</v>
      </c>
      <c r="J17" s="17">
        <v>0.13917794243209999</v>
      </c>
      <c r="K17" s="17">
        <v>0.139896321011765</v>
      </c>
      <c r="L17" s="17">
        <v>0.17149028148396001</v>
      </c>
      <c r="M17" s="17"/>
      <c r="N17" s="17">
        <v>0.19897880137676099</v>
      </c>
      <c r="O17" s="17">
        <v>0.16196249931904599</v>
      </c>
      <c r="P17" s="17">
        <v>0.17866423903213499</v>
      </c>
      <c r="Q17" s="17">
        <v>0.17246299549386199</v>
      </c>
      <c r="R17" s="17"/>
      <c r="S17" s="17">
        <v>0.21749391422462599</v>
      </c>
      <c r="T17" s="17">
        <v>0.18143722611784499</v>
      </c>
      <c r="U17" s="17">
        <v>0.15735118281591901</v>
      </c>
      <c r="V17" s="17">
        <v>0.16954510619556601</v>
      </c>
      <c r="W17" s="17">
        <v>0.169427662052797</v>
      </c>
      <c r="X17" s="17">
        <v>0.192834673474997</v>
      </c>
      <c r="Y17" s="17">
        <v>0.160221678469886</v>
      </c>
      <c r="Z17" s="17">
        <v>0.20161457746407599</v>
      </c>
      <c r="AA17" s="17">
        <v>0.181143265611941</v>
      </c>
      <c r="AB17" s="17">
        <v>0.147465469779755</v>
      </c>
      <c r="AC17" s="17">
        <v>0.16018635462044001</v>
      </c>
      <c r="AD17" s="17">
        <v>0.14724066578637199</v>
      </c>
      <c r="AE17" s="17"/>
      <c r="AF17" s="17">
        <v>7.4787876387358898E-2</v>
      </c>
      <c r="AG17" s="17">
        <v>0.17103471516690699</v>
      </c>
      <c r="AH17" s="17">
        <v>0.16562049767030301</v>
      </c>
      <c r="AI17" s="17">
        <v>0.157852089136017</v>
      </c>
      <c r="AJ17" s="17">
        <v>0.15447709812811899</v>
      </c>
      <c r="AK17" s="17">
        <v>0.19962579831963301</v>
      </c>
      <c r="AL17" s="17">
        <v>0.20777060667590999</v>
      </c>
      <c r="AM17" s="17">
        <v>0.162076571362503</v>
      </c>
      <c r="AN17" s="17">
        <v>0.17861129089074301</v>
      </c>
      <c r="AO17" s="17">
        <v>0.15727949309667899</v>
      </c>
      <c r="AP17" s="17">
        <v>0.16846022342184</v>
      </c>
      <c r="AQ17" s="17">
        <v>0.16064976839138101</v>
      </c>
      <c r="AR17" s="17">
        <v>0.18183685312668499</v>
      </c>
      <c r="AS17" s="17">
        <v>0.19440843757551601</v>
      </c>
      <c r="AT17" s="17">
        <v>0.24594350431262799</v>
      </c>
      <c r="AU17" s="17">
        <v>0.260781503106922</v>
      </c>
      <c r="AV17" s="17"/>
      <c r="AW17" s="17">
        <v>0.21273063789308999</v>
      </c>
      <c r="AX17" s="17">
        <v>0.17913387233790201</v>
      </c>
      <c r="AY17" s="17">
        <v>0.17647714838027401</v>
      </c>
      <c r="AZ17" s="17">
        <v>0.153228496674545</v>
      </c>
      <c r="BA17" s="17">
        <v>0.16346230360803701</v>
      </c>
      <c r="BB17" s="17">
        <v>0.14830737702523999</v>
      </c>
      <c r="BC17" s="17"/>
      <c r="BD17" s="17">
        <v>0.14051258657928001</v>
      </c>
      <c r="BE17" s="17">
        <v>0.16131378996554599</v>
      </c>
      <c r="BF17" s="17">
        <v>0.20961878468304801</v>
      </c>
      <c r="BG17" s="17">
        <v>0.22294275396823099</v>
      </c>
      <c r="BH17" s="17">
        <v>0.30501641132322899</v>
      </c>
      <c r="BI17" s="17"/>
      <c r="BJ17" s="17">
        <v>0.16501552213873699</v>
      </c>
      <c r="BK17" s="17">
        <v>0.23746140852532099</v>
      </c>
      <c r="BL17" s="17"/>
      <c r="BM17" s="17">
        <v>0.16759845953343799</v>
      </c>
      <c r="BN17" s="17">
        <v>0.228755894789061</v>
      </c>
      <c r="BO17" s="17"/>
      <c r="BP17" s="17">
        <v>0.25416443914673897</v>
      </c>
      <c r="BQ17" s="17">
        <v>0.19514781227043301</v>
      </c>
      <c r="BR17" s="17">
        <v>0.17607060799427199</v>
      </c>
      <c r="BS17" s="17">
        <v>0.16306797526637401</v>
      </c>
      <c r="BT17" s="17"/>
      <c r="BU17" s="17">
        <v>0.18380918823370199</v>
      </c>
      <c r="BV17" s="17">
        <v>0.169706959089614</v>
      </c>
      <c r="BW17" s="17"/>
      <c r="BX17" s="17">
        <v>0.196724336620858</v>
      </c>
      <c r="BY17" s="17">
        <v>0.170020981959176</v>
      </c>
      <c r="BZ17" s="17"/>
      <c r="CA17" s="17">
        <v>0.181088077290153</v>
      </c>
      <c r="CB17" s="17">
        <v>0.14606205283479901</v>
      </c>
      <c r="CC17" s="17">
        <v>0.18661818705667599</v>
      </c>
      <c r="CD17" s="17">
        <v>0.19743709008799301</v>
      </c>
    </row>
    <row r="18" spans="2:82" ht="43.15">
      <c r="B18" s="18" t="s">
        <v>210</v>
      </c>
      <c r="C18" s="17">
        <v>0.14901197621655901</v>
      </c>
      <c r="D18" s="17">
        <v>0.141072812055618</v>
      </c>
      <c r="E18" s="17">
        <v>0.15635595553236201</v>
      </c>
      <c r="F18" s="17"/>
      <c r="G18" s="17">
        <v>0.26379264005361303</v>
      </c>
      <c r="H18" s="17">
        <v>0.16750175366860101</v>
      </c>
      <c r="I18" s="17">
        <v>0.13729522657047899</v>
      </c>
      <c r="J18" s="17">
        <v>0.118371563214919</v>
      </c>
      <c r="K18" s="17">
        <v>0.109810974899166</v>
      </c>
      <c r="L18" s="17">
        <v>0.1182816041601</v>
      </c>
      <c r="M18" s="17"/>
      <c r="N18" s="17">
        <v>0.14860100476577801</v>
      </c>
      <c r="O18" s="17">
        <v>0.14821458963717199</v>
      </c>
      <c r="P18" s="17">
        <v>0.15806370284844401</v>
      </c>
      <c r="Q18" s="17">
        <v>0.14351498966213899</v>
      </c>
      <c r="R18" s="17"/>
      <c r="S18" s="17">
        <v>0.192245041370884</v>
      </c>
      <c r="T18" s="17">
        <v>0.13630976296455899</v>
      </c>
      <c r="U18" s="17">
        <v>0.14734689434098</v>
      </c>
      <c r="V18" s="17">
        <v>0.14573582866492599</v>
      </c>
      <c r="W18" s="17">
        <v>0.122120120708055</v>
      </c>
      <c r="X18" s="17">
        <v>0.13417691186778899</v>
      </c>
      <c r="Y18" s="17">
        <v>0.163189665364462</v>
      </c>
      <c r="Z18" s="17">
        <v>0.13876702744358901</v>
      </c>
      <c r="AA18" s="17">
        <v>0.15179707227745201</v>
      </c>
      <c r="AB18" s="17">
        <v>0.13234574095974799</v>
      </c>
      <c r="AC18" s="17">
        <v>0.14522278639176001</v>
      </c>
      <c r="AD18" s="17">
        <v>0.14577183941799399</v>
      </c>
      <c r="AE18" s="17"/>
      <c r="AF18" s="17">
        <v>0.10931591639695699</v>
      </c>
      <c r="AG18" s="17">
        <v>0.145438821034475</v>
      </c>
      <c r="AH18" s="17">
        <v>0.133140449846399</v>
      </c>
      <c r="AI18" s="17">
        <v>0.16242603883721701</v>
      </c>
      <c r="AJ18" s="17">
        <v>0.112296896064092</v>
      </c>
      <c r="AK18" s="17">
        <v>0.15137271873962299</v>
      </c>
      <c r="AL18" s="17">
        <v>0.17605249647230101</v>
      </c>
      <c r="AM18" s="17">
        <v>0.19877052128001599</v>
      </c>
      <c r="AN18" s="17">
        <v>0.147281072796277</v>
      </c>
      <c r="AO18" s="17">
        <v>0.122911325267116</v>
      </c>
      <c r="AP18" s="17">
        <v>0.18233732042886</v>
      </c>
      <c r="AQ18" s="17">
        <v>0.17813724201444101</v>
      </c>
      <c r="AR18" s="17">
        <v>0.11508537128556399</v>
      </c>
      <c r="AS18" s="17">
        <v>0.12758208156093201</v>
      </c>
      <c r="AT18" s="17">
        <v>0.135744186676312</v>
      </c>
      <c r="AU18" s="17">
        <v>0.148285944244441</v>
      </c>
      <c r="AV18" s="17"/>
      <c r="AW18" s="17">
        <v>0.18113989695483301</v>
      </c>
      <c r="AX18" s="17">
        <v>0.15386429628690601</v>
      </c>
      <c r="AY18" s="17">
        <v>0.148105005816486</v>
      </c>
      <c r="AZ18" s="17">
        <v>0.124609787786743</v>
      </c>
      <c r="BA18" s="17">
        <v>0.12763665345964401</v>
      </c>
      <c r="BB18" s="17">
        <v>0.129410805758151</v>
      </c>
      <c r="BC18" s="17"/>
      <c r="BD18" s="17">
        <v>0.12883990291148001</v>
      </c>
      <c r="BE18" s="17">
        <v>0.16954498340922999</v>
      </c>
      <c r="BF18" s="17">
        <v>0.15258487940000101</v>
      </c>
      <c r="BG18" s="17">
        <v>0.181241358108822</v>
      </c>
      <c r="BH18" s="17">
        <v>0.123127215333128</v>
      </c>
      <c r="BI18" s="17"/>
      <c r="BJ18" s="17">
        <v>0.139532059116454</v>
      </c>
      <c r="BK18" s="17">
        <v>0.19041986354184701</v>
      </c>
      <c r="BL18" s="17"/>
      <c r="BM18" s="17">
        <v>0.145143233571529</v>
      </c>
      <c r="BN18" s="17">
        <v>0.16877702352826199</v>
      </c>
      <c r="BO18" s="17"/>
      <c r="BP18" s="17">
        <v>0.15959428620608501</v>
      </c>
      <c r="BQ18" s="17">
        <v>0.18533935259186901</v>
      </c>
      <c r="BR18" s="17">
        <v>0.21459779999261</v>
      </c>
      <c r="BS18" s="17">
        <v>0.13654629238902899</v>
      </c>
      <c r="BT18" s="17"/>
      <c r="BU18" s="17">
        <v>0.15523076416973899</v>
      </c>
      <c r="BV18" s="17">
        <v>0.1410957125756</v>
      </c>
      <c r="BW18" s="17"/>
      <c r="BX18" s="17">
        <v>0.196957377643184</v>
      </c>
      <c r="BY18" s="17">
        <v>0.12999415523598001</v>
      </c>
      <c r="BZ18" s="17"/>
      <c r="CA18" s="17">
        <v>0.13689372991929399</v>
      </c>
      <c r="CB18" s="17">
        <v>8.27887572163893E-2</v>
      </c>
      <c r="CC18" s="17">
        <v>0.19909299045675999</v>
      </c>
      <c r="CD18" s="17">
        <v>0.16230341646351601</v>
      </c>
    </row>
    <row r="19" spans="2:82">
      <c r="B19" s="18" t="s">
        <v>124</v>
      </c>
      <c r="C19" s="17">
        <v>8.3653236139900305E-2</v>
      </c>
      <c r="D19" s="17">
        <v>6.3695522146035299E-2</v>
      </c>
      <c r="E19" s="17">
        <v>0.102154084183306</v>
      </c>
      <c r="F19" s="17"/>
      <c r="G19" s="17">
        <v>4.3004414820319199E-2</v>
      </c>
      <c r="H19" s="17">
        <v>6.8911176163100801E-2</v>
      </c>
      <c r="I19" s="17">
        <v>8.6560275260745501E-2</v>
      </c>
      <c r="J19" s="17">
        <v>0.12131569737153</v>
      </c>
      <c r="K19" s="17">
        <v>8.9098668768333597E-2</v>
      </c>
      <c r="L19" s="17">
        <v>8.6094889212201098E-2</v>
      </c>
      <c r="M19" s="17"/>
      <c r="N19" s="17">
        <v>3.7408396744662099E-2</v>
      </c>
      <c r="O19" s="17">
        <v>8.09274860753324E-2</v>
      </c>
      <c r="P19" s="17">
        <v>9.5486767361073005E-2</v>
      </c>
      <c r="Q19" s="17">
        <v>0.12340155665533099</v>
      </c>
      <c r="R19" s="17"/>
      <c r="S19" s="17">
        <v>4.9196394636156597E-2</v>
      </c>
      <c r="T19" s="17">
        <v>8.3441353512181501E-2</v>
      </c>
      <c r="U19" s="17">
        <v>0.110128960902832</v>
      </c>
      <c r="V19" s="17">
        <v>0.12345754848634</v>
      </c>
      <c r="W19" s="17">
        <v>7.8644451048505801E-2</v>
      </c>
      <c r="X19" s="17">
        <v>9.8790864632760697E-2</v>
      </c>
      <c r="Y19" s="17">
        <v>7.9111955212425297E-2</v>
      </c>
      <c r="Z19" s="17">
        <v>8.6360395430031101E-2</v>
      </c>
      <c r="AA19" s="17">
        <v>8.6941745338273799E-2</v>
      </c>
      <c r="AB19" s="17">
        <v>6.0544505766669497E-2</v>
      </c>
      <c r="AC19" s="17">
        <v>8.0141307561723593E-2</v>
      </c>
      <c r="AD19" s="17">
        <v>9.32461497528181E-2</v>
      </c>
      <c r="AE19" s="17"/>
      <c r="AF19" s="17">
        <v>0.312834010344544</v>
      </c>
      <c r="AG19" s="17">
        <v>0.12424316322824699</v>
      </c>
      <c r="AH19" s="17">
        <v>0.123315927583343</v>
      </c>
      <c r="AI19" s="17">
        <v>0.102785748167812</v>
      </c>
      <c r="AJ19" s="17">
        <v>0.10145135484126901</v>
      </c>
      <c r="AK19" s="17">
        <v>6.7106216751443404E-2</v>
      </c>
      <c r="AL19" s="17">
        <v>5.2603560346715802E-2</v>
      </c>
      <c r="AM19" s="17">
        <v>5.7509213503799499E-2</v>
      </c>
      <c r="AN19" s="17">
        <v>5.9171939245169898E-2</v>
      </c>
      <c r="AO19" s="17">
        <v>7.3693539313503698E-2</v>
      </c>
      <c r="AP19" s="17">
        <v>7.7143543171476994E-2</v>
      </c>
      <c r="AQ19" s="17">
        <v>5.0809547120864301E-2</v>
      </c>
      <c r="AR19" s="17">
        <v>7.6822420164262994E-2</v>
      </c>
      <c r="AS19" s="17">
        <v>3.6626680101011097E-2</v>
      </c>
      <c r="AT19" s="17">
        <v>6.6153720194920301E-2</v>
      </c>
      <c r="AU19" s="17">
        <v>3.4961885771243102E-2</v>
      </c>
      <c r="AV19" s="17"/>
      <c r="AW19" s="17">
        <v>6.1209616798357902E-2</v>
      </c>
      <c r="AX19" s="17">
        <v>6.7350224740426498E-2</v>
      </c>
      <c r="AY19" s="17">
        <v>8.59075061088901E-2</v>
      </c>
      <c r="AZ19" s="17">
        <v>0.111134807944664</v>
      </c>
      <c r="BA19" s="17">
        <v>0.10867543057068001</v>
      </c>
      <c r="BB19" s="17">
        <v>9.4605610235433901E-2</v>
      </c>
      <c r="BC19" s="17"/>
      <c r="BD19" s="17">
        <v>0.138469515472981</v>
      </c>
      <c r="BE19" s="17">
        <v>7.9563256623776904E-2</v>
      </c>
      <c r="BF19" s="17">
        <v>5.4083193568233302E-2</v>
      </c>
      <c r="BG19" s="17">
        <v>3.7777746369115101E-2</v>
      </c>
      <c r="BH19" s="17">
        <v>4.1081787334408398E-2</v>
      </c>
      <c r="BI19" s="17"/>
      <c r="BJ19" s="17">
        <v>9.0741017583194306E-2</v>
      </c>
      <c r="BK19" s="17">
        <v>4.8196933240454001E-2</v>
      </c>
      <c r="BL19" s="17"/>
      <c r="BM19" s="17">
        <v>9.0043983132449698E-2</v>
      </c>
      <c r="BN19" s="17">
        <v>5.1244121715111703E-2</v>
      </c>
      <c r="BO19" s="17"/>
      <c r="BP19" s="17">
        <v>4.3154398449333803E-2</v>
      </c>
      <c r="BQ19" s="17">
        <v>6.1185524731588697E-2</v>
      </c>
      <c r="BR19" s="17">
        <v>5.79398473255157E-2</v>
      </c>
      <c r="BS19" s="17">
        <v>9.4173859937115897E-2</v>
      </c>
      <c r="BT19" s="17"/>
      <c r="BU19" s="17">
        <v>5.8805937027494003E-2</v>
      </c>
      <c r="BV19" s="17">
        <v>0.115282835351273</v>
      </c>
      <c r="BW19" s="17"/>
      <c r="BX19" s="17">
        <v>4.0046702581726698E-2</v>
      </c>
      <c r="BY19" s="17">
        <v>0.100950020067388</v>
      </c>
      <c r="BZ19" s="17"/>
      <c r="CA19" s="17">
        <v>4.7155192890636202E-2</v>
      </c>
      <c r="CB19" s="17">
        <v>0.139087558251029</v>
      </c>
      <c r="CC19" s="17">
        <v>2.0842850696138698E-2</v>
      </c>
      <c r="CD19" s="17">
        <v>0.107081333643173</v>
      </c>
    </row>
    <row r="20" spans="2:82">
      <c r="B20" s="18" t="s">
        <v>116</v>
      </c>
      <c r="C20" s="19">
        <v>4.4884589000991099E-2</v>
      </c>
      <c r="D20" s="19">
        <v>5.0797517922294498E-2</v>
      </c>
      <c r="E20" s="19">
        <v>3.9443223182015298E-2</v>
      </c>
      <c r="F20" s="19"/>
      <c r="G20" s="19">
        <v>1.13321624099632E-2</v>
      </c>
      <c r="H20" s="19">
        <v>4.2639251536704503E-2</v>
      </c>
      <c r="I20" s="19">
        <v>4.1092438749195097E-2</v>
      </c>
      <c r="J20" s="19">
        <v>6.1888682946004997E-2</v>
      </c>
      <c r="K20" s="19">
        <v>5.8036971717444902E-2</v>
      </c>
      <c r="L20" s="19">
        <v>4.9507506766047898E-2</v>
      </c>
      <c r="M20" s="19"/>
      <c r="N20" s="19">
        <v>3.6293177888528601E-2</v>
      </c>
      <c r="O20" s="19">
        <v>4.0287828920855098E-2</v>
      </c>
      <c r="P20" s="19">
        <v>5.3454382138474497E-2</v>
      </c>
      <c r="Q20" s="19">
        <v>5.1718575577279997E-2</v>
      </c>
      <c r="R20" s="19"/>
      <c r="S20" s="19">
        <v>2.5104217856965899E-2</v>
      </c>
      <c r="T20" s="19">
        <v>3.0614590306359699E-2</v>
      </c>
      <c r="U20" s="19">
        <v>4.2704010794008297E-2</v>
      </c>
      <c r="V20" s="19">
        <v>4.9246463475374598E-2</v>
      </c>
      <c r="W20" s="19">
        <v>5.3421328052210497E-2</v>
      </c>
      <c r="X20" s="19">
        <v>3.31720473682637E-2</v>
      </c>
      <c r="Y20" s="19">
        <v>6.3818700707916995E-2</v>
      </c>
      <c r="Z20" s="19">
        <v>4.7460069895977397E-2</v>
      </c>
      <c r="AA20" s="19">
        <v>5.1126100369811397E-2</v>
      </c>
      <c r="AB20" s="19">
        <v>5.2920815418775302E-2</v>
      </c>
      <c r="AC20" s="19">
        <v>8.0495217984355896E-2</v>
      </c>
      <c r="AD20" s="19">
        <v>4.6704206125215399E-2</v>
      </c>
      <c r="AE20" s="19"/>
      <c r="AF20" s="19">
        <v>8.5134932375934405E-2</v>
      </c>
      <c r="AG20" s="19">
        <v>7.86128763604136E-2</v>
      </c>
      <c r="AH20" s="19">
        <v>5.0861638729745501E-2</v>
      </c>
      <c r="AI20" s="19">
        <v>6.14782150869356E-2</v>
      </c>
      <c r="AJ20" s="19">
        <v>4.7496683161416697E-2</v>
      </c>
      <c r="AK20" s="19">
        <v>4.8709512059880201E-2</v>
      </c>
      <c r="AL20" s="19">
        <v>5.0008787274657997E-2</v>
      </c>
      <c r="AM20" s="19">
        <v>3.2012109920725701E-2</v>
      </c>
      <c r="AN20" s="19">
        <v>3.2151385280847398E-2</v>
      </c>
      <c r="AO20" s="19">
        <v>4.9251675379483197E-2</v>
      </c>
      <c r="AP20" s="19">
        <v>2.5141759006992299E-2</v>
      </c>
      <c r="AQ20" s="19">
        <v>4.1168679651933202E-2</v>
      </c>
      <c r="AR20" s="19">
        <v>5.5891252048474303E-2</v>
      </c>
      <c r="AS20" s="19">
        <v>3.82097728815688E-2</v>
      </c>
      <c r="AT20" s="19">
        <v>1.22506336253789E-2</v>
      </c>
      <c r="AU20" s="19">
        <v>2.0557083976661401E-2</v>
      </c>
      <c r="AV20" s="19"/>
      <c r="AW20" s="19">
        <v>2.9722033367020399E-2</v>
      </c>
      <c r="AX20" s="19">
        <v>3.7293552335553398E-2</v>
      </c>
      <c r="AY20" s="19">
        <v>5.8478318108019997E-2</v>
      </c>
      <c r="AZ20" s="19">
        <v>5.8080349526956697E-2</v>
      </c>
      <c r="BA20" s="19">
        <v>5.4444026447980902E-2</v>
      </c>
      <c r="BB20" s="19">
        <v>4.5686939325108797E-2</v>
      </c>
      <c r="BC20" s="19"/>
      <c r="BD20" s="19">
        <v>5.32164633837841E-2</v>
      </c>
      <c r="BE20" s="19">
        <v>5.0460857915687302E-2</v>
      </c>
      <c r="BF20" s="19">
        <v>3.3863524006611502E-2</v>
      </c>
      <c r="BG20" s="19">
        <v>1.8219487240750499E-2</v>
      </c>
      <c r="BH20" s="19">
        <v>0</v>
      </c>
      <c r="BI20" s="19"/>
      <c r="BJ20" s="19">
        <v>5.1607345303302202E-2</v>
      </c>
      <c r="BK20" s="19">
        <v>1.53763576541534E-2</v>
      </c>
      <c r="BL20" s="19"/>
      <c r="BM20" s="19">
        <v>5.0066349177483899E-2</v>
      </c>
      <c r="BN20" s="19">
        <v>2.0253058853028399E-2</v>
      </c>
      <c r="BO20" s="19"/>
      <c r="BP20" s="19">
        <v>1.4992108430475E-2</v>
      </c>
      <c r="BQ20" s="19">
        <v>2.5068505353585499E-2</v>
      </c>
      <c r="BR20" s="19">
        <v>1.0225366416773501E-2</v>
      </c>
      <c r="BS20" s="19">
        <v>5.5123263728957601E-2</v>
      </c>
      <c r="BT20" s="19"/>
      <c r="BU20" s="19">
        <v>2.6940532530759301E-2</v>
      </c>
      <c r="BV20" s="19">
        <v>6.7726641644704696E-2</v>
      </c>
      <c r="BW20" s="19"/>
      <c r="BX20" s="19">
        <v>1.1150823913398E-2</v>
      </c>
      <c r="BY20" s="19">
        <v>5.8265282171713201E-2</v>
      </c>
      <c r="BZ20" s="19"/>
      <c r="CA20" s="19">
        <v>2.9111232980977599E-2</v>
      </c>
      <c r="CB20" s="19">
        <v>0.107308553351143</v>
      </c>
      <c r="CC20" s="19">
        <v>3.6772558032262298E-3</v>
      </c>
      <c r="CD20" s="19">
        <v>3.30093196333699E-2</v>
      </c>
    </row>
    <row r="21" spans="2:82">
      <c r="B21" s="16"/>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D30"/>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101</v>
      </c>
      <c r="C9" s="17">
        <v>0.61914661628498302</v>
      </c>
      <c r="D9" s="17">
        <v>0.56256478674913601</v>
      </c>
      <c r="E9" s="17">
        <v>0.67405260731609795</v>
      </c>
      <c r="F9" s="17"/>
      <c r="G9" s="17">
        <v>0.68552438266683402</v>
      </c>
      <c r="H9" s="17">
        <v>0.69941327667549802</v>
      </c>
      <c r="I9" s="17">
        <v>0.73132244479137098</v>
      </c>
      <c r="J9" s="17">
        <v>0.63911421264008195</v>
      </c>
      <c r="K9" s="17">
        <v>0.562769037825399</v>
      </c>
      <c r="L9" s="17">
        <v>0.43952632347395398</v>
      </c>
      <c r="M9" s="17"/>
      <c r="N9" s="17">
        <v>0.54482782470243696</v>
      </c>
      <c r="O9" s="17">
        <v>0.62397543980330705</v>
      </c>
      <c r="P9" s="17">
        <v>0.67112945662087098</v>
      </c>
      <c r="Q9" s="17">
        <v>0.65512467997850299</v>
      </c>
      <c r="R9" s="17"/>
      <c r="S9" s="17">
        <v>0.63727285774521003</v>
      </c>
      <c r="T9" s="17">
        <v>0.56974278802175404</v>
      </c>
      <c r="U9" s="17">
        <v>0.56310058296585896</v>
      </c>
      <c r="V9" s="17">
        <v>0.64410033845332404</v>
      </c>
      <c r="W9" s="17">
        <v>0.63454298160060696</v>
      </c>
      <c r="X9" s="17">
        <v>0.66009647794554005</v>
      </c>
      <c r="Y9" s="17">
        <v>0.61644438628421605</v>
      </c>
      <c r="Z9" s="17">
        <v>0.62895541074257799</v>
      </c>
      <c r="AA9" s="17">
        <v>0.59822614677187302</v>
      </c>
      <c r="AB9" s="17">
        <v>0.631322223808921</v>
      </c>
      <c r="AC9" s="17">
        <v>0.63188722464334901</v>
      </c>
      <c r="AD9" s="17">
        <v>0.677522929491436</v>
      </c>
      <c r="AE9" s="17"/>
      <c r="AF9" s="17">
        <v>0.84015569895292397</v>
      </c>
      <c r="AG9" s="17">
        <v>0.69442971423541899</v>
      </c>
      <c r="AH9" s="17">
        <v>0.72012623725563496</v>
      </c>
      <c r="AI9" s="17">
        <v>0.62814620933522802</v>
      </c>
      <c r="AJ9" s="17">
        <v>0.63019054188029999</v>
      </c>
      <c r="AK9" s="17">
        <v>0.60964100999501003</v>
      </c>
      <c r="AL9" s="17">
        <v>0.63544685191336403</v>
      </c>
      <c r="AM9" s="17">
        <v>0.58879818578603305</v>
      </c>
      <c r="AN9" s="17">
        <v>0.61980280739270199</v>
      </c>
      <c r="AO9" s="17">
        <v>0.57053681066881501</v>
      </c>
      <c r="AP9" s="17">
        <v>0.606494641266208</v>
      </c>
      <c r="AQ9" s="17">
        <v>0.63404056365780304</v>
      </c>
      <c r="AR9" s="17">
        <v>0.61299140255427897</v>
      </c>
      <c r="AS9" s="17">
        <v>0.60930326939589197</v>
      </c>
      <c r="AT9" s="17">
        <v>0.53167927550275895</v>
      </c>
      <c r="AU9" s="17">
        <v>0.52700376952297001</v>
      </c>
      <c r="AV9" s="17"/>
      <c r="AW9" s="17">
        <v>0.65313342577218803</v>
      </c>
      <c r="AX9" s="17">
        <v>0.62199858510874195</v>
      </c>
      <c r="AY9" s="17">
        <v>0.612518180816776</v>
      </c>
      <c r="AZ9" s="17">
        <v>0.61768943239881502</v>
      </c>
      <c r="BA9" s="17">
        <v>0.55051005431861899</v>
      </c>
      <c r="BB9" s="17">
        <v>0.62843910998096697</v>
      </c>
      <c r="BC9" s="17"/>
      <c r="BD9" s="17">
        <v>0.62218105875298102</v>
      </c>
      <c r="BE9" s="17">
        <v>0.64233691428222905</v>
      </c>
      <c r="BF9" s="17">
        <v>0.62654038478152496</v>
      </c>
      <c r="BG9" s="17">
        <v>0.61922190147412604</v>
      </c>
      <c r="BH9" s="17">
        <v>0.45619681866389</v>
      </c>
      <c r="BI9" s="17"/>
      <c r="BJ9" s="17">
        <v>0.60151697381800895</v>
      </c>
      <c r="BK9" s="17">
        <v>0.70143468719899005</v>
      </c>
      <c r="BL9" s="17"/>
      <c r="BM9" s="17">
        <v>0.60539718510547302</v>
      </c>
      <c r="BN9" s="17">
        <v>0.69068200806411095</v>
      </c>
      <c r="BO9" s="17"/>
      <c r="BP9" s="17">
        <v>0.68070264352151799</v>
      </c>
      <c r="BQ9" s="17">
        <v>0.65042138503712099</v>
      </c>
      <c r="BR9" s="17">
        <v>0.68163263274351304</v>
      </c>
      <c r="BS9" s="17">
        <v>0.59989518572213196</v>
      </c>
      <c r="BT9" s="17"/>
      <c r="BU9" s="17">
        <v>0.59510853243376305</v>
      </c>
      <c r="BV9" s="17">
        <v>0.649746117445406</v>
      </c>
      <c r="BW9" s="17"/>
      <c r="BX9" s="17">
        <v>0.60988296083740001</v>
      </c>
      <c r="BY9" s="17">
        <v>0.62282109883567205</v>
      </c>
      <c r="BZ9" s="17"/>
      <c r="CA9" s="17">
        <v>0.56598535835771602</v>
      </c>
      <c r="CB9" s="17">
        <v>0.58375705731255501</v>
      </c>
      <c r="CC9" s="17">
        <v>0.62837285065684001</v>
      </c>
      <c r="CD9" s="17">
        <v>0.65722122391080895</v>
      </c>
    </row>
    <row r="10" spans="2:82">
      <c r="B10" s="18" t="s">
        <v>102</v>
      </c>
      <c r="C10" s="17">
        <v>0.57294380501403397</v>
      </c>
      <c r="D10" s="17">
        <v>0.50514161816955805</v>
      </c>
      <c r="E10" s="17">
        <v>0.63697202693788502</v>
      </c>
      <c r="F10" s="17"/>
      <c r="G10" s="17">
        <v>0.47137711168801799</v>
      </c>
      <c r="H10" s="17">
        <v>0.47602432900513703</v>
      </c>
      <c r="I10" s="17">
        <v>0.56472154733838198</v>
      </c>
      <c r="J10" s="17">
        <v>0.58792926111357702</v>
      </c>
      <c r="K10" s="17">
        <v>0.61261627681365705</v>
      </c>
      <c r="L10" s="17">
        <v>0.68749785498921001</v>
      </c>
      <c r="M10" s="17"/>
      <c r="N10" s="17">
        <v>0.57653136520987802</v>
      </c>
      <c r="O10" s="17">
        <v>0.597942180637693</v>
      </c>
      <c r="P10" s="17">
        <v>0.534442707574593</v>
      </c>
      <c r="Q10" s="17">
        <v>0.58131437887804305</v>
      </c>
      <c r="R10" s="17"/>
      <c r="S10" s="17">
        <v>0.46508705042199</v>
      </c>
      <c r="T10" s="17">
        <v>0.56787964434134497</v>
      </c>
      <c r="U10" s="17">
        <v>0.59357945450326399</v>
      </c>
      <c r="V10" s="17">
        <v>0.64626688634464402</v>
      </c>
      <c r="W10" s="17">
        <v>0.584675700608701</v>
      </c>
      <c r="X10" s="17">
        <v>0.55252718357689301</v>
      </c>
      <c r="Y10" s="17">
        <v>0.56301870714149904</v>
      </c>
      <c r="Z10" s="17">
        <v>0.54355355271119699</v>
      </c>
      <c r="AA10" s="17">
        <v>0.57998653952650003</v>
      </c>
      <c r="AB10" s="17">
        <v>0.63957320508218296</v>
      </c>
      <c r="AC10" s="17">
        <v>0.61857542358990703</v>
      </c>
      <c r="AD10" s="17">
        <v>0.62100100941458003</v>
      </c>
      <c r="AE10" s="17"/>
      <c r="AF10" s="17">
        <v>0.488872399319215</v>
      </c>
      <c r="AG10" s="17">
        <v>0.497139346298757</v>
      </c>
      <c r="AH10" s="17">
        <v>0.60218013659356895</v>
      </c>
      <c r="AI10" s="17">
        <v>0.55734633854811899</v>
      </c>
      <c r="AJ10" s="17">
        <v>0.62853850556312796</v>
      </c>
      <c r="AK10" s="17">
        <v>0.56034791737477296</v>
      </c>
      <c r="AL10" s="17">
        <v>0.56048604784469902</v>
      </c>
      <c r="AM10" s="17">
        <v>0.60175239854818396</v>
      </c>
      <c r="AN10" s="17">
        <v>0.55970512780487502</v>
      </c>
      <c r="AO10" s="17">
        <v>0.61670541044606397</v>
      </c>
      <c r="AP10" s="17">
        <v>0.62689158006206103</v>
      </c>
      <c r="AQ10" s="17">
        <v>0.55684289034531298</v>
      </c>
      <c r="AR10" s="17">
        <v>0.47105729085626102</v>
      </c>
      <c r="AS10" s="17">
        <v>0.47781202014630503</v>
      </c>
      <c r="AT10" s="17">
        <v>0.57166092579095995</v>
      </c>
      <c r="AU10" s="17">
        <v>0.48588755487041202</v>
      </c>
      <c r="AV10" s="17"/>
      <c r="AW10" s="17">
        <v>0.483126037959344</v>
      </c>
      <c r="AX10" s="17">
        <v>0.58356060650858599</v>
      </c>
      <c r="AY10" s="17">
        <v>0.630017792724756</v>
      </c>
      <c r="AZ10" s="17">
        <v>0.60469660804181002</v>
      </c>
      <c r="BA10" s="17">
        <v>0.62701810764723298</v>
      </c>
      <c r="BB10" s="17">
        <v>0.54195793132829295</v>
      </c>
      <c r="BC10" s="17"/>
      <c r="BD10" s="17">
        <v>0.58368040077373295</v>
      </c>
      <c r="BE10" s="17">
        <v>0.57409018516851396</v>
      </c>
      <c r="BF10" s="17">
        <v>0.58126128123730003</v>
      </c>
      <c r="BG10" s="17">
        <v>0.521434042575455</v>
      </c>
      <c r="BH10" s="17">
        <v>0.44325504781902197</v>
      </c>
      <c r="BI10" s="17"/>
      <c r="BJ10" s="17">
        <v>0.59148889718432995</v>
      </c>
      <c r="BK10" s="17">
        <v>0.49269042220528603</v>
      </c>
      <c r="BL10" s="17"/>
      <c r="BM10" s="17">
        <v>0.584252101593847</v>
      </c>
      <c r="BN10" s="17">
        <v>0.51787481779251399</v>
      </c>
      <c r="BO10" s="17"/>
      <c r="BP10" s="17">
        <v>0.50780427682684703</v>
      </c>
      <c r="BQ10" s="17">
        <v>0.49396094284168202</v>
      </c>
      <c r="BR10" s="17">
        <v>0.56023405281385996</v>
      </c>
      <c r="BS10" s="17">
        <v>0.59831556833430999</v>
      </c>
      <c r="BT10" s="17"/>
      <c r="BU10" s="17">
        <v>0.600674372196771</v>
      </c>
      <c r="BV10" s="17">
        <v>0.537643923045934</v>
      </c>
      <c r="BW10" s="17"/>
      <c r="BX10" s="17">
        <v>0.55068851537897001</v>
      </c>
      <c r="BY10" s="17">
        <v>0.58177149445987797</v>
      </c>
      <c r="BZ10" s="17"/>
      <c r="CA10" s="17">
        <v>0.52957906426402201</v>
      </c>
      <c r="CB10" s="17">
        <v>0.54668237397372199</v>
      </c>
      <c r="CC10" s="17">
        <v>0.62644200151301199</v>
      </c>
      <c r="CD10" s="17">
        <v>0.55219426893069601</v>
      </c>
    </row>
    <row r="11" spans="2:82">
      <c r="B11" s="18" t="s">
        <v>103</v>
      </c>
      <c r="C11" s="17">
        <v>0.35163655998622001</v>
      </c>
      <c r="D11" s="17">
        <v>0.37009332740283502</v>
      </c>
      <c r="E11" s="17">
        <v>0.33515544214323201</v>
      </c>
      <c r="F11" s="17"/>
      <c r="G11" s="17">
        <v>0.35211421973697699</v>
      </c>
      <c r="H11" s="17">
        <v>0.32600614015322399</v>
      </c>
      <c r="I11" s="17">
        <v>0.36323315443258097</v>
      </c>
      <c r="J11" s="17">
        <v>0.35491933358143801</v>
      </c>
      <c r="K11" s="17">
        <v>0.36610639960305602</v>
      </c>
      <c r="L11" s="17">
        <v>0.350378493464021</v>
      </c>
      <c r="M11" s="17"/>
      <c r="N11" s="17">
        <v>0.39380550636046502</v>
      </c>
      <c r="O11" s="17">
        <v>0.36633414130666703</v>
      </c>
      <c r="P11" s="17">
        <v>0.32504467460952202</v>
      </c>
      <c r="Q11" s="17">
        <v>0.31502091333323701</v>
      </c>
      <c r="R11" s="17"/>
      <c r="S11" s="17">
        <v>0.33937089505288898</v>
      </c>
      <c r="T11" s="17">
        <v>0.33785597601217598</v>
      </c>
      <c r="U11" s="17">
        <v>0.34929034560199101</v>
      </c>
      <c r="V11" s="17">
        <v>0.29993519377626998</v>
      </c>
      <c r="W11" s="17">
        <v>0.320707072390012</v>
      </c>
      <c r="X11" s="17">
        <v>0.323625236888894</v>
      </c>
      <c r="Y11" s="17">
        <v>0.34014764045312801</v>
      </c>
      <c r="Z11" s="17">
        <v>0.376748903454664</v>
      </c>
      <c r="AA11" s="17">
        <v>0.421377705773129</v>
      </c>
      <c r="AB11" s="17">
        <v>0.42303593772228598</v>
      </c>
      <c r="AC11" s="17">
        <v>0.32825182068991698</v>
      </c>
      <c r="AD11" s="17">
        <v>0.35235620514192301</v>
      </c>
      <c r="AE11" s="17"/>
      <c r="AF11" s="17">
        <v>0.30443790740016002</v>
      </c>
      <c r="AG11" s="17">
        <v>0.25282541077658099</v>
      </c>
      <c r="AH11" s="17">
        <v>0.338683310721762</v>
      </c>
      <c r="AI11" s="17">
        <v>0.25698218283783503</v>
      </c>
      <c r="AJ11" s="17">
        <v>0.33167020478447001</v>
      </c>
      <c r="AK11" s="17">
        <v>0.35634310198718699</v>
      </c>
      <c r="AL11" s="17">
        <v>0.35694899476825498</v>
      </c>
      <c r="AM11" s="17">
        <v>0.314450548188907</v>
      </c>
      <c r="AN11" s="17">
        <v>0.37524951281409302</v>
      </c>
      <c r="AO11" s="17">
        <v>0.35638547530973902</v>
      </c>
      <c r="AP11" s="17">
        <v>0.417754193121675</v>
      </c>
      <c r="AQ11" s="17">
        <v>0.38681453819342898</v>
      </c>
      <c r="AR11" s="17">
        <v>0.36098743614935302</v>
      </c>
      <c r="AS11" s="17">
        <v>0.37979619655832397</v>
      </c>
      <c r="AT11" s="17">
        <v>0.493352660539915</v>
      </c>
      <c r="AU11" s="17">
        <v>0.40569338386206</v>
      </c>
      <c r="AV11" s="17"/>
      <c r="AW11" s="17">
        <v>0.34609156280715703</v>
      </c>
      <c r="AX11" s="17">
        <v>0.36573224552484002</v>
      </c>
      <c r="AY11" s="17">
        <v>0.33408784663927799</v>
      </c>
      <c r="AZ11" s="17">
        <v>0.35095541257615298</v>
      </c>
      <c r="BA11" s="17">
        <v>0.366880945022237</v>
      </c>
      <c r="BB11" s="17">
        <v>0.319184644447493</v>
      </c>
      <c r="BC11" s="17"/>
      <c r="BD11" s="17">
        <v>0.31636911085470398</v>
      </c>
      <c r="BE11" s="17">
        <v>0.35864167629371602</v>
      </c>
      <c r="BF11" s="17">
        <v>0.38218664570052702</v>
      </c>
      <c r="BG11" s="17">
        <v>0.36013392767443397</v>
      </c>
      <c r="BH11" s="17">
        <v>0.421654984759194</v>
      </c>
      <c r="BI11" s="17"/>
      <c r="BJ11" s="17">
        <v>0.34793521318586002</v>
      </c>
      <c r="BK11" s="17">
        <v>0.37376701277002999</v>
      </c>
      <c r="BL11" s="17"/>
      <c r="BM11" s="17">
        <v>0.35273213253463098</v>
      </c>
      <c r="BN11" s="17">
        <v>0.34845798587101301</v>
      </c>
      <c r="BO11" s="17"/>
      <c r="BP11" s="17">
        <v>0.35348655198588802</v>
      </c>
      <c r="BQ11" s="17">
        <v>0.38615707939538801</v>
      </c>
      <c r="BR11" s="17">
        <v>0.35732185594777399</v>
      </c>
      <c r="BS11" s="17">
        <v>0.347787600423764</v>
      </c>
      <c r="BT11" s="17"/>
      <c r="BU11" s="17">
        <v>0.36000146257135202</v>
      </c>
      <c r="BV11" s="17">
        <v>0.340988379875659</v>
      </c>
      <c r="BW11" s="17"/>
      <c r="BX11" s="17">
        <v>0.363089770130617</v>
      </c>
      <c r="BY11" s="17">
        <v>0.34709357789204698</v>
      </c>
      <c r="BZ11" s="17"/>
      <c r="CA11" s="17">
        <v>0.30929048692437999</v>
      </c>
      <c r="CB11" s="17">
        <v>0.32719005651267202</v>
      </c>
      <c r="CC11" s="17">
        <v>0.38231516497381102</v>
      </c>
      <c r="CD11" s="17">
        <v>0.35334118026964001</v>
      </c>
    </row>
    <row r="12" spans="2:82">
      <c r="B12" s="18" t="s">
        <v>104</v>
      </c>
      <c r="C12" s="17">
        <v>0.30864873313503999</v>
      </c>
      <c r="D12" s="17">
        <v>0.33086359442532198</v>
      </c>
      <c r="E12" s="17">
        <v>0.28826068726203802</v>
      </c>
      <c r="F12" s="17"/>
      <c r="G12" s="17">
        <v>0.13856553251317699</v>
      </c>
      <c r="H12" s="17">
        <v>0.17530647834165</v>
      </c>
      <c r="I12" s="17">
        <v>0.23040521886582199</v>
      </c>
      <c r="J12" s="17">
        <v>0.35383146851969</v>
      </c>
      <c r="K12" s="17">
        <v>0.40663946083268798</v>
      </c>
      <c r="L12" s="17">
        <v>0.49202223397882699</v>
      </c>
      <c r="M12" s="17"/>
      <c r="N12" s="17">
        <v>0.26737253768156499</v>
      </c>
      <c r="O12" s="17">
        <v>0.31793815404223302</v>
      </c>
      <c r="P12" s="17">
        <v>0.33272632024265603</v>
      </c>
      <c r="Q12" s="17">
        <v>0.32672522711173302</v>
      </c>
      <c r="R12" s="17"/>
      <c r="S12" s="17">
        <v>0.24160994212702799</v>
      </c>
      <c r="T12" s="17">
        <v>0.31294068340443598</v>
      </c>
      <c r="U12" s="17">
        <v>0.31622934292250399</v>
      </c>
      <c r="V12" s="17">
        <v>0.39770160701027102</v>
      </c>
      <c r="W12" s="17">
        <v>0.32356067585419901</v>
      </c>
      <c r="X12" s="17">
        <v>0.29381291810670801</v>
      </c>
      <c r="Y12" s="17">
        <v>0.36066099285148701</v>
      </c>
      <c r="Z12" s="17">
        <v>0.32730940088756799</v>
      </c>
      <c r="AA12" s="17">
        <v>0.306752942036845</v>
      </c>
      <c r="AB12" s="17">
        <v>0.26648081447116601</v>
      </c>
      <c r="AC12" s="17">
        <v>0.33208728966916401</v>
      </c>
      <c r="AD12" s="17">
        <v>0.25605107970597601</v>
      </c>
      <c r="AE12" s="17"/>
      <c r="AF12" s="17">
        <v>0.15592775796243899</v>
      </c>
      <c r="AG12" s="17">
        <v>0.28566618850551401</v>
      </c>
      <c r="AH12" s="17">
        <v>0.30191727003287999</v>
      </c>
      <c r="AI12" s="17">
        <v>0.403121414551049</v>
      </c>
      <c r="AJ12" s="17">
        <v>0.32874556973983998</v>
      </c>
      <c r="AK12" s="17">
        <v>0.32450176618148702</v>
      </c>
      <c r="AL12" s="17">
        <v>0.30600191834065299</v>
      </c>
      <c r="AM12" s="17">
        <v>0.33239636409547602</v>
      </c>
      <c r="AN12" s="17">
        <v>0.27311291868106702</v>
      </c>
      <c r="AO12" s="17">
        <v>0.32851146333834502</v>
      </c>
      <c r="AP12" s="17">
        <v>0.25752577013939498</v>
      </c>
      <c r="AQ12" s="17">
        <v>0.30463233781585197</v>
      </c>
      <c r="AR12" s="17">
        <v>0.33907561452185903</v>
      </c>
      <c r="AS12" s="17">
        <v>0.28170673862557899</v>
      </c>
      <c r="AT12" s="17">
        <v>0.28487213107860199</v>
      </c>
      <c r="AU12" s="17">
        <v>0.166543119631227</v>
      </c>
      <c r="AV12" s="17"/>
      <c r="AW12" s="17">
        <v>0.221677482620001</v>
      </c>
      <c r="AX12" s="17">
        <v>0.31026112173759302</v>
      </c>
      <c r="AY12" s="17">
        <v>0.33034825678971003</v>
      </c>
      <c r="AZ12" s="17">
        <v>0.349206291507696</v>
      </c>
      <c r="BA12" s="17">
        <v>0.35646735361753501</v>
      </c>
      <c r="BB12" s="17">
        <v>0.361688090820246</v>
      </c>
      <c r="BC12" s="17"/>
      <c r="BD12" s="17">
        <v>0.41594365042476</v>
      </c>
      <c r="BE12" s="17">
        <v>0.31119858352433399</v>
      </c>
      <c r="BF12" s="17">
        <v>0.21733015885465201</v>
      </c>
      <c r="BG12" s="17">
        <v>0.19654145893016001</v>
      </c>
      <c r="BH12" s="17">
        <v>0.14406574743747699</v>
      </c>
      <c r="BI12" s="17"/>
      <c r="BJ12" s="17">
        <v>0.34410163376365999</v>
      </c>
      <c r="BK12" s="17">
        <v>0.155001745575122</v>
      </c>
      <c r="BL12" s="17"/>
      <c r="BM12" s="17">
        <v>0.32856641213655102</v>
      </c>
      <c r="BN12" s="17">
        <v>0.21391707732379001</v>
      </c>
      <c r="BO12" s="17"/>
      <c r="BP12" s="17">
        <v>0.17669866293293399</v>
      </c>
      <c r="BQ12" s="17">
        <v>0.21185297971629599</v>
      </c>
      <c r="BR12" s="17">
        <v>0.152791164965358</v>
      </c>
      <c r="BS12" s="17">
        <v>0.357664792895382</v>
      </c>
      <c r="BT12" s="17"/>
      <c r="BU12" s="17">
        <v>0.30694643479508399</v>
      </c>
      <c r="BV12" s="17">
        <v>0.31081568955100303</v>
      </c>
      <c r="BW12" s="17"/>
      <c r="BX12" s="17">
        <v>0.205030113954112</v>
      </c>
      <c r="BY12" s="17">
        <v>0.34974965817064502</v>
      </c>
      <c r="BZ12" s="17"/>
      <c r="CA12" s="17">
        <v>0.39990016532407102</v>
      </c>
      <c r="CB12" s="17">
        <v>0.54846780645493298</v>
      </c>
      <c r="CC12" s="17">
        <v>0.14723822026792399</v>
      </c>
      <c r="CD12" s="17">
        <v>0.226776997185271</v>
      </c>
    </row>
    <row r="13" spans="2:82">
      <c r="B13" s="18" t="s">
        <v>105</v>
      </c>
      <c r="C13" s="17">
        <v>0.166885388370513</v>
      </c>
      <c r="D13" s="17">
        <v>0.16499834286193699</v>
      </c>
      <c r="E13" s="17">
        <v>0.16713598147178099</v>
      </c>
      <c r="F13" s="17"/>
      <c r="G13" s="17">
        <v>0.154634241475369</v>
      </c>
      <c r="H13" s="17">
        <v>0.15707369576409699</v>
      </c>
      <c r="I13" s="17">
        <v>0.16617435419917601</v>
      </c>
      <c r="J13" s="17">
        <v>0.161445599490079</v>
      </c>
      <c r="K13" s="17">
        <v>0.18811069551287601</v>
      </c>
      <c r="L13" s="17">
        <v>0.17381200356165599</v>
      </c>
      <c r="M13" s="17"/>
      <c r="N13" s="17">
        <v>0.201953691208448</v>
      </c>
      <c r="O13" s="17">
        <v>0.18176412775943901</v>
      </c>
      <c r="P13" s="17">
        <v>0.126431090454696</v>
      </c>
      <c r="Q13" s="17">
        <v>0.14513886888826499</v>
      </c>
      <c r="R13" s="17"/>
      <c r="S13" s="17">
        <v>0.14171410543785701</v>
      </c>
      <c r="T13" s="17">
        <v>0.19120137534972401</v>
      </c>
      <c r="U13" s="17">
        <v>0.196914450075558</v>
      </c>
      <c r="V13" s="17">
        <v>0.160446335585536</v>
      </c>
      <c r="W13" s="17">
        <v>0.185166392466491</v>
      </c>
      <c r="X13" s="17">
        <v>0.17796816492974499</v>
      </c>
      <c r="Y13" s="17">
        <v>0.16207606055256699</v>
      </c>
      <c r="Z13" s="17">
        <v>0.11124930019910299</v>
      </c>
      <c r="AA13" s="17">
        <v>0.15464428510446299</v>
      </c>
      <c r="AB13" s="17">
        <v>0.168414544148933</v>
      </c>
      <c r="AC13" s="17">
        <v>0.168851077197614</v>
      </c>
      <c r="AD13" s="17">
        <v>0.16635571532671301</v>
      </c>
      <c r="AE13" s="17"/>
      <c r="AF13" s="17">
        <v>8.7477617790897202E-2</v>
      </c>
      <c r="AG13" s="17">
        <v>9.9548869223181499E-2</v>
      </c>
      <c r="AH13" s="17">
        <v>0.16814363332354201</v>
      </c>
      <c r="AI13" s="17">
        <v>0.19810729285814499</v>
      </c>
      <c r="AJ13" s="17">
        <v>0.164058995027556</v>
      </c>
      <c r="AK13" s="17">
        <v>0.15945067461102999</v>
      </c>
      <c r="AL13" s="17">
        <v>0.14711577348756999</v>
      </c>
      <c r="AM13" s="17">
        <v>0.13711047310337099</v>
      </c>
      <c r="AN13" s="17">
        <v>0.170022666428644</v>
      </c>
      <c r="AO13" s="17">
        <v>0.23578736053989799</v>
      </c>
      <c r="AP13" s="17">
        <v>0.17488351979198699</v>
      </c>
      <c r="AQ13" s="17">
        <v>0.181070400187236</v>
      </c>
      <c r="AR13" s="17">
        <v>0.11056787561759999</v>
      </c>
      <c r="AS13" s="17">
        <v>0.17827088021595</v>
      </c>
      <c r="AT13" s="17">
        <v>0.18239279322735999</v>
      </c>
      <c r="AU13" s="17">
        <v>0.219809541217965</v>
      </c>
      <c r="AV13" s="17"/>
      <c r="AW13" s="17">
        <v>0.165435928931634</v>
      </c>
      <c r="AX13" s="17">
        <v>0.17491119886759901</v>
      </c>
      <c r="AY13" s="17">
        <v>0.14409893599811699</v>
      </c>
      <c r="AZ13" s="17">
        <v>0.15504822193312001</v>
      </c>
      <c r="BA13" s="17">
        <v>0.20216890952156999</v>
      </c>
      <c r="BB13" s="17">
        <v>0.160981266603266</v>
      </c>
      <c r="BC13" s="17"/>
      <c r="BD13" s="17">
        <v>0.13176761318282201</v>
      </c>
      <c r="BE13" s="17">
        <v>0.13740189972213099</v>
      </c>
      <c r="BF13" s="17">
        <v>0.206853795906914</v>
      </c>
      <c r="BG13" s="17">
        <v>0.21186341104832801</v>
      </c>
      <c r="BH13" s="17">
        <v>0.27442868866668402</v>
      </c>
      <c r="BI13" s="17"/>
      <c r="BJ13" s="17">
        <v>0.17717431455181601</v>
      </c>
      <c r="BK13" s="17">
        <v>0.124627365246072</v>
      </c>
      <c r="BL13" s="17"/>
      <c r="BM13" s="17">
        <v>0.17381522962068299</v>
      </c>
      <c r="BN13" s="17">
        <v>0.13386410007170599</v>
      </c>
      <c r="BO13" s="17"/>
      <c r="BP13" s="17">
        <v>0.137071153045279</v>
      </c>
      <c r="BQ13" s="17">
        <v>0.127214707310493</v>
      </c>
      <c r="BR13" s="17">
        <v>0.19272890698932099</v>
      </c>
      <c r="BS13" s="17">
        <v>0.18042183110903701</v>
      </c>
      <c r="BT13" s="17"/>
      <c r="BU13" s="17">
        <v>0.19032502215658301</v>
      </c>
      <c r="BV13" s="17">
        <v>0.13704768975543299</v>
      </c>
      <c r="BW13" s="17"/>
      <c r="BX13" s="17">
        <v>0.220753943688417</v>
      </c>
      <c r="BY13" s="17">
        <v>0.14551811411614801</v>
      </c>
      <c r="BZ13" s="17"/>
      <c r="CA13" s="17">
        <v>0.15166334857708899</v>
      </c>
      <c r="CB13" s="17">
        <v>5.8683297073924903E-2</v>
      </c>
      <c r="CC13" s="17">
        <v>0.28419312768621902</v>
      </c>
      <c r="CD13" s="17">
        <v>0.14936408842058099</v>
      </c>
    </row>
    <row r="14" spans="2:82">
      <c r="B14" s="18" t="s">
        <v>106</v>
      </c>
      <c r="C14" s="17">
        <v>0.159073868318342</v>
      </c>
      <c r="D14" s="17">
        <v>0.16192897846361501</v>
      </c>
      <c r="E14" s="17">
        <v>0.15746871604378301</v>
      </c>
      <c r="F14" s="17"/>
      <c r="G14" s="17">
        <v>0.23685289433252099</v>
      </c>
      <c r="H14" s="17">
        <v>0.22882598495966699</v>
      </c>
      <c r="I14" s="17">
        <v>0.15890542553852699</v>
      </c>
      <c r="J14" s="17">
        <v>0.139554340362287</v>
      </c>
      <c r="K14" s="17">
        <v>0.11296243167246001</v>
      </c>
      <c r="L14" s="17">
        <v>9.7351588903829903E-2</v>
      </c>
      <c r="M14" s="17"/>
      <c r="N14" s="17">
        <v>0.13622330435125299</v>
      </c>
      <c r="O14" s="17">
        <v>0.158669054171304</v>
      </c>
      <c r="P14" s="17">
        <v>0.184470699794089</v>
      </c>
      <c r="Q14" s="17">
        <v>0.16213363122153701</v>
      </c>
      <c r="R14" s="17"/>
      <c r="S14" s="17">
        <v>0.21165650917123099</v>
      </c>
      <c r="T14" s="17">
        <v>0.16417744559411901</v>
      </c>
      <c r="U14" s="17">
        <v>0.18182498615749701</v>
      </c>
      <c r="V14" s="17">
        <v>0.128162072249183</v>
      </c>
      <c r="W14" s="17">
        <v>0.13244854851231699</v>
      </c>
      <c r="X14" s="17">
        <v>0.16712816975393099</v>
      </c>
      <c r="Y14" s="17">
        <v>0.14908999894231401</v>
      </c>
      <c r="Z14" s="17">
        <v>0.116790657257227</v>
      </c>
      <c r="AA14" s="17">
        <v>0.14968473371466701</v>
      </c>
      <c r="AB14" s="17">
        <v>0.15543388643671899</v>
      </c>
      <c r="AC14" s="17">
        <v>0.15728997725129601</v>
      </c>
      <c r="AD14" s="17">
        <v>9.2926456290501905E-2</v>
      </c>
      <c r="AE14" s="17"/>
      <c r="AF14" s="17">
        <v>0.17639137253477399</v>
      </c>
      <c r="AG14" s="17">
        <v>0.134640884399334</v>
      </c>
      <c r="AH14" s="17">
        <v>0.21110894528033</v>
      </c>
      <c r="AI14" s="17">
        <v>0.13275668971197799</v>
      </c>
      <c r="AJ14" s="17">
        <v>0.146007567638476</v>
      </c>
      <c r="AK14" s="17">
        <v>0.18170088290202199</v>
      </c>
      <c r="AL14" s="17">
        <v>0.15976041924488699</v>
      </c>
      <c r="AM14" s="17">
        <v>0.19978842965108001</v>
      </c>
      <c r="AN14" s="17">
        <v>0.15602594046401899</v>
      </c>
      <c r="AO14" s="17">
        <v>0.11068827317123001</v>
      </c>
      <c r="AP14" s="17">
        <v>0.172352450912683</v>
      </c>
      <c r="AQ14" s="17">
        <v>0.124205584980685</v>
      </c>
      <c r="AR14" s="17">
        <v>0.183861641412707</v>
      </c>
      <c r="AS14" s="17">
        <v>0.163061464048883</v>
      </c>
      <c r="AT14" s="17">
        <v>8.7683960546859493E-2</v>
      </c>
      <c r="AU14" s="17">
        <v>0.14699586482822899</v>
      </c>
      <c r="AV14" s="17"/>
      <c r="AW14" s="17">
        <v>0.19917499929808499</v>
      </c>
      <c r="AX14" s="17">
        <v>0.15094483023867</v>
      </c>
      <c r="AY14" s="17">
        <v>0.15664515356918199</v>
      </c>
      <c r="AZ14" s="17">
        <v>0.15186664997628399</v>
      </c>
      <c r="BA14" s="17">
        <v>0.12052089375456</v>
      </c>
      <c r="BB14" s="17">
        <v>0.144307910037691</v>
      </c>
      <c r="BC14" s="17"/>
      <c r="BD14" s="17">
        <v>0.14247057740441399</v>
      </c>
      <c r="BE14" s="17">
        <v>0.17929400895733399</v>
      </c>
      <c r="BF14" s="17">
        <v>0.171498254000784</v>
      </c>
      <c r="BG14" s="17">
        <v>0.18287224604857599</v>
      </c>
      <c r="BH14" s="17">
        <v>0.18081502412205699</v>
      </c>
      <c r="BI14" s="17"/>
      <c r="BJ14" s="17">
        <v>0.14217792750007299</v>
      </c>
      <c r="BK14" s="17">
        <v>0.22718630365053299</v>
      </c>
      <c r="BL14" s="17"/>
      <c r="BM14" s="17">
        <v>0.152084291421549</v>
      </c>
      <c r="BN14" s="17">
        <v>0.191349256673957</v>
      </c>
      <c r="BO14" s="17"/>
      <c r="BP14" s="17">
        <v>0.201948188187517</v>
      </c>
      <c r="BQ14" s="17">
        <v>0.18918309415644599</v>
      </c>
      <c r="BR14" s="17">
        <v>0.18789660963730501</v>
      </c>
      <c r="BS14" s="17">
        <v>0.144195311417043</v>
      </c>
      <c r="BT14" s="17"/>
      <c r="BU14" s="17">
        <v>0.15370556274628699</v>
      </c>
      <c r="BV14" s="17">
        <v>0.165907502546357</v>
      </c>
      <c r="BW14" s="17"/>
      <c r="BX14" s="17">
        <v>0.180932981836082</v>
      </c>
      <c r="BY14" s="17">
        <v>0.15040332442247401</v>
      </c>
      <c r="BZ14" s="17"/>
      <c r="CA14" s="17">
        <v>0.11233591769201599</v>
      </c>
      <c r="CB14" s="17">
        <v>0.113498657347328</v>
      </c>
      <c r="CC14" s="17">
        <v>0.18428489504625101</v>
      </c>
      <c r="CD14" s="17">
        <v>0.18815241005435199</v>
      </c>
    </row>
    <row r="15" spans="2:82">
      <c r="B15" s="18" t="s">
        <v>107</v>
      </c>
      <c r="C15" s="17">
        <v>0.15552967408931001</v>
      </c>
      <c r="D15" s="17">
        <v>0.162041627310817</v>
      </c>
      <c r="E15" s="17">
        <v>0.149339319880265</v>
      </c>
      <c r="F15" s="17"/>
      <c r="G15" s="17">
        <v>0.17281485969756499</v>
      </c>
      <c r="H15" s="17">
        <v>0.16708818609367601</v>
      </c>
      <c r="I15" s="17">
        <v>0.13404194782682499</v>
      </c>
      <c r="J15" s="17">
        <v>0.157240771592947</v>
      </c>
      <c r="K15" s="17">
        <v>0.164248588577874</v>
      </c>
      <c r="L15" s="17">
        <v>0.144905756820708</v>
      </c>
      <c r="M15" s="17"/>
      <c r="N15" s="17">
        <v>0.148437921945544</v>
      </c>
      <c r="O15" s="17">
        <v>0.15270663713432001</v>
      </c>
      <c r="P15" s="17">
        <v>0.147791544092917</v>
      </c>
      <c r="Q15" s="17">
        <v>0.17516578041307801</v>
      </c>
      <c r="R15" s="17"/>
      <c r="S15" s="17">
        <v>0.22635069041866901</v>
      </c>
      <c r="T15" s="17">
        <v>0.16899671099057401</v>
      </c>
      <c r="U15" s="17">
        <v>0.15369042146262399</v>
      </c>
      <c r="V15" s="17">
        <v>0.139963152813942</v>
      </c>
      <c r="W15" s="17">
        <v>0.170444928574216</v>
      </c>
      <c r="X15" s="17">
        <v>0.16389825556382101</v>
      </c>
      <c r="Y15" s="17">
        <v>0.150343626369351</v>
      </c>
      <c r="Z15" s="17">
        <v>0.18139772737776899</v>
      </c>
      <c r="AA15" s="17">
        <v>0.147622941171693</v>
      </c>
      <c r="AB15" s="17">
        <v>7.2785048008473893E-2</v>
      </c>
      <c r="AC15" s="17">
        <v>0.13560946630148701</v>
      </c>
      <c r="AD15" s="17">
        <v>4.8133058631826701E-2</v>
      </c>
      <c r="AE15" s="17"/>
      <c r="AF15" s="17">
        <v>0.198746093462736</v>
      </c>
      <c r="AG15" s="17">
        <v>0.17967388403673501</v>
      </c>
      <c r="AH15" s="17">
        <v>0.134226426353767</v>
      </c>
      <c r="AI15" s="17">
        <v>0.18911092065553101</v>
      </c>
      <c r="AJ15" s="17">
        <v>9.8656550993552999E-2</v>
      </c>
      <c r="AK15" s="17">
        <v>0.20037062896448099</v>
      </c>
      <c r="AL15" s="17">
        <v>0.16954022785908501</v>
      </c>
      <c r="AM15" s="17">
        <v>0.175299527637925</v>
      </c>
      <c r="AN15" s="17">
        <v>0.136732412989436</v>
      </c>
      <c r="AO15" s="17">
        <v>0.13195118955588001</v>
      </c>
      <c r="AP15" s="17">
        <v>0.122293602350852</v>
      </c>
      <c r="AQ15" s="17">
        <v>0.140767037979113</v>
      </c>
      <c r="AR15" s="17">
        <v>0.201425683458371</v>
      </c>
      <c r="AS15" s="17">
        <v>0.121788479582325</v>
      </c>
      <c r="AT15" s="17">
        <v>0.129808883726483</v>
      </c>
      <c r="AU15" s="17">
        <v>0.15808656542875199</v>
      </c>
      <c r="AV15" s="17"/>
      <c r="AW15" s="17">
        <v>0.18223350529048099</v>
      </c>
      <c r="AX15" s="17">
        <v>0.160047855184316</v>
      </c>
      <c r="AY15" s="17">
        <v>0.16494141506683699</v>
      </c>
      <c r="AZ15" s="17">
        <v>0.13813762932651999</v>
      </c>
      <c r="BA15" s="17">
        <v>0.12877615831477399</v>
      </c>
      <c r="BB15" s="17">
        <v>0.121840690500215</v>
      </c>
      <c r="BC15" s="17"/>
      <c r="BD15" s="17">
        <v>0.181146335293452</v>
      </c>
      <c r="BE15" s="17">
        <v>0.165977288903595</v>
      </c>
      <c r="BF15" s="17">
        <v>0.138405587169319</v>
      </c>
      <c r="BG15" s="17">
        <v>0.13164108307079</v>
      </c>
      <c r="BH15" s="17">
        <v>0.117817683956414</v>
      </c>
      <c r="BI15" s="17"/>
      <c r="BJ15" s="17">
        <v>0.151757148414598</v>
      </c>
      <c r="BK15" s="17">
        <v>0.17089590148188299</v>
      </c>
      <c r="BL15" s="17"/>
      <c r="BM15" s="17">
        <v>0.15526178952405101</v>
      </c>
      <c r="BN15" s="17">
        <v>0.15949649722043999</v>
      </c>
      <c r="BO15" s="17"/>
      <c r="BP15" s="17">
        <v>0.16946841857787301</v>
      </c>
      <c r="BQ15" s="17">
        <v>0.18129759219105601</v>
      </c>
      <c r="BR15" s="17">
        <v>0.16173579908868899</v>
      </c>
      <c r="BS15" s="17">
        <v>0.14879737703821999</v>
      </c>
      <c r="BT15" s="17"/>
      <c r="BU15" s="17">
        <v>0.14821999261406299</v>
      </c>
      <c r="BV15" s="17">
        <v>0.164834600728578</v>
      </c>
      <c r="BW15" s="17"/>
      <c r="BX15" s="17">
        <v>0.129435955207475</v>
      </c>
      <c r="BY15" s="17">
        <v>0.16587989871245301</v>
      </c>
      <c r="BZ15" s="17"/>
      <c r="CA15" s="17">
        <v>0.205572481730637</v>
      </c>
      <c r="CB15" s="17">
        <v>0.185171712202505</v>
      </c>
      <c r="CC15" s="17">
        <v>0.120246241817537</v>
      </c>
      <c r="CD15" s="17">
        <v>0.15174871203093099</v>
      </c>
    </row>
    <row r="16" spans="2:82">
      <c r="B16" s="18" t="s">
        <v>108</v>
      </c>
      <c r="C16" s="17">
        <v>0.116666998371745</v>
      </c>
      <c r="D16" s="17">
        <v>0.13395124118987101</v>
      </c>
      <c r="E16" s="17">
        <v>9.9653891897339794E-2</v>
      </c>
      <c r="F16" s="17"/>
      <c r="G16" s="17">
        <v>0.14415220536566001</v>
      </c>
      <c r="H16" s="17">
        <v>0.15378898947682301</v>
      </c>
      <c r="I16" s="17">
        <v>0.14107890739031101</v>
      </c>
      <c r="J16" s="17">
        <v>9.2174072912163896E-2</v>
      </c>
      <c r="K16" s="17">
        <v>8.4375578329288603E-2</v>
      </c>
      <c r="L16" s="17">
        <v>8.9736332757705095E-2</v>
      </c>
      <c r="M16" s="17"/>
      <c r="N16" s="17">
        <v>0.14202012077779</v>
      </c>
      <c r="O16" s="17">
        <v>0.11905851459219</v>
      </c>
      <c r="P16" s="17">
        <v>0.10756277697213</v>
      </c>
      <c r="Q16" s="17">
        <v>9.4919941347614598E-2</v>
      </c>
      <c r="R16" s="17"/>
      <c r="S16" s="17">
        <v>0.15430873765945799</v>
      </c>
      <c r="T16" s="17">
        <v>0.12847217453090701</v>
      </c>
      <c r="U16" s="17">
        <v>0.10883210794346</v>
      </c>
      <c r="V16" s="17">
        <v>8.9865004649280406E-2</v>
      </c>
      <c r="W16" s="17">
        <v>0.14853249951166</v>
      </c>
      <c r="X16" s="17">
        <v>0.101407748009613</v>
      </c>
      <c r="Y16" s="17">
        <v>0.1201566573598</v>
      </c>
      <c r="Z16" s="17">
        <v>0.13594894286711801</v>
      </c>
      <c r="AA16" s="17">
        <v>0.102559356166903</v>
      </c>
      <c r="AB16" s="17">
        <v>9.91333267829069E-2</v>
      </c>
      <c r="AC16" s="17">
        <v>7.3601398165792004E-2</v>
      </c>
      <c r="AD16" s="17">
        <v>0.103669318660271</v>
      </c>
      <c r="AE16" s="17"/>
      <c r="AF16" s="17">
        <v>9.0783461154798295E-2</v>
      </c>
      <c r="AG16" s="17">
        <v>9.9946214760912505E-2</v>
      </c>
      <c r="AH16" s="17">
        <v>7.0017195964267101E-2</v>
      </c>
      <c r="AI16" s="17">
        <v>8.9791955330021503E-2</v>
      </c>
      <c r="AJ16" s="17">
        <v>9.87030790090207E-2</v>
      </c>
      <c r="AK16" s="17">
        <v>0.114642160555896</v>
      </c>
      <c r="AL16" s="17">
        <v>0.123223910668357</v>
      </c>
      <c r="AM16" s="17">
        <v>0.14955380869035301</v>
      </c>
      <c r="AN16" s="17">
        <v>0.123623427574581</v>
      </c>
      <c r="AO16" s="17">
        <v>0.116975440024865</v>
      </c>
      <c r="AP16" s="17">
        <v>0.10894893580682199</v>
      </c>
      <c r="AQ16" s="17">
        <v>0.15332405429214099</v>
      </c>
      <c r="AR16" s="17">
        <v>0.124703997540225</v>
      </c>
      <c r="AS16" s="17">
        <v>0.147552552914123</v>
      </c>
      <c r="AT16" s="17">
        <v>0.115496529345605</v>
      </c>
      <c r="AU16" s="17">
        <v>0.19627304959558001</v>
      </c>
      <c r="AV16" s="17"/>
      <c r="AW16" s="17">
        <v>0.147711140250564</v>
      </c>
      <c r="AX16" s="17">
        <v>0.111160137957519</v>
      </c>
      <c r="AY16" s="17">
        <v>0.116419743193966</v>
      </c>
      <c r="AZ16" s="17">
        <v>9.2887305671798703E-2</v>
      </c>
      <c r="BA16" s="17">
        <v>0.125198507190008</v>
      </c>
      <c r="BB16" s="17">
        <v>8.8054411907532298E-2</v>
      </c>
      <c r="BC16" s="17"/>
      <c r="BD16" s="17">
        <v>7.9776751116036299E-2</v>
      </c>
      <c r="BE16" s="17">
        <v>0.112170925802363</v>
      </c>
      <c r="BF16" s="17">
        <v>0.129082411561563</v>
      </c>
      <c r="BG16" s="17">
        <v>0.16562019646425399</v>
      </c>
      <c r="BH16" s="17">
        <v>0.245722078717825</v>
      </c>
      <c r="BI16" s="17"/>
      <c r="BJ16" s="17">
        <v>9.5522746359476093E-2</v>
      </c>
      <c r="BK16" s="17">
        <v>0.20501158053680599</v>
      </c>
      <c r="BL16" s="17"/>
      <c r="BM16" s="17">
        <v>0.102317228409445</v>
      </c>
      <c r="BN16" s="17">
        <v>0.18823354434001599</v>
      </c>
      <c r="BO16" s="17"/>
      <c r="BP16" s="17">
        <v>0.190353342730048</v>
      </c>
      <c r="BQ16" s="17">
        <v>0.162793538557267</v>
      </c>
      <c r="BR16" s="17">
        <v>0.114598506476332</v>
      </c>
      <c r="BS16" s="17">
        <v>9.4432325713321705E-2</v>
      </c>
      <c r="BT16" s="17"/>
      <c r="BU16" s="17">
        <v>0.117652255640932</v>
      </c>
      <c r="BV16" s="17">
        <v>0.11541280601854501</v>
      </c>
      <c r="BW16" s="17"/>
      <c r="BX16" s="17">
        <v>0.13786697283545901</v>
      </c>
      <c r="BY16" s="17">
        <v>0.10825790579670901</v>
      </c>
      <c r="BZ16" s="17"/>
      <c r="CA16" s="17">
        <v>0.136957933505475</v>
      </c>
      <c r="CB16" s="17">
        <v>0.122575411477381</v>
      </c>
      <c r="CC16" s="17">
        <v>9.5326733648922302E-2</v>
      </c>
      <c r="CD16" s="17">
        <v>0.12856635844667999</v>
      </c>
    </row>
    <row r="17" spans="2:82">
      <c r="B17" s="18" t="s">
        <v>109</v>
      </c>
      <c r="C17" s="17">
        <v>0.116045536477812</v>
      </c>
      <c r="D17" s="17">
        <v>0.136866813956145</v>
      </c>
      <c r="E17" s="17">
        <v>9.5107404634547102E-2</v>
      </c>
      <c r="F17" s="17"/>
      <c r="G17" s="17">
        <v>0.129268574716838</v>
      </c>
      <c r="H17" s="17">
        <v>0.114173423598134</v>
      </c>
      <c r="I17" s="17">
        <v>0.107236542418956</v>
      </c>
      <c r="J17" s="17">
        <v>0.123681831936756</v>
      </c>
      <c r="K17" s="17">
        <v>0.124271974645515</v>
      </c>
      <c r="L17" s="17">
        <v>0.104239253935949</v>
      </c>
      <c r="M17" s="17"/>
      <c r="N17" s="17">
        <v>0.14877856190221</v>
      </c>
      <c r="O17" s="17">
        <v>0.112991514734021</v>
      </c>
      <c r="P17" s="17">
        <v>0.11474864115292401</v>
      </c>
      <c r="Q17" s="17">
        <v>8.4972349690434407E-2</v>
      </c>
      <c r="R17" s="17"/>
      <c r="S17" s="17">
        <v>0.100439617344035</v>
      </c>
      <c r="T17" s="17">
        <v>0.14029038051884499</v>
      </c>
      <c r="U17" s="17">
        <v>0.10518741303474</v>
      </c>
      <c r="V17" s="17">
        <v>0.10163921979503</v>
      </c>
      <c r="W17" s="17">
        <v>9.3611328622908496E-2</v>
      </c>
      <c r="X17" s="17">
        <v>0.116992975455016</v>
      </c>
      <c r="Y17" s="17">
        <v>8.5213958391979303E-2</v>
      </c>
      <c r="Z17" s="17">
        <v>0.130282847899998</v>
      </c>
      <c r="AA17" s="17">
        <v>0.105808053326556</v>
      </c>
      <c r="AB17" s="17">
        <v>0.16432284445517001</v>
      </c>
      <c r="AC17" s="17">
        <v>0.10518593304980001</v>
      </c>
      <c r="AD17" s="17">
        <v>0.17954065880968101</v>
      </c>
      <c r="AE17" s="17"/>
      <c r="AF17" s="17">
        <v>0.12503290599953501</v>
      </c>
      <c r="AG17" s="17">
        <v>0.136890335934677</v>
      </c>
      <c r="AH17" s="17">
        <v>8.3860880854674094E-2</v>
      </c>
      <c r="AI17" s="17">
        <v>0.11703648227948001</v>
      </c>
      <c r="AJ17" s="17">
        <v>0.100077283500997</v>
      </c>
      <c r="AK17" s="17">
        <v>9.9926486096333006E-2</v>
      </c>
      <c r="AL17" s="17">
        <v>9.6221616912325794E-2</v>
      </c>
      <c r="AM17" s="17">
        <v>9.6983966319517695E-2</v>
      </c>
      <c r="AN17" s="17">
        <v>0.14397551676185</v>
      </c>
      <c r="AO17" s="17">
        <v>0.13617364124053399</v>
      </c>
      <c r="AP17" s="17">
        <v>0.1477634081267</v>
      </c>
      <c r="AQ17" s="17">
        <v>0.14578511703935701</v>
      </c>
      <c r="AR17" s="17">
        <v>0.112614920022652</v>
      </c>
      <c r="AS17" s="17">
        <v>0.151168463817377</v>
      </c>
      <c r="AT17" s="17">
        <v>9.1576083248116502E-2</v>
      </c>
      <c r="AU17" s="17">
        <v>0.166052783918442</v>
      </c>
      <c r="AV17" s="17"/>
      <c r="AW17" s="17">
        <v>0.12755489117376001</v>
      </c>
      <c r="AX17" s="17">
        <v>0.117517190198485</v>
      </c>
      <c r="AY17" s="17">
        <v>9.9795920591537302E-2</v>
      </c>
      <c r="AZ17" s="17">
        <v>0.10579685803782</v>
      </c>
      <c r="BA17" s="17">
        <v>0.12508992878193401</v>
      </c>
      <c r="BB17" s="17">
        <v>0.119268613803984</v>
      </c>
      <c r="BC17" s="17"/>
      <c r="BD17" s="17">
        <v>8.8421786194175803E-2</v>
      </c>
      <c r="BE17" s="17">
        <v>0.116449569469154</v>
      </c>
      <c r="BF17" s="17">
        <v>0.13337146655484799</v>
      </c>
      <c r="BG17" s="17">
        <v>0.13652216162661601</v>
      </c>
      <c r="BH17" s="17">
        <v>0.154768298513901</v>
      </c>
      <c r="BI17" s="17"/>
      <c r="BJ17" s="17">
        <v>0.11479471879070401</v>
      </c>
      <c r="BK17" s="17">
        <v>0.12339043577731</v>
      </c>
      <c r="BL17" s="17"/>
      <c r="BM17" s="17">
        <v>0.11404652926151899</v>
      </c>
      <c r="BN17" s="17">
        <v>0.128901268533608</v>
      </c>
      <c r="BO17" s="17"/>
      <c r="BP17" s="17">
        <v>0.11896388584901101</v>
      </c>
      <c r="BQ17" s="17">
        <v>0.1590036231876</v>
      </c>
      <c r="BR17" s="17">
        <v>0.12570916898656301</v>
      </c>
      <c r="BS17" s="17">
        <v>0.10992812669619</v>
      </c>
      <c r="BT17" s="17"/>
      <c r="BU17" s="17">
        <v>0.12770507712078699</v>
      </c>
      <c r="BV17" s="17">
        <v>0.10120341638026401</v>
      </c>
      <c r="BW17" s="17"/>
      <c r="BX17" s="17">
        <v>0.15010300440498001</v>
      </c>
      <c r="BY17" s="17">
        <v>0.102536444702202</v>
      </c>
      <c r="BZ17" s="17"/>
      <c r="CA17" s="17">
        <v>0.103727228111296</v>
      </c>
      <c r="CB17" s="17">
        <v>6.5139737985096799E-2</v>
      </c>
      <c r="CC17" s="17">
        <v>0.17056791158356299</v>
      </c>
      <c r="CD17" s="17">
        <v>0.109861850867322</v>
      </c>
    </row>
    <row r="18" spans="2:82">
      <c r="B18" s="18" t="s">
        <v>110</v>
      </c>
      <c r="C18" s="17">
        <v>9.3427838695952503E-2</v>
      </c>
      <c r="D18" s="17">
        <v>9.3418048686120497E-2</v>
      </c>
      <c r="E18" s="17">
        <v>9.4132501518563894E-2</v>
      </c>
      <c r="F18" s="17"/>
      <c r="G18" s="17">
        <v>4.0748672770584603E-2</v>
      </c>
      <c r="H18" s="17">
        <v>7.3636333315816704E-2</v>
      </c>
      <c r="I18" s="17">
        <v>6.4658646787917398E-2</v>
      </c>
      <c r="J18" s="17">
        <v>7.4598698536920097E-2</v>
      </c>
      <c r="K18" s="17">
        <v>0.12709615172407601</v>
      </c>
      <c r="L18" s="17">
        <v>0.16084521438161101</v>
      </c>
      <c r="M18" s="17"/>
      <c r="N18" s="17">
        <v>0.112738071158557</v>
      </c>
      <c r="O18" s="17">
        <v>9.7162492069710796E-2</v>
      </c>
      <c r="P18" s="17">
        <v>7.9981844180796693E-2</v>
      </c>
      <c r="Q18" s="17">
        <v>7.8251662260040503E-2</v>
      </c>
      <c r="R18" s="17"/>
      <c r="S18" s="17">
        <v>6.5091919230221604E-2</v>
      </c>
      <c r="T18" s="17">
        <v>0.117545310275914</v>
      </c>
      <c r="U18" s="17">
        <v>9.6706720232043894E-2</v>
      </c>
      <c r="V18" s="17">
        <v>8.4876616204947894E-2</v>
      </c>
      <c r="W18" s="17">
        <v>9.53981154718503E-2</v>
      </c>
      <c r="X18" s="17">
        <v>8.3571322890033897E-2</v>
      </c>
      <c r="Y18" s="17">
        <v>9.39277163944824E-2</v>
      </c>
      <c r="Z18" s="17">
        <v>8.4375632818040502E-2</v>
      </c>
      <c r="AA18" s="17">
        <v>9.7789024121653204E-2</v>
      </c>
      <c r="AB18" s="17">
        <v>0.112046761666168</v>
      </c>
      <c r="AC18" s="17">
        <v>0.13094013450865899</v>
      </c>
      <c r="AD18" s="17">
        <v>3.94163725092175E-2</v>
      </c>
      <c r="AE18" s="17"/>
      <c r="AF18" s="17">
        <v>9.0629406067872606E-2</v>
      </c>
      <c r="AG18" s="17">
        <v>7.30409427825367E-2</v>
      </c>
      <c r="AH18" s="17">
        <v>6.8448445561994406E-2</v>
      </c>
      <c r="AI18" s="17">
        <v>0.102229018492872</v>
      </c>
      <c r="AJ18" s="17">
        <v>8.02557087430288E-2</v>
      </c>
      <c r="AK18" s="17">
        <v>0.105658803421675</v>
      </c>
      <c r="AL18" s="17">
        <v>0.109232327853456</v>
      </c>
      <c r="AM18" s="17">
        <v>8.4305085583331996E-2</v>
      </c>
      <c r="AN18" s="17">
        <v>7.1216598829693098E-2</v>
      </c>
      <c r="AO18" s="17">
        <v>7.8089259807674699E-2</v>
      </c>
      <c r="AP18" s="17">
        <v>8.6702714113472606E-2</v>
      </c>
      <c r="AQ18" s="17">
        <v>9.0934733441927498E-2</v>
      </c>
      <c r="AR18" s="17">
        <v>0.14910068407216601</v>
      </c>
      <c r="AS18" s="17">
        <v>5.5775103551245403E-2</v>
      </c>
      <c r="AT18" s="17">
        <v>0.164057616854765</v>
      </c>
      <c r="AU18" s="17">
        <v>0.130752166119987</v>
      </c>
      <c r="AV18" s="17"/>
      <c r="AW18" s="17">
        <v>7.6519524769890004E-2</v>
      </c>
      <c r="AX18" s="17">
        <v>9.2150481702035006E-2</v>
      </c>
      <c r="AY18" s="17">
        <v>7.96588273727247E-2</v>
      </c>
      <c r="AZ18" s="17">
        <v>9.8101127042988998E-2</v>
      </c>
      <c r="BA18" s="17">
        <v>0.13127453441828399</v>
      </c>
      <c r="BB18" s="17">
        <v>0.10840750928871</v>
      </c>
      <c r="BC18" s="17"/>
      <c r="BD18" s="17">
        <v>0.10758986077867901</v>
      </c>
      <c r="BE18" s="17">
        <v>8.4804983627736197E-2</v>
      </c>
      <c r="BF18" s="17">
        <v>8.60113907658583E-2</v>
      </c>
      <c r="BG18" s="17">
        <v>6.9136655251989698E-2</v>
      </c>
      <c r="BH18" s="17">
        <v>0.101037044466239</v>
      </c>
      <c r="BI18" s="17"/>
      <c r="BJ18" s="17">
        <v>0.101145424252368</v>
      </c>
      <c r="BK18" s="17">
        <v>6.12904184685754E-2</v>
      </c>
      <c r="BL18" s="17"/>
      <c r="BM18" s="17">
        <v>9.7899240351963804E-2</v>
      </c>
      <c r="BN18" s="17">
        <v>7.3548374446484793E-2</v>
      </c>
      <c r="BO18" s="17"/>
      <c r="BP18" s="17">
        <v>6.8881966996351296E-2</v>
      </c>
      <c r="BQ18" s="17">
        <v>6.7676141396743494E-2</v>
      </c>
      <c r="BR18" s="17">
        <v>5.7649677959477702E-2</v>
      </c>
      <c r="BS18" s="17">
        <v>0.10229871357416501</v>
      </c>
      <c r="BT18" s="17"/>
      <c r="BU18" s="17">
        <v>9.5060044382240499E-2</v>
      </c>
      <c r="BV18" s="17">
        <v>9.1350107371744496E-2</v>
      </c>
      <c r="BW18" s="17"/>
      <c r="BX18" s="17">
        <v>8.4148247806639098E-2</v>
      </c>
      <c r="BY18" s="17">
        <v>9.7108642131836898E-2</v>
      </c>
      <c r="BZ18" s="17"/>
      <c r="CA18" s="17">
        <v>0.13130945805731001</v>
      </c>
      <c r="CB18" s="17">
        <v>0.132727913791819</v>
      </c>
      <c r="CC18" s="17">
        <v>6.4832886148850202E-2</v>
      </c>
      <c r="CD18" s="17">
        <v>7.6334724567838894E-2</v>
      </c>
    </row>
    <row r="19" spans="2:82" ht="28.9">
      <c r="B19" s="18" t="s">
        <v>111</v>
      </c>
      <c r="C19" s="17">
        <v>5.1820496462873303E-2</v>
      </c>
      <c r="D19" s="17">
        <v>7.3029178813844506E-2</v>
      </c>
      <c r="E19" s="17">
        <v>3.1490987588998598E-2</v>
      </c>
      <c r="F19" s="17"/>
      <c r="G19" s="17">
        <v>3.8391506665250298E-2</v>
      </c>
      <c r="H19" s="17">
        <v>2.3105732865092099E-2</v>
      </c>
      <c r="I19" s="17">
        <v>3.4525182096651903E-2</v>
      </c>
      <c r="J19" s="17">
        <v>5.1130003049576399E-2</v>
      </c>
      <c r="K19" s="17">
        <v>6.1600138338550797E-2</v>
      </c>
      <c r="L19" s="17">
        <v>9.2290968515917102E-2</v>
      </c>
      <c r="M19" s="17"/>
      <c r="N19" s="17">
        <v>6.5146886336806098E-2</v>
      </c>
      <c r="O19" s="17">
        <v>4.7301797293521498E-2</v>
      </c>
      <c r="P19" s="17">
        <v>3.93105540745982E-2</v>
      </c>
      <c r="Q19" s="17">
        <v>5.3461973657912699E-2</v>
      </c>
      <c r="R19" s="17"/>
      <c r="S19" s="17">
        <v>4.2580207262962501E-2</v>
      </c>
      <c r="T19" s="17">
        <v>5.45438732882991E-2</v>
      </c>
      <c r="U19" s="17">
        <v>7.7493798402642505E-2</v>
      </c>
      <c r="V19" s="17">
        <v>4.1538499593712398E-2</v>
      </c>
      <c r="W19" s="17">
        <v>5.59283103660577E-2</v>
      </c>
      <c r="X19" s="17">
        <v>4.16189782154823E-2</v>
      </c>
      <c r="Y19" s="17">
        <v>5.1162066995641103E-2</v>
      </c>
      <c r="Z19" s="17">
        <v>4.8120258340717197E-2</v>
      </c>
      <c r="AA19" s="17">
        <v>5.3554483410775497E-2</v>
      </c>
      <c r="AB19" s="17">
        <v>6.4023565702074597E-2</v>
      </c>
      <c r="AC19" s="17">
        <v>5.1971415204312497E-2</v>
      </c>
      <c r="AD19" s="17">
        <v>3.0017567174413399E-2</v>
      </c>
      <c r="AE19" s="17"/>
      <c r="AF19" s="17">
        <v>5.1078861884500198E-2</v>
      </c>
      <c r="AG19" s="17">
        <v>4.1079671300558798E-2</v>
      </c>
      <c r="AH19" s="17">
        <v>3.2541763873647198E-2</v>
      </c>
      <c r="AI19" s="17">
        <v>5.1345000180351902E-2</v>
      </c>
      <c r="AJ19" s="17">
        <v>4.9190585544907399E-2</v>
      </c>
      <c r="AK19" s="17">
        <v>4.40841635149887E-2</v>
      </c>
      <c r="AL19" s="17">
        <v>5.5409460216463501E-2</v>
      </c>
      <c r="AM19" s="17">
        <v>7.8029791070535606E-2</v>
      </c>
      <c r="AN19" s="17">
        <v>5.7390648385088498E-2</v>
      </c>
      <c r="AO19" s="17">
        <v>7.4131804464088694E-2</v>
      </c>
      <c r="AP19" s="17">
        <v>5.33695322870818E-2</v>
      </c>
      <c r="AQ19" s="17">
        <v>4.8387292953483499E-2</v>
      </c>
      <c r="AR19" s="17">
        <v>5.32831333788817E-2</v>
      </c>
      <c r="AS19" s="17">
        <v>5.0757441156732003E-2</v>
      </c>
      <c r="AT19" s="17">
        <v>2.7929656648662898E-2</v>
      </c>
      <c r="AU19" s="17">
        <v>5.5795613806844502E-2</v>
      </c>
      <c r="AV19" s="17"/>
      <c r="AW19" s="17">
        <v>3.6216928445369598E-2</v>
      </c>
      <c r="AX19" s="17">
        <v>5.2694646888212703E-2</v>
      </c>
      <c r="AY19" s="17">
        <v>5.0195422303071502E-2</v>
      </c>
      <c r="AZ19" s="17">
        <v>6.0545969275590597E-2</v>
      </c>
      <c r="BA19" s="17">
        <v>6.5990381745516594E-2</v>
      </c>
      <c r="BB19" s="17">
        <v>5.5656644956751399E-2</v>
      </c>
      <c r="BC19" s="17"/>
      <c r="BD19" s="17">
        <v>4.7412229721624503E-2</v>
      </c>
      <c r="BE19" s="17">
        <v>4.1437555387840601E-2</v>
      </c>
      <c r="BF19" s="17">
        <v>5.3325632569940697E-2</v>
      </c>
      <c r="BG19" s="17">
        <v>5.8580809415604597E-2</v>
      </c>
      <c r="BH19" s="17">
        <v>3.2704677698176601E-2</v>
      </c>
      <c r="BI19" s="17"/>
      <c r="BJ19" s="17">
        <v>5.9443005042724699E-2</v>
      </c>
      <c r="BK19" s="17">
        <v>1.8684889076775499E-2</v>
      </c>
      <c r="BL19" s="17"/>
      <c r="BM19" s="17">
        <v>5.5541721723326998E-2</v>
      </c>
      <c r="BN19" s="17">
        <v>3.4624157473436099E-2</v>
      </c>
      <c r="BO19" s="17"/>
      <c r="BP19" s="17">
        <v>2.3447389290459499E-2</v>
      </c>
      <c r="BQ19" s="17">
        <v>4.4944013400864097E-2</v>
      </c>
      <c r="BR19" s="17">
        <v>4.8214802303968497E-2</v>
      </c>
      <c r="BS19" s="17">
        <v>5.6908622140105398E-2</v>
      </c>
      <c r="BT19" s="17"/>
      <c r="BU19" s="17">
        <v>5.5317337152771699E-2</v>
      </c>
      <c r="BV19" s="17">
        <v>4.7369160765293003E-2</v>
      </c>
      <c r="BW19" s="17"/>
      <c r="BX19" s="17">
        <v>4.7361506411376701E-2</v>
      </c>
      <c r="BY19" s="17">
        <v>5.35891806751293E-2</v>
      </c>
      <c r="BZ19" s="17"/>
      <c r="CA19" s="17">
        <v>9.6839171572464702E-2</v>
      </c>
      <c r="CB19" s="17">
        <v>6.4661503410555501E-2</v>
      </c>
      <c r="CC19" s="17">
        <v>4.2698334917160699E-2</v>
      </c>
      <c r="CD19" s="17">
        <v>3.7491544962226397E-2</v>
      </c>
    </row>
    <row r="20" spans="2:82" ht="28.9">
      <c r="B20" s="18" t="s">
        <v>112</v>
      </c>
      <c r="C20" s="17">
        <v>4.7758511126316801E-2</v>
      </c>
      <c r="D20" s="17">
        <v>5.6955843456829899E-2</v>
      </c>
      <c r="E20" s="17">
        <v>3.7982691338994602E-2</v>
      </c>
      <c r="F20" s="17"/>
      <c r="G20" s="17">
        <v>8.9768861531988306E-2</v>
      </c>
      <c r="H20" s="17">
        <v>7.8592856661117497E-2</v>
      </c>
      <c r="I20" s="17">
        <v>5.1206908739184799E-2</v>
      </c>
      <c r="J20" s="17">
        <v>3.6463411870272001E-2</v>
      </c>
      <c r="K20" s="17">
        <v>2.4650018784389501E-2</v>
      </c>
      <c r="L20" s="17">
        <v>1.6514446236268399E-2</v>
      </c>
      <c r="M20" s="17"/>
      <c r="N20" s="17">
        <v>4.4592226895949397E-2</v>
      </c>
      <c r="O20" s="17">
        <v>3.2808497744780798E-2</v>
      </c>
      <c r="P20" s="17">
        <v>6.0375993016920503E-2</v>
      </c>
      <c r="Q20" s="17">
        <v>5.68679969605295E-2</v>
      </c>
      <c r="R20" s="17"/>
      <c r="S20" s="17">
        <v>7.8135601087692103E-2</v>
      </c>
      <c r="T20" s="17">
        <v>4.18228567588445E-2</v>
      </c>
      <c r="U20" s="17">
        <v>2.83531414326329E-2</v>
      </c>
      <c r="V20" s="17">
        <v>3.5336477016585599E-2</v>
      </c>
      <c r="W20" s="17">
        <v>3.1007025617027801E-2</v>
      </c>
      <c r="X20" s="17">
        <v>5.4322852265650097E-2</v>
      </c>
      <c r="Y20" s="17">
        <v>6.1393812625158799E-2</v>
      </c>
      <c r="Z20" s="17">
        <v>5.6902112946803897E-2</v>
      </c>
      <c r="AA20" s="17">
        <v>3.5321758486502701E-2</v>
      </c>
      <c r="AB20" s="17">
        <v>3.9905486646309801E-2</v>
      </c>
      <c r="AC20" s="17">
        <v>5.0187960440731497E-2</v>
      </c>
      <c r="AD20" s="17">
        <v>5.6682875565278699E-2</v>
      </c>
      <c r="AE20" s="17"/>
      <c r="AF20" s="17">
        <v>0.17878476335715901</v>
      </c>
      <c r="AG20" s="17">
        <v>7.5655725168202306E-2</v>
      </c>
      <c r="AH20" s="17">
        <v>3.1127144874015699E-2</v>
      </c>
      <c r="AI20" s="17">
        <v>3.6114561481665801E-2</v>
      </c>
      <c r="AJ20" s="17">
        <v>6.2665685571342805E-2</v>
      </c>
      <c r="AK20" s="17">
        <v>4.3268287327069298E-2</v>
      </c>
      <c r="AL20" s="17">
        <v>6.5656841446432801E-2</v>
      </c>
      <c r="AM20" s="17">
        <v>3.4433089365637999E-2</v>
      </c>
      <c r="AN20" s="17">
        <v>4.8159945587114901E-2</v>
      </c>
      <c r="AO20" s="17">
        <v>5.0410667834009597E-2</v>
      </c>
      <c r="AP20" s="17">
        <v>3.5344582237859502E-2</v>
      </c>
      <c r="AQ20" s="17">
        <v>3.6584235976438499E-2</v>
      </c>
      <c r="AR20" s="17">
        <v>2.0425846797950599E-2</v>
      </c>
      <c r="AS20" s="17">
        <v>0.12625122955301701</v>
      </c>
      <c r="AT20" s="17">
        <v>3.0567252129372401E-2</v>
      </c>
      <c r="AU20" s="17">
        <v>4.0182073316519198E-2</v>
      </c>
      <c r="AV20" s="17"/>
      <c r="AW20" s="17">
        <v>6.9108421236774895E-2</v>
      </c>
      <c r="AX20" s="17">
        <v>4.5737248191853798E-2</v>
      </c>
      <c r="AY20" s="17">
        <v>3.7760837236306202E-2</v>
      </c>
      <c r="AZ20" s="17">
        <v>4.0787587496392497E-2</v>
      </c>
      <c r="BA20" s="17">
        <v>3.5114124722750703E-2</v>
      </c>
      <c r="BB20" s="17">
        <v>4.4010931427309101E-2</v>
      </c>
      <c r="BC20" s="17"/>
      <c r="BD20" s="17">
        <v>4.0220456001586503E-2</v>
      </c>
      <c r="BE20" s="17">
        <v>4.8670980543490602E-2</v>
      </c>
      <c r="BF20" s="17">
        <v>5.0263274107765099E-2</v>
      </c>
      <c r="BG20" s="17">
        <v>6.4265237517555807E-2</v>
      </c>
      <c r="BH20" s="17">
        <v>0.10729003344318901</v>
      </c>
      <c r="BI20" s="17"/>
      <c r="BJ20" s="17">
        <v>4.35480573058716E-2</v>
      </c>
      <c r="BK20" s="17">
        <v>6.6765236448735193E-2</v>
      </c>
      <c r="BL20" s="17"/>
      <c r="BM20" s="17">
        <v>4.36950418186084E-2</v>
      </c>
      <c r="BN20" s="17">
        <v>6.9160225024195804E-2</v>
      </c>
      <c r="BO20" s="17"/>
      <c r="BP20" s="17">
        <v>7.5321070311322305E-2</v>
      </c>
      <c r="BQ20" s="17">
        <v>4.61450325865881E-2</v>
      </c>
      <c r="BR20" s="17">
        <v>6.5545879478376895E-2</v>
      </c>
      <c r="BS20" s="17">
        <v>4.13226226462724E-2</v>
      </c>
      <c r="BT20" s="17"/>
      <c r="BU20" s="17">
        <v>3.8226621140270499E-2</v>
      </c>
      <c r="BV20" s="17">
        <v>5.9892218642036699E-2</v>
      </c>
      <c r="BW20" s="17"/>
      <c r="BX20" s="17">
        <v>5.30124060192598E-2</v>
      </c>
      <c r="BY20" s="17">
        <v>4.5674523307846097E-2</v>
      </c>
      <c r="BZ20" s="17"/>
      <c r="CA20" s="17">
        <v>3.51068028147433E-2</v>
      </c>
      <c r="CB20" s="17">
        <v>2.6108391238779501E-2</v>
      </c>
      <c r="CC20" s="17">
        <v>5.4118647099476697E-2</v>
      </c>
      <c r="CD20" s="17">
        <v>6.5105028511862104E-2</v>
      </c>
    </row>
    <row r="21" spans="2:82" ht="28.9">
      <c r="B21" s="18" t="s">
        <v>113</v>
      </c>
      <c r="C21" s="17">
        <v>4.6336920378129698E-2</v>
      </c>
      <c r="D21" s="17">
        <v>4.5357134135804798E-2</v>
      </c>
      <c r="E21" s="17">
        <v>4.7181208193934197E-2</v>
      </c>
      <c r="F21" s="17"/>
      <c r="G21" s="17">
        <v>9.0153075771251895E-2</v>
      </c>
      <c r="H21" s="17">
        <v>7.0300282634424296E-2</v>
      </c>
      <c r="I21" s="17">
        <v>5.0063050092020597E-2</v>
      </c>
      <c r="J21" s="17">
        <v>3.3154359688530997E-2</v>
      </c>
      <c r="K21" s="17">
        <v>1.9052469344347001E-2</v>
      </c>
      <c r="L21" s="17">
        <v>2.3598793582531301E-2</v>
      </c>
      <c r="M21" s="17"/>
      <c r="N21" s="17">
        <v>5.6181310684412601E-2</v>
      </c>
      <c r="O21" s="17">
        <v>3.64678230898988E-2</v>
      </c>
      <c r="P21" s="17">
        <v>5.54583566162496E-2</v>
      </c>
      <c r="Q21" s="17">
        <v>3.9158219530861599E-2</v>
      </c>
      <c r="R21" s="17"/>
      <c r="S21" s="17">
        <v>6.5378448098120406E-2</v>
      </c>
      <c r="T21" s="17">
        <v>4.5579225572646397E-2</v>
      </c>
      <c r="U21" s="17">
        <v>4.1154190381653598E-2</v>
      </c>
      <c r="V21" s="17">
        <v>5.9287799561062102E-2</v>
      </c>
      <c r="W21" s="17">
        <v>3.9062399288793098E-2</v>
      </c>
      <c r="X21" s="17">
        <v>4.1551111842053803E-2</v>
      </c>
      <c r="Y21" s="17">
        <v>3.7374803037948601E-2</v>
      </c>
      <c r="Z21" s="17">
        <v>4.9918545010065499E-2</v>
      </c>
      <c r="AA21" s="17">
        <v>3.7571703258708899E-2</v>
      </c>
      <c r="AB21" s="17">
        <v>3.53081906449998E-2</v>
      </c>
      <c r="AC21" s="17">
        <v>3.3116803465799198E-2</v>
      </c>
      <c r="AD21" s="17">
        <v>7.3442581826193704E-2</v>
      </c>
      <c r="AE21" s="17"/>
      <c r="AF21" s="17">
        <v>4.3629477109585202E-2</v>
      </c>
      <c r="AG21" s="17">
        <v>2.59197292012503E-2</v>
      </c>
      <c r="AH21" s="17">
        <v>3.0651955923347501E-2</v>
      </c>
      <c r="AI21" s="17">
        <v>3.8109356467504102E-2</v>
      </c>
      <c r="AJ21" s="17">
        <v>6.2709541233764404E-2</v>
      </c>
      <c r="AK21" s="17">
        <v>2.8198293695764001E-2</v>
      </c>
      <c r="AL21" s="17">
        <v>4.9788320845808698E-2</v>
      </c>
      <c r="AM21" s="17">
        <v>5.7505562496350499E-2</v>
      </c>
      <c r="AN21" s="17">
        <v>4.2639950935057597E-2</v>
      </c>
      <c r="AO21" s="17">
        <v>3.7953828304373903E-2</v>
      </c>
      <c r="AP21" s="17">
        <v>4.4880839440516497E-2</v>
      </c>
      <c r="AQ21" s="17">
        <v>5.9166387500233397E-2</v>
      </c>
      <c r="AR21" s="17">
        <v>7.5981661381943802E-2</v>
      </c>
      <c r="AS21" s="17">
        <v>5.0923332640098899E-2</v>
      </c>
      <c r="AT21" s="17">
        <v>5.5233918837373899E-2</v>
      </c>
      <c r="AU21" s="17">
        <v>8.1953734948703894E-2</v>
      </c>
      <c r="AV21" s="17"/>
      <c r="AW21" s="17">
        <v>6.4837865613493501E-2</v>
      </c>
      <c r="AX21" s="17">
        <v>4.73564051337114E-2</v>
      </c>
      <c r="AY21" s="17">
        <v>4.3147263882956602E-2</v>
      </c>
      <c r="AZ21" s="17">
        <v>3.4283290810558899E-2</v>
      </c>
      <c r="BA21" s="17">
        <v>3.4581757362011099E-2</v>
      </c>
      <c r="BB21" s="17">
        <v>4.0787580606295698E-2</v>
      </c>
      <c r="BC21" s="17"/>
      <c r="BD21" s="17">
        <v>3.24169684276054E-2</v>
      </c>
      <c r="BE21" s="17">
        <v>5.2138876116030797E-2</v>
      </c>
      <c r="BF21" s="17">
        <v>5.3319633575521198E-2</v>
      </c>
      <c r="BG21" s="17">
        <v>7.0639070392224196E-2</v>
      </c>
      <c r="BH21" s="17">
        <v>4.8212670843678002E-2</v>
      </c>
      <c r="BI21" s="17"/>
      <c r="BJ21" s="17">
        <v>4.3921684088952397E-2</v>
      </c>
      <c r="BK21" s="17">
        <v>5.73687967342855E-2</v>
      </c>
      <c r="BL21" s="17"/>
      <c r="BM21" s="17">
        <v>4.6884323110448399E-2</v>
      </c>
      <c r="BN21" s="17">
        <v>4.0521827603441002E-2</v>
      </c>
      <c r="BO21" s="17"/>
      <c r="BP21" s="17">
        <v>6.2404481561110697E-2</v>
      </c>
      <c r="BQ21" s="17">
        <v>5.43815616933776E-2</v>
      </c>
      <c r="BR21" s="17">
        <v>5.64175997666716E-2</v>
      </c>
      <c r="BS21" s="17">
        <v>4.3328008472943803E-2</v>
      </c>
      <c r="BT21" s="17"/>
      <c r="BU21" s="17">
        <v>4.6729867621877898E-2</v>
      </c>
      <c r="BV21" s="17">
        <v>4.58367145499331E-2</v>
      </c>
      <c r="BW21" s="17"/>
      <c r="BX21" s="17">
        <v>6.6464065587415494E-2</v>
      </c>
      <c r="BY21" s="17">
        <v>3.83533717363247E-2</v>
      </c>
      <c r="BZ21" s="17"/>
      <c r="CA21" s="17">
        <v>4.2525582855422399E-2</v>
      </c>
      <c r="CB21" s="17">
        <v>1.7892922953918401E-2</v>
      </c>
      <c r="CC21" s="17">
        <v>5.94503940103931E-2</v>
      </c>
      <c r="CD21" s="17">
        <v>6.0686765733288101E-2</v>
      </c>
    </row>
    <row r="22" spans="2:82">
      <c r="B22" s="18" t="s">
        <v>114</v>
      </c>
      <c r="C22" s="17">
        <v>4.0616082605734398E-2</v>
      </c>
      <c r="D22" s="17">
        <v>4.01031494621207E-2</v>
      </c>
      <c r="E22" s="17">
        <v>4.0918999636456697E-2</v>
      </c>
      <c r="F22" s="17"/>
      <c r="G22" s="17">
        <v>4.0127625657095198E-2</v>
      </c>
      <c r="H22" s="17">
        <v>4.5871343268734002E-2</v>
      </c>
      <c r="I22" s="17">
        <v>3.7764091984542399E-2</v>
      </c>
      <c r="J22" s="17">
        <v>2.8378490659325298E-2</v>
      </c>
      <c r="K22" s="17">
        <v>3.9614214446733E-2</v>
      </c>
      <c r="L22" s="17">
        <v>4.9602989310220703E-2</v>
      </c>
      <c r="M22" s="17"/>
      <c r="N22" s="17">
        <v>3.74720846776119E-2</v>
      </c>
      <c r="O22" s="17">
        <v>3.7859174195046801E-2</v>
      </c>
      <c r="P22" s="17">
        <v>3.9818937973583601E-2</v>
      </c>
      <c r="Q22" s="17">
        <v>4.6379099647927802E-2</v>
      </c>
      <c r="R22" s="17"/>
      <c r="S22" s="17">
        <v>4.02927136035207E-2</v>
      </c>
      <c r="T22" s="17">
        <v>4.2321737844782201E-2</v>
      </c>
      <c r="U22" s="17">
        <v>2.8247267758664301E-2</v>
      </c>
      <c r="V22" s="17">
        <v>4.8463143344964099E-2</v>
      </c>
      <c r="W22" s="17">
        <v>3.2778591702443897E-2</v>
      </c>
      <c r="X22" s="17">
        <v>4.4222130510580701E-2</v>
      </c>
      <c r="Y22" s="17">
        <v>4.1731277972564401E-2</v>
      </c>
      <c r="Z22" s="17">
        <v>3.5462806081499702E-2</v>
      </c>
      <c r="AA22" s="17">
        <v>5.4508483574003903E-2</v>
      </c>
      <c r="AB22" s="17">
        <v>3.3217637676033099E-2</v>
      </c>
      <c r="AC22" s="17">
        <v>4.2369203480246101E-2</v>
      </c>
      <c r="AD22" s="17">
        <v>2.3875709862305899E-2</v>
      </c>
      <c r="AE22" s="17"/>
      <c r="AF22" s="17">
        <v>0</v>
      </c>
      <c r="AG22" s="17">
        <v>6.08999628344912E-2</v>
      </c>
      <c r="AH22" s="17">
        <v>3.0493325953599298E-2</v>
      </c>
      <c r="AI22" s="17">
        <v>4.6613394537988302E-2</v>
      </c>
      <c r="AJ22" s="17">
        <v>5.1464535181836503E-2</v>
      </c>
      <c r="AK22" s="17">
        <v>3.6307619587585001E-2</v>
      </c>
      <c r="AL22" s="17">
        <v>3.8436627081530998E-2</v>
      </c>
      <c r="AM22" s="17">
        <v>1.9609781520577001E-2</v>
      </c>
      <c r="AN22" s="17">
        <v>5.2403803748101899E-2</v>
      </c>
      <c r="AO22" s="17">
        <v>4.70893535614487E-2</v>
      </c>
      <c r="AP22" s="17">
        <v>2.93561098377483E-2</v>
      </c>
      <c r="AQ22" s="17">
        <v>3.5552968780066502E-2</v>
      </c>
      <c r="AR22" s="17">
        <v>4.9682135937836699E-2</v>
      </c>
      <c r="AS22" s="17">
        <v>3.1899931295593403E-2</v>
      </c>
      <c r="AT22" s="17">
        <v>4.2220090531707499E-2</v>
      </c>
      <c r="AU22" s="17">
        <v>4.9187697095979803E-2</v>
      </c>
      <c r="AV22" s="17"/>
      <c r="AW22" s="17">
        <v>4.5705605703272603E-2</v>
      </c>
      <c r="AX22" s="17">
        <v>4.0534534259260999E-2</v>
      </c>
      <c r="AY22" s="17">
        <v>4.0006601390288901E-2</v>
      </c>
      <c r="AZ22" s="17">
        <v>3.4205876963143499E-2</v>
      </c>
      <c r="BA22" s="17">
        <v>3.7834553012161799E-2</v>
      </c>
      <c r="BB22" s="17">
        <v>5.0427035804755299E-2</v>
      </c>
      <c r="BC22" s="17"/>
      <c r="BD22" s="17">
        <v>4.6100200823502802E-2</v>
      </c>
      <c r="BE22" s="17">
        <v>3.5150340172571397E-2</v>
      </c>
      <c r="BF22" s="17">
        <v>3.5496755417644098E-2</v>
      </c>
      <c r="BG22" s="17">
        <v>3.85871183462047E-2</v>
      </c>
      <c r="BH22" s="17">
        <v>1.24158013710118E-2</v>
      </c>
      <c r="BI22" s="17"/>
      <c r="BJ22" s="17">
        <v>4.1967663497589597E-2</v>
      </c>
      <c r="BK22" s="17">
        <v>3.6088310698691499E-2</v>
      </c>
      <c r="BL22" s="17"/>
      <c r="BM22" s="17">
        <v>4.1337005478561901E-2</v>
      </c>
      <c r="BN22" s="17">
        <v>3.49936346095681E-2</v>
      </c>
      <c r="BO22" s="17"/>
      <c r="BP22" s="17">
        <v>3.92131152454493E-2</v>
      </c>
      <c r="BQ22" s="17">
        <v>4.25259531017253E-2</v>
      </c>
      <c r="BR22" s="17">
        <v>3.37646154295995E-2</v>
      </c>
      <c r="BS22" s="17">
        <v>3.9059325660756199E-2</v>
      </c>
      <c r="BT22" s="17"/>
      <c r="BU22" s="17">
        <v>4.3117879572470298E-2</v>
      </c>
      <c r="BV22" s="17">
        <v>3.7431397018455603E-2</v>
      </c>
      <c r="BW22" s="17"/>
      <c r="BX22" s="17">
        <v>4.8545730318853501E-2</v>
      </c>
      <c r="BY22" s="17">
        <v>3.7470741944066403E-2</v>
      </c>
      <c r="BZ22" s="17"/>
      <c r="CA22" s="17">
        <v>6.0669087779725801E-2</v>
      </c>
      <c r="CB22" s="17">
        <v>5.16548822072272E-2</v>
      </c>
      <c r="CC22" s="17">
        <v>3.59606684150926E-2</v>
      </c>
      <c r="CD22" s="17">
        <v>2.9741229371012801E-2</v>
      </c>
    </row>
    <row r="23" spans="2:82">
      <c r="B23" s="18" t="s">
        <v>115</v>
      </c>
      <c r="C23" s="17">
        <v>3.1431395175464699E-2</v>
      </c>
      <c r="D23" s="17">
        <v>2.9524542364748E-2</v>
      </c>
      <c r="E23" s="17">
        <v>3.3527714901025199E-2</v>
      </c>
      <c r="F23" s="17"/>
      <c r="G23" s="17">
        <v>2.4168468679130101E-2</v>
      </c>
      <c r="H23" s="17">
        <v>2.8017414722871701E-2</v>
      </c>
      <c r="I23" s="17">
        <v>2.98470895806946E-2</v>
      </c>
      <c r="J23" s="17">
        <v>2.31919057544108E-2</v>
      </c>
      <c r="K23" s="17">
        <v>4.4551304612867701E-2</v>
      </c>
      <c r="L23" s="17">
        <v>3.8244000517743001E-2</v>
      </c>
      <c r="M23" s="17"/>
      <c r="N23" s="17">
        <v>2.73689686417064E-2</v>
      </c>
      <c r="O23" s="17">
        <v>3.1057079832794699E-2</v>
      </c>
      <c r="P23" s="17">
        <v>3.6520279495950297E-2</v>
      </c>
      <c r="Q23" s="17">
        <v>3.2553309459326198E-2</v>
      </c>
      <c r="R23" s="17"/>
      <c r="S23" s="17">
        <v>3.5064211558996902E-2</v>
      </c>
      <c r="T23" s="17">
        <v>3.2410538910306201E-2</v>
      </c>
      <c r="U23" s="17">
        <v>4.1167875699948502E-2</v>
      </c>
      <c r="V23" s="17">
        <v>2.16297661325816E-2</v>
      </c>
      <c r="W23" s="17">
        <v>3.0230616299747801E-2</v>
      </c>
      <c r="X23" s="17">
        <v>4.0449646804764101E-2</v>
      </c>
      <c r="Y23" s="17">
        <v>2.6628848213612801E-2</v>
      </c>
      <c r="Z23" s="17">
        <v>2.0685511371245802E-2</v>
      </c>
      <c r="AA23" s="17">
        <v>2.4107527229072501E-2</v>
      </c>
      <c r="AB23" s="17">
        <v>2.1993044920200398E-2</v>
      </c>
      <c r="AC23" s="17">
        <v>4.0976983839912599E-2</v>
      </c>
      <c r="AD23" s="17">
        <v>5.5815964428682301E-2</v>
      </c>
      <c r="AE23" s="17"/>
      <c r="AF23" s="17">
        <v>0</v>
      </c>
      <c r="AG23" s="17">
        <v>4.5257899188343199E-2</v>
      </c>
      <c r="AH23" s="17">
        <v>5.0679690250447697E-2</v>
      </c>
      <c r="AI23" s="17">
        <v>4.3209554702901803E-2</v>
      </c>
      <c r="AJ23" s="17">
        <v>2.3956980476795699E-2</v>
      </c>
      <c r="AK23" s="17">
        <v>4.5654546056201402E-2</v>
      </c>
      <c r="AL23" s="17">
        <v>3.0474960833287199E-2</v>
      </c>
      <c r="AM23" s="17">
        <v>2.7600583399961E-2</v>
      </c>
      <c r="AN23" s="17">
        <v>3.3156072555527598E-2</v>
      </c>
      <c r="AO23" s="17">
        <v>2.0038348293464601E-2</v>
      </c>
      <c r="AP23" s="17">
        <v>2.26385397483174E-2</v>
      </c>
      <c r="AQ23" s="17">
        <v>1.19234332859403E-2</v>
      </c>
      <c r="AR23" s="17">
        <v>1.53255236070656E-2</v>
      </c>
      <c r="AS23" s="17">
        <v>4.0223542101666399E-2</v>
      </c>
      <c r="AT23" s="17">
        <v>3.4284777404781398E-2</v>
      </c>
      <c r="AU23" s="17">
        <v>2.2219439121134499E-2</v>
      </c>
      <c r="AV23" s="17"/>
      <c r="AW23" s="17">
        <v>2.8258072867432399E-2</v>
      </c>
      <c r="AX23" s="17">
        <v>2.8377271547049401E-2</v>
      </c>
      <c r="AY23" s="17">
        <v>2.3348357613957399E-2</v>
      </c>
      <c r="AZ23" s="17">
        <v>3.4094760590471701E-2</v>
      </c>
      <c r="BA23" s="17">
        <v>4.8955027800922202E-2</v>
      </c>
      <c r="BB23" s="17">
        <v>3.3308180318461E-2</v>
      </c>
      <c r="BC23" s="17"/>
      <c r="BD23" s="17">
        <v>2.4439069756862299E-2</v>
      </c>
      <c r="BE23" s="17">
        <v>2.2366783013374199E-2</v>
      </c>
      <c r="BF23" s="17">
        <v>2.6032314003545099E-2</v>
      </c>
      <c r="BG23" s="17">
        <v>4.7594084180067699E-2</v>
      </c>
      <c r="BH23" s="17">
        <v>3.10117580776176E-2</v>
      </c>
      <c r="BI23" s="17"/>
      <c r="BJ23" s="17">
        <v>3.4335706550665798E-2</v>
      </c>
      <c r="BK23" s="17">
        <v>1.9664651293986701E-2</v>
      </c>
      <c r="BL23" s="17"/>
      <c r="BM23" s="17">
        <v>3.2740623411885703E-2</v>
      </c>
      <c r="BN23" s="17">
        <v>2.43900617155366E-2</v>
      </c>
      <c r="BO23" s="17"/>
      <c r="BP23" s="17">
        <v>2.7510297963294999E-2</v>
      </c>
      <c r="BQ23" s="17">
        <v>3.0664442051398299E-2</v>
      </c>
      <c r="BR23" s="17">
        <v>2.1567678990002101E-2</v>
      </c>
      <c r="BS23" s="17">
        <v>3.4177371593514597E-2</v>
      </c>
      <c r="BT23" s="17"/>
      <c r="BU23" s="17">
        <v>3.14452539868912E-2</v>
      </c>
      <c r="BV23" s="17">
        <v>3.1413753473282603E-2</v>
      </c>
      <c r="BW23" s="17"/>
      <c r="BX23" s="17">
        <v>3.7865045791504702E-2</v>
      </c>
      <c r="BY23" s="17">
        <v>2.8879450421082E-2</v>
      </c>
      <c r="BZ23" s="17"/>
      <c r="CA23" s="17">
        <v>3.4900101558666699E-2</v>
      </c>
      <c r="CB23" s="17">
        <v>3.7058983777316999E-2</v>
      </c>
      <c r="CC23" s="17">
        <v>2.5356025681434399E-2</v>
      </c>
      <c r="CD23" s="17">
        <v>3.1617329506872398E-2</v>
      </c>
    </row>
    <row r="24" spans="2:82">
      <c r="B24" s="18" t="s">
        <v>116</v>
      </c>
      <c r="C24" s="17">
        <v>3.8035690744813999E-3</v>
      </c>
      <c r="D24" s="17">
        <v>3.9331294093920702E-3</v>
      </c>
      <c r="E24" s="17">
        <v>3.7053227000816099E-3</v>
      </c>
      <c r="F24" s="17"/>
      <c r="G24" s="17">
        <v>0</v>
      </c>
      <c r="H24" s="17">
        <v>8.1235429270911392E-3</v>
      </c>
      <c r="I24" s="17">
        <v>2.81797583373866E-3</v>
      </c>
      <c r="J24" s="17">
        <v>1.0136555850578301E-2</v>
      </c>
      <c r="K24" s="17">
        <v>0</v>
      </c>
      <c r="L24" s="17">
        <v>1.0208095900844599E-3</v>
      </c>
      <c r="M24" s="17"/>
      <c r="N24" s="17">
        <v>3.4954842137707299E-3</v>
      </c>
      <c r="O24" s="17">
        <v>1.9735847032967399E-3</v>
      </c>
      <c r="P24" s="17">
        <v>2.4448109141710101E-3</v>
      </c>
      <c r="Q24" s="17">
        <v>7.3321368199785004E-3</v>
      </c>
      <c r="R24" s="17"/>
      <c r="S24" s="17">
        <v>4.8572791125651698E-3</v>
      </c>
      <c r="T24" s="17">
        <v>0</v>
      </c>
      <c r="U24" s="17">
        <v>0</v>
      </c>
      <c r="V24" s="17">
        <v>2.8332584474845099E-3</v>
      </c>
      <c r="W24" s="17">
        <v>3.0507511126969698E-3</v>
      </c>
      <c r="X24" s="17">
        <v>5.4564878185807998E-3</v>
      </c>
      <c r="Y24" s="17">
        <v>3.4840258865983399E-3</v>
      </c>
      <c r="Z24" s="17">
        <v>0</v>
      </c>
      <c r="AA24" s="17">
        <v>5.11287508574579E-3</v>
      </c>
      <c r="AB24" s="17">
        <v>3.0133810276135901E-3</v>
      </c>
      <c r="AC24" s="17">
        <v>0</v>
      </c>
      <c r="AD24" s="17">
        <v>3.50498124928358E-2</v>
      </c>
      <c r="AE24" s="17"/>
      <c r="AF24" s="17">
        <v>0</v>
      </c>
      <c r="AG24" s="17">
        <v>5.02719794254232E-3</v>
      </c>
      <c r="AH24" s="17">
        <v>4.1888835198503503E-3</v>
      </c>
      <c r="AI24" s="17">
        <v>0</v>
      </c>
      <c r="AJ24" s="17">
        <v>5.0231491819635703E-3</v>
      </c>
      <c r="AK24" s="17">
        <v>1.99113360155509E-3</v>
      </c>
      <c r="AL24" s="17">
        <v>2.6164980547354099E-3</v>
      </c>
      <c r="AM24" s="17">
        <v>3.8504956243215599E-3</v>
      </c>
      <c r="AN24" s="17">
        <v>0</v>
      </c>
      <c r="AO24" s="17">
        <v>0</v>
      </c>
      <c r="AP24" s="17">
        <v>3.8151621430144401E-3</v>
      </c>
      <c r="AQ24" s="17">
        <v>4.8575328638052299E-3</v>
      </c>
      <c r="AR24" s="17">
        <v>1.9304646002323299E-2</v>
      </c>
      <c r="AS24" s="17">
        <v>0</v>
      </c>
      <c r="AT24" s="17">
        <v>8.9964891264586993E-3</v>
      </c>
      <c r="AU24" s="17">
        <v>5.5878393550868599E-3</v>
      </c>
      <c r="AV24" s="17"/>
      <c r="AW24" s="17">
        <v>7.38614264147685E-3</v>
      </c>
      <c r="AX24" s="17">
        <v>0</v>
      </c>
      <c r="AY24" s="17">
        <v>2.0924683689685299E-3</v>
      </c>
      <c r="AZ24" s="17">
        <v>6.2367013032073801E-3</v>
      </c>
      <c r="BA24" s="17">
        <v>0</v>
      </c>
      <c r="BB24" s="17">
        <v>9.8905766175613405E-3</v>
      </c>
      <c r="BC24" s="17"/>
      <c r="BD24" s="17">
        <v>7.75151344324516E-3</v>
      </c>
      <c r="BE24" s="17">
        <v>1.25301830371914E-3</v>
      </c>
      <c r="BF24" s="17">
        <v>0</v>
      </c>
      <c r="BG24" s="17">
        <v>4.3808117386513398E-3</v>
      </c>
      <c r="BH24" s="17">
        <v>3.0072131564054898E-2</v>
      </c>
      <c r="BI24" s="17"/>
      <c r="BJ24" s="17">
        <v>3.83446166339976E-3</v>
      </c>
      <c r="BK24" s="17">
        <v>3.8049731979942101E-3</v>
      </c>
      <c r="BL24" s="17"/>
      <c r="BM24" s="17">
        <v>3.99900743044061E-3</v>
      </c>
      <c r="BN24" s="17">
        <v>2.9276257278123201E-3</v>
      </c>
      <c r="BO24" s="17"/>
      <c r="BP24" s="17">
        <v>2.16673622007661E-3</v>
      </c>
      <c r="BQ24" s="17">
        <v>4.53311805682244E-3</v>
      </c>
      <c r="BR24" s="17">
        <v>0</v>
      </c>
      <c r="BS24" s="17">
        <v>3.33339117125568E-3</v>
      </c>
      <c r="BT24" s="17"/>
      <c r="BU24" s="17">
        <v>3.9266974069971502E-3</v>
      </c>
      <c r="BV24" s="17">
        <v>3.6468317248234202E-3</v>
      </c>
      <c r="BW24" s="17"/>
      <c r="BX24" s="17">
        <v>5.8480772880318997E-3</v>
      </c>
      <c r="BY24" s="17">
        <v>2.9926030581027001E-3</v>
      </c>
      <c r="BZ24" s="17"/>
      <c r="CA24" s="17">
        <v>6.0618843443517E-3</v>
      </c>
      <c r="CB24" s="17">
        <v>1.5954399436943899E-3</v>
      </c>
      <c r="CC24" s="17">
        <v>8.5837134164718702E-4</v>
      </c>
      <c r="CD24" s="17">
        <v>8.5015729356232497E-3</v>
      </c>
    </row>
    <row r="25" spans="2:82">
      <c r="B25" s="18" t="s">
        <v>117</v>
      </c>
      <c r="C25" s="19">
        <v>3.7178118474185499E-3</v>
      </c>
      <c r="D25" s="19">
        <v>4.7373510495820502E-3</v>
      </c>
      <c r="E25" s="19">
        <v>2.7496627592804002E-3</v>
      </c>
      <c r="F25" s="19"/>
      <c r="G25" s="19">
        <v>5.2666426611473801E-3</v>
      </c>
      <c r="H25" s="19">
        <v>4.7309865670859498E-3</v>
      </c>
      <c r="I25" s="19">
        <v>2.7644975783317799E-3</v>
      </c>
      <c r="J25" s="19">
        <v>5.0504875093155804E-3</v>
      </c>
      <c r="K25" s="19">
        <v>1.475149115672E-3</v>
      </c>
      <c r="L25" s="19">
        <v>3.0592964308725199E-3</v>
      </c>
      <c r="M25" s="19"/>
      <c r="N25" s="19">
        <v>2.37383831024223E-3</v>
      </c>
      <c r="O25" s="19">
        <v>2.5440722075760502E-3</v>
      </c>
      <c r="P25" s="19">
        <v>2.67997419928973E-3</v>
      </c>
      <c r="Q25" s="19">
        <v>4.8039917308187897E-3</v>
      </c>
      <c r="R25" s="19"/>
      <c r="S25" s="19">
        <v>3.18661865911244E-3</v>
      </c>
      <c r="T25" s="19">
        <v>0</v>
      </c>
      <c r="U25" s="19">
        <v>2.90309019076373E-3</v>
      </c>
      <c r="V25" s="19">
        <v>6.3426416538194998E-3</v>
      </c>
      <c r="W25" s="19">
        <v>9.0493917170985892E-3</v>
      </c>
      <c r="X25" s="19">
        <v>3.1782893608712499E-3</v>
      </c>
      <c r="Y25" s="19">
        <v>4.9825217821333704E-3</v>
      </c>
      <c r="Z25" s="19">
        <v>0</v>
      </c>
      <c r="AA25" s="19">
        <v>7.0646200417715998E-3</v>
      </c>
      <c r="AB25" s="19">
        <v>4.1484619221279304E-3</v>
      </c>
      <c r="AC25" s="19">
        <v>0</v>
      </c>
      <c r="AD25" s="19">
        <v>0</v>
      </c>
      <c r="AE25" s="19"/>
      <c r="AF25" s="19">
        <v>0</v>
      </c>
      <c r="AG25" s="19">
        <v>0</v>
      </c>
      <c r="AH25" s="19">
        <v>0</v>
      </c>
      <c r="AI25" s="19">
        <v>7.8034029006196701E-3</v>
      </c>
      <c r="AJ25" s="19">
        <v>4.5095035137829604E-3</v>
      </c>
      <c r="AK25" s="19">
        <v>1.96039279186954E-3</v>
      </c>
      <c r="AL25" s="19">
        <v>0</v>
      </c>
      <c r="AM25" s="19">
        <v>5.1575886381749203E-3</v>
      </c>
      <c r="AN25" s="19">
        <v>3.1599449187114199E-3</v>
      </c>
      <c r="AO25" s="19">
        <v>0</v>
      </c>
      <c r="AP25" s="19">
        <v>0</v>
      </c>
      <c r="AQ25" s="19">
        <v>0</v>
      </c>
      <c r="AR25" s="19">
        <v>0</v>
      </c>
      <c r="AS25" s="19">
        <v>0</v>
      </c>
      <c r="AT25" s="19">
        <v>1.3001935020526999E-2</v>
      </c>
      <c r="AU25" s="19">
        <v>6.3000582562713799E-3</v>
      </c>
      <c r="AV25" s="19"/>
      <c r="AW25" s="19">
        <v>2.4582475606257401E-3</v>
      </c>
      <c r="AX25" s="19">
        <v>5.1495953984418402E-3</v>
      </c>
      <c r="AY25" s="19">
        <v>5.4981475577030401E-3</v>
      </c>
      <c r="AZ25" s="19">
        <v>2.82084650653749E-3</v>
      </c>
      <c r="BA25" s="19">
        <v>1.95051121959124E-3</v>
      </c>
      <c r="BB25" s="19">
        <v>0</v>
      </c>
      <c r="BC25" s="19"/>
      <c r="BD25" s="19">
        <v>4.3328315710756604E-3</v>
      </c>
      <c r="BE25" s="19">
        <v>0</v>
      </c>
      <c r="BF25" s="19">
        <v>5.4149042174142098E-3</v>
      </c>
      <c r="BG25" s="19">
        <v>1.7707053772231399E-3</v>
      </c>
      <c r="BH25" s="19">
        <v>0</v>
      </c>
      <c r="BI25" s="19"/>
      <c r="BJ25" s="19">
        <v>2.7442523108818402E-3</v>
      </c>
      <c r="BK25" s="19">
        <v>3.5317739956961399E-3</v>
      </c>
      <c r="BL25" s="19"/>
      <c r="BM25" s="19">
        <v>3.5136795239971799E-3</v>
      </c>
      <c r="BN25" s="19">
        <v>2.5873435287951398E-3</v>
      </c>
      <c r="BO25" s="19"/>
      <c r="BP25" s="19">
        <v>1.8798721650522101E-3</v>
      </c>
      <c r="BQ25" s="19">
        <v>3.8718900178333999E-3</v>
      </c>
      <c r="BR25" s="19">
        <v>0</v>
      </c>
      <c r="BS25" s="19">
        <v>3.4186095553912E-3</v>
      </c>
      <c r="BT25" s="19"/>
      <c r="BU25" s="19">
        <v>8.9053832289321603E-4</v>
      </c>
      <c r="BV25" s="19">
        <v>7.3168158291838196E-3</v>
      </c>
      <c r="BW25" s="19"/>
      <c r="BX25" s="19">
        <v>2.4964159987318998E-3</v>
      </c>
      <c r="BY25" s="19">
        <v>4.20228558015586E-3</v>
      </c>
      <c r="BZ25" s="19"/>
      <c r="CA25" s="19">
        <v>0</v>
      </c>
      <c r="CB25" s="19">
        <v>3.3832524872302399E-3</v>
      </c>
      <c r="CC25" s="19">
        <v>0</v>
      </c>
      <c r="CD25" s="19">
        <v>8.9957871910774801E-3</v>
      </c>
    </row>
    <row r="26" spans="2:82">
      <c r="B26" s="16"/>
    </row>
    <row r="27" spans="2:82">
      <c r="B27" t="s">
        <v>427</v>
      </c>
    </row>
    <row r="28" spans="2:82">
      <c r="B28" t="s">
        <v>428</v>
      </c>
    </row>
    <row r="30" spans="2:82">
      <c r="B30"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CD25"/>
  <sheetViews>
    <sheetView showGridLines="0" topLeftCell="A15" workbookViewId="0">
      <pane xSplit="2" topLeftCell="C1" activePane="topRight" state="frozen"/>
      <selection pane="topRight" activeCell="B22" sqref="B22"/>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211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3490</v>
      </c>
      <c r="D7" s="10">
        <v>1714</v>
      </c>
      <c r="E7" s="10">
        <v>1764</v>
      </c>
      <c r="F7" s="10"/>
      <c r="G7" s="10">
        <v>479</v>
      </c>
      <c r="H7" s="10">
        <v>599</v>
      </c>
      <c r="I7" s="10">
        <v>595</v>
      </c>
      <c r="J7" s="10">
        <v>572</v>
      </c>
      <c r="K7" s="10">
        <v>498</v>
      </c>
      <c r="L7" s="10">
        <v>747</v>
      </c>
      <c r="M7" s="10"/>
      <c r="N7" s="10">
        <v>1089</v>
      </c>
      <c r="O7" s="10">
        <v>978</v>
      </c>
      <c r="P7" s="10">
        <v>657</v>
      </c>
      <c r="Q7" s="10">
        <v>746</v>
      </c>
      <c r="R7" s="10"/>
      <c r="S7" s="10">
        <v>531</v>
      </c>
      <c r="T7" s="10">
        <v>494</v>
      </c>
      <c r="U7" s="10">
        <v>260</v>
      </c>
      <c r="V7" s="10">
        <v>274</v>
      </c>
      <c r="W7" s="10">
        <v>263</v>
      </c>
      <c r="X7" s="10">
        <v>309</v>
      </c>
      <c r="Y7" s="10">
        <v>306</v>
      </c>
      <c r="Z7" s="10">
        <v>150</v>
      </c>
      <c r="AA7" s="10">
        <v>400</v>
      </c>
      <c r="AB7" s="10">
        <v>267</v>
      </c>
      <c r="AC7" s="10">
        <v>157</v>
      </c>
      <c r="AD7" s="10">
        <v>79</v>
      </c>
      <c r="AE7" s="10"/>
      <c r="AF7" s="10">
        <v>13</v>
      </c>
      <c r="AG7" s="10">
        <v>133</v>
      </c>
      <c r="AH7" s="10">
        <v>227</v>
      </c>
      <c r="AI7" s="10">
        <v>236</v>
      </c>
      <c r="AJ7" s="10">
        <v>322</v>
      </c>
      <c r="AK7" s="10">
        <v>368</v>
      </c>
      <c r="AL7" s="10">
        <v>344</v>
      </c>
      <c r="AM7" s="10">
        <v>262</v>
      </c>
      <c r="AN7" s="10">
        <v>260</v>
      </c>
      <c r="AO7" s="10">
        <v>208</v>
      </c>
      <c r="AP7" s="10">
        <v>259</v>
      </c>
      <c r="AQ7" s="10">
        <v>207</v>
      </c>
      <c r="AR7" s="10">
        <v>141</v>
      </c>
      <c r="AS7" s="10">
        <v>88</v>
      </c>
      <c r="AT7" s="10">
        <v>87</v>
      </c>
      <c r="AU7" s="10">
        <v>199</v>
      </c>
      <c r="AV7" s="10"/>
      <c r="AW7" s="10">
        <v>827</v>
      </c>
      <c r="AX7" s="10">
        <v>979</v>
      </c>
      <c r="AY7" s="10">
        <v>432</v>
      </c>
      <c r="AZ7" s="10">
        <v>676</v>
      </c>
      <c r="BA7" s="10">
        <v>380</v>
      </c>
      <c r="BB7" s="10">
        <v>195</v>
      </c>
      <c r="BC7" s="10"/>
      <c r="BD7" s="10">
        <v>717</v>
      </c>
      <c r="BE7" s="10">
        <v>750</v>
      </c>
      <c r="BF7" s="10">
        <v>1007</v>
      </c>
      <c r="BG7" s="10">
        <v>476</v>
      </c>
      <c r="BH7" s="10">
        <v>64</v>
      </c>
      <c r="BI7" s="10"/>
      <c r="BJ7" s="10">
        <v>2792</v>
      </c>
      <c r="BK7" s="10">
        <v>677</v>
      </c>
      <c r="BL7" s="10"/>
      <c r="BM7" s="10">
        <v>2862</v>
      </c>
      <c r="BN7" s="10">
        <v>614</v>
      </c>
      <c r="BO7" s="10"/>
      <c r="BP7" s="10">
        <v>442</v>
      </c>
      <c r="BQ7" s="10">
        <v>397</v>
      </c>
      <c r="BR7" s="10">
        <v>172</v>
      </c>
      <c r="BS7" s="10">
        <v>2340</v>
      </c>
      <c r="BT7" s="10"/>
      <c r="BU7" s="10">
        <v>2067</v>
      </c>
      <c r="BV7" s="10">
        <v>1423</v>
      </c>
      <c r="BW7" s="10"/>
      <c r="BX7" s="10">
        <v>1077</v>
      </c>
      <c r="BY7" s="10">
        <v>2413</v>
      </c>
      <c r="BZ7" s="10"/>
      <c r="CA7" s="10">
        <v>294</v>
      </c>
      <c r="CB7" s="10">
        <v>872</v>
      </c>
      <c r="CC7" s="10">
        <v>1298</v>
      </c>
      <c r="CD7" s="10">
        <v>1026</v>
      </c>
    </row>
    <row r="8" spans="2:82" ht="30" customHeight="1">
      <c r="B8" s="11" t="s">
        <v>99</v>
      </c>
      <c r="C8" s="11">
        <v>3486</v>
      </c>
      <c r="D8" s="11">
        <v>1744</v>
      </c>
      <c r="E8" s="11">
        <v>1731</v>
      </c>
      <c r="F8" s="11"/>
      <c r="G8" s="11">
        <v>527</v>
      </c>
      <c r="H8" s="11">
        <v>606</v>
      </c>
      <c r="I8" s="11">
        <v>596</v>
      </c>
      <c r="J8" s="11">
        <v>556</v>
      </c>
      <c r="K8" s="11">
        <v>478</v>
      </c>
      <c r="L8" s="11">
        <v>723</v>
      </c>
      <c r="M8" s="11"/>
      <c r="N8" s="11">
        <v>994</v>
      </c>
      <c r="O8" s="11">
        <v>908</v>
      </c>
      <c r="P8" s="11">
        <v>744</v>
      </c>
      <c r="Q8" s="11">
        <v>820</v>
      </c>
      <c r="R8" s="11"/>
      <c r="S8" s="11">
        <v>518</v>
      </c>
      <c r="T8" s="11">
        <v>461</v>
      </c>
      <c r="U8" s="11">
        <v>271</v>
      </c>
      <c r="V8" s="11">
        <v>298</v>
      </c>
      <c r="W8" s="11">
        <v>243</v>
      </c>
      <c r="X8" s="11">
        <v>313</v>
      </c>
      <c r="Y8" s="11">
        <v>274</v>
      </c>
      <c r="Z8" s="11">
        <v>139</v>
      </c>
      <c r="AA8" s="11">
        <v>379</v>
      </c>
      <c r="AB8" s="11">
        <v>319</v>
      </c>
      <c r="AC8" s="11">
        <v>168</v>
      </c>
      <c r="AD8" s="11">
        <v>103</v>
      </c>
      <c r="AE8" s="11"/>
      <c r="AF8" s="11">
        <v>13</v>
      </c>
      <c r="AG8" s="11">
        <v>141</v>
      </c>
      <c r="AH8" s="11">
        <v>231</v>
      </c>
      <c r="AI8" s="11">
        <v>240</v>
      </c>
      <c r="AJ8" s="11">
        <v>336</v>
      </c>
      <c r="AK8" s="11">
        <v>379</v>
      </c>
      <c r="AL8" s="11">
        <v>350</v>
      </c>
      <c r="AM8" s="11">
        <v>264</v>
      </c>
      <c r="AN8" s="11">
        <v>254</v>
      </c>
      <c r="AO8" s="11">
        <v>204</v>
      </c>
      <c r="AP8" s="11">
        <v>253</v>
      </c>
      <c r="AQ8" s="11">
        <v>203</v>
      </c>
      <c r="AR8" s="11">
        <v>136</v>
      </c>
      <c r="AS8" s="11">
        <v>86</v>
      </c>
      <c r="AT8" s="11">
        <v>81</v>
      </c>
      <c r="AU8" s="11">
        <v>180</v>
      </c>
      <c r="AV8" s="11"/>
      <c r="AW8" s="11">
        <v>834</v>
      </c>
      <c r="AX8" s="11">
        <v>964</v>
      </c>
      <c r="AY8" s="11">
        <v>439</v>
      </c>
      <c r="AZ8" s="11">
        <v>676</v>
      </c>
      <c r="BA8" s="11">
        <v>373</v>
      </c>
      <c r="BB8" s="11">
        <v>199</v>
      </c>
      <c r="BC8" s="11"/>
      <c r="BD8" s="11">
        <v>738</v>
      </c>
      <c r="BE8" s="11">
        <v>774</v>
      </c>
      <c r="BF8" s="11">
        <v>978</v>
      </c>
      <c r="BG8" s="11">
        <v>454</v>
      </c>
      <c r="BH8" s="11">
        <v>59</v>
      </c>
      <c r="BI8" s="11"/>
      <c r="BJ8" s="11">
        <v>2782</v>
      </c>
      <c r="BK8" s="11">
        <v>683</v>
      </c>
      <c r="BL8" s="11"/>
      <c r="BM8" s="11">
        <v>2852</v>
      </c>
      <c r="BN8" s="11">
        <v>619</v>
      </c>
      <c r="BO8" s="11"/>
      <c r="BP8" s="11">
        <v>443</v>
      </c>
      <c r="BQ8" s="11">
        <v>399</v>
      </c>
      <c r="BR8" s="11">
        <v>172</v>
      </c>
      <c r="BS8" s="11">
        <v>2329</v>
      </c>
      <c r="BT8" s="11"/>
      <c r="BU8" s="11">
        <v>2048</v>
      </c>
      <c r="BV8" s="11">
        <v>1438</v>
      </c>
      <c r="BW8" s="11"/>
      <c r="BX8" s="11">
        <v>1078</v>
      </c>
      <c r="BY8" s="11">
        <v>2408</v>
      </c>
      <c r="BZ8" s="11"/>
      <c r="CA8" s="11">
        <v>292</v>
      </c>
      <c r="CB8" s="11">
        <v>881</v>
      </c>
      <c r="CC8" s="11">
        <v>1269</v>
      </c>
      <c r="CD8" s="11">
        <v>1043</v>
      </c>
    </row>
    <row r="9" spans="2:82" ht="43.15">
      <c r="B9" s="18" t="s">
        <v>201</v>
      </c>
      <c r="C9" s="17">
        <v>0.227468674517084</v>
      </c>
      <c r="D9" s="17">
        <v>0.242683396623074</v>
      </c>
      <c r="E9" s="17">
        <v>0.21263268859578699</v>
      </c>
      <c r="F9" s="17"/>
      <c r="G9" s="17">
        <v>0.17417083102235101</v>
      </c>
      <c r="H9" s="17">
        <v>0.23027637627486999</v>
      </c>
      <c r="I9" s="17">
        <v>0.201764427500744</v>
      </c>
      <c r="J9" s="17">
        <v>0.22298293030480101</v>
      </c>
      <c r="K9" s="17">
        <v>0.24833352476131401</v>
      </c>
      <c r="L9" s="17">
        <v>0.27474874359109602</v>
      </c>
      <c r="M9" s="17"/>
      <c r="N9" s="17">
        <v>0.26769815250430401</v>
      </c>
      <c r="O9" s="17">
        <v>0.24361371633381099</v>
      </c>
      <c r="P9" s="17">
        <v>0.20065531991312999</v>
      </c>
      <c r="Q9" s="17">
        <v>0.184524639246398</v>
      </c>
      <c r="R9" s="17"/>
      <c r="S9" s="17">
        <v>0.20307219721348699</v>
      </c>
      <c r="T9" s="17">
        <v>0.27180639906647502</v>
      </c>
      <c r="U9" s="17">
        <v>0.25826990387129301</v>
      </c>
      <c r="V9" s="17">
        <v>0.184498219416565</v>
      </c>
      <c r="W9" s="17">
        <v>0.20348942148470101</v>
      </c>
      <c r="X9" s="17">
        <v>0.193437376272795</v>
      </c>
      <c r="Y9" s="17">
        <v>0.20328689996445901</v>
      </c>
      <c r="Z9" s="17">
        <v>0.22720826386988</v>
      </c>
      <c r="AA9" s="17">
        <v>0.2475923282378</v>
      </c>
      <c r="AB9" s="17">
        <v>0.24725436455188399</v>
      </c>
      <c r="AC9" s="17">
        <v>0.203434518017761</v>
      </c>
      <c r="AD9" s="17">
        <v>0.32327674302689402</v>
      </c>
      <c r="AE9" s="17"/>
      <c r="AF9" s="17">
        <v>0.13570084786853401</v>
      </c>
      <c r="AG9" s="17">
        <v>0.15630129519511801</v>
      </c>
      <c r="AH9" s="17">
        <v>0.166333520361273</v>
      </c>
      <c r="AI9" s="17">
        <v>0.20013886401320699</v>
      </c>
      <c r="AJ9" s="17">
        <v>0.19845287499172201</v>
      </c>
      <c r="AK9" s="17">
        <v>0.228571956404094</v>
      </c>
      <c r="AL9" s="17">
        <v>0.21546302964984601</v>
      </c>
      <c r="AM9" s="17">
        <v>0.208853754571523</v>
      </c>
      <c r="AN9" s="17">
        <v>0.26371483064637402</v>
      </c>
      <c r="AO9" s="17">
        <v>0.249147633620387</v>
      </c>
      <c r="AP9" s="17">
        <v>0.22717671575892201</v>
      </c>
      <c r="AQ9" s="17">
        <v>0.25179527895541898</v>
      </c>
      <c r="AR9" s="17">
        <v>0.27902677334354897</v>
      </c>
      <c r="AS9" s="17">
        <v>0.33933046029229402</v>
      </c>
      <c r="AT9" s="17">
        <v>0.26449373347606903</v>
      </c>
      <c r="AU9" s="17">
        <v>0.27034677363412601</v>
      </c>
      <c r="AV9" s="17"/>
      <c r="AW9" s="17">
        <v>0.219365216655414</v>
      </c>
      <c r="AX9" s="17">
        <v>0.22181848871677801</v>
      </c>
      <c r="AY9" s="17">
        <v>0.19436358189986799</v>
      </c>
      <c r="AZ9" s="17">
        <v>0.240441229281528</v>
      </c>
      <c r="BA9" s="17">
        <v>0.26679544832371899</v>
      </c>
      <c r="BB9" s="17">
        <v>0.245096125007355</v>
      </c>
      <c r="BC9" s="17"/>
      <c r="BD9" s="17">
        <v>0.20009723264627899</v>
      </c>
      <c r="BE9" s="17">
        <v>0.22044008270148199</v>
      </c>
      <c r="BF9" s="17">
        <v>0.26046497110666</v>
      </c>
      <c r="BG9" s="17">
        <v>0.23126273237053499</v>
      </c>
      <c r="BH9" s="17">
        <v>0.20860750467080899</v>
      </c>
      <c r="BI9" s="17"/>
      <c r="BJ9" s="17">
        <v>0.239018061496416</v>
      </c>
      <c r="BK9" s="17">
        <v>0.18313986264452201</v>
      </c>
      <c r="BL9" s="17"/>
      <c r="BM9" s="17">
        <v>0.228634136140032</v>
      </c>
      <c r="BN9" s="17">
        <v>0.226147376183893</v>
      </c>
      <c r="BO9" s="17"/>
      <c r="BP9" s="17">
        <v>0.20544089313698699</v>
      </c>
      <c r="BQ9" s="17">
        <v>0.21562207524706101</v>
      </c>
      <c r="BR9" s="17">
        <v>0.20366083716963301</v>
      </c>
      <c r="BS9" s="17">
        <v>0.23585874457116801</v>
      </c>
      <c r="BT9" s="17"/>
      <c r="BU9" s="17">
        <v>0.24881670157156499</v>
      </c>
      <c r="BV9" s="17">
        <v>0.197058292725759</v>
      </c>
      <c r="BW9" s="17"/>
      <c r="BX9" s="17">
        <v>0.23646463524410499</v>
      </c>
      <c r="BY9" s="17">
        <v>0.22344194594886099</v>
      </c>
      <c r="BZ9" s="17"/>
      <c r="CA9" s="17">
        <v>0.27940711751880598</v>
      </c>
      <c r="CB9" s="17">
        <v>0.20944072454510301</v>
      </c>
      <c r="CC9" s="17">
        <v>0.27973081287776702</v>
      </c>
      <c r="CD9" s="17">
        <v>0.1645856074831</v>
      </c>
    </row>
    <row r="10" spans="2:82" ht="28.9">
      <c r="B10" s="18" t="s">
        <v>202</v>
      </c>
      <c r="C10" s="17">
        <v>0.16041727339195599</v>
      </c>
      <c r="D10" s="17">
        <v>0.186336321542769</v>
      </c>
      <c r="E10" s="17">
        <v>0.13319992741498701</v>
      </c>
      <c r="F10" s="17"/>
      <c r="G10" s="17">
        <v>0.118312753017645</v>
      </c>
      <c r="H10" s="17">
        <v>0.103898056260815</v>
      </c>
      <c r="I10" s="17">
        <v>0.14229222248672699</v>
      </c>
      <c r="J10" s="17">
        <v>0.17654278990842701</v>
      </c>
      <c r="K10" s="17">
        <v>0.19323104903555599</v>
      </c>
      <c r="L10" s="17">
        <v>0.219278912706592</v>
      </c>
      <c r="M10" s="17"/>
      <c r="N10" s="17">
        <v>0.182141610933406</v>
      </c>
      <c r="O10" s="17">
        <v>0.148771955448632</v>
      </c>
      <c r="P10" s="17">
        <v>0.13429100737997501</v>
      </c>
      <c r="Q10" s="17">
        <v>0.17170607221734699</v>
      </c>
      <c r="R10" s="17"/>
      <c r="S10" s="17">
        <v>0.15896493297848799</v>
      </c>
      <c r="T10" s="17">
        <v>0.16702395749281099</v>
      </c>
      <c r="U10" s="17">
        <v>0.15126414460455001</v>
      </c>
      <c r="V10" s="17">
        <v>0.13984444917594799</v>
      </c>
      <c r="W10" s="17">
        <v>0.20297229591965699</v>
      </c>
      <c r="X10" s="17">
        <v>0.132142712515116</v>
      </c>
      <c r="Y10" s="17">
        <v>0.17830279160135201</v>
      </c>
      <c r="Z10" s="17">
        <v>0.14217644424641601</v>
      </c>
      <c r="AA10" s="17">
        <v>0.138735509543504</v>
      </c>
      <c r="AB10" s="17">
        <v>0.17482167507493401</v>
      </c>
      <c r="AC10" s="17">
        <v>0.167352529904254</v>
      </c>
      <c r="AD10" s="17">
        <v>0.20786451818996399</v>
      </c>
      <c r="AE10" s="17"/>
      <c r="AF10" s="17">
        <v>0.23948488496782999</v>
      </c>
      <c r="AG10" s="17">
        <v>0.15617786487320401</v>
      </c>
      <c r="AH10" s="17">
        <v>0.17709390806592801</v>
      </c>
      <c r="AI10" s="17">
        <v>0.180302182195305</v>
      </c>
      <c r="AJ10" s="17">
        <v>0.157291054614241</v>
      </c>
      <c r="AK10" s="17">
        <v>0.13970239521021099</v>
      </c>
      <c r="AL10" s="17">
        <v>0.160914736678163</v>
      </c>
      <c r="AM10" s="17">
        <v>0.134651068974251</v>
      </c>
      <c r="AN10" s="17">
        <v>0.16373083717865899</v>
      </c>
      <c r="AO10" s="17">
        <v>0.19066405114988599</v>
      </c>
      <c r="AP10" s="17">
        <v>0.17113536076020699</v>
      </c>
      <c r="AQ10" s="17">
        <v>0.163586120032856</v>
      </c>
      <c r="AR10" s="17">
        <v>0.13017547725784501</v>
      </c>
      <c r="AS10" s="17">
        <v>0.123590094161744</v>
      </c>
      <c r="AT10" s="17">
        <v>0.132529472609655</v>
      </c>
      <c r="AU10" s="17">
        <v>0.178981435580156</v>
      </c>
      <c r="AV10" s="17"/>
      <c r="AW10" s="17">
        <v>0.15314432278357001</v>
      </c>
      <c r="AX10" s="17">
        <v>0.164551448232404</v>
      </c>
      <c r="AY10" s="17">
        <v>0.156607851207372</v>
      </c>
      <c r="AZ10" s="17">
        <v>0.18265260805907799</v>
      </c>
      <c r="BA10" s="17">
        <v>0.16342045693121801</v>
      </c>
      <c r="BB10" s="17">
        <v>9.8794652381943293E-2</v>
      </c>
      <c r="BC10" s="17"/>
      <c r="BD10" s="17">
        <v>0.15164448408780801</v>
      </c>
      <c r="BE10" s="17">
        <v>0.150987176967493</v>
      </c>
      <c r="BF10" s="17">
        <v>0.17639907242693301</v>
      </c>
      <c r="BG10" s="17">
        <v>0.14499625362309801</v>
      </c>
      <c r="BH10" s="17">
        <v>0.17328374979097699</v>
      </c>
      <c r="BI10" s="17"/>
      <c r="BJ10" s="17">
        <v>0.16944028306792799</v>
      </c>
      <c r="BK10" s="17">
        <v>0.12155121658316601</v>
      </c>
      <c r="BL10" s="17"/>
      <c r="BM10" s="17">
        <v>0.16472498545460501</v>
      </c>
      <c r="BN10" s="17">
        <v>0.13558872605426001</v>
      </c>
      <c r="BO10" s="17"/>
      <c r="BP10" s="17">
        <v>0.140730726544677</v>
      </c>
      <c r="BQ10" s="17">
        <v>0.134159631942985</v>
      </c>
      <c r="BR10" s="17">
        <v>0.135261455375523</v>
      </c>
      <c r="BS10" s="17">
        <v>0.172708256415957</v>
      </c>
      <c r="BT10" s="17"/>
      <c r="BU10" s="17">
        <v>0.16610638124619601</v>
      </c>
      <c r="BV10" s="17">
        <v>0.15231310800665099</v>
      </c>
      <c r="BW10" s="17"/>
      <c r="BX10" s="17">
        <v>0.14359515422758301</v>
      </c>
      <c r="BY10" s="17">
        <v>0.16794710926749201</v>
      </c>
      <c r="BZ10" s="17"/>
      <c r="CA10" s="17">
        <v>0.16004722518630399</v>
      </c>
      <c r="CB10" s="17">
        <v>0.15425023611437</v>
      </c>
      <c r="CC10" s="17">
        <v>0.18506414487002201</v>
      </c>
      <c r="CD10" s="17">
        <v>0.135750143265461</v>
      </c>
    </row>
    <row r="11" spans="2:82" ht="28.9">
      <c r="B11" s="18" t="s">
        <v>205</v>
      </c>
      <c r="C11" s="17">
        <v>6.6656319920517806E-2</v>
      </c>
      <c r="D11" s="17">
        <v>6.9135446892846203E-2</v>
      </c>
      <c r="E11" s="17">
        <v>6.4610776718807703E-2</v>
      </c>
      <c r="F11" s="17"/>
      <c r="G11" s="17">
        <v>4.8165861476496798E-2</v>
      </c>
      <c r="H11" s="17">
        <v>7.0524101781473295E-2</v>
      </c>
      <c r="I11" s="17">
        <v>5.4121363670814902E-2</v>
      </c>
      <c r="J11" s="17">
        <v>7.5276888214240306E-2</v>
      </c>
      <c r="K11" s="17">
        <v>5.1356278296071603E-2</v>
      </c>
      <c r="L11" s="17">
        <v>9.0705951048035E-2</v>
      </c>
      <c r="M11" s="17"/>
      <c r="N11" s="17">
        <v>8.18296473541196E-2</v>
      </c>
      <c r="O11" s="17">
        <v>6.1568243619309397E-2</v>
      </c>
      <c r="P11" s="17">
        <v>7.1698011123283001E-2</v>
      </c>
      <c r="Q11" s="17">
        <v>4.8550356246139299E-2</v>
      </c>
      <c r="R11" s="17"/>
      <c r="S11" s="17">
        <v>5.6108445058734198E-2</v>
      </c>
      <c r="T11" s="17">
        <v>5.7904819986062402E-2</v>
      </c>
      <c r="U11" s="17">
        <v>6.4296744954026097E-2</v>
      </c>
      <c r="V11" s="17">
        <v>6.9811228893875005E-2</v>
      </c>
      <c r="W11" s="17">
        <v>7.4822439716075106E-2</v>
      </c>
      <c r="X11" s="17">
        <v>8.2554419225580197E-2</v>
      </c>
      <c r="Y11" s="17">
        <v>6.45006735937418E-2</v>
      </c>
      <c r="Z11" s="17">
        <v>6.4486715656126098E-2</v>
      </c>
      <c r="AA11" s="17">
        <v>6.6979364189847096E-2</v>
      </c>
      <c r="AB11" s="17">
        <v>8.4138794814462903E-2</v>
      </c>
      <c r="AC11" s="17">
        <v>6.9052544191218299E-2</v>
      </c>
      <c r="AD11" s="17">
        <v>3.7922965458236903E-2</v>
      </c>
      <c r="AE11" s="17"/>
      <c r="AF11" s="17">
        <v>0.117484767120505</v>
      </c>
      <c r="AG11" s="17">
        <v>3.4556778690975801E-2</v>
      </c>
      <c r="AH11" s="17">
        <v>3.5532443685028697E-2</v>
      </c>
      <c r="AI11" s="17">
        <v>7.6666924242671894E-2</v>
      </c>
      <c r="AJ11" s="17">
        <v>6.6855910722321901E-2</v>
      </c>
      <c r="AK11" s="17">
        <v>4.9359769061775999E-2</v>
      </c>
      <c r="AL11" s="17">
        <v>6.4284141952782106E-2</v>
      </c>
      <c r="AM11" s="17">
        <v>0.103825612744743</v>
      </c>
      <c r="AN11" s="17">
        <v>5.0396282458299899E-2</v>
      </c>
      <c r="AO11" s="17">
        <v>9.1662297787203903E-2</v>
      </c>
      <c r="AP11" s="17">
        <v>8.0292838064122393E-2</v>
      </c>
      <c r="AQ11" s="17">
        <v>6.2278301653459198E-2</v>
      </c>
      <c r="AR11" s="17">
        <v>8.28434581113488E-2</v>
      </c>
      <c r="AS11" s="17">
        <v>5.63978766933418E-2</v>
      </c>
      <c r="AT11" s="17">
        <v>7.7793540703945799E-2</v>
      </c>
      <c r="AU11" s="17">
        <v>7.5138355553191996E-2</v>
      </c>
      <c r="AV11" s="17"/>
      <c r="AW11" s="17">
        <v>5.8389892686552099E-2</v>
      </c>
      <c r="AX11" s="17">
        <v>5.9788160207813801E-2</v>
      </c>
      <c r="AY11" s="17">
        <v>8.3703349671869307E-2</v>
      </c>
      <c r="AZ11" s="17">
        <v>6.6886007580156198E-2</v>
      </c>
      <c r="BA11" s="17">
        <v>8.5874929525420002E-2</v>
      </c>
      <c r="BB11" s="17">
        <v>6.0439659371088299E-2</v>
      </c>
      <c r="BC11" s="17"/>
      <c r="BD11" s="17">
        <v>5.9258036312379102E-2</v>
      </c>
      <c r="BE11" s="17">
        <v>3.88707191825515E-2</v>
      </c>
      <c r="BF11" s="17">
        <v>6.5868736818883999E-2</v>
      </c>
      <c r="BG11" s="17">
        <v>9.3064305090515095E-2</v>
      </c>
      <c r="BH11" s="17">
        <v>7.2912101570540302E-2</v>
      </c>
      <c r="BI11" s="17"/>
      <c r="BJ11" s="17">
        <v>6.5504427636270998E-2</v>
      </c>
      <c r="BK11" s="17">
        <v>7.2074120942977701E-2</v>
      </c>
      <c r="BL11" s="17"/>
      <c r="BM11" s="17">
        <v>6.88817356560667E-2</v>
      </c>
      <c r="BN11" s="17">
        <v>5.8018923364506397E-2</v>
      </c>
      <c r="BO11" s="17"/>
      <c r="BP11" s="17">
        <v>5.7642462206041002E-2</v>
      </c>
      <c r="BQ11" s="17">
        <v>7.5046010215820594E-2</v>
      </c>
      <c r="BR11" s="17">
        <v>5.88553716023291E-2</v>
      </c>
      <c r="BS11" s="17">
        <v>6.8197882111515104E-2</v>
      </c>
      <c r="BT11" s="17"/>
      <c r="BU11" s="17">
        <v>7.1806156776371796E-2</v>
      </c>
      <c r="BV11" s="17">
        <v>5.9320349034314102E-2</v>
      </c>
      <c r="BW11" s="17"/>
      <c r="BX11" s="17">
        <v>7.7968760669770404E-2</v>
      </c>
      <c r="BY11" s="17">
        <v>6.1592699733234703E-2</v>
      </c>
      <c r="BZ11" s="17"/>
      <c r="CA11" s="17">
        <v>6.9854388960353397E-2</v>
      </c>
      <c r="CB11" s="17">
        <v>7.5356464380620894E-2</v>
      </c>
      <c r="CC11" s="17">
        <v>5.91905797974034E-2</v>
      </c>
      <c r="CD11" s="17">
        <v>6.7492742566992295E-2</v>
      </c>
    </row>
    <row r="12" spans="2:82" ht="43.15">
      <c r="B12" s="18" t="s">
        <v>207</v>
      </c>
      <c r="C12" s="17">
        <v>5.4656359242011503E-2</v>
      </c>
      <c r="D12" s="17">
        <v>6.2778346278325806E-2</v>
      </c>
      <c r="E12" s="17">
        <v>4.6843831985449898E-2</v>
      </c>
      <c r="F12" s="17"/>
      <c r="G12" s="17">
        <v>5.8557945058231801E-2</v>
      </c>
      <c r="H12" s="17">
        <v>7.3435890960225694E-2</v>
      </c>
      <c r="I12" s="17">
        <v>6.0059771917554801E-2</v>
      </c>
      <c r="J12" s="17">
        <v>5.56335271792903E-2</v>
      </c>
      <c r="K12" s="17">
        <v>6.7455166046871101E-2</v>
      </c>
      <c r="L12" s="17">
        <v>2.2413020984652601E-2</v>
      </c>
      <c r="M12" s="17"/>
      <c r="N12" s="17">
        <v>4.8231698539108497E-2</v>
      </c>
      <c r="O12" s="17">
        <v>5.5734044210999999E-2</v>
      </c>
      <c r="P12" s="17">
        <v>7.4038368124065404E-2</v>
      </c>
      <c r="Q12" s="17">
        <v>4.3764354929476001E-2</v>
      </c>
      <c r="R12" s="17"/>
      <c r="S12" s="17">
        <v>5.88608036923884E-2</v>
      </c>
      <c r="T12" s="17">
        <v>5.7741102955152397E-2</v>
      </c>
      <c r="U12" s="17">
        <v>4.1941469189293701E-2</v>
      </c>
      <c r="V12" s="17">
        <v>3.8864809626177402E-2</v>
      </c>
      <c r="W12" s="17">
        <v>4.8907246696648699E-2</v>
      </c>
      <c r="X12" s="17">
        <v>5.8260248022733503E-2</v>
      </c>
      <c r="Y12" s="17">
        <v>6.8310588377126696E-2</v>
      </c>
      <c r="Z12" s="17">
        <v>7.4356744372438305E-2</v>
      </c>
      <c r="AA12" s="17">
        <v>4.0534482776558203E-2</v>
      </c>
      <c r="AB12" s="17">
        <v>7.5609339894108396E-2</v>
      </c>
      <c r="AC12" s="17">
        <v>4.0903986192171303E-2</v>
      </c>
      <c r="AD12" s="17">
        <v>4.8093891787095902E-2</v>
      </c>
      <c r="AE12" s="17"/>
      <c r="AF12" s="17">
        <v>0.16039978105948399</v>
      </c>
      <c r="AG12" s="17">
        <v>2.9980254227213201E-2</v>
      </c>
      <c r="AH12" s="17">
        <v>4.7092374713670899E-2</v>
      </c>
      <c r="AI12" s="17">
        <v>3.6171076391922602E-2</v>
      </c>
      <c r="AJ12" s="17">
        <v>4.5398673699616497E-2</v>
      </c>
      <c r="AK12" s="17">
        <v>7.4494930572789303E-2</v>
      </c>
      <c r="AL12" s="17">
        <v>5.1393166296488102E-2</v>
      </c>
      <c r="AM12" s="17">
        <v>5.15459508401492E-2</v>
      </c>
      <c r="AN12" s="17">
        <v>7.43528547074504E-2</v>
      </c>
      <c r="AO12" s="17">
        <v>5.3360989716177198E-2</v>
      </c>
      <c r="AP12" s="17">
        <v>7.0574537256244602E-2</v>
      </c>
      <c r="AQ12" s="17">
        <v>5.0071913039483697E-2</v>
      </c>
      <c r="AR12" s="17">
        <v>5.3494683971010898E-2</v>
      </c>
      <c r="AS12" s="17">
        <v>8.2771178228921202E-2</v>
      </c>
      <c r="AT12" s="17">
        <v>3.69413374106781E-2</v>
      </c>
      <c r="AU12" s="17">
        <v>5.984405485219E-2</v>
      </c>
      <c r="AV12" s="17"/>
      <c r="AW12" s="17">
        <v>6.2015778202256698E-2</v>
      </c>
      <c r="AX12" s="17">
        <v>5.88302758988207E-2</v>
      </c>
      <c r="AY12" s="17">
        <v>6.6387834553983296E-2</v>
      </c>
      <c r="AZ12" s="17">
        <v>3.30340896660812E-2</v>
      </c>
      <c r="BA12" s="17">
        <v>6.6160482100016502E-2</v>
      </c>
      <c r="BB12" s="17">
        <v>2.9897331918676901E-2</v>
      </c>
      <c r="BC12" s="17"/>
      <c r="BD12" s="17">
        <v>4.7306517164595101E-2</v>
      </c>
      <c r="BE12" s="17">
        <v>6.8156040082124697E-2</v>
      </c>
      <c r="BF12" s="17">
        <v>4.7810297605126097E-2</v>
      </c>
      <c r="BG12" s="17">
        <v>5.8433679525237599E-2</v>
      </c>
      <c r="BH12" s="17">
        <v>6.2076935209196597E-2</v>
      </c>
      <c r="BI12" s="17"/>
      <c r="BJ12" s="17">
        <v>5.3154801911963E-2</v>
      </c>
      <c r="BK12" s="17">
        <v>6.0003399405974302E-2</v>
      </c>
      <c r="BL12" s="17"/>
      <c r="BM12" s="17">
        <v>5.3541024697475598E-2</v>
      </c>
      <c r="BN12" s="17">
        <v>6.1110085406151197E-2</v>
      </c>
      <c r="BO12" s="17"/>
      <c r="BP12" s="17">
        <v>7.0272767224246496E-2</v>
      </c>
      <c r="BQ12" s="17">
        <v>6.2594282699043102E-2</v>
      </c>
      <c r="BR12" s="17">
        <v>7.0699057782314695E-2</v>
      </c>
      <c r="BS12" s="17">
        <v>4.9256685641288503E-2</v>
      </c>
      <c r="BT12" s="17"/>
      <c r="BU12" s="17">
        <v>5.2085803860605399E-2</v>
      </c>
      <c r="BV12" s="17">
        <v>5.8318129501380801E-2</v>
      </c>
      <c r="BW12" s="17"/>
      <c r="BX12" s="17">
        <v>4.8736378628802597E-2</v>
      </c>
      <c r="BY12" s="17">
        <v>5.7306232421975002E-2</v>
      </c>
      <c r="BZ12" s="17"/>
      <c r="CA12" s="17">
        <v>5.9952706231629203E-2</v>
      </c>
      <c r="CB12" s="17">
        <v>5.0490682706927498E-2</v>
      </c>
      <c r="CC12" s="17">
        <v>5.1988480627894899E-2</v>
      </c>
      <c r="CD12" s="17">
        <v>5.9937786450740299E-2</v>
      </c>
    </row>
    <row r="13" spans="2:82" ht="57.6">
      <c r="B13" s="18" t="s">
        <v>208</v>
      </c>
      <c r="C13" s="17">
        <v>7.4642351549066802E-2</v>
      </c>
      <c r="D13" s="17">
        <v>7.09967948554764E-2</v>
      </c>
      <c r="E13" s="17">
        <v>7.8108304020684097E-2</v>
      </c>
      <c r="F13" s="17"/>
      <c r="G13" s="17">
        <v>7.9359976895489806E-2</v>
      </c>
      <c r="H13" s="17">
        <v>7.7427392304135506E-2</v>
      </c>
      <c r="I13" s="17">
        <v>8.8521754824912993E-2</v>
      </c>
      <c r="J13" s="17">
        <v>7.2078722993210401E-2</v>
      </c>
      <c r="K13" s="17">
        <v>7.4936956091430099E-2</v>
      </c>
      <c r="L13" s="17">
        <v>5.92136748956315E-2</v>
      </c>
      <c r="M13" s="17"/>
      <c r="N13" s="17">
        <v>7.9311957177014294E-2</v>
      </c>
      <c r="O13" s="17">
        <v>8.1058174275502007E-2</v>
      </c>
      <c r="P13" s="17">
        <v>5.2525406032862203E-2</v>
      </c>
      <c r="Q13" s="17">
        <v>8.1206077002790103E-2</v>
      </c>
      <c r="R13" s="17"/>
      <c r="S13" s="17">
        <v>9.5432129499103305E-2</v>
      </c>
      <c r="T13" s="17">
        <v>5.0804452265750998E-2</v>
      </c>
      <c r="U13" s="17">
        <v>7.2856389792950102E-2</v>
      </c>
      <c r="V13" s="17">
        <v>9.1594650747265402E-2</v>
      </c>
      <c r="W13" s="17">
        <v>5.4632662156965002E-2</v>
      </c>
      <c r="X13" s="17">
        <v>6.4483575524285394E-2</v>
      </c>
      <c r="Y13" s="17">
        <v>8.7743863249884702E-2</v>
      </c>
      <c r="Z13" s="17">
        <v>6.15609280088978E-2</v>
      </c>
      <c r="AA13" s="17">
        <v>8.6400739919870601E-2</v>
      </c>
      <c r="AB13" s="17">
        <v>8.85693847133871E-2</v>
      </c>
      <c r="AC13" s="17">
        <v>4.8772795245911597E-2</v>
      </c>
      <c r="AD13" s="17">
        <v>4.8820636256318099E-2</v>
      </c>
      <c r="AE13" s="17"/>
      <c r="AF13" s="17">
        <v>0</v>
      </c>
      <c r="AG13" s="17">
        <v>7.6319559661293307E-2</v>
      </c>
      <c r="AH13" s="17">
        <v>9.1517699638426805E-2</v>
      </c>
      <c r="AI13" s="17">
        <v>6.8491327183789197E-2</v>
      </c>
      <c r="AJ13" s="17">
        <v>9.9515894358933196E-2</v>
      </c>
      <c r="AK13" s="17">
        <v>7.4787449776581402E-2</v>
      </c>
      <c r="AL13" s="17">
        <v>6.0816207200248301E-2</v>
      </c>
      <c r="AM13" s="17">
        <v>5.1893837363739197E-2</v>
      </c>
      <c r="AN13" s="17">
        <v>8.8298293959583898E-2</v>
      </c>
      <c r="AO13" s="17">
        <v>8.5936880557965098E-2</v>
      </c>
      <c r="AP13" s="17">
        <v>9.5957048533946501E-2</v>
      </c>
      <c r="AQ13" s="17">
        <v>7.2417043354972496E-2</v>
      </c>
      <c r="AR13" s="17">
        <v>5.47084419335842E-2</v>
      </c>
      <c r="AS13" s="17">
        <v>4.6853660416400801E-2</v>
      </c>
      <c r="AT13" s="17">
        <v>0.106051035317322</v>
      </c>
      <c r="AU13" s="17">
        <v>4.8167341219381501E-2</v>
      </c>
      <c r="AV13" s="17"/>
      <c r="AW13" s="17">
        <v>8.8845511728835994E-2</v>
      </c>
      <c r="AX13" s="17">
        <v>7.3276544932749793E-2</v>
      </c>
      <c r="AY13" s="17">
        <v>6.9071004520831897E-2</v>
      </c>
      <c r="AZ13" s="17">
        <v>6.8119315302028194E-2</v>
      </c>
      <c r="BA13" s="17">
        <v>4.3278393702606402E-2</v>
      </c>
      <c r="BB13" s="17">
        <v>0.11531409009028599</v>
      </c>
      <c r="BC13" s="17"/>
      <c r="BD13" s="17">
        <v>9.0166898483931404E-2</v>
      </c>
      <c r="BE13" s="17">
        <v>6.84709836710133E-2</v>
      </c>
      <c r="BF13" s="17">
        <v>6.3952002592947102E-2</v>
      </c>
      <c r="BG13" s="17">
        <v>6.90816767668328E-2</v>
      </c>
      <c r="BH13" s="17">
        <v>9.0624133102215398E-2</v>
      </c>
      <c r="BI13" s="17"/>
      <c r="BJ13" s="17">
        <v>7.1667617365910902E-2</v>
      </c>
      <c r="BK13" s="17">
        <v>8.9006749629319495E-2</v>
      </c>
      <c r="BL13" s="17"/>
      <c r="BM13" s="17">
        <v>7.58015883684372E-2</v>
      </c>
      <c r="BN13" s="17">
        <v>7.11062856924424E-2</v>
      </c>
      <c r="BO13" s="17"/>
      <c r="BP13" s="17">
        <v>7.8920840660699695E-2</v>
      </c>
      <c r="BQ13" s="17">
        <v>8.2574135253828895E-2</v>
      </c>
      <c r="BR13" s="17">
        <v>0.10033067958725</v>
      </c>
      <c r="BS13" s="17">
        <v>7.11312925768567E-2</v>
      </c>
      <c r="BT13" s="17"/>
      <c r="BU13" s="17">
        <v>8.1847267612526406E-2</v>
      </c>
      <c r="BV13" s="17">
        <v>6.4378909044281604E-2</v>
      </c>
      <c r="BW13" s="17"/>
      <c r="BX13" s="17">
        <v>9.9380438721582295E-2</v>
      </c>
      <c r="BY13" s="17">
        <v>6.3569208239140806E-2</v>
      </c>
      <c r="BZ13" s="17"/>
      <c r="CA13" s="17">
        <v>7.5863604612370905E-2</v>
      </c>
      <c r="CB13" s="17">
        <v>6.1193706511659202E-2</v>
      </c>
      <c r="CC13" s="17">
        <v>8.3897791895412202E-2</v>
      </c>
      <c r="CD13" s="17">
        <v>7.4403047477618403E-2</v>
      </c>
    </row>
    <row r="14" spans="2:82" ht="43.15">
      <c r="B14" s="18" t="s">
        <v>203</v>
      </c>
      <c r="C14" s="17">
        <v>0.11277063203946799</v>
      </c>
      <c r="D14" s="17">
        <v>9.3542104410542296E-2</v>
      </c>
      <c r="E14" s="17">
        <v>0.13290990903081801</v>
      </c>
      <c r="F14" s="17"/>
      <c r="G14" s="17">
        <v>0.15171377074040701</v>
      </c>
      <c r="H14" s="17">
        <v>0.15103070600042001</v>
      </c>
      <c r="I14" s="17">
        <v>0.12847211005839601</v>
      </c>
      <c r="J14" s="17">
        <v>8.9420191104357602E-2</v>
      </c>
      <c r="K14" s="17">
        <v>7.3275426591795506E-2</v>
      </c>
      <c r="L14" s="17">
        <v>8.3474713110890206E-2</v>
      </c>
      <c r="M14" s="17"/>
      <c r="N14" s="17">
        <v>8.5860364997529498E-2</v>
      </c>
      <c r="O14" s="17">
        <v>0.109070305711395</v>
      </c>
      <c r="P14" s="17">
        <v>0.139707074067112</v>
      </c>
      <c r="Q14" s="17">
        <v>0.126782666403009</v>
      </c>
      <c r="R14" s="17"/>
      <c r="S14" s="17">
        <v>0.11666228985992901</v>
      </c>
      <c r="T14" s="17">
        <v>0.118310825983847</v>
      </c>
      <c r="U14" s="17">
        <v>0.100259695101258</v>
      </c>
      <c r="V14" s="17">
        <v>0.13791002403615399</v>
      </c>
      <c r="W14" s="17">
        <v>0.113743822386037</v>
      </c>
      <c r="X14" s="17">
        <v>0.147289831328865</v>
      </c>
      <c r="Y14" s="17">
        <v>9.4833349030936806E-2</v>
      </c>
      <c r="Z14" s="17">
        <v>0.10886461330543699</v>
      </c>
      <c r="AA14" s="17">
        <v>0.122518522309708</v>
      </c>
      <c r="AB14" s="17">
        <v>7.2403793172437905E-2</v>
      </c>
      <c r="AC14" s="17">
        <v>0.106972116955573</v>
      </c>
      <c r="AD14" s="17">
        <v>7.3346989201367702E-2</v>
      </c>
      <c r="AE14" s="17"/>
      <c r="AF14" s="17">
        <v>0</v>
      </c>
      <c r="AG14" s="17">
        <v>0.10948413666993299</v>
      </c>
      <c r="AH14" s="17">
        <v>0.14888368868254001</v>
      </c>
      <c r="AI14" s="17">
        <v>0.111333565615678</v>
      </c>
      <c r="AJ14" s="17">
        <v>0.14565823199267799</v>
      </c>
      <c r="AK14" s="17">
        <v>0.11451986423315801</v>
      </c>
      <c r="AL14" s="17">
        <v>0.120509896799793</v>
      </c>
      <c r="AM14" s="17">
        <v>9.2051704050950506E-2</v>
      </c>
      <c r="AN14" s="17">
        <v>9.9198749927925406E-2</v>
      </c>
      <c r="AO14" s="17">
        <v>0.103149308597012</v>
      </c>
      <c r="AP14" s="17">
        <v>9.1577279100594294E-2</v>
      </c>
      <c r="AQ14" s="17">
        <v>0.12522011299696101</v>
      </c>
      <c r="AR14" s="17">
        <v>0.114897443907203</v>
      </c>
      <c r="AS14" s="17">
        <v>7.5936961679498899E-2</v>
      </c>
      <c r="AT14" s="17">
        <v>0.107533851007835</v>
      </c>
      <c r="AU14" s="17">
        <v>0.125485729548932</v>
      </c>
      <c r="AV14" s="17"/>
      <c r="AW14" s="17">
        <v>0.124362919596855</v>
      </c>
      <c r="AX14" s="17">
        <v>0.118382619346597</v>
      </c>
      <c r="AY14" s="17">
        <v>0.138251500576721</v>
      </c>
      <c r="AZ14" s="17">
        <v>8.78459222114399E-2</v>
      </c>
      <c r="BA14" s="17">
        <v>8.5331416983919606E-2</v>
      </c>
      <c r="BB14" s="17">
        <v>0.112944307697392</v>
      </c>
      <c r="BC14" s="17"/>
      <c r="BD14" s="17">
        <v>0.11941543413385799</v>
      </c>
      <c r="BE14" s="17">
        <v>0.12276549444736</v>
      </c>
      <c r="BF14" s="17">
        <v>9.7406442912349303E-2</v>
      </c>
      <c r="BG14" s="17">
        <v>0.129326463827204</v>
      </c>
      <c r="BH14" s="17">
        <v>0.13056528279170801</v>
      </c>
      <c r="BI14" s="17"/>
      <c r="BJ14" s="17">
        <v>0.101568410915857</v>
      </c>
      <c r="BK14" s="17">
        <v>0.15786028589495801</v>
      </c>
      <c r="BL14" s="17"/>
      <c r="BM14" s="17">
        <v>0.10465631589645601</v>
      </c>
      <c r="BN14" s="17">
        <v>0.15003872086728601</v>
      </c>
      <c r="BO14" s="17"/>
      <c r="BP14" s="17">
        <v>0.152512846732105</v>
      </c>
      <c r="BQ14" s="17">
        <v>0.14802384650245401</v>
      </c>
      <c r="BR14" s="17">
        <v>0.11293644050856699</v>
      </c>
      <c r="BS14" s="17">
        <v>9.9277484798375504E-2</v>
      </c>
      <c r="BT14" s="17"/>
      <c r="BU14" s="17">
        <v>0.10273291305403601</v>
      </c>
      <c r="BV14" s="17">
        <v>0.127069417865531</v>
      </c>
      <c r="BW14" s="17"/>
      <c r="BX14" s="17">
        <v>0.121847880939077</v>
      </c>
      <c r="BY14" s="17">
        <v>0.10870751765134699</v>
      </c>
      <c r="BZ14" s="17"/>
      <c r="CA14" s="17">
        <v>0.102090759273733</v>
      </c>
      <c r="CB14" s="17">
        <v>0.11103824009954601</v>
      </c>
      <c r="CC14" s="17">
        <v>8.9715364589850799E-2</v>
      </c>
      <c r="CD14" s="17">
        <v>0.14526843918070301</v>
      </c>
    </row>
    <row r="15" spans="2:82" ht="28.9">
      <c r="B15" s="18" t="s">
        <v>204</v>
      </c>
      <c r="C15" s="17">
        <v>0.103247591271087</v>
      </c>
      <c r="D15" s="17">
        <v>9.3295864431555894E-2</v>
      </c>
      <c r="E15" s="17">
        <v>0.112785222832329</v>
      </c>
      <c r="F15" s="17"/>
      <c r="G15" s="17">
        <v>8.5943381117827095E-2</v>
      </c>
      <c r="H15" s="17">
        <v>8.62261025573033E-2</v>
      </c>
      <c r="I15" s="17">
        <v>0.107946665057763</v>
      </c>
      <c r="J15" s="17">
        <v>0.104727456216933</v>
      </c>
      <c r="K15" s="17">
        <v>0.126580981058628</v>
      </c>
      <c r="L15" s="17">
        <v>0.109670534411071</v>
      </c>
      <c r="M15" s="17"/>
      <c r="N15" s="17">
        <v>9.0144423874877505E-2</v>
      </c>
      <c r="O15" s="17">
        <v>0.12545762586460299</v>
      </c>
      <c r="P15" s="17">
        <v>9.7032045796333899E-2</v>
      </c>
      <c r="Q15" s="17">
        <v>9.7983199006532698E-2</v>
      </c>
      <c r="R15" s="17"/>
      <c r="S15" s="17">
        <v>9.7483577885780104E-2</v>
      </c>
      <c r="T15" s="17">
        <v>9.2683894871417899E-2</v>
      </c>
      <c r="U15" s="17">
        <v>0.108757752523755</v>
      </c>
      <c r="V15" s="17">
        <v>0.132456942548242</v>
      </c>
      <c r="W15" s="17">
        <v>0.120449969321666</v>
      </c>
      <c r="X15" s="17">
        <v>0.10337582115652701</v>
      </c>
      <c r="Y15" s="17">
        <v>9.7537915528105895E-2</v>
      </c>
      <c r="Z15" s="17">
        <v>7.9640748316800306E-2</v>
      </c>
      <c r="AA15" s="17">
        <v>0.103582364018871</v>
      </c>
      <c r="AB15" s="17">
        <v>0.102972346102689</v>
      </c>
      <c r="AC15" s="17">
        <v>8.8165295075539302E-2</v>
      </c>
      <c r="AD15" s="17">
        <v>0.110721764650322</v>
      </c>
      <c r="AE15" s="17"/>
      <c r="AF15" s="17">
        <v>0.15982432441612099</v>
      </c>
      <c r="AG15" s="17">
        <v>0.11236551817104599</v>
      </c>
      <c r="AH15" s="17">
        <v>0.120202965235593</v>
      </c>
      <c r="AI15" s="17">
        <v>0.10002686645393701</v>
      </c>
      <c r="AJ15" s="17">
        <v>9.9315700916633096E-2</v>
      </c>
      <c r="AK15" s="17">
        <v>0.120971303755146</v>
      </c>
      <c r="AL15" s="17">
        <v>9.7152875269619104E-2</v>
      </c>
      <c r="AM15" s="17">
        <v>0.105492619243419</v>
      </c>
      <c r="AN15" s="17">
        <v>9.5279898651212599E-2</v>
      </c>
      <c r="AO15" s="17">
        <v>6.6088173632363995E-2</v>
      </c>
      <c r="AP15" s="17">
        <v>8.5216644099788505E-2</v>
      </c>
      <c r="AQ15" s="17">
        <v>0.11969314106840501</v>
      </c>
      <c r="AR15" s="17">
        <v>0.1062537840222</v>
      </c>
      <c r="AS15" s="17">
        <v>5.7539073545832702E-2</v>
      </c>
      <c r="AT15" s="17">
        <v>0.116496386652241</v>
      </c>
      <c r="AU15" s="17">
        <v>0.10889884091219899</v>
      </c>
      <c r="AV15" s="17"/>
      <c r="AW15" s="17">
        <v>8.9152772590763998E-2</v>
      </c>
      <c r="AX15" s="17">
        <v>0.103737074746519</v>
      </c>
      <c r="AY15" s="17">
        <v>9.56249464750622E-2</v>
      </c>
      <c r="AZ15" s="17">
        <v>0.109520891099276</v>
      </c>
      <c r="BA15" s="17">
        <v>0.101554347598503</v>
      </c>
      <c r="BB15" s="17">
        <v>0.15904951355107999</v>
      </c>
      <c r="BC15" s="17"/>
      <c r="BD15" s="17">
        <v>9.2606977384844996E-2</v>
      </c>
      <c r="BE15" s="17">
        <v>0.11750683714042399</v>
      </c>
      <c r="BF15" s="17">
        <v>0.106796431689507</v>
      </c>
      <c r="BG15" s="17">
        <v>8.00002897613179E-2</v>
      </c>
      <c r="BH15" s="17">
        <v>9.3852363311766995E-2</v>
      </c>
      <c r="BI15" s="17"/>
      <c r="BJ15" s="17">
        <v>0.104296751224757</v>
      </c>
      <c r="BK15" s="17">
        <v>9.9143057635715306E-2</v>
      </c>
      <c r="BL15" s="17"/>
      <c r="BM15" s="17">
        <v>0.10648721257541</v>
      </c>
      <c r="BN15" s="17">
        <v>8.9290897512164194E-2</v>
      </c>
      <c r="BO15" s="17"/>
      <c r="BP15" s="17">
        <v>8.6455439022614503E-2</v>
      </c>
      <c r="BQ15" s="17">
        <v>8.0406728550729403E-2</v>
      </c>
      <c r="BR15" s="17">
        <v>0.129181874270588</v>
      </c>
      <c r="BS15" s="17">
        <v>0.10787355509846</v>
      </c>
      <c r="BT15" s="17"/>
      <c r="BU15" s="17">
        <v>0.100680663386767</v>
      </c>
      <c r="BV15" s="17">
        <v>0.106904194140933</v>
      </c>
      <c r="BW15" s="17"/>
      <c r="BX15" s="17">
        <v>8.9657562616293804E-2</v>
      </c>
      <c r="BY15" s="17">
        <v>0.109330694375668</v>
      </c>
      <c r="BZ15" s="17"/>
      <c r="CA15" s="17">
        <v>0.10169700495023</v>
      </c>
      <c r="CB15" s="17">
        <v>0.14526981212877799</v>
      </c>
      <c r="CC15" s="17">
        <v>7.8017569343610899E-2</v>
      </c>
      <c r="CD15" s="17">
        <v>9.88726825112725E-2</v>
      </c>
    </row>
    <row r="16" spans="2:82" ht="43.15">
      <c r="B16" s="18" t="s">
        <v>209</v>
      </c>
      <c r="C16" s="17">
        <v>5.2157492738576901E-2</v>
      </c>
      <c r="D16" s="17">
        <v>5.1427865067469297E-2</v>
      </c>
      <c r="E16" s="17">
        <v>5.2736320528589502E-2</v>
      </c>
      <c r="F16" s="17"/>
      <c r="G16" s="17">
        <v>6.1816903889371298E-2</v>
      </c>
      <c r="H16" s="17">
        <v>6.6241232019137106E-2</v>
      </c>
      <c r="I16" s="17">
        <v>5.7176451430812701E-2</v>
      </c>
      <c r="J16" s="17">
        <v>4.79004560810075E-2</v>
      </c>
      <c r="K16" s="17">
        <v>4.2843465134005103E-2</v>
      </c>
      <c r="L16" s="17">
        <v>3.8617951702912101E-2</v>
      </c>
      <c r="M16" s="17"/>
      <c r="N16" s="17">
        <v>5.5068905858538998E-2</v>
      </c>
      <c r="O16" s="17">
        <v>4.3541302654366398E-2</v>
      </c>
      <c r="P16" s="17">
        <v>5.7190295137068303E-2</v>
      </c>
      <c r="Q16" s="17">
        <v>5.4899062424165798E-2</v>
      </c>
      <c r="R16" s="17"/>
      <c r="S16" s="17">
        <v>6.5551372677611602E-2</v>
      </c>
      <c r="T16" s="17">
        <v>4.92967256292689E-2</v>
      </c>
      <c r="U16" s="17">
        <v>4.59143127450743E-2</v>
      </c>
      <c r="V16" s="17">
        <v>4.71261314067839E-2</v>
      </c>
      <c r="W16" s="17">
        <v>4.7825485866420603E-2</v>
      </c>
      <c r="X16" s="17">
        <v>6.1276018185458303E-2</v>
      </c>
      <c r="Y16" s="17">
        <v>4.8367807356188397E-2</v>
      </c>
      <c r="Z16" s="17">
        <v>0.104795804538777</v>
      </c>
      <c r="AA16" s="17">
        <v>4.3259033526594402E-2</v>
      </c>
      <c r="AB16" s="17">
        <v>2.6221547420332902E-2</v>
      </c>
      <c r="AC16" s="17">
        <v>5.82831845535016E-2</v>
      </c>
      <c r="AD16" s="17">
        <v>5.3478642691644103E-2</v>
      </c>
      <c r="AE16" s="17"/>
      <c r="AF16" s="17">
        <v>6.0132177761370101E-2</v>
      </c>
      <c r="AG16" s="17">
        <v>8.3676316839206497E-2</v>
      </c>
      <c r="AH16" s="17">
        <v>4.7622877546506397E-2</v>
      </c>
      <c r="AI16" s="17">
        <v>4.1544160966348602E-2</v>
      </c>
      <c r="AJ16" s="17">
        <v>4.8737275875167303E-2</v>
      </c>
      <c r="AK16" s="17">
        <v>6.4979023861586896E-2</v>
      </c>
      <c r="AL16" s="17">
        <v>6.6111143665438799E-2</v>
      </c>
      <c r="AM16" s="17">
        <v>5.0666359821776898E-2</v>
      </c>
      <c r="AN16" s="17">
        <v>5.7375972350663197E-2</v>
      </c>
      <c r="AO16" s="17">
        <v>2.5305058929148201E-2</v>
      </c>
      <c r="AP16" s="17">
        <v>2.7206818245951701E-2</v>
      </c>
      <c r="AQ16" s="17">
        <v>5.4657950942644203E-2</v>
      </c>
      <c r="AR16" s="17">
        <v>5.5284413275084598E-2</v>
      </c>
      <c r="AS16" s="17">
        <v>5.43462779120404E-2</v>
      </c>
      <c r="AT16" s="17">
        <v>4.4568118908832201E-2</v>
      </c>
      <c r="AU16" s="17">
        <v>5.5499435757586001E-2</v>
      </c>
      <c r="AV16" s="17"/>
      <c r="AW16" s="17">
        <v>6.5605978891149996E-2</v>
      </c>
      <c r="AX16" s="17">
        <v>5.3239384923606699E-2</v>
      </c>
      <c r="AY16" s="17">
        <v>4.9097590178868798E-2</v>
      </c>
      <c r="AZ16" s="17">
        <v>4.2181647306618199E-2</v>
      </c>
      <c r="BA16" s="17">
        <v>4.6593162202485501E-2</v>
      </c>
      <c r="BB16" s="17">
        <v>4.18974041495285E-2</v>
      </c>
      <c r="BC16" s="17"/>
      <c r="BD16" s="17">
        <v>4.2073329420075203E-2</v>
      </c>
      <c r="BE16" s="17">
        <v>5.1170943774961099E-2</v>
      </c>
      <c r="BF16" s="17">
        <v>5.18022046581018E-2</v>
      </c>
      <c r="BG16" s="17">
        <v>7.8731231095764798E-2</v>
      </c>
      <c r="BH16" s="17">
        <v>2.9926856065838999E-2</v>
      </c>
      <c r="BI16" s="17"/>
      <c r="BJ16" s="17">
        <v>4.72173430185307E-2</v>
      </c>
      <c r="BK16" s="17">
        <v>7.2355331213233898E-2</v>
      </c>
      <c r="BL16" s="17"/>
      <c r="BM16" s="17">
        <v>4.8298704804548002E-2</v>
      </c>
      <c r="BN16" s="17">
        <v>6.9330264864053096E-2</v>
      </c>
      <c r="BO16" s="17"/>
      <c r="BP16" s="17">
        <v>7.9194809699246804E-2</v>
      </c>
      <c r="BQ16" s="17">
        <v>4.51843551716496E-2</v>
      </c>
      <c r="BR16" s="17">
        <v>6.3534915406418799E-2</v>
      </c>
      <c r="BS16" s="17">
        <v>4.7038624111476197E-2</v>
      </c>
      <c r="BT16" s="17"/>
      <c r="BU16" s="17">
        <v>4.8125168012938403E-2</v>
      </c>
      <c r="BV16" s="17">
        <v>5.7901561457448701E-2</v>
      </c>
      <c r="BW16" s="17"/>
      <c r="BX16" s="17">
        <v>5.1703188514038101E-2</v>
      </c>
      <c r="BY16" s="17">
        <v>5.2360846205218997E-2</v>
      </c>
      <c r="BZ16" s="17"/>
      <c r="CA16" s="17">
        <v>4.37743616553029E-2</v>
      </c>
      <c r="CB16" s="17">
        <v>4.7051190519036501E-2</v>
      </c>
      <c r="CC16" s="17">
        <v>4.50342242389924E-2</v>
      </c>
      <c r="CD16" s="17">
        <v>6.7482795444799806E-2</v>
      </c>
    </row>
    <row r="17" spans="2:82" ht="43.15">
      <c r="B17" s="18" t="s">
        <v>210</v>
      </c>
      <c r="C17" s="17">
        <v>4.1366492548942702E-2</v>
      </c>
      <c r="D17" s="17">
        <v>3.3868345606896E-2</v>
      </c>
      <c r="E17" s="17">
        <v>4.9202084990987098E-2</v>
      </c>
      <c r="F17" s="17"/>
      <c r="G17" s="17">
        <v>8.8979302999709006E-2</v>
      </c>
      <c r="H17" s="17">
        <v>3.7051555285450698E-2</v>
      </c>
      <c r="I17" s="17">
        <v>3.3773324738818201E-2</v>
      </c>
      <c r="J17" s="17">
        <v>3.8056613263725302E-2</v>
      </c>
      <c r="K17" s="17">
        <v>3.1974008833504299E-2</v>
      </c>
      <c r="L17" s="17">
        <v>2.5318329133504298E-2</v>
      </c>
      <c r="M17" s="17"/>
      <c r="N17" s="17">
        <v>3.7035037532376497E-2</v>
      </c>
      <c r="O17" s="17">
        <v>4.0996006050854003E-2</v>
      </c>
      <c r="P17" s="17">
        <v>4.1761497814606502E-2</v>
      </c>
      <c r="Q17" s="17">
        <v>4.6540640644911299E-2</v>
      </c>
      <c r="R17" s="17"/>
      <c r="S17" s="17">
        <v>3.9596919441151401E-2</v>
      </c>
      <c r="T17" s="17">
        <v>3.9402562529056002E-2</v>
      </c>
      <c r="U17" s="17">
        <v>5.1816843964560898E-2</v>
      </c>
      <c r="V17" s="17">
        <v>4.1985099950997397E-2</v>
      </c>
      <c r="W17" s="17">
        <v>1.96125405793116E-2</v>
      </c>
      <c r="X17" s="17">
        <v>3.3519656984696798E-2</v>
      </c>
      <c r="Y17" s="17">
        <v>5.14448168840708E-2</v>
      </c>
      <c r="Z17" s="17">
        <v>4.6915501917979698E-2</v>
      </c>
      <c r="AA17" s="17">
        <v>4.6001473780163803E-2</v>
      </c>
      <c r="AB17" s="17">
        <v>4.2534314534790903E-2</v>
      </c>
      <c r="AC17" s="17">
        <v>5.7676094165215699E-2</v>
      </c>
      <c r="AD17" s="17">
        <v>2.3361784869604201E-2</v>
      </c>
      <c r="AE17" s="17"/>
      <c r="AF17" s="17">
        <v>0</v>
      </c>
      <c r="AG17" s="17">
        <v>7.0206722129392399E-2</v>
      </c>
      <c r="AH17" s="17">
        <v>3.8646164848492898E-2</v>
      </c>
      <c r="AI17" s="17">
        <v>5.8373459048180303E-2</v>
      </c>
      <c r="AJ17" s="17">
        <v>1.72637812826195E-2</v>
      </c>
      <c r="AK17" s="17">
        <v>3.94571050932742E-2</v>
      </c>
      <c r="AL17" s="17">
        <v>4.4505282630830097E-2</v>
      </c>
      <c r="AM17" s="17">
        <v>5.4442217123996599E-2</v>
      </c>
      <c r="AN17" s="17">
        <v>3.4486654028410502E-2</v>
      </c>
      <c r="AO17" s="17">
        <v>3.9504821926213803E-2</v>
      </c>
      <c r="AP17" s="17">
        <v>5.2700577810243197E-2</v>
      </c>
      <c r="AQ17" s="17">
        <v>2.6560508494981799E-2</v>
      </c>
      <c r="AR17" s="17">
        <v>2.9592483370609299E-2</v>
      </c>
      <c r="AS17" s="17">
        <v>6.9630486238260694E-2</v>
      </c>
      <c r="AT17" s="17">
        <v>2.3813268413974398E-2</v>
      </c>
      <c r="AU17" s="17">
        <v>4.8567923894340198E-2</v>
      </c>
      <c r="AV17" s="17"/>
      <c r="AW17" s="17">
        <v>3.9616119265830398E-2</v>
      </c>
      <c r="AX17" s="17">
        <v>4.4175792533242497E-2</v>
      </c>
      <c r="AY17" s="17">
        <v>4.1395499535759099E-2</v>
      </c>
      <c r="AZ17" s="17">
        <v>3.7843648181550303E-2</v>
      </c>
      <c r="BA17" s="17">
        <v>3.9133965313940602E-2</v>
      </c>
      <c r="BB17" s="17">
        <v>5.1365814251544802E-2</v>
      </c>
      <c r="BC17" s="17"/>
      <c r="BD17" s="17">
        <v>4.6388150015044802E-2</v>
      </c>
      <c r="BE17" s="17">
        <v>5.0707924905843103E-2</v>
      </c>
      <c r="BF17" s="17">
        <v>4.0926290081463902E-2</v>
      </c>
      <c r="BG17" s="17">
        <v>3.7292709326149899E-2</v>
      </c>
      <c r="BH17" s="17">
        <v>3.6374217900294901E-2</v>
      </c>
      <c r="BI17" s="17"/>
      <c r="BJ17" s="17">
        <v>3.7924174779530299E-2</v>
      </c>
      <c r="BK17" s="17">
        <v>5.3895109866728699E-2</v>
      </c>
      <c r="BL17" s="17"/>
      <c r="BM17" s="17">
        <v>4.1753765886818298E-2</v>
      </c>
      <c r="BN17" s="17">
        <v>3.8970776654926598E-2</v>
      </c>
      <c r="BO17" s="17"/>
      <c r="BP17" s="17">
        <v>3.3308893214855598E-2</v>
      </c>
      <c r="BQ17" s="17">
        <v>4.4979379405278901E-2</v>
      </c>
      <c r="BR17" s="17">
        <v>4.5931081981190697E-2</v>
      </c>
      <c r="BS17" s="17">
        <v>4.0577338043004903E-2</v>
      </c>
      <c r="BT17" s="17"/>
      <c r="BU17" s="17">
        <v>4.0113671694251798E-2</v>
      </c>
      <c r="BV17" s="17">
        <v>4.3151142737461602E-2</v>
      </c>
      <c r="BW17" s="17"/>
      <c r="BX17" s="17">
        <v>4.7057825675714898E-2</v>
      </c>
      <c r="BY17" s="17">
        <v>3.8818965454475399E-2</v>
      </c>
      <c r="BZ17" s="17"/>
      <c r="CA17" s="17">
        <v>2.5206393004381999E-2</v>
      </c>
      <c r="CB17" s="17">
        <v>2.6606668537664101E-2</v>
      </c>
      <c r="CC17" s="17">
        <v>5.2819287016285701E-2</v>
      </c>
      <c r="CD17" s="17">
        <v>4.4428094885808997E-2</v>
      </c>
    </row>
    <row r="18" spans="2:82" ht="43.15">
      <c r="B18" s="18" t="s">
        <v>206</v>
      </c>
      <c r="C18" s="17">
        <v>4.93603223237771E-2</v>
      </c>
      <c r="D18" s="17">
        <v>4.3471928444646098E-2</v>
      </c>
      <c r="E18" s="17">
        <v>5.5029623871639302E-2</v>
      </c>
      <c r="F18" s="17"/>
      <c r="G18" s="17">
        <v>5.8902205398421802E-2</v>
      </c>
      <c r="H18" s="17">
        <v>5.7839782437731503E-2</v>
      </c>
      <c r="I18" s="17">
        <v>6.2765182931969199E-2</v>
      </c>
      <c r="J18" s="17">
        <v>5.0069192030661798E-2</v>
      </c>
      <c r="K18" s="17">
        <v>3.5424008538206202E-2</v>
      </c>
      <c r="L18" s="17">
        <v>3.2937336420177099E-2</v>
      </c>
      <c r="M18" s="17"/>
      <c r="N18" s="17">
        <v>3.10753761058307E-2</v>
      </c>
      <c r="O18" s="17">
        <v>3.6887158747950503E-2</v>
      </c>
      <c r="P18" s="17">
        <v>6.0692339228251402E-2</v>
      </c>
      <c r="Q18" s="17">
        <v>7.3939834922693307E-2</v>
      </c>
      <c r="R18" s="17"/>
      <c r="S18" s="17">
        <v>5.3266111688762101E-2</v>
      </c>
      <c r="T18" s="17">
        <v>4.1330877593389499E-2</v>
      </c>
      <c r="U18" s="17">
        <v>4.0440216610989302E-2</v>
      </c>
      <c r="V18" s="17">
        <v>5.6680745251089397E-2</v>
      </c>
      <c r="W18" s="17">
        <v>4.8203163976007497E-2</v>
      </c>
      <c r="X18" s="17">
        <v>5.5821507642463901E-2</v>
      </c>
      <c r="Y18" s="17">
        <v>4.9357047485779897E-2</v>
      </c>
      <c r="Z18" s="17">
        <v>5.2231229858704403E-2</v>
      </c>
      <c r="AA18" s="17">
        <v>5.08585656659108E-2</v>
      </c>
      <c r="AB18" s="17">
        <v>3.6851701124465397E-2</v>
      </c>
      <c r="AC18" s="17">
        <v>7.2179421828326901E-2</v>
      </c>
      <c r="AD18" s="17">
        <v>4.32592056129023E-2</v>
      </c>
      <c r="AE18" s="17"/>
      <c r="AF18" s="17">
        <v>0.126973216806156</v>
      </c>
      <c r="AG18" s="17">
        <v>0.11033381791696199</v>
      </c>
      <c r="AH18" s="17">
        <v>5.3294241944500997E-2</v>
      </c>
      <c r="AI18" s="17">
        <v>5.8106186736304702E-2</v>
      </c>
      <c r="AJ18" s="17">
        <v>4.7198862563702697E-2</v>
      </c>
      <c r="AK18" s="17">
        <v>5.1478327035334198E-2</v>
      </c>
      <c r="AL18" s="17">
        <v>6.3122550987292095E-2</v>
      </c>
      <c r="AM18" s="17">
        <v>5.75661901679611E-2</v>
      </c>
      <c r="AN18" s="17">
        <v>4.0984545491095599E-2</v>
      </c>
      <c r="AO18" s="17">
        <v>4.2546946089547198E-2</v>
      </c>
      <c r="AP18" s="17">
        <v>3.6718210273506399E-2</v>
      </c>
      <c r="AQ18" s="17">
        <v>2.6309057707866301E-2</v>
      </c>
      <c r="AR18" s="17">
        <v>5.1045877176104898E-2</v>
      </c>
      <c r="AS18" s="17">
        <v>3.3900095868843599E-2</v>
      </c>
      <c r="AT18" s="17">
        <v>2.9839456661834501E-2</v>
      </c>
      <c r="AU18" s="17">
        <v>9.3439867375185205E-3</v>
      </c>
      <c r="AV18" s="17"/>
      <c r="AW18" s="17">
        <v>6.1302125547199798E-2</v>
      </c>
      <c r="AX18" s="17">
        <v>3.7769217112679797E-2</v>
      </c>
      <c r="AY18" s="17">
        <v>5.6963455695038599E-2</v>
      </c>
      <c r="AZ18" s="17">
        <v>5.8205338058600301E-2</v>
      </c>
      <c r="BA18" s="17">
        <v>2.9530690014678899E-2</v>
      </c>
      <c r="BB18" s="17">
        <v>4.6009990339732298E-2</v>
      </c>
      <c r="BC18" s="17"/>
      <c r="BD18" s="17">
        <v>7.80867070094802E-2</v>
      </c>
      <c r="BE18" s="17">
        <v>5.8452313825237599E-2</v>
      </c>
      <c r="BF18" s="17">
        <v>3.6212416396674899E-2</v>
      </c>
      <c r="BG18" s="17">
        <v>3.8593027278290101E-2</v>
      </c>
      <c r="BH18" s="17">
        <v>6.1244885194296599E-2</v>
      </c>
      <c r="BI18" s="17"/>
      <c r="BJ18" s="17">
        <v>5.0657138677908602E-2</v>
      </c>
      <c r="BK18" s="17">
        <v>4.4325104434450403E-2</v>
      </c>
      <c r="BL18" s="17"/>
      <c r="BM18" s="17">
        <v>4.9290732008218999E-2</v>
      </c>
      <c r="BN18" s="17">
        <v>5.0871703714912599E-2</v>
      </c>
      <c r="BO18" s="17"/>
      <c r="BP18" s="17">
        <v>4.5265512805260602E-2</v>
      </c>
      <c r="BQ18" s="17">
        <v>5.0553749787514701E-2</v>
      </c>
      <c r="BR18" s="17">
        <v>4.4007045274581699E-2</v>
      </c>
      <c r="BS18" s="17">
        <v>4.8322668438271398E-2</v>
      </c>
      <c r="BT18" s="17"/>
      <c r="BU18" s="17">
        <v>4.47554285883901E-2</v>
      </c>
      <c r="BV18" s="17">
        <v>5.5920018741821897E-2</v>
      </c>
      <c r="BW18" s="17"/>
      <c r="BX18" s="17">
        <v>5.3825391572128498E-2</v>
      </c>
      <c r="BY18" s="17">
        <v>4.7361689554357801E-2</v>
      </c>
      <c r="BZ18" s="17"/>
      <c r="CA18" s="17">
        <v>4.6084171103937803E-2</v>
      </c>
      <c r="CB18" s="17">
        <v>4.4558707079899E-2</v>
      </c>
      <c r="CC18" s="17">
        <v>4.0468855138847598E-2</v>
      </c>
      <c r="CD18" s="17">
        <v>6.5149306888223305E-2</v>
      </c>
    </row>
    <row r="19" spans="2:82">
      <c r="B19" s="18" t="s">
        <v>116</v>
      </c>
      <c r="C19" s="17">
        <v>2.7740736637050199E-2</v>
      </c>
      <c r="D19" s="17">
        <v>2.7212182760876301E-2</v>
      </c>
      <c r="E19" s="17">
        <v>2.8461541867233198E-2</v>
      </c>
      <c r="F19" s="17"/>
      <c r="G19" s="17">
        <v>4.8458362776923898E-2</v>
      </c>
      <c r="H19" s="17">
        <v>2.5652811979164799E-2</v>
      </c>
      <c r="I19" s="17">
        <v>2.3309440645114601E-2</v>
      </c>
      <c r="J19" s="17">
        <v>3.14184685494244E-2</v>
      </c>
      <c r="K19" s="17">
        <v>2.11701640287866E-2</v>
      </c>
      <c r="L19" s="17">
        <v>1.9574784733468301E-2</v>
      </c>
      <c r="M19" s="17"/>
      <c r="N19" s="17">
        <v>1.73601756749765E-2</v>
      </c>
      <c r="O19" s="17">
        <v>2.21924749137399E-2</v>
      </c>
      <c r="P19" s="17">
        <v>4.1997758275236698E-2</v>
      </c>
      <c r="Q19" s="17">
        <v>3.4222931840090599E-2</v>
      </c>
      <c r="R19" s="17"/>
      <c r="S19" s="17">
        <v>2.6641861633791699E-2</v>
      </c>
      <c r="T19" s="17">
        <v>2.1262109595923499E-2</v>
      </c>
      <c r="U19" s="17">
        <v>3.4499159687657099E-2</v>
      </c>
      <c r="V19" s="17">
        <v>2.6968179374293601E-2</v>
      </c>
      <c r="W19" s="17">
        <v>3.31456723934688E-2</v>
      </c>
      <c r="X19" s="17">
        <v>4.6450223772968702E-2</v>
      </c>
      <c r="Y19" s="17">
        <v>2.76448879992604E-2</v>
      </c>
      <c r="Z19" s="17">
        <v>5.96332840055096E-3</v>
      </c>
      <c r="AA19" s="17">
        <v>2.3571625704798999E-2</v>
      </c>
      <c r="AB19" s="17">
        <v>2.7133829867392899E-2</v>
      </c>
      <c r="AC19" s="17">
        <v>3.2642076166623901E-2</v>
      </c>
      <c r="AD19" s="17">
        <v>1.6000044472452801E-2</v>
      </c>
      <c r="AE19" s="17"/>
      <c r="AF19" s="17">
        <v>0</v>
      </c>
      <c r="AG19" s="17">
        <v>3.5831125713272502E-2</v>
      </c>
      <c r="AH19" s="17">
        <v>3.99645725809607E-2</v>
      </c>
      <c r="AI19" s="17">
        <v>3.8129921853080999E-2</v>
      </c>
      <c r="AJ19" s="17">
        <v>3.5826557211892998E-2</v>
      </c>
      <c r="AK19" s="17">
        <v>1.96423684741792E-2</v>
      </c>
      <c r="AL19" s="17">
        <v>3.22121710200238E-2</v>
      </c>
      <c r="AM19" s="17">
        <v>4.8624600890121397E-2</v>
      </c>
      <c r="AN19" s="17">
        <v>1.6821143461836701E-2</v>
      </c>
      <c r="AO19" s="17">
        <v>1.7737248200169999E-2</v>
      </c>
      <c r="AP19" s="17">
        <v>4.31917402649519E-2</v>
      </c>
      <c r="AQ19" s="17">
        <v>1.3287269835730701E-2</v>
      </c>
      <c r="AR19" s="17">
        <v>1.48346763393611E-2</v>
      </c>
      <c r="AS19" s="17">
        <v>2.35733758351627E-2</v>
      </c>
      <c r="AT19" s="17">
        <v>1.1363666658222501E-2</v>
      </c>
      <c r="AU19" s="17">
        <v>4.8770971251205202E-3</v>
      </c>
      <c r="AV19" s="17"/>
      <c r="AW19" s="17">
        <v>2.5854226463945199E-2</v>
      </c>
      <c r="AX19" s="17">
        <v>2.47987248792646E-2</v>
      </c>
      <c r="AY19" s="17">
        <v>1.5167671736294399E-2</v>
      </c>
      <c r="AZ19" s="17">
        <v>4.0556670344366899E-2</v>
      </c>
      <c r="BA19" s="17">
        <v>3.81473187752399E-2</v>
      </c>
      <c r="BB19" s="17">
        <v>1.4716815466884E-2</v>
      </c>
      <c r="BC19" s="17"/>
      <c r="BD19" s="17">
        <v>2.8676940347894399E-2</v>
      </c>
      <c r="BE19" s="17">
        <v>2.77013117699761E-2</v>
      </c>
      <c r="BF19" s="17">
        <v>2.5708694239248198E-2</v>
      </c>
      <c r="BG19" s="17">
        <v>2.0249384373179399E-2</v>
      </c>
      <c r="BH19" s="17">
        <v>2.61090680463789E-2</v>
      </c>
      <c r="BI19" s="17"/>
      <c r="BJ19" s="17">
        <v>2.66781566419763E-2</v>
      </c>
      <c r="BK19" s="17">
        <v>3.1225765051044799E-2</v>
      </c>
      <c r="BL19" s="17"/>
      <c r="BM19" s="17">
        <v>2.5559603790051701E-2</v>
      </c>
      <c r="BN19" s="17">
        <v>3.2440032233106299E-2</v>
      </c>
      <c r="BO19" s="17"/>
      <c r="BP19" s="17">
        <v>3.5291474382994202E-2</v>
      </c>
      <c r="BQ19" s="17">
        <v>4.5182006433028901E-2</v>
      </c>
      <c r="BR19" s="17">
        <v>1.06898166250951E-2</v>
      </c>
      <c r="BS19" s="17">
        <v>2.5010946992328299E-2</v>
      </c>
      <c r="BT19" s="17"/>
      <c r="BU19" s="17">
        <v>1.9876211830203199E-2</v>
      </c>
      <c r="BV19" s="17">
        <v>3.8943795419635399E-2</v>
      </c>
      <c r="BW19" s="17"/>
      <c r="BX19" s="17">
        <v>1.1258845602651101E-2</v>
      </c>
      <c r="BY19" s="17">
        <v>3.5118281237396402E-2</v>
      </c>
      <c r="BZ19" s="17"/>
      <c r="CA19" s="17">
        <v>2.9962037525082801E-2</v>
      </c>
      <c r="CB19" s="17">
        <v>3.1790854623130103E-2</v>
      </c>
      <c r="CC19" s="17">
        <v>1.5102784103788401E-2</v>
      </c>
      <c r="CD19" s="17">
        <v>3.90702516742703E-2</v>
      </c>
    </row>
    <row r="20" spans="2:82">
      <c r="B20" s="18" t="s">
        <v>117</v>
      </c>
      <c r="C20" s="19">
        <v>2.95157538204621E-2</v>
      </c>
      <c r="D20" s="19">
        <v>2.5251403085522799E-2</v>
      </c>
      <c r="E20" s="19">
        <v>3.3479768142689E-2</v>
      </c>
      <c r="F20" s="19"/>
      <c r="G20" s="19">
        <v>2.5618705607125002E-2</v>
      </c>
      <c r="H20" s="19">
        <v>2.0395992139273001E-2</v>
      </c>
      <c r="I20" s="19">
        <v>3.9797284736372902E-2</v>
      </c>
      <c r="J20" s="19">
        <v>3.5892764153922001E-2</v>
      </c>
      <c r="K20" s="19">
        <v>3.3418971583831697E-2</v>
      </c>
      <c r="L20" s="19">
        <v>2.40460472619696E-2</v>
      </c>
      <c r="M20" s="19"/>
      <c r="N20" s="19">
        <v>2.4242649447917899E-2</v>
      </c>
      <c r="O20" s="19">
        <v>3.11089921688379E-2</v>
      </c>
      <c r="P20" s="19">
        <v>2.8410877108075501E-2</v>
      </c>
      <c r="Q20" s="19">
        <v>3.5880165116446802E-2</v>
      </c>
      <c r="R20" s="19"/>
      <c r="S20" s="19">
        <v>2.8359358370772601E-2</v>
      </c>
      <c r="T20" s="19">
        <v>3.2432272030844998E-2</v>
      </c>
      <c r="U20" s="19">
        <v>2.9683366954592401E-2</v>
      </c>
      <c r="V20" s="19">
        <v>3.2259519572608503E-2</v>
      </c>
      <c r="W20" s="19">
        <v>3.2195279503040998E-2</v>
      </c>
      <c r="X20" s="19">
        <v>2.1388609368509701E-2</v>
      </c>
      <c r="Y20" s="19">
        <v>2.8669358929093398E-2</v>
      </c>
      <c r="Z20" s="19">
        <v>3.1799677507992702E-2</v>
      </c>
      <c r="AA20" s="19">
        <v>2.9965990326372802E-2</v>
      </c>
      <c r="AB20" s="19">
        <v>2.1488908729114901E-2</v>
      </c>
      <c r="AC20" s="19">
        <v>5.4565437703903701E-2</v>
      </c>
      <c r="AD20" s="19">
        <v>1.3852813783198499E-2</v>
      </c>
      <c r="AE20" s="19"/>
      <c r="AF20" s="19">
        <v>0</v>
      </c>
      <c r="AG20" s="19">
        <v>2.4766609912382501E-2</v>
      </c>
      <c r="AH20" s="19">
        <v>3.38155426970786E-2</v>
      </c>
      <c r="AI20" s="19">
        <v>3.0715465299575698E-2</v>
      </c>
      <c r="AJ20" s="19">
        <v>3.8485181770471097E-2</v>
      </c>
      <c r="AK20" s="19">
        <v>2.2035506521869901E-2</v>
      </c>
      <c r="AL20" s="19">
        <v>2.3514797849474901E-2</v>
      </c>
      <c r="AM20" s="19">
        <v>4.0386084207369298E-2</v>
      </c>
      <c r="AN20" s="19">
        <v>1.5359937138489099E-2</v>
      </c>
      <c r="AO20" s="19">
        <v>3.4896589793925799E-2</v>
      </c>
      <c r="AP20" s="19">
        <v>1.8252229831522099E-2</v>
      </c>
      <c r="AQ20" s="19">
        <v>3.4123301917220003E-2</v>
      </c>
      <c r="AR20" s="19">
        <v>2.7842487292099101E-2</v>
      </c>
      <c r="AS20" s="19">
        <v>3.6130459127659401E-2</v>
      </c>
      <c r="AT20" s="19">
        <v>4.8576132179390601E-2</v>
      </c>
      <c r="AU20" s="19">
        <v>1.4849025185258199E-2</v>
      </c>
      <c r="AV20" s="19"/>
      <c r="AW20" s="19">
        <v>1.23451355876266E-2</v>
      </c>
      <c r="AX20" s="19">
        <v>3.9632268469524501E-2</v>
      </c>
      <c r="AY20" s="19">
        <v>3.3365713948331703E-2</v>
      </c>
      <c r="AZ20" s="19">
        <v>3.27126329092765E-2</v>
      </c>
      <c r="BA20" s="19">
        <v>3.41793885282521E-2</v>
      </c>
      <c r="BB20" s="19">
        <v>2.44742957744894E-2</v>
      </c>
      <c r="BC20" s="19"/>
      <c r="BD20" s="19">
        <v>4.4279292993811198E-2</v>
      </c>
      <c r="BE20" s="19">
        <v>2.4770171531534099E-2</v>
      </c>
      <c r="BF20" s="19">
        <v>2.6652439472104598E-2</v>
      </c>
      <c r="BG20" s="19">
        <v>1.8968246961875799E-2</v>
      </c>
      <c r="BH20" s="19">
        <v>1.4422902345976801E-2</v>
      </c>
      <c r="BI20" s="19"/>
      <c r="BJ20" s="19">
        <v>3.2872833262950901E-2</v>
      </c>
      <c r="BK20" s="19">
        <v>1.54199966979091E-2</v>
      </c>
      <c r="BL20" s="19"/>
      <c r="BM20" s="19">
        <v>3.2370194721880102E-2</v>
      </c>
      <c r="BN20" s="19">
        <v>1.7086207452298701E-2</v>
      </c>
      <c r="BO20" s="19"/>
      <c r="BP20" s="19">
        <v>1.4963334370271201E-2</v>
      </c>
      <c r="BQ20" s="19">
        <v>1.5673798790606298E-2</v>
      </c>
      <c r="BR20" s="19">
        <v>2.4911424416508701E-2</v>
      </c>
      <c r="BS20" s="19">
        <v>3.47465212012983E-2</v>
      </c>
      <c r="BT20" s="19"/>
      <c r="BU20" s="19">
        <v>2.3053632366149001E-2</v>
      </c>
      <c r="BV20" s="19">
        <v>3.8721081324781997E-2</v>
      </c>
      <c r="BW20" s="19"/>
      <c r="BX20" s="19">
        <v>1.8503937588253999E-2</v>
      </c>
      <c r="BY20" s="19">
        <v>3.4444809910832798E-2</v>
      </c>
      <c r="BZ20" s="19"/>
      <c r="CA20" s="19">
        <v>6.0602299778680403E-3</v>
      </c>
      <c r="CB20" s="19">
        <v>4.2952712753266203E-2</v>
      </c>
      <c r="CC20" s="19">
        <v>1.8970105500124301E-2</v>
      </c>
      <c r="CD20" s="19">
        <v>3.7559102171010002E-2</v>
      </c>
    </row>
    <row r="21" spans="2:82">
      <c r="B21" s="16" t="s">
        <v>16</v>
      </c>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CD25"/>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43.15">
      <c r="B9" s="18" t="s">
        <v>201</v>
      </c>
      <c r="C9" s="17">
        <v>0.38372929431893599</v>
      </c>
      <c r="D9" s="17">
        <v>0.37169100576021202</v>
      </c>
      <c r="E9" s="17">
        <v>0.39413537615162803</v>
      </c>
      <c r="F9" s="17"/>
      <c r="G9" s="17">
        <v>0.264238918107914</v>
      </c>
      <c r="H9" s="17">
        <v>0.33389248430639801</v>
      </c>
      <c r="I9" s="17">
        <v>0.38624014707068</v>
      </c>
      <c r="J9" s="17">
        <v>0.39301478354057501</v>
      </c>
      <c r="K9" s="17">
        <v>0.428976920075266</v>
      </c>
      <c r="L9" s="17">
        <v>0.45579254981738099</v>
      </c>
      <c r="M9" s="17"/>
      <c r="N9" s="17">
        <v>0.442766374604046</v>
      </c>
      <c r="O9" s="17">
        <v>0.39018314969081302</v>
      </c>
      <c r="P9" s="17">
        <v>0.35922758232988899</v>
      </c>
      <c r="Q9" s="17">
        <v>0.332803197065837</v>
      </c>
      <c r="R9" s="17"/>
      <c r="S9" s="17">
        <v>0.32708707628170097</v>
      </c>
      <c r="T9" s="17">
        <v>0.39699156121634899</v>
      </c>
      <c r="U9" s="17">
        <v>0.46310872296744598</v>
      </c>
      <c r="V9" s="17">
        <v>0.38778585972224</v>
      </c>
      <c r="W9" s="17">
        <v>0.43452735081806898</v>
      </c>
      <c r="X9" s="17">
        <v>0.32934964624135998</v>
      </c>
      <c r="Y9" s="17">
        <v>0.408795134709942</v>
      </c>
      <c r="Z9" s="17">
        <v>0.35754687295214899</v>
      </c>
      <c r="AA9" s="17">
        <v>0.40407606700065801</v>
      </c>
      <c r="AB9" s="17">
        <v>0.37790484217246001</v>
      </c>
      <c r="AC9" s="17">
        <v>0.37612510764755802</v>
      </c>
      <c r="AD9" s="17">
        <v>0.30538890529068102</v>
      </c>
      <c r="AE9" s="17"/>
      <c r="AF9" s="17">
        <v>0.25625663862279002</v>
      </c>
      <c r="AG9" s="17">
        <v>0.313669957926628</v>
      </c>
      <c r="AH9" s="17">
        <v>0.32911547260576901</v>
      </c>
      <c r="AI9" s="17">
        <v>0.32857616265609202</v>
      </c>
      <c r="AJ9" s="17">
        <v>0.34572633511322498</v>
      </c>
      <c r="AK9" s="17">
        <v>0.416246859059342</v>
      </c>
      <c r="AL9" s="17">
        <v>0.34845404757981202</v>
      </c>
      <c r="AM9" s="17">
        <v>0.42268879187779301</v>
      </c>
      <c r="AN9" s="17">
        <v>0.41863532940994103</v>
      </c>
      <c r="AO9" s="17">
        <v>0.41667612606888699</v>
      </c>
      <c r="AP9" s="17">
        <v>0.39719520700507899</v>
      </c>
      <c r="AQ9" s="17">
        <v>0.46263606726898598</v>
      </c>
      <c r="AR9" s="17">
        <v>0.32632621711821602</v>
      </c>
      <c r="AS9" s="17">
        <v>0.49814298747504498</v>
      </c>
      <c r="AT9" s="17">
        <v>0.42848010428845201</v>
      </c>
      <c r="AU9" s="17">
        <v>0.38307302210737998</v>
      </c>
      <c r="AV9" s="17"/>
      <c r="AW9" s="17">
        <v>0.40000269964535501</v>
      </c>
      <c r="AX9" s="17">
        <v>0.34839897201380199</v>
      </c>
      <c r="AY9" s="17">
        <v>0.37887037429621001</v>
      </c>
      <c r="AZ9" s="17">
        <v>0.41383308648385903</v>
      </c>
      <c r="BA9" s="17">
        <v>0.39652946464206501</v>
      </c>
      <c r="BB9" s="17">
        <v>0.36853779820938798</v>
      </c>
      <c r="BC9" s="17"/>
      <c r="BD9" s="17">
        <v>0.32918379153504601</v>
      </c>
      <c r="BE9" s="17">
        <v>0.384098326493994</v>
      </c>
      <c r="BF9" s="17">
        <v>0.44740177880641602</v>
      </c>
      <c r="BG9" s="17">
        <v>0.40785378727317101</v>
      </c>
      <c r="BH9" s="17">
        <v>0.48692867538752299</v>
      </c>
      <c r="BI9" s="17"/>
      <c r="BJ9" s="17">
        <v>0.38847790855840297</v>
      </c>
      <c r="BK9" s="17">
        <v>0.36465541828301101</v>
      </c>
      <c r="BL9" s="17"/>
      <c r="BM9" s="17">
        <v>0.37967020463752699</v>
      </c>
      <c r="BN9" s="17">
        <v>0.40429852359433699</v>
      </c>
      <c r="BO9" s="17"/>
      <c r="BP9" s="17">
        <v>0.375841534815545</v>
      </c>
      <c r="BQ9" s="17">
        <v>0.380643892387176</v>
      </c>
      <c r="BR9" s="17">
        <v>0.50982988415463504</v>
      </c>
      <c r="BS9" s="17">
        <v>0.37820096806078202</v>
      </c>
      <c r="BT9" s="17"/>
      <c r="BU9" s="17">
        <v>0.43526789596711501</v>
      </c>
      <c r="BV9" s="17">
        <v>0.31910174894533699</v>
      </c>
      <c r="BW9" s="17"/>
      <c r="BX9" s="17">
        <v>0.42259080320304299</v>
      </c>
      <c r="BY9" s="17">
        <v>0.36768784458401699</v>
      </c>
      <c r="BZ9" s="17"/>
      <c r="CA9" s="17">
        <v>0.46302021600648702</v>
      </c>
      <c r="CB9" s="17">
        <v>0.32473116809925401</v>
      </c>
      <c r="CC9" s="17">
        <v>0.48149930807976599</v>
      </c>
      <c r="CD9" s="17">
        <v>0.31628583281704298</v>
      </c>
    </row>
    <row r="10" spans="2:82" ht="43.15">
      <c r="B10" s="18" t="s">
        <v>209</v>
      </c>
      <c r="C10" s="17">
        <v>0.27811253300248601</v>
      </c>
      <c r="D10" s="17">
        <v>0.26633999052445301</v>
      </c>
      <c r="E10" s="17">
        <v>0.28703270453699398</v>
      </c>
      <c r="F10" s="17"/>
      <c r="G10" s="17">
        <v>0.31257913625746803</v>
      </c>
      <c r="H10" s="17">
        <v>0.26863332044596</v>
      </c>
      <c r="I10" s="17">
        <v>0.28828786323766598</v>
      </c>
      <c r="J10" s="17">
        <v>0.22564596583242399</v>
      </c>
      <c r="K10" s="17">
        <v>0.26940374281520801</v>
      </c>
      <c r="L10" s="17">
        <v>0.30539804001987703</v>
      </c>
      <c r="M10" s="17"/>
      <c r="N10" s="17">
        <v>0.30868504840704702</v>
      </c>
      <c r="O10" s="17">
        <v>0.27893745927222002</v>
      </c>
      <c r="P10" s="17">
        <v>0.26264411875125598</v>
      </c>
      <c r="Q10" s="17">
        <v>0.25567857658471999</v>
      </c>
      <c r="R10" s="17"/>
      <c r="S10" s="17">
        <v>0.306400196061137</v>
      </c>
      <c r="T10" s="17">
        <v>0.31777374877299702</v>
      </c>
      <c r="U10" s="17">
        <v>0.28684258933590301</v>
      </c>
      <c r="V10" s="17">
        <v>0.27241769459098097</v>
      </c>
      <c r="W10" s="17">
        <v>0.266544596389308</v>
      </c>
      <c r="X10" s="17">
        <v>0.25373468915241898</v>
      </c>
      <c r="Y10" s="17">
        <v>0.21395199225494399</v>
      </c>
      <c r="Z10" s="17">
        <v>0.18976903799144099</v>
      </c>
      <c r="AA10" s="17">
        <v>0.33406367806100001</v>
      </c>
      <c r="AB10" s="17">
        <v>0.219521953294502</v>
      </c>
      <c r="AC10" s="17">
        <v>0.30040964612528498</v>
      </c>
      <c r="AD10" s="17">
        <v>0.29537655431008703</v>
      </c>
      <c r="AE10" s="17"/>
      <c r="AF10" s="17">
        <v>9.4683969553837594E-2</v>
      </c>
      <c r="AG10" s="17">
        <v>0.16996156978926999</v>
      </c>
      <c r="AH10" s="17">
        <v>0.27673932173948101</v>
      </c>
      <c r="AI10" s="17">
        <v>0.32449194812424798</v>
      </c>
      <c r="AJ10" s="17">
        <v>0.24618194822422099</v>
      </c>
      <c r="AK10" s="17">
        <v>0.27296033475215098</v>
      </c>
      <c r="AL10" s="17">
        <v>0.29809598392836101</v>
      </c>
      <c r="AM10" s="17">
        <v>0.31960433446808501</v>
      </c>
      <c r="AN10" s="17">
        <v>0.27112439007838302</v>
      </c>
      <c r="AO10" s="17">
        <v>0.296352200488324</v>
      </c>
      <c r="AP10" s="17">
        <v>0.24311390061539601</v>
      </c>
      <c r="AQ10" s="17">
        <v>0.32422545772628603</v>
      </c>
      <c r="AR10" s="17">
        <v>0.21108251062059899</v>
      </c>
      <c r="AS10" s="17">
        <v>0.24059424806035901</v>
      </c>
      <c r="AT10" s="17">
        <v>0.290826950655662</v>
      </c>
      <c r="AU10" s="17">
        <v>0.26607690245925802</v>
      </c>
      <c r="AV10" s="17"/>
      <c r="AW10" s="17">
        <v>0.31465983721842</v>
      </c>
      <c r="AX10" s="17">
        <v>0.26789665468847201</v>
      </c>
      <c r="AY10" s="17">
        <v>0.294752851771306</v>
      </c>
      <c r="AZ10" s="17">
        <v>0.242311421925583</v>
      </c>
      <c r="BA10" s="17">
        <v>0.28499850602983301</v>
      </c>
      <c r="BB10" s="17">
        <v>0.26715195489295901</v>
      </c>
      <c r="BC10" s="17"/>
      <c r="BD10" s="17">
        <v>0.27126521710715901</v>
      </c>
      <c r="BE10" s="17">
        <v>0.26736094336726102</v>
      </c>
      <c r="BF10" s="17">
        <v>0.290883946696604</v>
      </c>
      <c r="BG10" s="17">
        <v>0.33555746135975401</v>
      </c>
      <c r="BH10" s="17">
        <v>0.43231573311180399</v>
      </c>
      <c r="BI10" s="17"/>
      <c r="BJ10" s="17">
        <v>0.27466658830894702</v>
      </c>
      <c r="BK10" s="17">
        <v>0.29378297750624299</v>
      </c>
      <c r="BL10" s="17"/>
      <c r="BM10" s="17">
        <v>0.26677441672179197</v>
      </c>
      <c r="BN10" s="17">
        <v>0.33097327065089399</v>
      </c>
      <c r="BO10" s="17"/>
      <c r="BP10" s="17">
        <v>0.32683122209256599</v>
      </c>
      <c r="BQ10" s="17">
        <v>0.294525399493136</v>
      </c>
      <c r="BR10" s="17">
        <v>0.235993117198464</v>
      </c>
      <c r="BS10" s="17">
        <v>0.26522136897855603</v>
      </c>
      <c r="BT10" s="17"/>
      <c r="BU10" s="17">
        <v>0.30558404028590502</v>
      </c>
      <c r="BV10" s="17">
        <v>0.243664254883496</v>
      </c>
      <c r="BW10" s="17"/>
      <c r="BX10" s="17">
        <v>0.31539365004102299</v>
      </c>
      <c r="BY10" s="17">
        <v>0.26272344538834203</v>
      </c>
      <c r="BZ10" s="17"/>
      <c r="CA10" s="17">
        <v>0.30020398529055597</v>
      </c>
      <c r="CB10" s="17">
        <v>0.24080525357021701</v>
      </c>
      <c r="CC10" s="17">
        <v>0.32629753872148398</v>
      </c>
      <c r="CD10" s="17">
        <v>0.25756669119341602</v>
      </c>
    </row>
    <row r="11" spans="2:82" ht="43.15">
      <c r="B11" s="18" t="s">
        <v>207</v>
      </c>
      <c r="C11" s="17">
        <v>0.25284969219894599</v>
      </c>
      <c r="D11" s="17">
        <v>0.26154343292836302</v>
      </c>
      <c r="E11" s="17">
        <v>0.24433665936905999</v>
      </c>
      <c r="F11" s="17"/>
      <c r="G11" s="17">
        <v>0.25733982154683099</v>
      </c>
      <c r="H11" s="17">
        <v>0.32281357361366902</v>
      </c>
      <c r="I11" s="17">
        <v>0.230658689706041</v>
      </c>
      <c r="J11" s="17">
        <v>0.23934521888277499</v>
      </c>
      <c r="K11" s="17">
        <v>0.22207071841623899</v>
      </c>
      <c r="L11" s="17">
        <v>0.243495243147619</v>
      </c>
      <c r="M11" s="17"/>
      <c r="N11" s="17">
        <v>0.25797978546881301</v>
      </c>
      <c r="O11" s="17">
        <v>0.250940290806627</v>
      </c>
      <c r="P11" s="17">
        <v>0.27055065748202001</v>
      </c>
      <c r="Q11" s="17">
        <v>0.23697520939674199</v>
      </c>
      <c r="R11" s="17"/>
      <c r="S11" s="17">
        <v>0.29393958667382802</v>
      </c>
      <c r="T11" s="17">
        <v>0.242233102093005</v>
      </c>
      <c r="U11" s="17">
        <v>0.20516681598882799</v>
      </c>
      <c r="V11" s="17">
        <v>0.21411256940949899</v>
      </c>
      <c r="W11" s="17">
        <v>0.30384047266507302</v>
      </c>
      <c r="X11" s="17">
        <v>0.21319844043316699</v>
      </c>
      <c r="Y11" s="17">
        <v>0.25034224595786397</v>
      </c>
      <c r="Z11" s="17">
        <v>0.22488118683671299</v>
      </c>
      <c r="AA11" s="17">
        <v>0.27673431642038498</v>
      </c>
      <c r="AB11" s="17">
        <v>0.27729246230211202</v>
      </c>
      <c r="AC11" s="17">
        <v>0.25883979107446498</v>
      </c>
      <c r="AD11" s="17">
        <v>0.23543941769520399</v>
      </c>
      <c r="AE11" s="17"/>
      <c r="AF11" s="17">
        <v>0.20212691286335199</v>
      </c>
      <c r="AG11" s="17">
        <v>0.15794758878237899</v>
      </c>
      <c r="AH11" s="17">
        <v>0.34264723910467298</v>
      </c>
      <c r="AI11" s="17">
        <v>0.238430003069146</v>
      </c>
      <c r="AJ11" s="17">
        <v>0.21523142160983699</v>
      </c>
      <c r="AK11" s="17">
        <v>0.26124128509065597</v>
      </c>
      <c r="AL11" s="17">
        <v>0.241449677087719</v>
      </c>
      <c r="AM11" s="17">
        <v>0.23169680513507601</v>
      </c>
      <c r="AN11" s="17">
        <v>0.26379203913841098</v>
      </c>
      <c r="AO11" s="17">
        <v>0.21732974444487799</v>
      </c>
      <c r="AP11" s="17">
        <v>0.26962990107832702</v>
      </c>
      <c r="AQ11" s="17">
        <v>0.25250345881237501</v>
      </c>
      <c r="AR11" s="17">
        <v>0.34488541008982199</v>
      </c>
      <c r="AS11" s="17">
        <v>0.32660366637467197</v>
      </c>
      <c r="AT11" s="17">
        <v>0.26758630137790801</v>
      </c>
      <c r="AU11" s="17">
        <v>0.27916391856489797</v>
      </c>
      <c r="AV11" s="17"/>
      <c r="AW11" s="17">
        <v>0.28337973463709798</v>
      </c>
      <c r="AX11" s="17">
        <v>0.25770218676673101</v>
      </c>
      <c r="AY11" s="17">
        <v>0.242016560039195</v>
      </c>
      <c r="AZ11" s="17">
        <v>0.23978044338348101</v>
      </c>
      <c r="BA11" s="17">
        <v>0.21763654940688801</v>
      </c>
      <c r="BB11" s="17">
        <v>0.249859558929001</v>
      </c>
      <c r="BC11" s="17"/>
      <c r="BD11" s="17">
        <v>0.239270028899737</v>
      </c>
      <c r="BE11" s="17">
        <v>0.23737553544583601</v>
      </c>
      <c r="BF11" s="17">
        <v>0.28522176978860098</v>
      </c>
      <c r="BG11" s="17">
        <v>0.278093980288867</v>
      </c>
      <c r="BH11" s="17">
        <v>0.191865002363798</v>
      </c>
      <c r="BI11" s="17"/>
      <c r="BJ11" s="17">
        <v>0.246181667357106</v>
      </c>
      <c r="BK11" s="17">
        <v>0.28274104856285798</v>
      </c>
      <c r="BL11" s="17"/>
      <c r="BM11" s="17">
        <v>0.24758808781246799</v>
      </c>
      <c r="BN11" s="17">
        <v>0.28305471834813301</v>
      </c>
      <c r="BO11" s="17"/>
      <c r="BP11" s="17">
        <v>0.28755972363136001</v>
      </c>
      <c r="BQ11" s="17">
        <v>0.30370027097815999</v>
      </c>
      <c r="BR11" s="17">
        <v>0.245942611193394</v>
      </c>
      <c r="BS11" s="17">
        <v>0.240385435472424</v>
      </c>
      <c r="BT11" s="17"/>
      <c r="BU11" s="17">
        <v>0.27133894528316099</v>
      </c>
      <c r="BV11" s="17">
        <v>0.22966483649057901</v>
      </c>
      <c r="BW11" s="17"/>
      <c r="BX11" s="17">
        <v>0.28742133209466902</v>
      </c>
      <c r="BY11" s="17">
        <v>0.23857903623201401</v>
      </c>
      <c r="BZ11" s="17"/>
      <c r="CA11" s="17">
        <v>0.25589046917749902</v>
      </c>
      <c r="CB11" s="17">
        <v>0.211340072676028</v>
      </c>
      <c r="CC11" s="17">
        <v>0.29400506734876902</v>
      </c>
      <c r="CD11" s="17">
        <v>0.24902587693967901</v>
      </c>
    </row>
    <row r="12" spans="2:82" ht="28.9">
      <c r="B12" s="18" t="s">
        <v>202</v>
      </c>
      <c r="C12" s="17">
        <v>0.252200753473941</v>
      </c>
      <c r="D12" s="17">
        <v>0.29399707321623803</v>
      </c>
      <c r="E12" s="17">
        <v>0.21392256606728799</v>
      </c>
      <c r="F12" s="17"/>
      <c r="G12" s="17">
        <v>0.22123481618395399</v>
      </c>
      <c r="H12" s="17">
        <v>0.19570340465215399</v>
      </c>
      <c r="I12" s="17">
        <v>0.21443293026027599</v>
      </c>
      <c r="J12" s="17">
        <v>0.27058072911013398</v>
      </c>
      <c r="K12" s="17">
        <v>0.28578210432603102</v>
      </c>
      <c r="L12" s="17">
        <v>0.30967067043031699</v>
      </c>
      <c r="M12" s="17"/>
      <c r="N12" s="17">
        <v>0.30733996768064598</v>
      </c>
      <c r="O12" s="17">
        <v>0.25047153175195003</v>
      </c>
      <c r="P12" s="17">
        <v>0.20905407074910701</v>
      </c>
      <c r="Q12" s="17">
        <v>0.23164674494908</v>
      </c>
      <c r="R12" s="17"/>
      <c r="S12" s="17">
        <v>0.275814677711201</v>
      </c>
      <c r="T12" s="17">
        <v>0.25372097281445199</v>
      </c>
      <c r="U12" s="17">
        <v>0.232122023484924</v>
      </c>
      <c r="V12" s="17">
        <v>0.24558046620096399</v>
      </c>
      <c r="W12" s="17">
        <v>0.28099281018384797</v>
      </c>
      <c r="X12" s="17">
        <v>0.22211700075922899</v>
      </c>
      <c r="Y12" s="17">
        <v>0.23317859343122599</v>
      </c>
      <c r="Z12" s="17">
        <v>0.233217659595016</v>
      </c>
      <c r="AA12" s="17">
        <v>0.20160539374904299</v>
      </c>
      <c r="AB12" s="17">
        <v>0.336558063566749</v>
      </c>
      <c r="AC12" s="17">
        <v>0.26458929211857002</v>
      </c>
      <c r="AD12" s="17">
        <v>0.206025370120443</v>
      </c>
      <c r="AE12" s="17"/>
      <c r="AF12" s="17">
        <v>9.4683969553837594E-2</v>
      </c>
      <c r="AG12" s="17">
        <v>0.24879386776172999</v>
      </c>
      <c r="AH12" s="17">
        <v>0.24925777442993199</v>
      </c>
      <c r="AI12" s="17">
        <v>0.23281759839475899</v>
      </c>
      <c r="AJ12" s="17">
        <v>0.243987433571487</v>
      </c>
      <c r="AK12" s="17">
        <v>0.258012610781161</v>
      </c>
      <c r="AL12" s="17">
        <v>0.25031560742411602</v>
      </c>
      <c r="AM12" s="17">
        <v>0.24747683346058699</v>
      </c>
      <c r="AN12" s="17">
        <v>0.28647793315203601</v>
      </c>
      <c r="AO12" s="17">
        <v>0.272497000828684</v>
      </c>
      <c r="AP12" s="17">
        <v>0.27672210202011099</v>
      </c>
      <c r="AQ12" s="17">
        <v>0.211124644894505</v>
      </c>
      <c r="AR12" s="17">
        <v>0.248097194193208</v>
      </c>
      <c r="AS12" s="17">
        <v>0.36596511803854298</v>
      </c>
      <c r="AT12" s="17">
        <v>0.30165075622542098</v>
      </c>
      <c r="AU12" s="17">
        <v>0.26749209660429701</v>
      </c>
      <c r="AV12" s="17"/>
      <c r="AW12" s="17">
        <v>0.236021802898157</v>
      </c>
      <c r="AX12" s="17">
        <v>0.291796121475075</v>
      </c>
      <c r="AY12" s="17">
        <v>0.25528948527866202</v>
      </c>
      <c r="AZ12" s="17">
        <v>0.21087917993263999</v>
      </c>
      <c r="BA12" s="17">
        <v>0.28812212076978799</v>
      </c>
      <c r="BB12" s="17">
        <v>0.203868585969082</v>
      </c>
      <c r="BC12" s="17"/>
      <c r="BD12" s="17">
        <v>0.21944296915957501</v>
      </c>
      <c r="BE12" s="17">
        <v>0.250353222465938</v>
      </c>
      <c r="BF12" s="17">
        <v>0.26186643238241097</v>
      </c>
      <c r="BG12" s="17">
        <v>0.24938294273787801</v>
      </c>
      <c r="BH12" s="17">
        <v>0.14015375978464401</v>
      </c>
      <c r="BI12" s="17"/>
      <c r="BJ12" s="17">
        <v>0.26945369915462403</v>
      </c>
      <c r="BK12" s="17">
        <v>0.17237879269307699</v>
      </c>
      <c r="BL12" s="17"/>
      <c r="BM12" s="17">
        <v>0.25725205070681301</v>
      </c>
      <c r="BN12" s="17">
        <v>0.22270625191461699</v>
      </c>
      <c r="BO12" s="17"/>
      <c r="BP12" s="17">
        <v>0.230460387571845</v>
      </c>
      <c r="BQ12" s="17">
        <v>0.23928697954035799</v>
      </c>
      <c r="BR12" s="17">
        <v>0.21084385599900099</v>
      </c>
      <c r="BS12" s="17">
        <v>0.267853506459377</v>
      </c>
      <c r="BT12" s="17"/>
      <c r="BU12" s="17">
        <v>0.26814874279873802</v>
      </c>
      <c r="BV12" s="17">
        <v>0.23220255075315699</v>
      </c>
      <c r="BW12" s="17"/>
      <c r="BX12" s="17">
        <v>0.24065145926627801</v>
      </c>
      <c r="BY12" s="17">
        <v>0.25696812941547997</v>
      </c>
      <c r="BZ12" s="17"/>
      <c r="CA12" s="17">
        <v>0.28444520343616803</v>
      </c>
      <c r="CB12" s="17">
        <v>0.20515930220520601</v>
      </c>
      <c r="CC12" s="17">
        <v>0.30854770792323999</v>
      </c>
      <c r="CD12" s="17">
        <v>0.22964634008587601</v>
      </c>
    </row>
    <row r="13" spans="2:82" ht="28.9">
      <c r="B13" s="18" t="s">
        <v>204</v>
      </c>
      <c r="C13" s="17">
        <v>0.24224454034360501</v>
      </c>
      <c r="D13" s="17">
        <v>0.250953211315184</v>
      </c>
      <c r="E13" s="17">
        <v>0.23583253769239601</v>
      </c>
      <c r="F13" s="17"/>
      <c r="G13" s="17">
        <v>0.176137912424568</v>
      </c>
      <c r="H13" s="17">
        <v>0.22557908962854101</v>
      </c>
      <c r="I13" s="17">
        <v>0.26789447787730503</v>
      </c>
      <c r="J13" s="17">
        <v>0.25271633485998102</v>
      </c>
      <c r="K13" s="17">
        <v>0.256011424782224</v>
      </c>
      <c r="L13" s="17">
        <v>0.256831362950802</v>
      </c>
      <c r="M13" s="17"/>
      <c r="N13" s="17">
        <v>0.27707663425087098</v>
      </c>
      <c r="O13" s="17">
        <v>0.246675447240748</v>
      </c>
      <c r="P13" s="17">
        <v>0.212986277269643</v>
      </c>
      <c r="Q13" s="17">
        <v>0.216564056519568</v>
      </c>
      <c r="R13" s="17"/>
      <c r="S13" s="17">
        <v>0.235089623846339</v>
      </c>
      <c r="T13" s="17">
        <v>0.28443996986676601</v>
      </c>
      <c r="U13" s="17">
        <v>0.22234497247774401</v>
      </c>
      <c r="V13" s="17">
        <v>0.25535133489324302</v>
      </c>
      <c r="W13" s="17">
        <v>0.23357604365967399</v>
      </c>
      <c r="X13" s="17">
        <v>0.223153735187957</v>
      </c>
      <c r="Y13" s="17">
        <v>0.27033579101166</v>
      </c>
      <c r="Z13" s="17">
        <v>0.21435320617612599</v>
      </c>
      <c r="AA13" s="17">
        <v>0.23965544222113999</v>
      </c>
      <c r="AB13" s="17">
        <v>0.22099815628092301</v>
      </c>
      <c r="AC13" s="17">
        <v>0.17120967484875399</v>
      </c>
      <c r="AD13" s="17">
        <v>0.30732747352279199</v>
      </c>
      <c r="AE13" s="17"/>
      <c r="AF13" s="17">
        <v>0</v>
      </c>
      <c r="AG13" s="17">
        <v>0.25245684125713302</v>
      </c>
      <c r="AH13" s="17">
        <v>0.214921287695438</v>
      </c>
      <c r="AI13" s="17">
        <v>0.230996706371592</v>
      </c>
      <c r="AJ13" s="17">
        <v>0.22472107399244301</v>
      </c>
      <c r="AK13" s="17">
        <v>0.25540777611806997</v>
      </c>
      <c r="AL13" s="17">
        <v>0.207292431114591</v>
      </c>
      <c r="AM13" s="17">
        <v>0.25088354705020299</v>
      </c>
      <c r="AN13" s="17">
        <v>0.25872796824198901</v>
      </c>
      <c r="AO13" s="17">
        <v>0.22343251939098899</v>
      </c>
      <c r="AP13" s="17">
        <v>0.24928059065197899</v>
      </c>
      <c r="AQ13" s="17">
        <v>0.29251126926281701</v>
      </c>
      <c r="AR13" s="17">
        <v>0.23631228523727199</v>
      </c>
      <c r="AS13" s="17">
        <v>0.123509191619567</v>
      </c>
      <c r="AT13" s="17">
        <v>0.35910656997518198</v>
      </c>
      <c r="AU13" s="17">
        <v>0.27241907279668598</v>
      </c>
      <c r="AV13" s="17"/>
      <c r="AW13" s="17">
        <v>0.224547060365346</v>
      </c>
      <c r="AX13" s="17">
        <v>0.26389037769350099</v>
      </c>
      <c r="AY13" s="17">
        <v>0.246364159856759</v>
      </c>
      <c r="AZ13" s="17">
        <v>0.23383483982641601</v>
      </c>
      <c r="BA13" s="17">
        <v>0.21351646895329801</v>
      </c>
      <c r="BB13" s="17">
        <v>0.277843004049041</v>
      </c>
      <c r="BC13" s="17"/>
      <c r="BD13" s="17">
        <v>0.24906450387335199</v>
      </c>
      <c r="BE13" s="17">
        <v>0.22525743665761799</v>
      </c>
      <c r="BF13" s="17">
        <v>0.24511007220505601</v>
      </c>
      <c r="BG13" s="17">
        <v>0.23195539993689099</v>
      </c>
      <c r="BH13" s="17">
        <v>0.32124453921076002</v>
      </c>
      <c r="BI13" s="17"/>
      <c r="BJ13" s="17">
        <v>0.245535615761584</v>
      </c>
      <c r="BK13" s="17">
        <v>0.22691597082513101</v>
      </c>
      <c r="BL13" s="17"/>
      <c r="BM13" s="17">
        <v>0.24488576970319301</v>
      </c>
      <c r="BN13" s="17">
        <v>0.22744087515192801</v>
      </c>
      <c r="BO13" s="17"/>
      <c r="BP13" s="17">
        <v>0.220797710980388</v>
      </c>
      <c r="BQ13" s="17">
        <v>0.26822901065909199</v>
      </c>
      <c r="BR13" s="17">
        <v>0.27436297054436698</v>
      </c>
      <c r="BS13" s="17">
        <v>0.24196822259890399</v>
      </c>
      <c r="BT13" s="17"/>
      <c r="BU13" s="17">
        <v>0.24913927243259201</v>
      </c>
      <c r="BV13" s="17">
        <v>0.23359879527738101</v>
      </c>
      <c r="BW13" s="17"/>
      <c r="BX13" s="17">
        <v>0.25082414696345301</v>
      </c>
      <c r="BY13" s="17">
        <v>0.23870300702980299</v>
      </c>
      <c r="BZ13" s="17"/>
      <c r="CA13" s="17">
        <v>0.29319056824409401</v>
      </c>
      <c r="CB13" s="17">
        <v>0.23981565559860399</v>
      </c>
      <c r="CC13" s="17">
        <v>0.25351387525237701</v>
      </c>
      <c r="CD13" s="17">
        <v>0.21848569320472999</v>
      </c>
    </row>
    <row r="14" spans="2:82" ht="43.15">
      <c r="B14" s="18" t="s">
        <v>203</v>
      </c>
      <c r="C14" s="17">
        <v>0.23775287965182601</v>
      </c>
      <c r="D14" s="17">
        <v>0.22968268437829101</v>
      </c>
      <c r="E14" s="17">
        <v>0.24545422695132399</v>
      </c>
      <c r="F14" s="17"/>
      <c r="G14" s="17">
        <v>0.27398925970607901</v>
      </c>
      <c r="H14" s="17">
        <v>0.27354113115502299</v>
      </c>
      <c r="I14" s="17">
        <v>0.24700226311717999</v>
      </c>
      <c r="J14" s="17">
        <v>0.20203558509924199</v>
      </c>
      <c r="K14" s="17">
        <v>0.22293978826869101</v>
      </c>
      <c r="L14" s="17">
        <v>0.21844532918100301</v>
      </c>
      <c r="M14" s="17"/>
      <c r="N14" s="17">
        <v>0.226601764673591</v>
      </c>
      <c r="O14" s="17">
        <v>0.23056186142770699</v>
      </c>
      <c r="P14" s="17">
        <v>0.250913663694038</v>
      </c>
      <c r="Q14" s="17">
        <v>0.245585447068395</v>
      </c>
      <c r="R14" s="17"/>
      <c r="S14" s="17">
        <v>0.233400584128681</v>
      </c>
      <c r="T14" s="17">
        <v>0.249907655564852</v>
      </c>
      <c r="U14" s="17">
        <v>0.19090570892780001</v>
      </c>
      <c r="V14" s="17">
        <v>0.25631717355519501</v>
      </c>
      <c r="W14" s="17">
        <v>0.25633408338567598</v>
      </c>
      <c r="X14" s="17">
        <v>0.29221738464215202</v>
      </c>
      <c r="Y14" s="17">
        <v>0.236335273774851</v>
      </c>
      <c r="Z14" s="17">
        <v>0.28155035438922899</v>
      </c>
      <c r="AA14" s="17">
        <v>0.21182267770311</v>
      </c>
      <c r="AB14" s="17">
        <v>0.237983419166649</v>
      </c>
      <c r="AC14" s="17">
        <v>0.23126724433083001</v>
      </c>
      <c r="AD14" s="17">
        <v>0.11014137388008401</v>
      </c>
      <c r="AE14" s="17"/>
      <c r="AF14" s="17">
        <v>8.0791106737038695E-2</v>
      </c>
      <c r="AG14" s="17">
        <v>0.32117531074482297</v>
      </c>
      <c r="AH14" s="17">
        <v>0.214847567814062</v>
      </c>
      <c r="AI14" s="17">
        <v>0.20479951871240001</v>
      </c>
      <c r="AJ14" s="17">
        <v>0.23870969128733599</v>
      </c>
      <c r="AK14" s="17">
        <v>0.24148232229275901</v>
      </c>
      <c r="AL14" s="17">
        <v>0.23416763361346399</v>
      </c>
      <c r="AM14" s="17">
        <v>0.20980746143763601</v>
      </c>
      <c r="AN14" s="17">
        <v>0.201780343526232</v>
      </c>
      <c r="AO14" s="17">
        <v>0.25427222092408303</v>
      </c>
      <c r="AP14" s="17">
        <v>0.32614988672964901</v>
      </c>
      <c r="AQ14" s="17">
        <v>0.23307100148991799</v>
      </c>
      <c r="AR14" s="17">
        <v>0.19270585116803199</v>
      </c>
      <c r="AS14" s="17">
        <v>0.318724421062967</v>
      </c>
      <c r="AT14" s="17">
        <v>0.21782665797213899</v>
      </c>
      <c r="AU14" s="17">
        <v>0.25253120628828502</v>
      </c>
      <c r="AV14" s="17"/>
      <c r="AW14" s="17">
        <v>0.23588496886977001</v>
      </c>
      <c r="AX14" s="17">
        <v>0.23589034390920499</v>
      </c>
      <c r="AY14" s="17">
        <v>0.26987896044156601</v>
      </c>
      <c r="AZ14" s="17">
        <v>0.22179669690178</v>
      </c>
      <c r="BA14" s="17">
        <v>0.23209398275095799</v>
      </c>
      <c r="BB14" s="17">
        <v>0.241827841628177</v>
      </c>
      <c r="BC14" s="17"/>
      <c r="BD14" s="17">
        <v>0.25520449555967101</v>
      </c>
      <c r="BE14" s="17">
        <v>0.200007843063573</v>
      </c>
      <c r="BF14" s="17">
        <v>0.24031652640863099</v>
      </c>
      <c r="BG14" s="17">
        <v>0.25470370945349002</v>
      </c>
      <c r="BH14" s="17">
        <v>0.25818903841006502</v>
      </c>
      <c r="BI14" s="17"/>
      <c r="BJ14" s="17">
        <v>0.223789818750839</v>
      </c>
      <c r="BK14" s="17">
        <v>0.30899219768886199</v>
      </c>
      <c r="BL14" s="17"/>
      <c r="BM14" s="17">
        <v>0.22591261783496999</v>
      </c>
      <c r="BN14" s="17">
        <v>0.30134369198248001</v>
      </c>
      <c r="BO14" s="17"/>
      <c r="BP14" s="17">
        <v>0.29629759384302601</v>
      </c>
      <c r="BQ14" s="17">
        <v>0.28259814555589702</v>
      </c>
      <c r="BR14" s="17">
        <v>0.211256334495416</v>
      </c>
      <c r="BS14" s="17">
        <v>0.221724371578473</v>
      </c>
      <c r="BT14" s="17"/>
      <c r="BU14" s="17">
        <v>0.25202240739979498</v>
      </c>
      <c r="BV14" s="17">
        <v>0.21985940713801799</v>
      </c>
      <c r="BW14" s="17"/>
      <c r="BX14" s="17">
        <v>0.279587901648923</v>
      </c>
      <c r="BY14" s="17">
        <v>0.220484008169583</v>
      </c>
      <c r="BZ14" s="17"/>
      <c r="CA14" s="17">
        <v>0.29465522214978501</v>
      </c>
      <c r="CB14" s="17">
        <v>0.17719069971710499</v>
      </c>
      <c r="CC14" s="17">
        <v>0.26864278014599202</v>
      </c>
      <c r="CD14" s="17">
        <v>0.247721746845144</v>
      </c>
    </row>
    <row r="15" spans="2:82" ht="28.9">
      <c r="B15" s="18" t="s">
        <v>205</v>
      </c>
      <c r="C15" s="17">
        <v>0.19428433720709901</v>
      </c>
      <c r="D15" s="17">
        <v>0.200910772953723</v>
      </c>
      <c r="E15" s="17">
        <v>0.190209675708368</v>
      </c>
      <c r="F15" s="17"/>
      <c r="G15" s="17">
        <v>0.16311527086295599</v>
      </c>
      <c r="H15" s="17">
        <v>0.193919284388955</v>
      </c>
      <c r="I15" s="17">
        <v>0.18848277187784401</v>
      </c>
      <c r="J15" s="17">
        <v>0.17210211799980199</v>
      </c>
      <c r="K15" s="17">
        <v>0.19944859375919999</v>
      </c>
      <c r="L15" s="17">
        <v>0.232678063897649</v>
      </c>
      <c r="M15" s="17"/>
      <c r="N15" s="17">
        <v>0.19625170820216301</v>
      </c>
      <c r="O15" s="17">
        <v>0.22540752273530201</v>
      </c>
      <c r="P15" s="17">
        <v>0.18028236245397</v>
      </c>
      <c r="Q15" s="17">
        <v>0.17221995421754699</v>
      </c>
      <c r="R15" s="17"/>
      <c r="S15" s="17">
        <v>0.15697995729734501</v>
      </c>
      <c r="T15" s="17">
        <v>0.191260702672432</v>
      </c>
      <c r="U15" s="17">
        <v>0.216974272577098</v>
      </c>
      <c r="V15" s="17">
        <v>0.17484158278178499</v>
      </c>
      <c r="W15" s="17">
        <v>0.20505472328152599</v>
      </c>
      <c r="X15" s="17">
        <v>0.27053433408197902</v>
      </c>
      <c r="Y15" s="17">
        <v>0.19995376023709199</v>
      </c>
      <c r="Z15" s="17">
        <v>0.191523244340261</v>
      </c>
      <c r="AA15" s="17">
        <v>0.175111938816571</v>
      </c>
      <c r="AB15" s="17">
        <v>0.19420022017045399</v>
      </c>
      <c r="AC15" s="17">
        <v>0.22256462882314401</v>
      </c>
      <c r="AD15" s="17">
        <v>0.13180879075340701</v>
      </c>
      <c r="AE15" s="17"/>
      <c r="AF15" s="17">
        <v>0.366839114720796</v>
      </c>
      <c r="AG15" s="17">
        <v>0.12835780771077901</v>
      </c>
      <c r="AH15" s="17">
        <v>0.176702283596713</v>
      </c>
      <c r="AI15" s="17">
        <v>0.20037891872469099</v>
      </c>
      <c r="AJ15" s="17">
        <v>0.19032974017736901</v>
      </c>
      <c r="AK15" s="17">
        <v>0.20580373488803499</v>
      </c>
      <c r="AL15" s="17">
        <v>0.23049733817846399</v>
      </c>
      <c r="AM15" s="17">
        <v>0.22100290898654901</v>
      </c>
      <c r="AN15" s="17">
        <v>0.22853099365355301</v>
      </c>
      <c r="AO15" s="17">
        <v>0.202576864584531</v>
      </c>
      <c r="AP15" s="17">
        <v>0.204501860631778</v>
      </c>
      <c r="AQ15" s="17">
        <v>0.16860772513140099</v>
      </c>
      <c r="AR15" s="17">
        <v>0.160877794222784</v>
      </c>
      <c r="AS15" s="17">
        <v>7.9150343644696794E-2</v>
      </c>
      <c r="AT15" s="17">
        <v>0.29433527709636098</v>
      </c>
      <c r="AU15" s="17">
        <v>0.13498095530277299</v>
      </c>
      <c r="AV15" s="17"/>
      <c r="AW15" s="17">
        <v>0.19051680335378399</v>
      </c>
      <c r="AX15" s="17">
        <v>0.19702702189577501</v>
      </c>
      <c r="AY15" s="17">
        <v>0.153091839396375</v>
      </c>
      <c r="AZ15" s="17">
        <v>0.20248132302826199</v>
      </c>
      <c r="BA15" s="17">
        <v>0.21021032471961701</v>
      </c>
      <c r="BB15" s="17">
        <v>0.22253304446085501</v>
      </c>
      <c r="BC15" s="17"/>
      <c r="BD15" s="17">
        <v>0.16968522340007899</v>
      </c>
      <c r="BE15" s="17">
        <v>0.18327804353652899</v>
      </c>
      <c r="BF15" s="17">
        <v>0.189969943014762</v>
      </c>
      <c r="BG15" s="17">
        <v>0.24395725993987899</v>
      </c>
      <c r="BH15" s="17">
        <v>0.33228201304607302</v>
      </c>
      <c r="BI15" s="17"/>
      <c r="BJ15" s="17">
        <v>0.196033242533251</v>
      </c>
      <c r="BK15" s="17">
        <v>0.18651116819829</v>
      </c>
      <c r="BL15" s="17"/>
      <c r="BM15" s="17">
        <v>0.19237858993291199</v>
      </c>
      <c r="BN15" s="17">
        <v>0.20658260361872799</v>
      </c>
      <c r="BO15" s="17"/>
      <c r="BP15" s="17">
        <v>0.20073353982595199</v>
      </c>
      <c r="BQ15" s="17">
        <v>0.20527178749117</v>
      </c>
      <c r="BR15" s="17">
        <v>0.19433167334260901</v>
      </c>
      <c r="BS15" s="17">
        <v>0.19214151367840299</v>
      </c>
      <c r="BT15" s="17"/>
      <c r="BU15" s="17">
        <v>0.20338350108974501</v>
      </c>
      <c r="BV15" s="17">
        <v>0.18287431427512599</v>
      </c>
      <c r="BW15" s="17"/>
      <c r="BX15" s="17">
        <v>0.19540257428524199</v>
      </c>
      <c r="BY15" s="17">
        <v>0.193822745663285</v>
      </c>
      <c r="BZ15" s="17"/>
      <c r="CA15" s="17">
        <v>0.24902479159612201</v>
      </c>
      <c r="CB15" s="17">
        <v>0.19607036931032801</v>
      </c>
      <c r="CC15" s="17">
        <v>0.20279828882461801</v>
      </c>
      <c r="CD15" s="17">
        <v>0.16827547400291801</v>
      </c>
    </row>
    <row r="16" spans="2:82" ht="57.6">
      <c r="B16" s="18" t="s">
        <v>208</v>
      </c>
      <c r="C16" s="17">
        <v>0.17157085036679801</v>
      </c>
      <c r="D16" s="17">
        <v>0.17456300997417401</v>
      </c>
      <c r="E16" s="17">
        <v>0.16960930949095901</v>
      </c>
      <c r="F16" s="17"/>
      <c r="G16" s="17">
        <v>0.19781978269325401</v>
      </c>
      <c r="H16" s="17">
        <v>0.164026179476191</v>
      </c>
      <c r="I16" s="17">
        <v>0.18118833862984501</v>
      </c>
      <c r="J16" s="17">
        <v>0.17071775632448299</v>
      </c>
      <c r="K16" s="17">
        <v>0.19973921758479801</v>
      </c>
      <c r="L16" s="17">
        <v>0.13530015256304201</v>
      </c>
      <c r="M16" s="17"/>
      <c r="N16" s="17">
        <v>0.177292416902395</v>
      </c>
      <c r="O16" s="17">
        <v>0.17952521737795099</v>
      </c>
      <c r="P16" s="17">
        <v>0.16386154610516901</v>
      </c>
      <c r="Q16" s="17">
        <v>0.162454439574375</v>
      </c>
      <c r="R16" s="17"/>
      <c r="S16" s="17">
        <v>0.19542561121246299</v>
      </c>
      <c r="T16" s="17">
        <v>0.20483571710586401</v>
      </c>
      <c r="U16" s="17">
        <v>0.17037283926258701</v>
      </c>
      <c r="V16" s="17">
        <v>0.120109968486491</v>
      </c>
      <c r="W16" s="17">
        <v>0.22081872091142901</v>
      </c>
      <c r="X16" s="17">
        <v>0.137457583579496</v>
      </c>
      <c r="Y16" s="17">
        <v>0.182468760952677</v>
      </c>
      <c r="Z16" s="17">
        <v>0.173157573722067</v>
      </c>
      <c r="AA16" s="17">
        <v>0.15104564301963599</v>
      </c>
      <c r="AB16" s="17">
        <v>0.14621479979288701</v>
      </c>
      <c r="AC16" s="17">
        <v>0.15454879764712001</v>
      </c>
      <c r="AD16" s="17">
        <v>0.19242458338389401</v>
      </c>
      <c r="AE16" s="17"/>
      <c r="AF16" s="17">
        <v>0.17046576337786901</v>
      </c>
      <c r="AG16" s="17">
        <v>0.12928230889813899</v>
      </c>
      <c r="AH16" s="17">
        <v>0.109462798875539</v>
      </c>
      <c r="AI16" s="17">
        <v>0.17043758077636501</v>
      </c>
      <c r="AJ16" s="17">
        <v>0.169405299340674</v>
      </c>
      <c r="AK16" s="17">
        <v>0.186841898884057</v>
      </c>
      <c r="AL16" s="17">
        <v>0.176021866522521</v>
      </c>
      <c r="AM16" s="17">
        <v>0.17250538375246799</v>
      </c>
      <c r="AN16" s="17">
        <v>0.17384977304256699</v>
      </c>
      <c r="AO16" s="17">
        <v>0.18808291408365699</v>
      </c>
      <c r="AP16" s="17">
        <v>0.19427935181942099</v>
      </c>
      <c r="AQ16" s="17">
        <v>0.25364795534254497</v>
      </c>
      <c r="AR16" s="17">
        <v>0.143587400763733</v>
      </c>
      <c r="AS16" s="17">
        <v>7.6451295657945006E-2</v>
      </c>
      <c r="AT16" s="17">
        <v>0.16322406863918901</v>
      </c>
      <c r="AU16" s="17">
        <v>0.212835825016188</v>
      </c>
      <c r="AV16" s="17"/>
      <c r="AW16" s="17">
        <v>0.163612442510783</v>
      </c>
      <c r="AX16" s="17">
        <v>0.19432564510025699</v>
      </c>
      <c r="AY16" s="17">
        <v>0.164584747502378</v>
      </c>
      <c r="AZ16" s="17">
        <v>0.18830219197173301</v>
      </c>
      <c r="BA16" s="17">
        <v>0.130614300183752</v>
      </c>
      <c r="BB16" s="17">
        <v>0.12825495363792799</v>
      </c>
      <c r="BC16" s="17"/>
      <c r="BD16" s="17">
        <v>0.124233699614618</v>
      </c>
      <c r="BE16" s="17">
        <v>0.17964794311842799</v>
      </c>
      <c r="BF16" s="17">
        <v>0.17522488796218699</v>
      </c>
      <c r="BG16" s="17">
        <v>0.22808639378802101</v>
      </c>
      <c r="BH16" s="17">
        <v>0.17022560125318201</v>
      </c>
      <c r="BI16" s="17"/>
      <c r="BJ16" s="17">
        <v>0.16401015484408801</v>
      </c>
      <c r="BK16" s="17">
        <v>0.20880894049088</v>
      </c>
      <c r="BL16" s="17"/>
      <c r="BM16" s="17">
        <v>0.167305629964699</v>
      </c>
      <c r="BN16" s="17">
        <v>0.18943277138317499</v>
      </c>
      <c r="BO16" s="17"/>
      <c r="BP16" s="17">
        <v>0.170905232830837</v>
      </c>
      <c r="BQ16" s="17">
        <v>0.196995646752047</v>
      </c>
      <c r="BR16" s="17">
        <v>0.31471543866670498</v>
      </c>
      <c r="BS16" s="17">
        <v>0.153594541871795</v>
      </c>
      <c r="BT16" s="17"/>
      <c r="BU16" s="17">
        <v>0.19560549975258701</v>
      </c>
      <c r="BV16" s="17">
        <v>0.14143226794420799</v>
      </c>
      <c r="BW16" s="17"/>
      <c r="BX16" s="17">
        <v>0.23412989653815899</v>
      </c>
      <c r="BY16" s="17">
        <v>0.14574741161110899</v>
      </c>
      <c r="BZ16" s="17"/>
      <c r="CA16" s="17">
        <v>0.19602053696785701</v>
      </c>
      <c r="CB16" s="17">
        <v>0.13289408004612599</v>
      </c>
      <c r="CC16" s="17">
        <v>0.20889140527675801</v>
      </c>
      <c r="CD16" s="17">
        <v>0.16298119539234401</v>
      </c>
    </row>
    <row r="17" spans="2:82" ht="43.15">
      <c r="B17" s="18" t="s">
        <v>210</v>
      </c>
      <c r="C17" s="17">
        <v>0.14427784562363499</v>
      </c>
      <c r="D17" s="17">
        <v>0.138402481691042</v>
      </c>
      <c r="E17" s="17">
        <v>0.14859266439112501</v>
      </c>
      <c r="F17" s="17"/>
      <c r="G17" s="17">
        <v>0.26470673370308301</v>
      </c>
      <c r="H17" s="17">
        <v>0.176275877914252</v>
      </c>
      <c r="I17" s="17">
        <v>0.17556994223580299</v>
      </c>
      <c r="J17" s="17">
        <v>0.101473224085058</v>
      </c>
      <c r="K17" s="17">
        <v>7.7620048552805798E-2</v>
      </c>
      <c r="L17" s="17">
        <v>0.100588075478993</v>
      </c>
      <c r="M17" s="17"/>
      <c r="N17" s="17">
        <v>0.143876820863196</v>
      </c>
      <c r="O17" s="17">
        <v>0.13153034075210099</v>
      </c>
      <c r="P17" s="17">
        <v>0.14551832758243299</v>
      </c>
      <c r="Q17" s="17">
        <v>0.14977869274705399</v>
      </c>
      <c r="R17" s="17"/>
      <c r="S17" s="17">
        <v>0.190301915990993</v>
      </c>
      <c r="T17" s="17">
        <v>0.104167491646382</v>
      </c>
      <c r="U17" s="17">
        <v>0.13946004541194501</v>
      </c>
      <c r="V17" s="17">
        <v>0.122243775514664</v>
      </c>
      <c r="W17" s="17">
        <v>0.15913436810081499</v>
      </c>
      <c r="X17" s="17">
        <v>0.140983576944613</v>
      </c>
      <c r="Y17" s="17">
        <v>0.14396680151201499</v>
      </c>
      <c r="Z17" s="17">
        <v>0.18160069283572799</v>
      </c>
      <c r="AA17" s="17">
        <v>0.15836303349498501</v>
      </c>
      <c r="AB17" s="17">
        <v>0.16460440152671399</v>
      </c>
      <c r="AC17" s="17">
        <v>0.106632226634927</v>
      </c>
      <c r="AD17" s="17">
        <v>7.9737380271522204E-2</v>
      </c>
      <c r="AE17" s="17"/>
      <c r="AF17" s="17">
        <v>0.181228637811301</v>
      </c>
      <c r="AG17" s="17">
        <v>0.108591964569369</v>
      </c>
      <c r="AH17" s="17">
        <v>0.14956283939673801</v>
      </c>
      <c r="AI17" s="17">
        <v>0.12857002265064599</v>
      </c>
      <c r="AJ17" s="17">
        <v>0.137241163512176</v>
      </c>
      <c r="AK17" s="17">
        <v>0.14432133280542001</v>
      </c>
      <c r="AL17" s="17">
        <v>0.16637851189470701</v>
      </c>
      <c r="AM17" s="17">
        <v>0.13328044477581999</v>
      </c>
      <c r="AN17" s="17">
        <v>0.12215759777485399</v>
      </c>
      <c r="AO17" s="17">
        <v>0.15722897938792399</v>
      </c>
      <c r="AP17" s="17">
        <v>0.17834762482998801</v>
      </c>
      <c r="AQ17" s="17">
        <v>0.105857038733081</v>
      </c>
      <c r="AR17" s="17">
        <v>0.215701643047885</v>
      </c>
      <c r="AS17" s="17">
        <v>0.19260308093346801</v>
      </c>
      <c r="AT17" s="17">
        <v>0.10207169261842799</v>
      </c>
      <c r="AU17" s="17">
        <v>0.18627662361441299</v>
      </c>
      <c r="AV17" s="17"/>
      <c r="AW17" s="17">
        <v>0.17481488545309301</v>
      </c>
      <c r="AX17" s="17">
        <v>0.15830175062148999</v>
      </c>
      <c r="AY17" s="17">
        <v>0.128139528488284</v>
      </c>
      <c r="AZ17" s="17">
        <v>0.13054900302763101</v>
      </c>
      <c r="BA17" s="17">
        <v>0.103545345437356</v>
      </c>
      <c r="BB17" s="17">
        <v>0.122236150161306</v>
      </c>
      <c r="BC17" s="17"/>
      <c r="BD17" s="17">
        <v>0.13597857443802699</v>
      </c>
      <c r="BE17" s="17">
        <v>0.12088084078643301</v>
      </c>
      <c r="BF17" s="17">
        <v>0.166357933211529</v>
      </c>
      <c r="BG17" s="17">
        <v>0.16975131278253</v>
      </c>
      <c r="BH17" s="17">
        <v>0.30316988113110399</v>
      </c>
      <c r="BI17" s="17"/>
      <c r="BJ17" s="17">
        <v>0.127917748110982</v>
      </c>
      <c r="BK17" s="17">
        <v>0.21132708811911599</v>
      </c>
      <c r="BL17" s="17"/>
      <c r="BM17" s="17">
        <v>0.14225077408502201</v>
      </c>
      <c r="BN17" s="17">
        <v>0.15201140754881101</v>
      </c>
      <c r="BO17" s="17"/>
      <c r="BP17" s="17">
        <v>0.183990600606148</v>
      </c>
      <c r="BQ17" s="17">
        <v>0.168826510700015</v>
      </c>
      <c r="BR17" s="17">
        <v>0.201259033052134</v>
      </c>
      <c r="BS17" s="17">
        <v>0.13036107962302099</v>
      </c>
      <c r="BT17" s="17"/>
      <c r="BU17" s="17">
        <v>0.15437101711795601</v>
      </c>
      <c r="BV17" s="17">
        <v>0.13162137304089899</v>
      </c>
      <c r="BW17" s="17"/>
      <c r="BX17" s="17">
        <v>0.201783024434328</v>
      </c>
      <c r="BY17" s="17">
        <v>0.120540567739231</v>
      </c>
      <c r="BZ17" s="17"/>
      <c r="CA17" s="17">
        <v>9.6769925882366103E-2</v>
      </c>
      <c r="CB17" s="17">
        <v>7.8262332875471297E-2</v>
      </c>
      <c r="CC17" s="17">
        <v>0.18125987905697</v>
      </c>
      <c r="CD17" s="17">
        <v>0.18258176141636001</v>
      </c>
    </row>
    <row r="18" spans="2:82" ht="43.15">
      <c r="B18" s="18" t="s">
        <v>206</v>
      </c>
      <c r="C18" s="17">
        <v>0.130445943741229</v>
      </c>
      <c r="D18" s="17">
        <v>0.12805354031944599</v>
      </c>
      <c r="E18" s="17">
        <v>0.13097190536633899</v>
      </c>
      <c r="F18" s="17"/>
      <c r="G18" s="17">
        <v>0.19137598050273499</v>
      </c>
      <c r="H18" s="17">
        <v>0.16791923304721501</v>
      </c>
      <c r="I18" s="17">
        <v>0.139544344182535</v>
      </c>
      <c r="J18" s="17">
        <v>0.12177366105758999</v>
      </c>
      <c r="K18" s="17">
        <v>8.1956464877761398E-2</v>
      </c>
      <c r="L18" s="17">
        <v>9.6102904360580804E-2</v>
      </c>
      <c r="M18" s="17"/>
      <c r="N18" s="17">
        <v>0.120861640455959</v>
      </c>
      <c r="O18" s="17">
        <v>0.111163796173707</v>
      </c>
      <c r="P18" s="17">
        <v>0.14535432141541599</v>
      </c>
      <c r="Q18" s="17">
        <v>0.14776196592667001</v>
      </c>
      <c r="R18" s="17"/>
      <c r="S18" s="17">
        <v>0.188210922249614</v>
      </c>
      <c r="T18" s="17">
        <v>0.101629577003016</v>
      </c>
      <c r="U18" s="17">
        <v>0.104800850259388</v>
      </c>
      <c r="V18" s="17">
        <v>7.9473744812924602E-2</v>
      </c>
      <c r="W18" s="17">
        <v>7.5106472390539206E-2</v>
      </c>
      <c r="X18" s="17">
        <v>0.166833086047952</v>
      </c>
      <c r="Y18" s="17">
        <v>0.104376541863948</v>
      </c>
      <c r="Z18" s="17">
        <v>0.13773678475012099</v>
      </c>
      <c r="AA18" s="17">
        <v>0.141920604537424</v>
      </c>
      <c r="AB18" s="17">
        <v>0.169114100454964</v>
      </c>
      <c r="AC18" s="17">
        <v>0.14679977352667301</v>
      </c>
      <c r="AD18" s="17">
        <v>0.134244447199658</v>
      </c>
      <c r="AE18" s="17"/>
      <c r="AF18" s="17">
        <v>0.19712714435546999</v>
      </c>
      <c r="AG18" s="17">
        <v>0.23133979520487499</v>
      </c>
      <c r="AH18" s="17">
        <v>0.129264550630458</v>
      </c>
      <c r="AI18" s="17">
        <v>0.122164946558752</v>
      </c>
      <c r="AJ18" s="17">
        <v>0.106668527179631</v>
      </c>
      <c r="AK18" s="17">
        <v>0.15277511853970699</v>
      </c>
      <c r="AL18" s="17">
        <v>0.14588615477181699</v>
      </c>
      <c r="AM18" s="17">
        <v>0.14652251053402299</v>
      </c>
      <c r="AN18" s="17">
        <v>9.7485006060520504E-2</v>
      </c>
      <c r="AO18" s="17">
        <v>9.5400292804896994E-2</v>
      </c>
      <c r="AP18" s="17">
        <v>0.126586500798019</v>
      </c>
      <c r="AQ18" s="17">
        <v>0.13428411270063401</v>
      </c>
      <c r="AR18" s="17">
        <v>0.15414006488808299</v>
      </c>
      <c r="AS18" s="17">
        <v>0.13436670549044899</v>
      </c>
      <c r="AT18" s="17">
        <v>7.4366516821233297E-2</v>
      </c>
      <c r="AU18" s="17">
        <v>0.12743892338943499</v>
      </c>
      <c r="AV18" s="17"/>
      <c r="AW18" s="17">
        <v>0.175405975528481</v>
      </c>
      <c r="AX18" s="17">
        <v>0.132005203453225</v>
      </c>
      <c r="AY18" s="17">
        <v>0.118791200200677</v>
      </c>
      <c r="AZ18" s="17">
        <v>0.11816893620348499</v>
      </c>
      <c r="BA18" s="17">
        <v>7.1480327176469294E-2</v>
      </c>
      <c r="BB18" s="17">
        <v>0.12923613853562299</v>
      </c>
      <c r="BC18" s="17"/>
      <c r="BD18" s="17">
        <v>0.14254586738321801</v>
      </c>
      <c r="BE18" s="17">
        <v>0.141679086105822</v>
      </c>
      <c r="BF18" s="17">
        <v>0.114956569960404</v>
      </c>
      <c r="BG18" s="17">
        <v>0.17093320747204599</v>
      </c>
      <c r="BH18" s="17">
        <v>2.8183803983983399E-2</v>
      </c>
      <c r="BI18" s="17"/>
      <c r="BJ18" s="17">
        <v>0.12019938226252599</v>
      </c>
      <c r="BK18" s="17">
        <v>0.178666488831869</v>
      </c>
      <c r="BL18" s="17"/>
      <c r="BM18" s="17">
        <v>0.121324604794358</v>
      </c>
      <c r="BN18" s="17">
        <v>0.17526430737337301</v>
      </c>
      <c r="BO18" s="17"/>
      <c r="BP18" s="17">
        <v>0.17227350571024999</v>
      </c>
      <c r="BQ18" s="17">
        <v>0.120028222153497</v>
      </c>
      <c r="BR18" s="17">
        <v>8.7066660656633696E-2</v>
      </c>
      <c r="BS18" s="17">
        <v>0.11982371755226399</v>
      </c>
      <c r="BT18" s="17"/>
      <c r="BU18" s="17">
        <v>0.13629093497224901</v>
      </c>
      <c r="BV18" s="17">
        <v>0.123116535804053</v>
      </c>
      <c r="BW18" s="17"/>
      <c r="BX18" s="17">
        <v>0.172587421615297</v>
      </c>
      <c r="BY18" s="17">
        <v>0.11305057185569301</v>
      </c>
      <c r="BZ18" s="17"/>
      <c r="CA18" s="17">
        <v>0.108674481598055</v>
      </c>
      <c r="CB18" s="17">
        <v>9.4911105902568002E-2</v>
      </c>
      <c r="CC18" s="17">
        <v>0.129891545491751</v>
      </c>
      <c r="CD18" s="17">
        <v>0.17128507877593699</v>
      </c>
    </row>
    <row r="19" spans="2:82">
      <c r="B19" s="18" t="s">
        <v>124</v>
      </c>
      <c r="C19" s="17">
        <v>8.8532374313853301E-2</v>
      </c>
      <c r="D19" s="17">
        <v>7.0830967887117194E-2</v>
      </c>
      <c r="E19" s="17">
        <v>0.104815467373251</v>
      </c>
      <c r="F19" s="17"/>
      <c r="G19" s="17">
        <v>6.7838879054505696E-2</v>
      </c>
      <c r="H19" s="17">
        <v>6.6203982967757202E-2</v>
      </c>
      <c r="I19" s="17">
        <v>9.1068717262823798E-2</v>
      </c>
      <c r="J19" s="17">
        <v>0.11191144944937501</v>
      </c>
      <c r="K19" s="17">
        <v>8.5935826314982797E-2</v>
      </c>
      <c r="L19" s="17">
        <v>9.9890105887334699E-2</v>
      </c>
      <c r="M19" s="17"/>
      <c r="N19" s="17">
        <v>4.4390039997199503E-2</v>
      </c>
      <c r="O19" s="17">
        <v>8.1052356779400106E-2</v>
      </c>
      <c r="P19" s="17">
        <v>8.8140323199750598E-2</v>
      </c>
      <c r="Q19" s="17">
        <v>0.14742131408588499</v>
      </c>
      <c r="R19" s="17"/>
      <c r="S19" s="17">
        <v>4.8097432978069898E-2</v>
      </c>
      <c r="T19" s="17">
        <v>7.8205708421480405E-2</v>
      </c>
      <c r="U19" s="17">
        <v>8.5553386850647506E-2</v>
      </c>
      <c r="V19" s="17">
        <v>0.141217660916028</v>
      </c>
      <c r="W19" s="17">
        <v>3.7614265465590303E-2</v>
      </c>
      <c r="X19" s="17">
        <v>0.11412439350579</v>
      </c>
      <c r="Y19" s="17">
        <v>0.111999388590504</v>
      </c>
      <c r="Z19" s="17">
        <v>0.11530527446132501</v>
      </c>
      <c r="AA19" s="17">
        <v>7.4320416875606199E-2</v>
      </c>
      <c r="AB19" s="17">
        <v>8.6231987111450498E-2</v>
      </c>
      <c r="AC19" s="17">
        <v>0.115034532849381</v>
      </c>
      <c r="AD19" s="17">
        <v>0.13245432717157499</v>
      </c>
      <c r="AE19" s="17"/>
      <c r="AF19" s="17">
        <v>0.35835137164592301</v>
      </c>
      <c r="AG19" s="17">
        <v>0.12138407363734401</v>
      </c>
      <c r="AH19" s="17">
        <v>0.13771510240747201</v>
      </c>
      <c r="AI19" s="17">
        <v>9.9494467168443304E-2</v>
      </c>
      <c r="AJ19" s="17">
        <v>0.148548477163224</v>
      </c>
      <c r="AK19" s="17">
        <v>6.9256698367082301E-2</v>
      </c>
      <c r="AL19" s="17">
        <v>7.3729553606289994E-2</v>
      </c>
      <c r="AM19" s="17">
        <v>5.9336059366324301E-2</v>
      </c>
      <c r="AN19" s="17">
        <v>6.13751229023193E-2</v>
      </c>
      <c r="AO19" s="17">
        <v>8.5449231413734394E-2</v>
      </c>
      <c r="AP19" s="17">
        <v>5.1449007041768802E-2</v>
      </c>
      <c r="AQ19" s="17">
        <v>5.7455183637462499E-2</v>
      </c>
      <c r="AR19" s="17">
        <v>7.8440717367049703E-2</v>
      </c>
      <c r="AS19" s="17">
        <v>7.9786590256665693E-2</v>
      </c>
      <c r="AT19" s="17">
        <v>6.2277720471589797E-2</v>
      </c>
      <c r="AU19" s="17">
        <v>5.4560179524737698E-2</v>
      </c>
      <c r="AV19" s="17"/>
      <c r="AW19" s="17">
        <v>6.6816244655488896E-2</v>
      </c>
      <c r="AX19" s="17">
        <v>7.4144086205467793E-2</v>
      </c>
      <c r="AY19" s="17">
        <v>9.6259505563607795E-2</v>
      </c>
      <c r="AZ19" s="17">
        <v>0.10343379625773701</v>
      </c>
      <c r="BA19" s="17">
        <v>0.112650278536261</v>
      </c>
      <c r="BB19" s="17">
        <v>0.124405593565034</v>
      </c>
      <c r="BC19" s="17"/>
      <c r="BD19" s="17">
        <v>0.12482020081169901</v>
      </c>
      <c r="BE19" s="17">
        <v>0.103831183884845</v>
      </c>
      <c r="BF19" s="17">
        <v>5.5991719893622699E-2</v>
      </c>
      <c r="BG19" s="17">
        <v>4.06021576618514E-2</v>
      </c>
      <c r="BH19" s="17">
        <v>2.4859857063356201E-2</v>
      </c>
      <c r="BI19" s="17"/>
      <c r="BJ19" s="17">
        <v>9.5884607488482598E-2</v>
      </c>
      <c r="BK19" s="17">
        <v>5.4289466736353403E-2</v>
      </c>
      <c r="BL19" s="17"/>
      <c r="BM19" s="17">
        <v>9.7553538623628505E-2</v>
      </c>
      <c r="BN19" s="17">
        <v>4.3648125278644298E-2</v>
      </c>
      <c r="BO19" s="17"/>
      <c r="BP19" s="17">
        <v>2.7886041346258199E-2</v>
      </c>
      <c r="BQ19" s="17">
        <v>6.22099030122608E-2</v>
      </c>
      <c r="BR19" s="17">
        <v>5.9644624322534701E-2</v>
      </c>
      <c r="BS19" s="17">
        <v>0.10574068325807701</v>
      </c>
      <c r="BT19" s="17"/>
      <c r="BU19" s="17">
        <v>5.8917523585388397E-2</v>
      </c>
      <c r="BV19" s="17">
        <v>0.12566832771537301</v>
      </c>
      <c r="BW19" s="17"/>
      <c r="BX19" s="17">
        <v>2.8075779510990599E-2</v>
      </c>
      <c r="BY19" s="17">
        <v>0.113487952584545</v>
      </c>
      <c r="BZ19" s="17"/>
      <c r="CA19" s="17">
        <v>4.0865538884469102E-2</v>
      </c>
      <c r="CB19" s="17">
        <v>0.145355027175154</v>
      </c>
      <c r="CC19" s="17">
        <v>3.0113644806219E-2</v>
      </c>
      <c r="CD19" s="17">
        <v>0.108198205017923</v>
      </c>
    </row>
    <row r="20" spans="2:82">
      <c r="B20" s="18" t="s">
        <v>116</v>
      </c>
      <c r="C20" s="19">
        <v>4.36559954108287E-2</v>
      </c>
      <c r="D20" s="19">
        <v>5.2496752972627299E-2</v>
      </c>
      <c r="E20" s="19">
        <v>3.4560537096310497E-2</v>
      </c>
      <c r="F20" s="19"/>
      <c r="G20" s="19">
        <v>1.05933735213795E-2</v>
      </c>
      <c r="H20" s="19">
        <v>3.9433159997229898E-2</v>
      </c>
      <c r="I20" s="19">
        <v>3.9565942789696003E-2</v>
      </c>
      <c r="J20" s="19">
        <v>6.8070135863474504E-2</v>
      </c>
      <c r="K20" s="19">
        <v>6.4579863951597302E-2</v>
      </c>
      <c r="L20" s="19">
        <v>3.6145000688044E-2</v>
      </c>
      <c r="M20" s="19"/>
      <c r="N20" s="19">
        <v>4.2741888109530397E-2</v>
      </c>
      <c r="O20" s="19">
        <v>4.4588681179918502E-2</v>
      </c>
      <c r="P20" s="19">
        <v>4.8837991392047697E-2</v>
      </c>
      <c r="Q20" s="19">
        <v>4.0444436227775001E-2</v>
      </c>
      <c r="R20" s="19"/>
      <c r="S20" s="19">
        <v>2.7276017573224998E-2</v>
      </c>
      <c r="T20" s="19">
        <v>3.6246264126163399E-2</v>
      </c>
      <c r="U20" s="19">
        <v>5.5812616496314998E-2</v>
      </c>
      <c r="V20" s="19">
        <v>6.66900796737213E-2</v>
      </c>
      <c r="W20" s="19">
        <v>4.22663150444351E-2</v>
      </c>
      <c r="X20" s="19">
        <v>3.1570628474191398E-2</v>
      </c>
      <c r="Y20" s="19">
        <v>3.0723513917413198E-2</v>
      </c>
      <c r="Z20" s="19">
        <v>4.8327700895837003E-2</v>
      </c>
      <c r="AA20" s="19">
        <v>3.4316395734374103E-2</v>
      </c>
      <c r="AB20" s="19">
        <v>5.8964808015347397E-2</v>
      </c>
      <c r="AC20" s="19">
        <v>6.9990708647493002E-2</v>
      </c>
      <c r="AD20" s="19">
        <v>6.5821486578289803E-2</v>
      </c>
      <c r="AE20" s="19"/>
      <c r="AF20" s="19">
        <v>9.3580875821980394E-2</v>
      </c>
      <c r="AG20" s="19">
        <v>6.7354059676511702E-2</v>
      </c>
      <c r="AH20" s="19">
        <v>3.7835724402523398E-2</v>
      </c>
      <c r="AI20" s="19">
        <v>4.0893635057741302E-2</v>
      </c>
      <c r="AJ20" s="19">
        <v>2.3757260287320201E-2</v>
      </c>
      <c r="AK20" s="19">
        <v>2.3222414875604201E-2</v>
      </c>
      <c r="AL20" s="19">
        <v>4.0138892483494601E-2</v>
      </c>
      <c r="AM20" s="19">
        <v>3.99412787310756E-2</v>
      </c>
      <c r="AN20" s="19">
        <v>4.67164363847433E-2</v>
      </c>
      <c r="AO20" s="19">
        <v>7.31458519450328E-2</v>
      </c>
      <c r="AP20" s="19">
        <v>4.7443924346660803E-2</v>
      </c>
      <c r="AQ20" s="19">
        <v>2.23783624760759E-2</v>
      </c>
      <c r="AR20" s="19">
        <v>6.6276184983220202E-2</v>
      </c>
      <c r="AS20" s="19">
        <v>7.9474765113976706E-2</v>
      </c>
      <c r="AT20" s="19">
        <v>1.7467137576415898E-2</v>
      </c>
      <c r="AU20" s="19">
        <v>5.8574553490363099E-2</v>
      </c>
      <c r="AV20" s="19"/>
      <c r="AW20" s="19">
        <v>2.89347579390082E-2</v>
      </c>
      <c r="AX20" s="19">
        <v>4.4284828287338998E-2</v>
      </c>
      <c r="AY20" s="19">
        <v>4.6776836891445898E-2</v>
      </c>
      <c r="AZ20" s="19">
        <v>5.13808345266576E-2</v>
      </c>
      <c r="BA20" s="19">
        <v>6.7694290696582393E-2</v>
      </c>
      <c r="BB20" s="19">
        <v>2.08374180598223E-2</v>
      </c>
      <c r="BC20" s="19"/>
      <c r="BD20" s="19">
        <v>5.8110872669391897E-2</v>
      </c>
      <c r="BE20" s="19">
        <v>4.1643412530380203E-2</v>
      </c>
      <c r="BF20" s="19">
        <v>3.6959709859702601E-2</v>
      </c>
      <c r="BG20" s="19">
        <v>1.55498432741607E-2</v>
      </c>
      <c r="BH20" s="19">
        <v>2.8055016963054399E-2</v>
      </c>
      <c r="BI20" s="19"/>
      <c r="BJ20" s="19">
        <v>4.89131518610589E-2</v>
      </c>
      <c r="BK20" s="19">
        <v>1.81745540021797E-2</v>
      </c>
      <c r="BL20" s="19"/>
      <c r="BM20" s="19">
        <v>4.8108804594315199E-2</v>
      </c>
      <c r="BN20" s="19">
        <v>2.1500745312956999E-2</v>
      </c>
      <c r="BO20" s="19"/>
      <c r="BP20" s="19">
        <v>1.7915677626427901E-2</v>
      </c>
      <c r="BQ20" s="19">
        <v>2.8826512639060099E-2</v>
      </c>
      <c r="BR20" s="19">
        <v>1.10275358175306E-2</v>
      </c>
      <c r="BS20" s="19">
        <v>5.2444542198764203E-2</v>
      </c>
      <c r="BT20" s="19"/>
      <c r="BU20" s="19">
        <v>2.7138793859319801E-2</v>
      </c>
      <c r="BV20" s="19">
        <v>6.4367969709276704E-2</v>
      </c>
      <c r="BW20" s="19"/>
      <c r="BX20" s="19">
        <v>1.15175374431335E-2</v>
      </c>
      <c r="BY20" s="19">
        <v>5.6922270263513E-2</v>
      </c>
      <c r="BZ20" s="19"/>
      <c r="CA20" s="19">
        <v>3.1614868500990899E-2</v>
      </c>
      <c r="CB20" s="19">
        <v>9.1791408965177596E-2</v>
      </c>
      <c r="CC20" s="19">
        <v>1.15837658424529E-2</v>
      </c>
      <c r="CD20" s="19">
        <v>3.42024405553253E-2</v>
      </c>
    </row>
    <row r="21" spans="2:82">
      <c r="B21" s="16"/>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CD25"/>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214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43.15">
      <c r="B9" s="18" t="s">
        <v>201</v>
      </c>
      <c r="C9" s="17">
        <v>0.45762504138520699</v>
      </c>
      <c r="D9" s="17">
        <v>0.43997253571431499</v>
      </c>
      <c r="E9" s="17">
        <v>0.47447693555966802</v>
      </c>
      <c r="F9" s="17"/>
      <c r="G9" s="17">
        <v>0.41895865149550998</v>
      </c>
      <c r="H9" s="17">
        <v>0.46265713328744301</v>
      </c>
      <c r="I9" s="17">
        <v>0.39539076843689502</v>
      </c>
      <c r="J9" s="17">
        <v>0.40470069982411699</v>
      </c>
      <c r="K9" s="17">
        <v>0.50823489074142902</v>
      </c>
      <c r="L9" s="17">
        <v>0.54240739965505402</v>
      </c>
      <c r="M9" s="17"/>
      <c r="N9" s="17">
        <v>0.50604751613840604</v>
      </c>
      <c r="O9" s="17">
        <v>0.46822442619112098</v>
      </c>
      <c r="P9" s="17">
        <v>0.437453460463755</v>
      </c>
      <c r="Q9" s="17">
        <v>0.411794238563361</v>
      </c>
      <c r="R9" s="17"/>
      <c r="S9" s="17">
        <v>0.48137418582823599</v>
      </c>
      <c r="T9" s="17">
        <v>0.50935351183309996</v>
      </c>
      <c r="U9" s="17">
        <v>0.463809657105337</v>
      </c>
      <c r="V9" s="17">
        <v>0.40963882990748002</v>
      </c>
      <c r="W9" s="17">
        <v>0.43395382373659602</v>
      </c>
      <c r="X9" s="17">
        <v>0.47891324222775</v>
      </c>
      <c r="Y9" s="17">
        <v>0.45889523835852902</v>
      </c>
      <c r="Z9" s="17">
        <v>0.400097014214015</v>
      </c>
      <c r="AA9" s="17">
        <v>0.4427247390754</v>
      </c>
      <c r="AB9" s="17">
        <v>0.48718358389475303</v>
      </c>
      <c r="AC9" s="17">
        <v>0.384374969238234</v>
      </c>
      <c r="AD9" s="17">
        <v>0.44098720058704299</v>
      </c>
      <c r="AE9" s="17"/>
      <c r="AF9" s="17">
        <v>0.40639316583290602</v>
      </c>
      <c r="AG9" s="17">
        <v>0.36348706013563797</v>
      </c>
      <c r="AH9" s="17">
        <v>0.38339694136784103</v>
      </c>
      <c r="AI9" s="17">
        <v>0.49500064458943899</v>
      </c>
      <c r="AJ9" s="17">
        <v>0.50677984630930695</v>
      </c>
      <c r="AK9" s="17">
        <v>0.44693866610663002</v>
      </c>
      <c r="AL9" s="17">
        <v>0.467757913532372</v>
      </c>
      <c r="AM9" s="17">
        <v>0.47534044311288898</v>
      </c>
      <c r="AN9" s="17">
        <v>0.40131691426309202</v>
      </c>
      <c r="AO9" s="17">
        <v>0.45276324126164602</v>
      </c>
      <c r="AP9" s="17">
        <v>0.51241656573344496</v>
      </c>
      <c r="AQ9" s="17">
        <v>0.52003618778976002</v>
      </c>
      <c r="AR9" s="17">
        <v>0.42821576539811601</v>
      </c>
      <c r="AS9" s="17">
        <v>0.46741583040670598</v>
      </c>
      <c r="AT9" s="17">
        <v>0.53408622334243905</v>
      </c>
      <c r="AU9" s="17">
        <v>0.54418292181303396</v>
      </c>
      <c r="AV9" s="17"/>
      <c r="AW9" s="17">
        <v>0.42639379567852198</v>
      </c>
      <c r="AX9" s="17">
        <v>0.47119572029333401</v>
      </c>
      <c r="AY9" s="17">
        <v>0.46793523891033001</v>
      </c>
      <c r="AZ9" s="17">
        <v>0.43676838018536901</v>
      </c>
      <c r="BA9" s="17">
        <v>0.50528055171662201</v>
      </c>
      <c r="BB9" s="17">
        <v>0.48447875293700798</v>
      </c>
      <c r="BC9" s="17"/>
      <c r="BD9" s="17">
        <v>0.42931034203723001</v>
      </c>
      <c r="BE9" s="17">
        <v>0.44431037137776203</v>
      </c>
      <c r="BF9" s="17">
        <v>0.48325727402290197</v>
      </c>
      <c r="BG9" s="17">
        <v>0.45963519323895302</v>
      </c>
      <c r="BH9" s="17">
        <v>0.55468962516628595</v>
      </c>
      <c r="BI9" s="17"/>
      <c r="BJ9" s="17">
        <v>0.45391475329153202</v>
      </c>
      <c r="BK9" s="17">
        <v>0.47405928089473198</v>
      </c>
      <c r="BL9" s="17"/>
      <c r="BM9" s="17">
        <v>0.46027797764244199</v>
      </c>
      <c r="BN9" s="17">
        <v>0.453544756041034</v>
      </c>
      <c r="BO9" s="17"/>
      <c r="BP9" s="17">
        <v>0.50852065153884796</v>
      </c>
      <c r="BQ9" s="17">
        <v>0.39172161293892299</v>
      </c>
      <c r="BR9" s="17">
        <v>0.46894140846080101</v>
      </c>
      <c r="BS9" s="17">
        <v>0.46541217851005401</v>
      </c>
      <c r="BT9" s="17"/>
      <c r="BU9" s="17">
        <v>0.50685763120073302</v>
      </c>
      <c r="BV9" s="17">
        <v>0.393983270086041</v>
      </c>
      <c r="BW9" s="17"/>
      <c r="BX9" s="17">
        <v>0.51917859189121196</v>
      </c>
      <c r="BY9" s="17">
        <v>0.43419947016030702</v>
      </c>
      <c r="BZ9" s="17"/>
      <c r="CA9" s="17">
        <v>0.49148143192598498</v>
      </c>
      <c r="CB9" s="17">
        <v>0.39411844744883701</v>
      </c>
      <c r="CC9" s="17">
        <v>0.54820125758859095</v>
      </c>
      <c r="CD9" s="17">
        <v>0.41092405941582599</v>
      </c>
    </row>
    <row r="10" spans="2:82" ht="43.15">
      <c r="B10" s="18" t="s">
        <v>203</v>
      </c>
      <c r="C10" s="17">
        <v>0.29284724569827503</v>
      </c>
      <c r="D10" s="17">
        <v>0.26877886296822301</v>
      </c>
      <c r="E10" s="17">
        <v>0.316485315050616</v>
      </c>
      <c r="F10" s="17"/>
      <c r="G10" s="17">
        <v>0.37746099242297798</v>
      </c>
      <c r="H10" s="17">
        <v>0.33697314494577202</v>
      </c>
      <c r="I10" s="17">
        <v>0.31029000000902401</v>
      </c>
      <c r="J10" s="17">
        <v>0.23607138651423401</v>
      </c>
      <c r="K10" s="17">
        <v>0.22858517213288601</v>
      </c>
      <c r="L10" s="17">
        <v>0.26884018461965598</v>
      </c>
      <c r="M10" s="17"/>
      <c r="N10" s="17">
        <v>0.28805383432889903</v>
      </c>
      <c r="O10" s="17">
        <v>0.290178775985379</v>
      </c>
      <c r="P10" s="17">
        <v>0.30306231449770599</v>
      </c>
      <c r="Q10" s="17">
        <v>0.29300630606220202</v>
      </c>
      <c r="R10" s="17"/>
      <c r="S10" s="17">
        <v>0.30984825344319999</v>
      </c>
      <c r="T10" s="17">
        <v>0.25510137745748701</v>
      </c>
      <c r="U10" s="17">
        <v>0.30521725710972802</v>
      </c>
      <c r="V10" s="17">
        <v>0.35005282128862097</v>
      </c>
      <c r="W10" s="17">
        <v>0.27485022543719101</v>
      </c>
      <c r="X10" s="17">
        <v>0.31525345726451498</v>
      </c>
      <c r="Y10" s="17">
        <v>0.33501629892457502</v>
      </c>
      <c r="Z10" s="17">
        <v>0.34649864766569499</v>
      </c>
      <c r="AA10" s="17">
        <v>0.23766791810031901</v>
      </c>
      <c r="AB10" s="17">
        <v>0.24860896368414001</v>
      </c>
      <c r="AC10" s="17">
        <v>0.26986663085643497</v>
      </c>
      <c r="AD10" s="17">
        <v>0.32961490796029502</v>
      </c>
      <c r="AE10" s="17"/>
      <c r="AF10" s="17">
        <v>0.15021588867688099</v>
      </c>
      <c r="AG10" s="17">
        <v>0.28308771444391601</v>
      </c>
      <c r="AH10" s="17">
        <v>0.27668383353450499</v>
      </c>
      <c r="AI10" s="17">
        <v>0.30298889571487903</v>
      </c>
      <c r="AJ10" s="17">
        <v>0.29210762314017202</v>
      </c>
      <c r="AK10" s="17">
        <v>0.283006877604841</v>
      </c>
      <c r="AL10" s="17">
        <v>0.28187665274993701</v>
      </c>
      <c r="AM10" s="17">
        <v>0.25620190756085398</v>
      </c>
      <c r="AN10" s="17">
        <v>0.31805200676251999</v>
      </c>
      <c r="AO10" s="17">
        <v>0.33021117910556502</v>
      </c>
      <c r="AP10" s="17">
        <v>0.29472702920941501</v>
      </c>
      <c r="AQ10" s="17">
        <v>0.27046537616913602</v>
      </c>
      <c r="AR10" s="17">
        <v>0.26469066380159301</v>
      </c>
      <c r="AS10" s="17">
        <v>0.325980831574052</v>
      </c>
      <c r="AT10" s="17">
        <v>0.30293091887647999</v>
      </c>
      <c r="AU10" s="17">
        <v>0.40154220589406098</v>
      </c>
      <c r="AV10" s="17"/>
      <c r="AW10" s="17">
        <v>0.31819458742034501</v>
      </c>
      <c r="AX10" s="17">
        <v>0.294608279548914</v>
      </c>
      <c r="AY10" s="17">
        <v>0.245843317336773</v>
      </c>
      <c r="AZ10" s="17">
        <v>0.301915281408214</v>
      </c>
      <c r="BA10" s="17">
        <v>0.27679415895904202</v>
      </c>
      <c r="BB10" s="17">
        <v>0.28622582842983701</v>
      </c>
      <c r="BC10" s="17"/>
      <c r="BD10" s="17">
        <v>0.26460210314261601</v>
      </c>
      <c r="BE10" s="17">
        <v>0.28144624674415197</v>
      </c>
      <c r="BF10" s="17">
        <v>0.30925438724605397</v>
      </c>
      <c r="BG10" s="17">
        <v>0.30620460905693803</v>
      </c>
      <c r="BH10" s="17">
        <v>0.399243161436381</v>
      </c>
      <c r="BI10" s="17"/>
      <c r="BJ10" s="17">
        <v>0.26725782872175802</v>
      </c>
      <c r="BK10" s="17">
        <v>0.39858034855184798</v>
      </c>
      <c r="BL10" s="17"/>
      <c r="BM10" s="17">
        <v>0.27606562075200802</v>
      </c>
      <c r="BN10" s="17">
        <v>0.372337209070491</v>
      </c>
      <c r="BO10" s="17"/>
      <c r="BP10" s="17">
        <v>0.36082963732363998</v>
      </c>
      <c r="BQ10" s="17">
        <v>0.36343542381618499</v>
      </c>
      <c r="BR10" s="17">
        <v>0.30020442907105999</v>
      </c>
      <c r="BS10" s="17">
        <v>0.26784330592354</v>
      </c>
      <c r="BT10" s="17"/>
      <c r="BU10" s="17">
        <v>0.300673858166705</v>
      </c>
      <c r="BV10" s="17">
        <v>0.28272997413833001</v>
      </c>
      <c r="BW10" s="17"/>
      <c r="BX10" s="17">
        <v>0.32478807216877698</v>
      </c>
      <c r="BY10" s="17">
        <v>0.28069145453243599</v>
      </c>
      <c r="BZ10" s="17"/>
      <c r="CA10" s="17">
        <v>0.31100570299569502</v>
      </c>
      <c r="CB10" s="17">
        <v>0.26648836385277003</v>
      </c>
      <c r="CC10" s="17">
        <v>0.30934141873729398</v>
      </c>
      <c r="CD10" s="17">
        <v>0.29579628321215601</v>
      </c>
    </row>
    <row r="11" spans="2:82" ht="43.15">
      <c r="B11" s="18" t="s">
        <v>209</v>
      </c>
      <c r="C11" s="17">
        <v>0.27522471467429599</v>
      </c>
      <c r="D11" s="17">
        <v>0.28117193576963201</v>
      </c>
      <c r="E11" s="17">
        <v>0.269188155914734</v>
      </c>
      <c r="F11" s="17"/>
      <c r="G11" s="17">
        <v>0.27747231656226701</v>
      </c>
      <c r="H11" s="17">
        <v>0.2312911659104</v>
      </c>
      <c r="I11" s="17">
        <v>0.26979590030752199</v>
      </c>
      <c r="J11" s="17">
        <v>0.26058147976561502</v>
      </c>
      <c r="K11" s="17">
        <v>0.30930641759821798</v>
      </c>
      <c r="L11" s="17">
        <v>0.30354928856924901</v>
      </c>
      <c r="M11" s="17"/>
      <c r="N11" s="17">
        <v>0.31422349288712298</v>
      </c>
      <c r="O11" s="17">
        <v>0.312350484256814</v>
      </c>
      <c r="P11" s="17">
        <v>0.231366477553198</v>
      </c>
      <c r="Q11" s="17">
        <v>0.23281464786962799</v>
      </c>
      <c r="R11" s="17"/>
      <c r="S11" s="17">
        <v>0.29314985156395801</v>
      </c>
      <c r="T11" s="17">
        <v>0.29725628757418698</v>
      </c>
      <c r="U11" s="17">
        <v>0.243895703375897</v>
      </c>
      <c r="V11" s="17">
        <v>0.25911016595509301</v>
      </c>
      <c r="W11" s="17">
        <v>0.26374073865467801</v>
      </c>
      <c r="X11" s="17">
        <v>0.26662604726046901</v>
      </c>
      <c r="Y11" s="17">
        <v>0.26066554373163098</v>
      </c>
      <c r="Z11" s="17">
        <v>0.31035132249382003</v>
      </c>
      <c r="AA11" s="17">
        <v>0.30429025413167099</v>
      </c>
      <c r="AB11" s="17">
        <v>0.30350858607833803</v>
      </c>
      <c r="AC11" s="17">
        <v>0.24153151803989201</v>
      </c>
      <c r="AD11" s="17">
        <v>0.14295826015989699</v>
      </c>
      <c r="AE11" s="17"/>
      <c r="AF11" s="17">
        <v>0.20120930103775</v>
      </c>
      <c r="AG11" s="17">
        <v>0.16675643906653401</v>
      </c>
      <c r="AH11" s="17">
        <v>0.277058459403553</v>
      </c>
      <c r="AI11" s="17">
        <v>0.29728699160804201</v>
      </c>
      <c r="AJ11" s="17">
        <v>0.308653202605638</v>
      </c>
      <c r="AK11" s="17">
        <v>0.24907945854317501</v>
      </c>
      <c r="AL11" s="17">
        <v>0.238746527549588</v>
      </c>
      <c r="AM11" s="17">
        <v>0.27297587747538998</v>
      </c>
      <c r="AN11" s="17">
        <v>0.26129719033613202</v>
      </c>
      <c r="AO11" s="17">
        <v>0.222139350737562</v>
      </c>
      <c r="AP11" s="17">
        <v>0.32804069448648498</v>
      </c>
      <c r="AQ11" s="17">
        <v>0.26684908917979899</v>
      </c>
      <c r="AR11" s="17">
        <v>0.37169858163738501</v>
      </c>
      <c r="AS11" s="17">
        <v>0.343934775977495</v>
      </c>
      <c r="AT11" s="17">
        <v>0.32858525875433398</v>
      </c>
      <c r="AU11" s="17">
        <v>0.33934346337112498</v>
      </c>
      <c r="AV11" s="17"/>
      <c r="AW11" s="17">
        <v>0.26502062325108</v>
      </c>
      <c r="AX11" s="17">
        <v>0.271361025595446</v>
      </c>
      <c r="AY11" s="17">
        <v>0.262612933782498</v>
      </c>
      <c r="AZ11" s="17">
        <v>0.268648500389018</v>
      </c>
      <c r="BA11" s="17">
        <v>0.31753053214462901</v>
      </c>
      <c r="BB11" s="17">
        <v>0.30348370368988697</v>
      </c>
      <c r="BC11" s="17"/>
      <c r="BD11" s="17">
        <v>0.244172485629815</v>
      </c>
      <c r="BE11" s="17">
        <v>0.28252983352693101</v>
      </c>
      <c r="BF11" s="17">
        <v>0.29266818861402499</v>
      </c>
      <c r="BG11" s="17">
        <v>0.31005873204148099</v>
      </c>
      <c r="BH11" s="17">
        <v>0.11834621002222501</v>
      </c>
      <c r="BI11" s="17"/>
      <c r="BJ11" s="17">
        <v>0.27497134198224499</v>
      </c>
      <c r="BK11" s="17">
        <v>0.275496932006221</v>
      </c>
      <c r="BL11" s="17"/>
      <c r="BM11" s="17">
        <v>0.271062560701612</v>
      </c>
      <c r="BN11" s="17">
        <v>0.29479202689300099</v>
      </c>
      <c r="BO11" s="17"/>
      <c r="BP11" s="17">
        <v>0.290751580088564</v>
      </c>
      <c r="BQ11" s="17">
        <v>0.22663146655007399</v>
      </c>
      <c r="BR11" s="17">
        <v>0.40037231543208202</v>
      </c>
      <c r="BS11" s="17">
        <v>0.26881819294819798</v>
      </c>
      <c r="BT11" s="17"/>
      <c r="BU11" s="17">
        <v>0.293939118587982</v>
      </c>
      <c r="BV11" s="17">
        <v>0.25103305995254099</v>
      </c>
      <c r="BW11" s="17"/>
      <c r="BX11" s="17">
        <v>0.296887395772851</v>
      </c>
      <c r="BY11" s="17">
        <v>0.266980500086756</v>
      </c>
      <c r="BZ11" s="17"/>
      <c r="CA11" s="17">
        <v>0.25230500142518197</v>
      </c>
      <c r="CB11" s="17">
        <v>0.25645156494147497</v>
      </c>
      <c r="CC11" s="17">
        <v>0.33994173696317398</v>
      </c>
      <c r="CD11" s="17">
        <v>0.227358108470993</v>
      </c>
    </row>
    <row r="12" spans="2:82" ht="28.9">
      <c r="B12" s="18" t="s">
        <v>205</v>
      </c>
      <c r="C12" s="17">
        <v>0.26843218947176101</v>
      </c>
      <c r="D12" s="17">
        <v>0.27701389054724301</v>
      </c>
      <c r="E12" s="17">
        <v>0.26070342906989002</v>
      </c>
      <c r="F12" s="17"/>
      <c r="G12" s="17">
        <v>0.245912973822593</v>
      </c>
      <c r="H12" s="17">
        <v>0.26701346955128102</v>
      </c>
      <c r="I12" s="17">
        <v>0.25180236534678602</v>
      </c>
      <c r="J12" s="17">
        <v>0.25249042007328598</v>
      </c>
      <c r="K12" s="17">
        <v>0.26092586150610803</v>
      </c>
      <c r="L12" s="17">
        <v>0.31740031820234699</v>
      </c>
      <c r="M12" s="17"/>
      <c r="N12" s="17">
        <v>0.30554410842589302</v>
      </c>
      <c r="O12" s="17">
        <v>0.27390480219559099</v>
      </c>
      <c r="P12" s="17">
        <v>0.23573891428119001</v>
      </c>
      <c r="Q12" s="17">
        <v>0.25499292709781102</v>
      </c>
      <c r="R12" s="17"/>
      <c r="S12" s="17">
        <v>0.25207265286937702</v>
      </c>
      <c r="T12" s="17">
        <v>0.27818553550699798</v>
      </c>
      <c r="U12" s="17">
        <v>0.244985790890206</v>
      </c>
      <c r="V12" s="17">
        <v>0.244783645298952</v>
      </c>
      <c r="W12" s="17">
        <v>0.23623909633815399</v>
      </c>
      <c r="X12" s="17">
        <v>0.29971334952773399</v>
      </c>
      <c r="Y12" s="17">
        <v>0.23536378419889301</v>
      </c>
      <c r="Z12" s="17">
        <v>0.30347987276810701</v>
      </c>
      <c r="AA12" s="17">
        <v>0.26691954016382502</v>
      </c>
      <c r="AB12" s="17">
        <v>0.32579941465336099</v>
      </c>
      <c r="AC12" s="17">
        <v>0.23836419270015999</v>
      </c>
      <c r="AD12" s="17">
        <v>0.33902517082824501</v>
      </c>
      <c r="AE12" s="17"/>
      <c r="AF12" s="17">
        <v>0.27324949860344799</v>
      </c>
      <c r="AG12" s="17">
        <v>0.22946179417037699</v>
      </c>
      <c r="AH12" s="17">
        <v>0.26340785266400901</v>
      </c>
      <c r="AI12" s="17">
        <v>0.22926728141133201</v>
      </c>
      <c r="AJ12" s="17">
        <v>0.22978676878680199</v>
      </c>
      <c r="AK12" s="17">
        <v>0.27817146561751799</v>
      </c>
      <c r="AL12" s="17">
        <v>0.289171330316845</v>
      </c>
      <c r="AM12" s="17">
        <v>0.28084859486680203</v>
      </c>
      <c r="AN12" s="17">
        <v>0.254339887793602</v>
      </c>
      <c r="AO12" s="17">
        <v>0.274172278758396</v>
      </c>
      <c r="AP12" s="17">
        <v>0.35065783139569701</v>
      </c>
      <c r="AQ12" s="17">
        <v>0.29446402896699703</v>
      </c>
      <c r="AR12" s="17">
        <v>0.30003583347641199</v>
      </c>
      <c r="AS12" s="17">
        <v>0.24675333741980299</v>
      </c>
      <c r="AT12" s="17">
        <v>0.23728376873293699</v>
      </c>
      <c r="AU12" s="17">
        <v>0.293067156201547</v>
      </c>
      <c r="AV12" s="17"/>
      <c r="AW12" s="17">
        <v>0.26018515635703099</v>
      </c>
      <c r="AX12" s="17">
        <v>0.27335961244161999</v>
      </c>
      <c r="AY12" s="17">
        <v>0.28771988363345902</v>
      </c>
      <c r="AZ12" s="17">
        <v>0.26536072377255499</v>
      </c>
      <c r="BA12" s="17">
        <v>0.30625607116835402</v>
      </c>
      <c r="BB12" s="17">
        <v>0.16677881542978501</v>
      </c>
      <c r="BC12" s="17"/>
      <c r="BD12" s="17">
        <v>0.26702421534061299</v>
      </c>
      <c r="BE12" s="17">
        <v>0.26691699630348498</v>
      </c>
      <c r="BF12" s="17">
        <v>0.27832113227886301</v>
      </c>
      <c r="BG12" s="17">
        <v>0.26468168471037301</v>
      </c>
      <c r="BH12" s="17">
        <v>0.41797675392405198</v>
      </c>
      <c r="BI12" s="17"/>
      <c r="BJ12" s="17">
        <v>0.27503015413991899</v>
      </c>
      <c r="BK12" s="17">
        <v>0.245304529236469</v>
      </c>
      <c r="BL12" s="17"/>
      <c r="BM12" s="17">
        <v>0.26727985515271602</v>
      </c>
      <c r="BN12" s="17">
        <v>0.27100808959919098</v>
      </c>
      <c r="BO12" s="17"/>
      <c r="BP12" s="17">
        <v>0.278365590749654</v>
      </c>
      <c r="BQ12" s="17">
        <v>0.24506712268879</v>
      </c>
      <c r="BR12" s="17">
        <v>0.22155081728936099</v>
      </c>
      <c r="BS12" s="17">
        <v>0.27479303421027501</v>
      </c>
      <c r="BT12" s="17"/>
      <c r="BU12" s="17">
        <v>0.30034217300816601</v>
      </c>
      <c r="BV12" s="17">
        <v>0.22718292994685399</v>
      </c>
      <c r="BW12" s="17"/>
      <c r="BX12" s="17">
        <v>0.28974852046145899</v>
      </c>
      <c r="BY12" s="17">
        <v>0.26031978611325801</v>
      </c>
      <c r="BZ12" s="17"/>
      <c r="CA12" s="17">
        <v>0.28429633513637997</v>
      </c>
      <c r="CB12" s="17">
        <v>0.29738955215778501</v>
      </c>
      <c r="CC12" s="17">
        <v>0.28448667113450299</v>
      </c>
      <c r="CD12" s="17">
        <v>0.21888696683866499</v>
      </c>
    </row>
    <row r="13" spans="2:82" ht="28.9">
      <c r="B13" s="18" t="s">
        <v>202</v>
      </c>
      <c r="C13" s="17">
        <v>0.24740456466170799</v>
      </c>
      <c r="D13" s="17">
        <v>0.28473511183126998</v>
      </c>
      <c r="E13" s="17">
        <v>0.20940645969941801</v>
      </c>
      <c r="F13" s="17"/>
      <c r="G13" s="17">
        <v>0.161615767052047</v>
      </c>
      <c r="H13" s="17">
        <v>0.21265146046001299</v>
      </c>
      <c r="I13" s="17">
        <v>0.24763119832757</v>
      </c>
      <c r="J13" s="17">
        <v>0.25392859807122298</v>
      </c>
      <c r="K13" s="17">
        <v>0.29708264112386501</v>
      </c>
      <c r="L13" s="17">
        <v>0.300462640257806</v>
      </c>
      <c r="M13" s="17"/>
      <c r="N13" s="17">
        <v>0.30569746269853398</v>
      </c>
      <c r="O13" s="17">
        <v>0.25529339230593001</v>
      </c>
      <c r="P13" s="17">
        <v>0.195921515742354</v>
      </c>
      <c r="Q13" s="17">
        <v>0.218153647079975</v>
      </c>
      <c r="R13" s="17"/>
      <c r="S13" s="17">
        <v>0.22862105820155201</v>
      </c>
      <c r="T13" s="17">
        <v>0.30708226261013499</v>
      </c>
      <c r="U13" s="17">
        <v>0.175737484853695</v>
      </c>
      <c r="V13" s="17">
        <v>0.25325840679639899</v>
      </c>
      <c r="W13" s="17">
        <v>0.269206755625711</v>
      </c>
      <c r="X13" s="17">
        <v>0.28358729574936797</v>
      </c>
      <c r="Y13" s="17">
        <v>0.21339464499548599</v>
      </c>
      <c r="Z13" s="17">
        <v>0.21620125510236499</v>
      </c>
      <c r="AA13" s="17">
        <v>0.23125444904362299</v>
      </c>
      <c r="AB13" s="17">
        <v>0.25448185135009699</v>
      </c>
      <c r="AC13" s="17">
        <v>0.20940124122215301</v>
      </c>
      <c r="AD13" s="17">
        <v>0.34710673592149799</v>
      </c>
      <c r="AE13" s="17"/>
      <c r="AF13" s="17">
        <v>0.32090437211040801</v>
      </c>
      <c r="AG13" s="17">
        <v>0.224188598574283</v>
      </c>
      <c r="AH13" s="17">
        <v>0.27581242068432599</v>
      </c>
      <c r="AI13" s="17">
        <v>0.18286384990110599</v>
      </c>
      <c r="AJ13" s="17">
        <v>0.22137034161855401</v>
      </c>
      <c r="AK13" s="17">
        <v>0.24933944318371301</v>
      </c>
      <c r="AL13" s="17">
        <v>0.25710927023581498</v>
      </c>
      <c r="AM13" s="17">
        <v>0.30915100834637599</v>
      </c>
      <c r="AN13" s="17">
        <v>0.26310341117851599</v>
      </c>
      <c r="AO13" s="17">
        <v>0.19543053256492399</v>
      </c>
      <c r="AP13" s="17">
        <v>0.29883416327503798</v>
      </c>
      <c r="AQ13" s="17">
        <v>0.249187764393106</v>
      </c>
      <c r="AR13" s="17">
        <v>0.266075974580607</v>
      </c>
      <c r="AS13" s="17">
        <v>0.19658323483058401</v>
      </c>
      <c r="AT13" s="17">
        <v>0.27576701614022497</v>
      </c>
      <c r="AU13" s="17">
        <v>0.31326998213406698</v>
      </c>
      <c r="AV13" s="17"/>
      <c r="AW13" s="17">
        <v>0.274026989461848</v>
      </c>
      <c r="AX13" s="17">
        <v>0.22840755740638499</v>
      </c>
      <c r="AY13" s="17">
        <v>0.27511086310347199</v>
      </c>
      <c r="AZ13" s="17">
        <v>0.22749368852319701</v>
      </c>
      <c r="BA13" s="17">
        <v>0.23972880553164</v>
      </c>
      <c r="BB13" s="17">
        <v>0.25122709710941898</v>
      </c>
      <c r="BC13" s="17"/>
      <c r="BD13" s="17">
        <v>0.25450223550690798</v>
      </c>
      <c r="BE13" s="17">
        <v>0.21127050369387801</v>
      </c>
      <c r="BF13" s="17">
        <v>0.26667019717590501</v>
      </c>
      <c r="BG13" s="17">
        <v>0.25452014027775099</v>
      </c>
      <c r="BH13" s="17">
        <v>0.21655268115964699</v>
      </c>
      <c r="BI13" s="17"/>
      <c r="BJ13" s="17">
        <v>0.25429560497312198</v>
      </c>
      <c r="BK13" s="17">
        <v>0.22072449871737199</v>
      </c>
      <c r="BL13" s="17"/>
      <c r="BM13" s="17">
        <v>0.252961520859672</v>
      </c>
      <c r="BN13" s="17">
        <v>0.21760038671327001</v>
      </c>
      <c r="BO13" s="17"/>
      <c r="BP13" s="17">
        <v>0.20253061314280699</v>
      </c>
      <c r="BQ13" s="17">
        <v>0.25136318665726398</v>
      </c>
      <c r="BR13" s="17">
        <v>0.23854717393778299</v>
      </c>
      <c r="BS13" s="17">
        <v>0.25469932642737397</v>
      </c>
      <c r="BT13" s="17"/>
      <c r="BU13" s="17">
        <v>0.27945457081352598</v>
      </c>
      <c r="BV13" s="17">
        <v>0.20597430130782601</v>
      </c>
      <c r="BW13" s="17"/>
      <c r="BX13" s="17">
        <v>0.25429734163343798</v>
      </c>
      <c r="BY13" s="17">
        <v>0.244781365243295</v>
      </c>
      <c r="BZ13" s="17"/>
      <c r="CA13" s="17">
        <v>0.25112036764978102</v>
      </c>
      <c r="CB13" s="17">
        <v>0.22530235343823901</v>
      </c>
      <c r="CC13" s="17">
        <v>0.29276987240814101</v>
      </c>
      <c r="CD13" s="17">
        <v>0.21778314767781501</v>
      </c>
    </row>
    <row r="14" spans="2:82" ht="28.9">
      <c r="B14" s="18" t="s">
        <v>204</v>
      </c>
      <c r="C14" s="17">
        <v>0.227711317704961</v>
      </c>
      <c r="D14" s="17">
        <v>0.21205249824217301</v>
      </c>
      <c r="E14" s="17">
        <v>0.24196027874583001</v>
      </c>
      <c r="F14" s="17"/>
      <c r="G14" s="17">
        <v>0.221280324295939</v>
      </c>
      <c r="H14" s="17">
        <v>0.20813944320567401</v>
      </c>
      <c r="I14" s="17">
        <v>0.22539053655777599</v>
      </c>
      <c r="J14" s="17">
        <v>0.23261304523231099</v>
      </c>
      <c r="K14" s="17">
        <v>0.26714108233734002</v>
      </c>
      <c r="L14" s="17">
        <v>0.22059265825683799</v>
      </c>
      <c r="M14" s="17"/>
      <c r="N14" s="17">
        <v>0.24290458301703499</v>
      </c>
      <c r="O14" s="17">
        <v>0.22728447902236601</v>
      </c>
      <c r="P14" s="17">
        <v>0.20345070200839399</v>
      </c>
      <c r="Q14" s="17">
        <v>0.23805143279664401</v>
      </c>
      <c r="R14" s="17"/>
      <c r="S14" s="17">
        <v>0.25050647484467797</v>
      </c>
      <c r="T14" s="17">
        <v>0.221774699772394</v>
      </c>
      <c r="U14" s="17">
        <v>0.19274584382853499</v>
      </c>
      <c r="V14" s="17">
        <v>0.26893483718314898</v>
      </c>
      <c r="W14" s="17">
        <v>0.17941220120540599</v>
      </c>
      <c r="X14" s="17">
        <v>0.20047220619831899</v>
      </c>
      <c r="Y14" s="17">
        <v>0.23585247854333999</v>
      </c>
      <c r="Z14" s="17">
        <v>0.223545705418836</v>
      </c>
      <c r="AA14" s="17">
        <v>0.20201692267315199</v>
      </c>
      <c r="AB14" s="17">
        <v>0.25866895169829501</v>
      </c>
      <c r="AC14" s="17">
        <v>0.205928012580186</v>
      </c>
      <c r="AD14" s="17">
        <v>0.332638354703234</v>
      </c>
      <c r="AE14" s="17"/>
      <c r="AF14" s="17">
        <v>0.32090437211040801</v>
      </c>
      <c r="AG14" s="17">
        <v>0.17948562417332301</v>
      </c>
      <c r="AH14" s="17">
        <v>0.172965000591359</v>
      </c>
      <c r="AI14" s="17">
        <v>0.21717758539106599</v>
      </c>
      <c r="AJ14" s="17">
        <v>0.19599320099280501</v>
      </c>
      <c r="AK14" s="17">
        <v>0.24994467472109599</v>
      </c>
      <c r="AL14" s="17">
        <v>0.25282815723919599</v>
      </c>
      <c r="AM14" s="17">
        <v>0.25351554155331602</v>
      </c>
      <c r="AN14" s="17">
        <v>0.223319248250717</v>
      </c>
      <c r="AO14" s="17">
        <v>0.24569166818820301</v>
      </c>
      <c r="AP14" s="17">
        <v>0.22178571119453999</v>
      </c>
      <c r="AQ14" s="17">
        <v>0.240259941713273</v>
      </c>
      <c r="AR14" s="17">
        <v>0.236466989672699</v>
      </c>
      <c r="AS14" s="17">
        <v>0.23105743096355599</v>
      </c>
      <c r="AT14" s="17">
        <v>0.34951438989843803</v>
      </c>
      <c r="AU14" s="17">
        <v>0.24613852447805601</v>
      </c>
      <c r="AV14" s="17"/>
      <c r="AW14" s="17">
        <v>0.23998040943711699</v>
      </c>
      <c r="AX14" s="17">
        <v>0.237000676752887</v>
      </c>
      <c r="AY14" s="17">
        <v>0.17952094530485099</v>
      </c>
      <c r="AZ14" s="17">
        <v>0.191640801193973</v>
      </c>
      <c r="BA14" s="17">
        <v>0.29281480449408798</v>
      </c>
      <c r="BB14" s="17">
        <v>0.23632096515689299</v>
      </c>
      <c r="BC14" s="17"/>
      <c r="BD14" s="17">
        <v>0.24763105211414699</v>
      </c>
      <c r="BE14" s="17">
        <v>0.215268677619776</v>
      </c>
      <c r="BF14" s="17">
        <v>0.23127208485921599</v>
      </c>
      <c r="BG14" s="17">
        <v>0.194492112754206</v>
      </c>
      <c r="BH14" s="17">
        <v>0.22110968051548599</v>
      </c>
      <c r="BI14" s="17"/>
      <c r="BJ14" s="17">
        <v>0.2326414825982</v>
      </c>
      <c r="BK14" s="17">
        <v>0.210903063828981</v>
      </c>
      <c r="BL14" s="17"/>
      <c r="BM14" s="17">
        <v>0.22800968005431499</v>
      </c>
      <c r="BN14" s="17">
        <v>0.227817005034126</v>
      </c>
      <c r="BO14" s="17"/>
      <c r="BP14" s="17">
        <v>0.23020957025250299</v>
      </c>
      <c r="BQ14" s="17">
        <v>0.19535298416187599</v>
      </c>
      <c r="BR14" s="17">
        <v>0.14461387923359001</v>
      </c>
      <c r="BS14" s="17">
        <v>0.23658552062327701</v>
      </c>
      <c r="BT14" s="17"/>
      <c r="BU14" s="17">
        <v>0.22993064638427299</v>
      </c>
      <c r="BV14" s="17">
        <v>0.22484244550515101</v>
      </c>
      <c r="BW14" s="17"/>
      <c r="BX14" s="17">
        <v>0.219315357345645</v>
      </c>
      <c r="BY14" s="17">
        <v>0.23090658695883501</v>
      </c>
      <c r="BZ14" s="17"/>
      <c r="CA14" s="17">
        <v>0.27516146600001301</v>
      </c>
      <c r="CB14" s="17">
        <v>0.22854315524274699</v>
      </c>
      <c r="CC14" s="17">
        <v>0.233785250950798</v>
      </c>
      <c r="CD14" s="17">
        <v>0.208870657272306</v>
      </c>
    </row>
    <row r="15" spans="2:82" ht="57.6">
      <c r="B15" s="18" t="s">
        <v>208</v>
      </c>
      <c r="C15" s="17">
        <v>0.1654363559791</v>
      </c>
      <c r="D15" s="17">
        <v>0.173474117246494</v>
      </c>
      <c r="E15" s="17">
        <v>0.15795995166935201</v>
      </c>
      <c r="F15" s="17"/>
      <c r="G15" s="17">
        <v>0.20489813881722299</v>
      </c>
      <c r="H15" s="17">
        <v>0.19018990487418799</v>
      </c>
      <c r="I15" s="17">
        <v>0.16649989556349501</v>
      </c>
      <c r="J15" s="17">
        <v>0.15220618946796599</v>
      </c>
      <c r="K15" s="17">
        <v>0.13086755613727499</v>
      </c>
      <c r="L15" s="17">
        <v>0.14885361334098501</v>
      </c>
      <c r="M15" s="17"/>
      <c r="N15" s="17">
        <v>0.18570666815094999</v>
      </c>
      <c r="O15" s="17">
        <v>0.14566193425856</v>
      </c>
      <c r="P15" s="17">
        <v>0.17659653687783899</v>
      </c>
      <c r="Q15" s="17">
        <v>0.15425861828773499</v>
      </c>
      <c r="R15" s="17"/>
      <c r="S15" s="17">
        <v>0.242089477058546</v>
      </c>
      <c r="T15" s="17">
        <v>0.14710754394657799</v>
      </c>
      <c r="U15" s="17">
        <v>0.20332532886356999</v>
      </c>
      <c r="V15" s="17">
        <v>0.15656137677453899</v>
      </c>
      <c r="W15" s="17">
        <v>0.15460777278291199</v>
      </c>
      <c r="X15" s="17">
        <v>0.156246520956829</v>
      </c>
      <c r="Y15" s="17">
        <v>0.11805727618829701</v>
      </c>
      <c r="Z15" s="17">
        <v>0.161007049794894</v>
      </c>
      <c r="AA15" s="17">
        <v>0.15895443646087801</v>
      </c>
      <c r="AB15" s="17">
        <v>0.15186362998438799</v>
      </c>
      <c r="AC15" s="17">
        <v>0.16878709466195799</v>
      </c>
      <c r="AD15" s="17">
        <v>4.10674355119846E-2</v>
      </c>
      <c r="AE15" s="17"/>
      <c r="AF15" s="17">
        <v>0.18454819359049801</v>
      </c>
      <c r="AG15" s="17">
        <v>0.200807797140201</v>
      </c>
      <c r="AH15" s="17">
        <v>0.14513057681255601</v>
      </c>
      <c r="AI15" s="17">
        <v>0.102820827333632</v>
      </c>
      <c r="AJ15" s="17">
        <v>0.16409081839022399</v>
      </c>
      <c r="AK15" s="17">
        <v>0.19108092317668399</v>
      </c>
      <c r="AL15" s="17">
        <v>0.185626007032341</v>
      </c>
      <c r="AM15" s="17">
        <v>0.15122590677397801</v>
      </c>
      <c r="AN15" s="17">
        <v>0.243757491982389</v>
      </c>
      <c r="AO15" s="17">
        <v>0.15930332239383699</v>
      </c>
      <c r="AP15" s="17">
        <v>0.14851468451625799</v>
      </c>
      <c r="AQ15" s="17">
        <v>0.114645785420389</v>
      </c>
      <c r="AR15" s="17">
        <v>0.12984410159408499</v>
      </c>
      <c r="AS15" s="17">
        <v>0.16548414161098299</v>
      </c>
      <c r="AT15" s="17">
        <v>0.17084313541363499</v>
      </c>
      <c r="AU15" s="17">
        <v>0.21417992546990999</v>
      </c>
      <c r="AV15" s="17"/>
      <c r="AW15" s="17">
        <v>0.177635104260256</v>
      </c>
      <c r="AX15" s="17">
        <v>0.178005547398777</v>
      </c>
      <c r="AY15" s="17">
        <v>0.16762366319356001</v>
      </c>
      <c r="AZ15" s="17">
        <v>0.15801291349410701</v>
      </c>
      <c r="BA15" s="17">
        <v>0.119085497947855</v>
      </c>
      <c r="BB15" s="17">
        <v>0.176664868029592</v>
      </c>
      <c r="BC15" s="17"/>
      <c r="BD15" s="17">
        <v>0.15055864414422801</v>
      </c>
      <c r="BE15" s="17">
        <v>0.169090297237593</v>
      </c>
      <c r="BF15" s="17">
        <v>0.17246714672378799</v>
      </c>
      <c r="BG15" s="17">
        <v>0.17345608159178999</v>
      </c>
      <c r="BH15" s="17">
        <v>0.172794746123339</v>
      </c>
      <c r="BI15" s="17"/>
      <c r="BJ15" s="17">
        <v>0.157176930767432</v>
      </c>
      <c r="BK15" s="17">
        <v>0.20592458867306099</v>
      </c>
      <c r="BL15" s="17"/>
      <c r="BM15" s="17">
        <v>0.162370523890628</v>
      </c>
      <c r="BN15" s="17">
        <v>0.18636851312876701</v>
      </c>
      <c r="BO15" s="17"/>
      <c r="BP15" s="17">
        <v>0.19472318238344299</v>
      </c>
      <c r="BQ15" s="17">
        <v>0.26214800067556898</v>
      </c>
      <c r="BR15" s="17">
        <v>0.17955080737104501</v>
      </c>
      <c r="BS15" s="17">
        <v>0.14523613357545401</v>
      </c>
      <c r="BT15" s="17"/>
      <c r="BU15" s="17">
        <v>0.175506272424372</v>
      </c>
      <c r="BV15" s="17">
        <v>0.15241921993541299</v>
      </c>
      <c r="BW15" s="17"/>
      <c r="BX15" s="17">
        <v>0.197571269582028</v>
      </c>
      <c r="BY15" s="17">
        <v>0.153206700642842</v>
      </c>
      <c r="BZ15" s="17"/>
      <c r="CA15" s="17">
        <v>0.206378739712377</v>
      </c>
      <c r="CB15" s="17">
        <v>9.6707282375169207E-2</v>
      </c>
      <c r="CC15" s="17">
        <v>0.20641356120651</v>
      </c>
      <c r="CD15" s="17">
        <v>0.176897532731455</v>
      </c>
    </row>
    <row r="16" spans="2:82" ht="43.15">
      <c r="B16" s="18" t="s">
        <v>210</v>
      </c>
      <c r="C16" s="17">
        <v>0.154626219849055</v>
      </c>
      <c r="D16" s="17">
        <v>0.14991898933438699</v>
      </c>
      <c r="E16" s="17">
        <v>0.15969949143634199</v>
      </c>
      <c r="F16" s="17"/>
      <c r="G16" s="17">
        <v>0.27259947771800302</v>
      </c>
      <c r="H16" s="17">
        <v>0.18928102025150001</v>
      </c>
      <c r="I16" s="17">
        <v>0.17699707600843501</v>
      </c>
      <c r="J16" s="17">
        <v>0.109796748355267</v>
      </c>
      <c r="K16" s="17">
        <v>0.10257342754644599</v>
      </c>
      <c r="L16" s="17">
        <v>9.2362987255808701E-2</v>
      </c>
      <c r="M16" s="17"/>
      <c r="N16" s="17">
        <v>0.158464106741802</v>
      </c>
      <c r="O16" s="17">
        <v>0.135024862524011</v>
      </c>
      <c r="P16" s="17">
        <v>0.175352654455532</v>
      </c>
      <c r="Q16" s="17">
        <v>0.15588106375768099</v>
      </c>
      <c r="R16" s="17"/>
      <c r="S16" s="17">
        <v>0.12994630560732201</v>
      </c>
      <c r="T16" s="17">
        <v>0.12742890547211</v>
      </c>
      <c r="U16" s="17">
        <v>0.174582495517423</v>
      </c>
      <c r="V16" s="17">
        <v>0.13756303231162001</v>
      </c>
      <c r="W16" s="17">
        <v>0.13458217938207201</v>
      </c>
      <c r="X16" s="17">
        <v>0.16766384653560701</v>
      </c>
      <c r="Y16" s="17">
        <v>0.13296486374429201</v>
      </c>
      <c r="Z16" s="17">
        <v>0.21671893326797201</v>
      </c>
      <c r="AA16" s="17">
        <v>0.19947813798685499</v>
      </c>
      <c r="AB16" s="17">
        <v>0.145739173144255</v>
      </c>
      <c r="AC16" s="17">
        <v>0.14180482601375499</v>
      </c>
      <c r="AD16" s="17">
        <v>0.221225574555757</v>
      </c>
      <c r="AE16" s="17"/>
      <c r="AF16" s="17">
        <v>7.1629083565526705E-2</v>
      </c>
      <c r="AG16" s="17">
        <v>0.25569901302248499</v>
      </c>
      <c r="AH16" s="17">
        <v>0.138049412227187</v>
      </c>
      <c r="AI16" s="17">
        <v>0.13751040640575399</v>
      </c>
      <c r="AJ16" s="17">
        <v>0.15317870026757799</v>
      </c>
      <c r="AK16" s="17">
        <v>0.108960697259081</v>
      </c>
      <c r="AL16" s="17">
        <v>0.19136211572456099</v>
      </c>
      <c r="AM16" s="17">
        <v>0.118460434107011</v>
      </c>
      <c r="AN16" s="17">
        <v>0.13091338138019101</v>
      </c>
      <c r="AO16" s="17">
        <v>0.18398137814746901</v>
      </c>
      <c r="AP16" s="17">
        <v>0.16176294808906899</v>
      </c>
      <c r="AQ16" s="17">
        <v>0.196714132299564</v>
      </c>
      <c r="AR16" s="17">
        <v>0.166301053603957</v>
      </c>
      <c r="AS16" s="17">
        <v>0.10144108867427901</v>
      </c>
      <c r="AT16" s="17">
        <v>0.25713322107611403</v>
      </c>
      <c r="AU16" s="17">
        <v>0.12890643517838099</v>
      </c>
      <c r="AV16" s="17"/>
      <c r="AW16" s="17">
        <v>0.223280194927716</v>
      </c>
      <c r="AX16" s="17">
        <v>0.13127940524905701</v>
      </c>
      <c r="AY16" s="17">
        <v>0.14609209143242199</v>
      </c>
      <c r="AZ16" s="17">
        <v>0.137969080216681</v>
      </c>
      <c r="BA16" s="17">
        <v>8.9090917373741293E-2</v>
      </c>
      <c r="BB16" s="17">
        <v>0.19228347468250301</v>
      </c>
      <c r="BC16" s="17"/>
      <c r="BD16" s="17">
        <v>0.118576083194719</v>
      </c>
      <c r="BE16" s="17">
        <v>0.17292338866924301</v>
      </c>
      <c r="BF16" s="17">
        <v>0.16811942039629599</v>
      </c>
      <c r="BG16" s="17">
        <v>0.21362010718837901</v>
      </c>
      <c r="BH16" s="17">
        <v>0.14180071256659699</v>
      </c>
      <c r="BI16" s="17"/>
      <c r="BJ16" s="17">
        <v>0.141293722546116</v>
      </c>
      <c r="BK16" s="17">
        <v>0.21066092048899701</v>
      </c>
      <c r="BL16" s="17"/>
      <c r="BM16" s="17">
        <v>0.14539514554455901</v>
      </c>
      <c r="BN16" s="17">
        <v>0.19336132799218</v>
      </c>
      <c r="BO16" s="17"/>
      <c r="BP16" s="17">
        <v>0.184627972282155</v>
      </c>
      <c r="BQ16" s="17">
        <v>0.179849810218872</v>
      </c>
      <c r="BR16" s="17">
        <v>0.208462626782557</v>
      </c>
      <c r="BS16" s="17">
        <v>0.13901502821992301</v>
      </c>
      <c r="BT16" s="17"/>
      <c r="BU16" s="17">
        <v>0.15547936237249799</v>
      </c>
      <c r="BV16" s="17">
        <v>0.153523383261218</v>
      </c>
      <c r="BW16" s="17"/>
      <c r="BX16" s="17">
        <v>0.20045387139000101</v>
      </c>
      <c r="BY16" s="17">
        <v>0.137185488869003</v>
      </c>
      <c r="BZ16" s="17"/>
      <c r="CA16" s="17">
        <v>0.12697415085566899</v>
      </c>
      <c r="CB16" s="17">
        <v>8.1420593368331101E-2</v>
      </c>
      <c r="CC16" s="17">
        <v>0.19928844405765</v>
      </c>
      <c r="CD16" s="17">
        <v>0.18271918760195599</v>
      </c>
    </row>
    <row r="17" spans="2:82" ht="43.15">
      <c r="B17" s="18" t="s">
        <v>206</v>
      </c>
      <c r="C17" s="17">
        <v>0.120483415337599</v>
      </c>
      <c r="D17" s="17">
        <v>0.13557934336747299</v>
      </c>
      <c r="E17" s="17">
        <v>0.10498944914075301</v>
      </c>
      <c r="F17" s="17"/>
      <c r="G17" s="17">
        <v>0.20485795715792701</v>
      </c>
      <c r="H17" s="17">
        <v>0.12782903113753799</v>
      </c>
      <c r="I17" s="17">
        <v>0.15256962567660801</v>
      </c>
      <c r="J17" s="17">
        <v>0.10076941465</v>
      </c>
      <c r="K17" s="17">
        <v>9.7808663373800203E-2</v>
      </c>
      <c r="L17" s="17">
        <v>5.7566060807978901E-2</v>
      </c>
      <c r="M17" s="17"/>
      <c r="N17" s="17">
        <v>0.114131205624104</v>
      </c>
      <c r="O17" s="17">
        <v>0.104876933832998</v>
      </c>
      <c r="P17" s="17">
        <v>0.115930967562881</v>
      </c>
      <c r="Q17" s="17">
        <v>0.15067627944381601</v>
      </c>
      <c r="R17" s="17"/>
      <c r="S17" s="17">
        <v>0.15117460846422701</v>
      </c>
      <c r="T17" s="17">
        <v>0.110977219736879</v>
      </c>
      <c r="U17" s="17">
        <v>6.7375207230654904E-2</v>
      </c>
      <c r="V17" s="17">
        <v>9.7945709227526198E-2</v>
      </c>
      <c r="W17" s="17">
        <v>0.157312157312821</v>
      </c>
      <c r="X17" s="17">
        <v>0.13968617942417499</v>
      </c>
      <c r="Y17" s="17">
        <v>0.119172733976279</v>
      </c>
      <c r="Z17" s="17">
        <v>0.162629376582756</v>
      </c>
      <c r="AA17" s="17">
        <v>0.12016788922817701</v>
      </c>
      <c r="AB17" s="17">
        <v>9.9682180807198498E-2</v>
      </c>
      <c r="AC17" s="17">
        <v>0.126752470741719</v>
      </c>
      <c r="AD17" s="17">
        <v>6.7565878853827893E-2</v>
      </c>
      <c r="AE17" s="17"/>
      <c r="AF17" s="17">
        <v>7.1629083565526705E-2</v>
      </c>
      <c r="AG17" s="17">
        <v>0.162334854046053</v>
      </c>
      <c r="AH17" s="17">
        <v>0.185389619545827</v>
      </c>
      <c r="AI17" s="17">
        <v>0.14158305267749399</v>
      </c>
      <c r="AJ17" s="17">
        <v>0.113864559727795</v>
      </c>
      <c r="AK17" s="17">
        <v>0.10993018428516101</v>
      </c>
      <c r="AL17" s="17">
        <v>0.123979108002631</v>
      </c>
      <c r="AM17" s="17">
        <v>0.111342529179159</v>
      </c>
      <c r="AN17" s="17">
        <v>9.3185336007328798E-2</v>
      </c>
      <c r="AO17" s="17">
        <v>0.11740816151649</v>
      </c>
      <c r="AP17" s="17">
        <v>0.14796557823790699</v>
      </c>
      <c r="AQ17" s="17">
        <v>0.101095066799581</v>
      </c>
      <c r="AR17" s="17">
        <v>0.117813456179706</v>
      </c>
      <c r="AS17" s="17">
        <v>3.9669035484524898E-2</v>
      </c>
      <c r="AT17" s="17">
        <v>9.2734668825946207E-2</v>
      </c>
      <c r="AU17" s="17">
        <v>8.6610072648813E-2</v>
      </c>
      <c r="AV17" s="17"/>
      <c r="AW17" s="17">
        <v>0.15388291615321201</v>
      </c>
      <c r="AX17" s="17">
        <v>0.121624865674338</v>
      </c>
      <c r="AY17" s="17">
        <v>0.125115399236259</v>
      </c>
      <c r="AZ17" s="17">
        <v>0.117587754177883</v>
      </c>
      <c r="BA17" s="17">
        <v>5.7920906377300498E-2</v>
      </c>
      <c r="BB17" s="17">
        <v>0.10562607822493</v>
      </c>
      <c r="BC17" s="17"/>
      <c r="BD17" s="17">
        <v>0.14037564266031899</v>
      </c>
      <c r="BE17" s="17">
        <v>0.12816173000842801</v>
      </c>
      <c r="BF17" s="17">
        <v>0.112966160141033</v>
      </c>
      <c r="BG17" s="17">
        <v>0.14706252723812499</v>
      </c>
      <c r="BH17" s="17">
        <v>0.16333149264709099</v>
      </c>
      <c r="BI17" s="17"/>
      <c r="BJ17" s="17">
        <v>0.110320095412417</v>
      </c>
      <c r="BK17" s="17">
        <v>0.16659206735436399</v>
      </c>
      <c r="BL17" s="17"/>
      <c r="BM17" s="17">
        <v>0.119673776119237</v>
      </c>
      <c r="BN17" s="17">
        <v>0.125878067793537</v>
      </c>
      <c r="BO17" s="17"/>
      <c r="BP17" s="17">
        <v>0.114373879175765</v>
      </c>
      <c r="BQ17" s="17">
        <v>0.17501419391459599</v>
      </c>
      <c r="BR17" s="17">
        <v>0.145279578509974</v>
      </c>
      <c r="BS17" s="17">
        <v>0.113065487276291</v>
      </c>
      <c r="BT17" s="17"/>
      <c r="BU17" s="17">
        <v>0.119400254825572</v>
      </c>
      <c r="BV17" s="17">
        <v>0.12188359058421799</v>
      </c>
      <c r="BW17" s="17"/>
      <c r="BX17" s="17">
        <v>0.147968075858496</v>
      </c>
      <c r="BY17" s="17">
        <v>0.11002351712975</v>
      </c>
      <c r="BZ17" s="17"/>
      <c r="CA17" s="17">
        <v>0.13300279314703201</v>
      </c>
      <c r="CB17" s="17">
        <v>9.1142670374588203E-2</v>
      </c>
      <c r="CC17" s="17">
        <v>0.12983589820664901</v>
      </c>
      <c r="CD17" s="17">
        <v>0.13555431326255499</v>
      </c>
    </row>
    <row r="18" spans="2:82" ht="43.15">
      <c r="B18" s="18" t="s">
        <v>207</v>
      </c>
      <c r="C18" s="17">
        <v>9.1185939430198204E-2</v>
      </c>
      <c r="D18" s="17">
        <v>0.11059351652614</v>
      </c>
      <c r="E18" s="17">
        <v>7.2282206083512199E-2</v>
      </c>
      <c r="F18" s="17"/>
      <c r="G18" s="17">
        <v>0.15646619942262299</v>
      </c>
      <c r="H18" s="17">
        <v>9.6876428294835698E-2</v>
      </c>
      <c r="I18" s="17">
        <v>8.3003184124258694E-2</v>
      </c>
      <c r="J18" s="17">
        <v>9.0156801469403205E-2</v>
      </c>
      <c r="K18" s="17">
        <v>8.9127476541625297E-2</v>
      </c>
      <c r="L18" s="17">
        <v>4.7800009749459201E-2</v>
      </c>
      <c r="M18" s="17"/>
      <c r="N18" s="17">
        <v>0.109856701838052</v>
      </c>
      <c r="O18" s="17">
        <v>8.1172044666263696E-2</v>
      </c>
      <c r="P18" s="17">
        <v>0.1133403521515</v>
      </c>
      <c r="Q18" s="17">
        <v>6.3824120397312001E-2</v>
      </c>
      <c r="R18" s="17"/>
      <c r="S18" s="17">
        <v>0.104697169694137</v>
      </c>
      <c r="T18" s="17">
        <v>8.55925515056635E-2</v>
      </c>
      <c r="U18" s="17">
        <v>0.105735788847149</v>
      </c>
      <c r="V18" s="17">
        <v>2.4103772193162301E-2</v>
      </c>
      <c r="W18" s="17">
        <v>0.115884818208698</v>
      </c>
      <c r="X18" s="17">
        <v>0.112265611132544</v>
      </c>
      <c r="Y18" s="17">
        <v>8.0086788738299095E-2</v>
      </c>
      <c r="Z18" s="17">
        <v>5.9584174521725299E-2</v>
      </c>
      <c r="AA18" s="17">
        <v>0.106894109259886</v>
      </c>
      <c r="AB18" s="17">
        <v>8.0107917960429306E-2</v>
      </c>
      <c r="AC18" s="17">
        <v>7.9931960206024402E-2</v>
      </c>
      <c r="AD18" s="17">
        <v>0.15015575295773601</v>
      </c>
      <c r="AE18" s="17"/>
      <c r="AF18" s="17">
        <v>9.5618274382729004E-2</v>
      </c>
      <c r="AG18" s="17">
        <v>9.9409609040254407E-2</v>
      </c>
      <c r="AH18" s="17">
        <v>3.7978034927959897E-2</v>
      </c>
      <c r="AI18" s="17">
        <v>5.3278553700853201E-2</v>
      </c>
      <c r="AJ18" s="17">
        <v>8.5650605280338701E-2</v>
      </c>
      <c r="AK18" s="17">
        <v>0.10405048997904801</v>
      </c>
      <c r="AL18" s="17">
        <v>8.5509096711189905E-2</v>
      </c>
      <c r="AM18" s="17">
        <v>0.13090120541386599</v>
      </c>
      <c r="AN18" s="17">
        <v>9.4373046395494903E-2</v>
      </c>
      <c r="AO18" s="17">
        <v>0.15092566237500701</v>
      </c>
      <c r="AP18" s="17">
        <v>6.9292738164937306E-2</v>
      </c>
      <c r="AQ18" s="17">
        <v>4.5016577190384398E-2</v>
      </c>
      <c r="AR18" s="17">
        <v>8.1810409099094303E-2</v>
      </c>
      <c r="AS18" s="17">
        <v>0.24521650912200199</v>
      </c>
      <c r="AT18" s="17">
        <v>5.3699546464229302E-2</v>
      </c>
      <c r="AU18" s="17">
        <v>0.12352671201083899</v>
      </c>
      <c r="AV18" s="17"/>
      <c r="AW18" s="17">
        <v>0.10949420800817999</v>
      </c>
      <c r="AX18" s="17">
        <v>8.0236836943405707E-2</v>
      </c>
      <c r="AY18" s="17">
        <v>0.103218711109619</v>
      </c>
      <c r="AZ18" s="17">
        <v>7.9156789995750806E-2</v>
      </c>
      <c r="BA18" s="17">
        <v>7.7980807419770398E-2</v>
      </c>
      <c r="BB18" s="17">
        <v>0.11037278399342999</v>
      </c>
      <c r="BC18" s="17"/>
      <c r="BD18" s="17">
        <v>8.3509048955547699E-2</v>
      </c>
      <c r="BE18" s="17">
        <v>9.2926894694755E-2</v>
      </c>
      <c r="BF18" s="17">
        <v>9.2404135519666405E-2</v>
      </c>
      <c r="BG18" s="17">
        <v>0.13470841225730301</v>
      </c>
      <c r="BH18" s="17">
        <v>0.144719902342721</v>
      </c>
      <c r="BI18" s="17"/>
      <c r="BJ18" s="17">
        <v>8.8145383236528499E-2</v>
      </c>
      <c r="BK18" s="17">
        <v>0.108280808975597</v>
      </c>
      <c r="BL18" s="17"/>
      <c r="BM18" s="17">
        <v>9.2305117232856296E-2</v>
      </c>
      <c r="BN18" s="17">
        <v>8.6609566923517498E-2</v>
      </c>
      <c r="BO18" s="17"/>
      <c r="BP18" s="17">
        <v>9.3237608978484099E-2</v>
      </c>
      <c r="BQ18" s="17">
        <v>0.11160244894159201</v>
      </c>
      <c r="BR18" s="17">
        <v>0.16282934371239599</v>
      </c>
      <c r="BS18" s="17">
        <v>8.4137995970015894E-2</v>
      </c>
      <c r="BT18" s="17"/>
      <c r="BU18" s="17">
        <v>9.57031677223079E-2</v>
      </c>
      <c r="BV18" s="17">
        <v>8.53466282960538E-2</v>
      </c>
      <c r="BW18" s="17"/>
      <c r="BX18" s="17">
        <v>0.11201905247865999</v>
      </c>
      <c r="BY18" s="17">
        <v>8.3257435395235793E-2</v>
      </c>
      <c r="BZ18" s="17"/>
      <c r="CA18" s="17">
        <v>0.117669910394473</v>
      </c>
      <c r="CB18" s="17">
        <v>6.9033296551996304E-2</v>
      </c>
      <c r="CC18" s="17">
        <v>9.7023747142857705E-2</v>
      </c>
      <c r="CD18" s="17">
        <v>9.9851444598936301E-2</v>
      </c>
    </row>
    <row r="19" spans="2:82">
      <c r="B19" s="18" t="s">
        <v>124</v>
      </c>
      <c r="C19" s="17">
        <v>8.6204280498292499E-2</v>
      </c>
      <c r="D19" s="17">
        <v>7.2903081581621398E-2</v>
      </c>
      <c r="E19" s="17">
        <v>9.9570941875316399E-2</v>
      </c>
      <c r="F19" s="17"/>
      <c r="G19" s="17">
        <v>4.7444983596873901E-2</v>
      </c>
      <c r="H19" s="17">
        <v>6.5959684302919805E-2</v>
      </c>
      <c r="I19" s="17">
        <v>9.1801438539253197E-2</v>
      </c>
      <c r="J19" s="17">
        <v>0.125676571608481</v>
      </c>
      <c r="K19" s="17">
        <v>8.7485692475478299E-2</v>
      </c>
      <c r="L19" s="17">
        <v>9.3578571521261894E-2</v>
      </c>
      <c r="M19" s="17"/>
      <c r="N19" s="17">
        <v>4.1146572640589803E-2</v>
      </c>
      <c r="O19" s="17">
        <v>9.09222444581924E-2</v>
      </c>
      <c r="P19" s="17">
        <v>0.119130962973263</v>
      </c>
      <c r="Q19" s="17">
        <v>9.9062775415321602E-2</v>
      </c>
      <c r="R19" s="17"/>
      <c r="S19" s="17">
        <v>6.9773962156230607E-2</v>
      </c>
      <c r="T19" s="17">
        <v>9.4335845572105406E-2</v>
      </c>
      <c r="U19" s="17">
        <v>0.111265158815622</v>
      </c>
      <c r="V19" s="17">
        <v>8.6741510414202402E-2</v>
      </c>
      <c r="W19" s="17">
        <v>0.108463349852037</v>
      </c>
      <c r="X19" s="17">
        <v>6.6760979550008606E-2</v>
      </c>
      <c r="Y19" s="17">
        <v>8.8038685034921405E-2</v>
      </c>
      <c r="Z19" s="17">
        <v>7.0826790667428002E-2</v>
      </c>
      <c r="AA19" s="17">
        <v>9.0763129057839495E-2</v>
      </c>
      <c r="AB19" s="17">
        <v>6.6384504628419702E-2</v>
      </c>
      <c r="AC19" s="17">
        <v>0.13739878694669599</v>
      </c>
      <c r="AD19" s="17">
        <v>4.3088726047499602E-2</v>
      </c>
      <c r="AE19" s="17"/>
      <c r="AF19" s="17">
        <v>0.27270246205668602</v>
      </c>
      <c r="AG19" s="17">
        <v>4.1120543770463702E-2</v>
      </c>
      <c r="AH19" s="17">
        <v>9.4132629463084594E-2</v>
      </c>
      <c r="AI19" s="17">
        <v>0.13354105325530999</v>
      </c>
      <c r="AJ19" s="17">
        <v>8.76989360797195E-2</v>
      </c>
      <c r="AK19" s="17">
        <v>8.0623485630190603E-2</v>
      </c>
      <c r="AL19" s="17">
        <v>5.8549270828375001E-2</v>
      </c>
      <c r="AM19" s="17">
        <v>7.2316230825208105E-2</v>
      </c>
      <c r="AN19" s="17">
        <v>0.109700743259427</v>
      </c>
      <c r="AO19" s="17">
        <v>8.5782356526188902E-2</v>
      </c>
      <c r="AP19" s="17">
        <v>5.2950545490566298E-2</v>
      </c>
      <c r="AQ19" s="17">
        <v>6.1259173109486198E-2</v>
      </c>
      <c r="AR19" s="17">
        <v>5.8324527386323002E-2</v>
      </c>
      <c r="AS19" s="17">
        <v>9.6525713367061602E-2</v>
      </c>
      <c r="AT19" s="17">
        <v>2.6594970460241001E-2</v>
      </c>
      <c r="AU19" s="17">
        <v>2.3087847874182301E-2</v>
      </c>
      <c r="AV19" s="17"/>
      <c r="AW19" s="17">
        <v>6.9854457910693696E-2</v>
      </c>
      <c r="AX19" s="17">
        <v>6.8645491633709796E-2</v>
      </c>
      <c r="AY19" s="17">
        <v>0.102279326126671</v>
      </c>
      <c r="AZ19" s="17">
        <v>0.113083295190891</v>
      </c>
      <c r="BA19" s="17">
        <v>9.9636018045644495E-2</v>
      </c>
      <c r="BB19" s="17">
        <v>6.6204892456490402E-2</v>
      </c>
      <c r="BC19" s="17"/>
      <c r="BD19" s="17">
        <v>0.11792833602897999</v>
      </c>
      <c r="BE19" s="17">
        <v>8.9709520192524206E-2</v>
      </c>
      <c r="BF19" s="17">
        <v>7.0811462006377002E-2</v>
      </c>
      <c r="BG19" s="17">
        <v>3.5496207604862398E-2</v>
      </c>
      <c r="BH19" s="17">
        <v>8.1769340141924995E-2</v>
      </c>
      <c r="BI19" s="17"/>
      <c r="BJ19" s="17">
        <v>9.1829287699295895E-2</v>
      </c>
      <c r="BK19" s="17">
        <v>5.2234686885417499E-2</v>
      </c>
      <c r="BL19" s="17"/>
      <c r="BM19" s="17">
        <v>9.0635753307180197E-2</v>
      </c>
      <c r="BN19" s="17">
        <v>6.5214070776041605E-2</v>
      </c>
      <c r="BO19" s="17"/>
      <c r="BP19" s="17">
        <v>5.2581887048011498E-2</v>
      </c>
      <c r="BQ19" s="17">
        <v>7.7176237941680104E-2</v>
      </c>
      <c r="BR19" s="17">
        <v>2.5088897706998198E-2</v>
      </c>
      <c r="BS19" s="17">
        <v>9.2946717890481395E-2</v>
      </c>
      <c r="BT19" s="17"/>
      <c r="BU19" s="17">
        <v>6.3150792012893697E-2</v>
      </c>
      <c r="BV19" s="17">
        <v>0.116004964300081</v>
      </c>
      <c r="BW19" s="17"/>
      <c r="BX19" s="17">
        <v>3.8463800836031403E-2</v>
      </c>
      <c r="BY19" s="17">
        <v>0.1043729807186</v>
      </c>
      <c r="BZ19" s="17"/>
      <c r="CA19" s="17">
        <v>6.1803155179410998E-2</v>
      </c>
      <c r="CB19" s="17">
        <v>0.10755109815365101</v>
      </c>
      <c r="CC19" s="17">
        <v>3.4964461756353302E-2</v>
      </c>
      <c r="CD19" s="17">
        <v>0.12798410732535401</v>
      </c>
    </row>
    <row r="20" spans="2:82">
      <c r="B20" s="18" t="s">
        <v>116</v>
      </c>
      <c r="C20" s="19">
        <v>3.5014235551069403E-2</v>
      </c>
      <c r="D20" s="19">
        <v>3.8950709502241901E-2</v>
      </c>
      <c r="E20" s="19">
        <v>3.1225589818646999E-2</v>
      </c>
      <c r="F20" s="19"/>
      <c r="G20" s="19">
        <v>1.34737698623038E-2</v>
      </c>
      <c r="H20" s="19">
        <v>2.7298902449507199E-2</v>
      </c>
      <c r="I20" s="19">
        <v>4.3801091046561803E-2</v>
      </c>
      <c r="J20" s="19">
        <v>3.8573727071235499E-2</v>
      </c>
      <c r="K20" s="19">
        <v>4.4047331917903498E-2</v>
      </c>
      <c r="L20" s="19">
        <v>4.1073079965085899E-2</v>
      </c>
      <c r="M20" s="19"/>
      <c r="N20" s="19">
        <v>2.3321260134532E-2</v>
      </c>
      <c r="O20" s="19">
        <v>3.6121680659652003E-2</v>
      </c>
      <c r="P20" s="19">
        <v>3.4153175549020302E-2</v>
      </c>
      <c r="Q20" s="19">
        <v>4.6256737113524099E-2</v>
      </c>
      <c r="R20" s="19"/>
      <c r="S20" s="19">
        <v>2.9680358940445899E-2</v>
      </c>
      <c r="T20" s="19">
        <v>2.5908592372762301E-2</v>
      </c>
      <c r="U20" s="19">
        <v>4.3553591058131703E-2</v>
      </c>
      <c r="V20" s="19">
        <v>3.6034594326344101E-2</v>
      </c>
      <c r="W20" s="19">
        <v>5.6099732117572701E-2</v>
      </c>
      <c r="X20" s="19">
        <v>2.3231840607591699E-2</v>
      </c>
      <c r="Y20" s="19">
        <v>2.52790521950523E-2</v>
      </c>
      <c r="Z20" s="19">
        <v>3.0795060667856599E-2</v>
      </c>
      <c r="AA20" s="19">
        <v>4.1410461941924402E-2</v>
      </c>
      <c r="AB20" s="19">
        <v>3.3422866769659797E-2</v>
      </c>
      <c r="AC20" s="19">
        <v>5.9232496056664002E-2</v>
      </c>
      <c r="AD20" s="19">
        <v>2.55577322905075E-2</v>
      </c>
      <c r="AE20" s="19"/>
      <c r="AF20" s="19">
        <v>0</v>
      </c>
      <c r="AG20" s="19">
        <v>8.3310257658246997E-2</v>
      </c>
      <c r="AH20" s="19">
        <v>3.54101392959612E-2</v>
      </c>
      <c r="AI20" s="19">
        <v>3.4662230252641799E-2</v>
      </c>
      <c r="AJ20" s="19">
        <v>3.6439816221017399E-2</v>
      </c>
      <c r="AK20" s="19">
        <v>4.2949085110951399E-2</v>
      </c>
      <c r="AL20" s="19">
        <v>4.1316849836236E-2</v>
      </c>
      <c r="AM20" s="19">
        <v>7.8748364507369596E-3</v>
      </c>
      <c r="AN20" s="19">
        <v>1.9766554388767399E-2</v>
      </c>
      <c r="AO20" s="19">
        <v>2.8966023733332499E-2</v>
      </c>
      <c r="AP20" s="19">
        <v>1.40886446385746E-2</v>
      </c>
      <c r="AQ20" s="19">
        <v>6.0272453002304598E-2</v>
      </c>
      <c r="AR20" s="19">
        <v>6.8586148491564095E-2</v>
      </c>
      <c r="AS20" s="19">
        <v>0</v>
      </c>
      <c r="AT20" s="19">
        <v>0</v>
      </c>
      <c r="AU20" s="19">
        <v>1.9365159096378998E-2</v>
      </c>
      <c r="AV20" s="19"/>
      <c r="AW20" s="19">
        <v>1.8414943395590501E-2</v>
      </c>
      <c r="AX20" s="19">
        <v>3.2466272864155099E-2</v>
      </c>
      <c r="AY20" s="19">
        <v>3.8819100328940898E-2</v>
      </c>
      <c r="AZ20" s="19">
        <v>5.2686140585056697E-2</v>
      </c>
      <c r="BA20" s="19">
        <v>4.0106460519970903E-2</v>
      </c>
      <c r="BB20" s="19">
        <v>3.4641891727925998E-2</v>
      </c>
      <c r="BC20" s="19"/>
      <c r="BD20" s="19">
        <v>1.9674902813992801E-2</v>
      </c>
      <c r="BE20" s="19">
        <v>3.9539870666222103E-2</v>
      </c>
      <c r="BF20" s="19">
        <v>3.22816723561914E-2</v>
      </c>
      <c r="BG20" s="19">
        <v>2.4970032521811899E-2</v>
      </c>
      <c r="BH20" s="19">
        <v>0</v>
      </c>
      <c r="BI20" s="19"/>
      <c r="BJ20" s="19">
        <v>4.0214668964728702E-2</v>
      </c>
      <c r="BK20" s="19">
        <v>1.1982121213635601E-2</v>
      </c>
      <c r="BL20" s="19"/>
      <c r="BM20" s="19">
        <v>4.0720564786900101E-2</v>
      </c>
      <c r="BN20" s="19">
        <v>8.6847382434477004E-3</v>
      </c>
      <c r="BO20" s="19"/>
      <c r="BP20" s="19">
        <v>1.3027983095142699E-2</v>
      </c>
      <c r="BQ20" s="19">
        <v>2.1600788840824899E-2</v>
      </c>
      <c r="BR20" s="19">
        <v>3.5638473636141497E-2</v>
      </c>
      <c r="BS20" s="19">
        <v>4.31287033607297E-2</v>
      </c>
      <c r="BT20" s="19"/>
      <c r="BU20" s="19">
        <v>2.2475166224269399E-2</v>
      </c>
      <c r="BV20" s="19">
        <v>5.1223185463935998E-2</v>
      </c>
      <c r="BW20" s="19"/>
      <c r="BX20" s="19">
        <v>6.7503217186820801E-3</v>
      </c>
      <c r="BY20" s="19">
        <v>4.57706959198406E-2</v>
      </c>
      <c r="BZ20" s="19"/>
      <c r="CA20" s="19">
        <v>6.0736885815438303E-3</v>
      </c>
      <c r="CB20" s="19">
        <v>8.8940859445362397E-2</v>
      </c>
      <c r="CC20" s="19">
        <v>1.3408848033295299E-3</v>
      </c>
      <c r="CD20" s="19">
        <v>2.6942705819072502E-2</v>
      </c>
    </row>
    <row r="21" spans="2:82">
      <c r="B21" s="16"/>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CD25"/>
  <sheetViews>
    <sheetView showGridLines="0" topLeftCell="A17" workbookViewId="0">
      <pane xSplit="2" topLeftCell="C1" activePane="topRight" state="frozen"/>
      <selection pane="topRight" activeCell="B25" sqref="B25"/>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215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1991</v>
      </c>
      <c r="D7" s="10">
        <v>970</v>
      </c>
      <c r="E7" s="10">
        <v>1012</v>
      </c>
      <c r="F7" s="10"/>
      <c r="G7" s="10">
        <v>225</v>
      </c>
      <c r="H7" s="10">
        <v>329</v>
      </c>
      <c r="I7" s="10">
        <v>334</v>
      </c>
      <c r="J7" s="10">
        <v>343</v>
      </c>
      <c r="K7" s="10">
        <v>318</v>
      </c>
      <c r="L7" s="10">
        <v>442</v>
      </c>
      <c r="M7" s="10"/>
      <c r="N7" s="10">
        <v>621</v>
      </c>
      <c r="O7" s="10">
        <v>575</v>
      </c>
      <c r="P7" s="10">
        <v>362</v>
      </c>
      <c r="Q7" s="10">
        <v>418</v>
      </c>
      <c r="R7" s="10"/>
      <c r="S7" s="10">
        <v>291</v>
      </c>
      <c r="T7" s="10">
        <v>306</v>
      </c>
      <c r="U7" s="10">
        <v>158</v>
      </c>
      <c r="V7" s="10">
        <v>153</v>
      </c>
      <c r="W7" s="10">
        <v>152</v>
      </c>
      <c r="X7" s="10">
        <v>174</v>
      </c>
      <c r="Y7" s="10">
        <v>187</v>
      </c>
      <c r="Z7" s="10">
        <v>75</v>
      </c>
      <c r="AA7" s="10">
        <v>218</v>
      </c>
      <c r="AB7" s="10">
        <v>158</v>
      </c>
      <c r="AC7" s="10">
        <v>82</v>
      </c>
      <c r="AD7" s="10">
        <v>37</v>
      </c>
      <c r="AE7" s="10"/>
      <c r="AF7" s="10">
        <v>6</v>
      </c>
      <c r="AG7" s="10">
        <v>80</v>
      </c>
      <c r="AH7" s="10">
        <v>127</v>
      </c>
      <c r="AI7" s="10">
        <v>138</v>
      </c>
      <c r="AJ7" s="10">
        <v>178</v>
      </c>
      <c r="AK7" s="10">
        <v>221</v>
      </c>
      <c r="AL7" s="10">
        <v>174</v>
      </c>
      <c r="AM7" s="10">
        <v>155</v>
      </c>
      <c r="AN7" s="10">
        <v>141</v>
      </c>
      <c r="AO7" s="10">
        <v>120</v>
      </c>
      <c r="AP7" s="10">
        <v>155</v>
      </c>
      <c r="AQ7" s="10">
        <v>131</v>
      </c>
      <c r="AR7" s="10">
        <v>81</v>
      </c>
      <c r="AS7" s="10">
        <v>42</v>
      </c>
      <c r="AT7" s="10">
        <v>53</v>
      </c>
      <c r="AU7" s="10">
        <v>108</v>
      </c>
      <c r="AV7" s="10"/>
      <c r="AW7" s="10">
        <v>451</v>
      </c>
      <c r="AX7" s="10">
        <v>566</v>
      </c>
      <c r="AY7" s="10">
        <v>259</v>
      </c>
      <c r="AZ7" s="10">
        <v>394</v>
      </c>
      <c r="BA7" s="10">
        <v>203</v>
      </c>
      <c r="BB7" s="10">
        <v>117</v>
      </c>
      <c r="BC7" s="10"/>
      <c r="BD7" s="10">
        <v>429</v>
      </c>
      <c r="BE7" s="10">
        <v>420</v>
      </c>
      <c r="BF7" s="10">
        <v>559</v>
      </c>
      <c r="BG7" s="10">
        <v>277</v>
      </c>
      <c r="BH7" s="10">
        <v>35</v>
      </c>
      <c r="BI7" s="10"/>
      <c r="BJ7" s="10">
        <v>1611</v>
      </c>
      <c r="BK7" s="10">
        <v>371</v>
      </c>
      <c r="BL7" s="10"/>
      <c r="BM7" s="10">
        <v>1645</v>
      </c>
      <c r="BN7" s="10">
        <v>342</v>
      </c>
      <c r="BO7" s="10"/>
      <c r="BP7" s="10">
        <v>258</v>
      </c>
      <c r="BQ7" s="10">
        <v>223</v>
      </c>
      <c r="BR7" s="10">
        <v>100</v>
      </c>
      <c r="BS7" s="10">
        <v>1339</v>
      </c>
      <c r="BT7" s="10"/>
      <c r="BU7" s="10">
        <v>1178</v>
      </c>
      <c r="BV7" s="10">
        <v>813</v>
      </c>
      <c r="BW7" s="10"/>
      <c r="BX7" s="10">
        <v>629</v>
      </c>
      <c r="BY7" s="10">
        <v>1362</v>
      </c>
      <c r="BZ7" s="10"/>
      <c r="CA7" s="10">
        <v>186</v>
      </c>
      <c r="CB7" s="10">
        <v>512</v>
      </c>
      <c r="CC7" s="10">
        <v>706</v>
      </c>
      <c r="CD7" s="10">
        <v>587</v>
      </c>
    </row>
    <row r="8" spans="2:82" ht="30" customHeight="1">
      <c r="B8" s="11" t="s">
        <v>99</v>
      </c>
      <c r="C8" s="11">
        <v>1971</v>
      </c>
      <c r="D8" s="11">
        <v>973</v>
      </c>
      <c r="E8" s="11">
        <v>989</v>
      </c>
      <c r="F8" s="11"/>
      <c r="G8" s="11">
        <v>245</v>
      </c>
      <c r="H8" s="11">
        <v>332</v>
      </c>
      <c r="I8" s="11">
        <v>331</v>
      </c>
      <c r="J8" s="11">
        <v>329</v>
      </c>
      <c r="K8" s="11">
        <v>306</v>
      </c>
      <c r="L8" s="11">
        <v>429</v>
      </c>
      <c r="M8" s="11"/>
      <c r="N8" s="11">
        <v>566</v>
      </c>
      <c r="O8" s="11">
        <v>530</v>
      </c>
      <c r="P8" s="11">
        <v>405</v>
      </c>
      <c r="Q8" s="11">
        <v>454</v>
      </c>
      <c r="R8" s="11"/>
      <c r="S8" s="11">
        <v>280</v>
      </c>
      <c r="T8" s="11">
        <v>285</v>
      </c>
      <c r="U8" s="11">
        <v>164</v>
      </c>
      <c r="V8" s="11">
        <v>163</v>
      </c>
      <c r="W8" s="11">
        <v>140</v>
      </c>
      <c r="X8" s="11">
        <v>176</v>
      </c>
      <c r="Y8" s="11">
        <v>165</v>
      </c>
      <c r="Z8" s="11">
        <v>69</v>
      </c>
      <c r="AA8" s="11">
        <v>206</v>
      </c>
      <c r="AB8" s="11">
        <v>188</v>
      </c>
      <c r="AC8" s="11">
        <v>86</v>
      </c>
      <c r="AD8" s="11">
        <v>48</v>
      </c>
      <c r="AE8" s="11"/>
      <c r="AF8" s="11">
        <v>6</v>
      </c>
      <c r="AG8" s="11">
        <v>82</v>
      </c>
      <c r="AH8" s="11">
        <v>127</v>
      </c>
      <c r="AI8" s="11">
        <v>141</v>
      </c>
      <c r="AJ8" s="11">
        <v>182</v>
      </c>
      <c r="AK8" s="11">
        <v>227</v>
      </c>
      <c r="AL8" s="11">
        <v>176</v>
      </c>
      <c r="AM8" s="11">
        <v>156</v>
      </c>
      <c r="AN8" s="11">
        <v>137</v>
      </c>
      <c r="AO8" s="11">
        <v>117</v>
      </c>
      <c r="AP8" s="11">
        <v>151</v>
      </c>
      <c r="AQ8" s="11">
        <v>127</v>
      </c>
      <c r="AR8" s="11">
        <v>78</v>
      </c>
      <c r="AS8" s="11">
        <v>41</v>
      </c>
      <c r="AT8" s="11">
        <v>49</v>
      </c>
      <c r="AU8" s="11">
        <v>97</v>
      </c>
      <c r="AV8" s="11"/>
      <c r="AW8" s="11">
        <v>448</v>
      </c>
      <c r="AX8" s="11">
        <v>553</v>
      </c>
      <c r="AY8" s="11">
        <v>260</v>
      </c>
      <c r="AZ8" s="11">
        <v>392</v>
      </c>
      <c r="BA8" s="11">
        <v>198</v>
      </c>
      <c r="BB8" s="11">
        <v>119</v>
      </c>
      <c r="BC8" s="11"/>
      <c r="BD8" s="11">
        <v>436</v>
      </c>
      <c r="BE8" s="11">
        <v>429</v>
      </c>
      <c r="BF8" s="11">
        <v>537</v>
      </c>
      <c r="BG8" s="11">
        <v>263</v>
      </c>
      <c r="BH8" s="11">
        <v>32</v>
      </c>
      <c r="BI8" s="11"/>
      <c r="BJ8" s="11">
        <v>1595</v>
      </c>
      <c r="BK8" s="11">
        <v>367</v>
      </c>
      <c r="BL8" s="11"/>
      <c r="BM8" s="11">
        <v>1627</v>
      </c>
      <c r="BN8" s="11">
        <v>340</v>
      </c>
      <c r="BO8" s="11"/>
      <c r="BP8" s="11">
        <v>258</v>
      </c>
      <c r="BQ8" s="11">
        <v>220</v>
      </c>
      <c r="BR8" s="11">
        <v>100</v>
      </c>
      <c r="BS8" s="11">
        <v>1321</v>
      </c>
      <c r="BT8" s="11"/>
      <c r="BU8" s="11">
        <v>1156</v>
      </c>
      <c r="BV8" s="11">
        <v>815</v>
      </c>
      <c r="BW8" s="11"/>
      <c r="BX8" s="11">
        <v>627</v>
      </c>
      <c r="BY8" s="11">
        <v>1344</v>
      </c>
      <c r="BZ8" s="11"/>
      <c r="CA8" s="11">
        <v>185</v>
      </c>
      <c r="CB8" s="11">
        <v>512</v>
      </c>
      <c r="CC8" s="11">
        <v>687</v>
      </c>
      <c r="CD8" s="11">
        <v>587</v>
      </c>
    </row>
    <row r="9" spans="2:82" ht="43.15">
      <c r="B9" s="18" t="s">
        <v>201</v>
      </c>
      <c r="C9" s="17">
        <v>0.189510122024309</v>
      </c>
      <c r="D9" s="17">
        <v>0.18485204732434399</v>
      </c>
      <c r="E9" s="17">
        <v>0.195855557562019</v>
      </c>
      <c r="F9" s="17"/>
      <c r="G9" s="17">
        <v>0.10723797214021701</v>
      </c>
      <c r="H9" s="17">
        <v>0.14911182717541099</v>
      </c>
      <c r="I9" s="17">
        <v>0.21520627246510299</v>
      </c>
      <c r="J9" s="17">
        <v>0.212820469573958</v>
      </c>
      <c r="K9" s="17">
        <v>0.20256489696951699</v>
      </c>
      <c r="L9" s="17">
        <v>0.22063477400407799</v>
      </c>
      <c r="M9" s="17"/>
      <c r="N9" s="17">
        <v>0.20696961850645201</v>
      </c>
      <c r="O9" s="17">
        <v>0.186121180274297</v>
      </c>
      <c r="P9" s="17">
        <v>0.21165652727210499</v>
      </c>
      <c r="Q9" s="17">
        <v>0.15376771549742199</v>
      </c>
      <c r="R9" s="17"/>
      <c r="S9" s="17">
        <v>0.14644636035851</v>
      </c>
      <c r="T9" s="17">
        <v>0.22223204715813799</v>
      </c>
      <c r="U9" s="17">
        <v>0.244443565464006</v>
      </c>
      <c r="V9" s="17">
        <v>0.154241806955941</v>
      </c>
      <c r="W9" s="17">
        <v>0.24616192791646099</v>
      </c>
      <c r="X9" s="17">
        <v>0.16629092609937601</v>
      </c>
      <c r="Y9" s="17">
        <v>0.19488441659787301</v>
      </c>
      <c r="Z9" s="17">
        <v>0.15964750231210301</v>
      </c>
      <c r="AA9" s="17">
        <v>0.180965883687464</v>
      </c>
      <c r="AB9" s="17">
        <v>0.18299125405998001</v>
      </c>
      <c r="AC9" s="17">
        <v>0.19505291387408</v>
      </c>
      <c r="AD9" s="17">
        <v>0.17586428283348299</v>
      </c>
      <c r="AE9" s="17"/>
      <c r="AF9" s="17">
        <v>0</v>
      </c>
      <c r="AG9" s="17">
        <v>0.104475997178851</v>
      </c>
      <c r="AH9" s="17">
        <v>0.17904456926152901</v>
      </c>
      <c r="AI9" s="17">
        <v>0.16866823783331</v>
      </c>
      <c r="AJ9" s="17">
        <v>0.143283483804513</v>
      </c>
      <c r="AK9" s="17">
        <v>0.20784903655593201</v>
      </c>
      <c r="AL9" s="17">
        <v>0.17507164122159299</v>
      </c>
      <c r="AM9" s="17">
        <v>0.187253813076764</v>
      </c>
      <c r="AN9" s="17">
        <v>0.184671383143625</v>
      </c>
      <c r="AO9" s="17">
        <v>0.18440709665313301</v>
      </c>
      <c r="AP9" s="17">
        <v>0.19755558108451601</v>
      </c>
      <c r="AQ9" s="17">
        <v>0.23677681089682101</v>
      </c>
      <c r="AR9" s="17">
        <v>0.18082133991261501</v>
      </c>
      <c r="AS9" s="17">
        <v>0.298845576153837</v>
      </c>
      <c r="AT9" s="17">
        <v>0.245760126449833</v>
      </c>
      <c r="AU9" s="17">
        <v>0.22574143566417501</v>
      </c>
      <c r="AV9" s="17"/>
      <c r="AW9" s="17">
        <v>0.18679909152479501</v>
      </c>
      <c r="AX9" s="17">
        <v>0.15519071853872801</v>
      </c>
      <c r="AY9" s="17">
        <v>0.19491541293856199</v>
      </c>
      <c r="AZ9" s="17">
        <v>0.19583213077998801</v>
      </c>
      <c r="BA9" s="17">
        <v>0.23926797042668799</v>
      </c>
      <c r="BB9" s="17">
        <v>0.23790268324195199</v>
      </c>
      <c r="BC9" s="17"/>
      <c r="BD9" s="17">
        <v>0.167976247624334</v>
      </c>
      <c r="BE9" s="17">
        <v>0.216819911581528</v>
      </c>
      <c r="BF9" s="17">
        <v>0.21516184843639899</v>
      </c>
      <c r="BG9" s="17">
        <v>0.19107629308071</v>
      </c>
      <c r="BH9" s="17">
        <v>0.202679856234246</v>
      </c>
      <c r="BI9" s="17"/>
      <c r="BJ9" s="17">
        <v>0.19754625870107301</v>
      </c>
      <c r="BK9" s="17">
        <v>0.15193462537878499</v>
      </c>
      <c r="BL9" s="17"/>
      <c r="BM9" s="17">
        <v>0.19038014601436901</v>
      </c>
      <c r="BN9" s="17">
        <v>0.187782253424298</v>
      </c>
      <c r="BO9" s="17"/>
      <c r="BP9" s="17">
        <v>0.15032573048988601</v>
      </c>
      <c r="BQ9" s="17">
        <v>0.190797100105283</v>
      </c>
      <c r="BR9" s="17">
        <v>0.27651243567023398</v>
      </c>
      <c r="BS9" s="17">
        <v>0.19000597440377801</v>
      </c>
      <c r="BT9" s="17"/>
      <c r="BU9" s="17">
        <v>0.21339789884268101</v>
      </c>
      <c r="BV9" s="17">
        <v>0.15563929816201999</v>
      </c>
      <c r="BW9" s="17"/>
      <c r="BX9" s="17">
        <v>0.19319987282312701</v>
      </c>
      <c r="BY9" s="17">
        <v>0.187789517325543</v>
      </c>
      <c r="BZ9" s="17"/>
      <c r="CA9" s="17">
        <v>0.20442545809753199</v>
      </c>
      <c r="CB9" s="17">
        <v>0.18612400191237199</v>
      </c>
      <c r="CC9" s="17">
        <v>0.22328523816349299</v>
      </c>
      <c r="CD9" s="17">
        <v>0.14826477908763899</v>
      </c>
    </row>
    <row r="10" spans="2:82" ht="28.9">
      <c r="B10" s="18" t="s">
        <v>202</v>
      </c>
      <c r="C10" s="17">
        <v>0.110231615267001</v>
      </c>
      <c r="D10" s="17">
        <v>0.13746470609740799</v>
      </c>
      <c r="E10" s="17">
        <v>8.3561951565198606E-2</v>
      </c>
      <c r="F10" s="17"/>
      <c r="G10" s="17">
        <v>0.10521580291976999</v>
      </c>
      <c r="H10" s="17">
        <v>6.12623063469101E-2</v>
      </c>
      <c r="I10" s="17">
        <v>7.3536977506728801E-2</v>
      </c>
      <c r="J10" s="17">
        <v>0.14555155134784001</v>
      </c>
      <c r="K10" s="17">
        <v>0.109767226232851</v>
      </c>
      <c r="L10" s="17">
        <v>0.152583120246396</v>
      </c>
      <c r="M10" s="17"/>
      <c r="N10" s="17">
        <v>0.143793279170607</v>
      </c>
      <c r="O10" s="17">
        <v>0.112666517390951</v>
      </c>
      <c r="P10" s="17">
        <v>7.0934036309777806E-2</v>
      </c>
      <c r="Q10" s="17">
        <v>9.8928411101986302E-2</v>
      </c>
      <c r="R10" s="17"/>
      <c r="S10" s="17">
        <v>0.134154108163061</v>
      </c>
      <c r="T10" s="17">
        <v>0.108304730402197</v>
      </c>
      <c r="U10" s="17">
        <v>7.5913245059518797E-2</v>
      </c>
      <c r="V10" s="17">
        <v>9.5959184718744206E-2</v>
      </c>
      <c r="W10" s="17">
        <v>0.105281292002641</v>
      </c>
      <c r="X10" s="17">
        <v>9.3032716115150293E-2</v>
      </c>
      <c r="Y10" s="17">
        <v>0.108580756157244</v>
      </c>
      <c r="Z10" s="17">
        <v>0.17306480089766699</v>
      </c>
      <c r="AA10" s="17">
        <v>0.113080216609075</v>
      </c>
      <c r="AB10" s="17">
        <v>0.13051762836445599</v>
      </c>
      <c r="AC10" s="17">
        <v>6.0622334215709499E-2</v>
      </c>
      <c r="AD10" s="17">
        <v>0.137957895182381</v>
      </c>
      <c r="AE10" s="17"/>
      <c r="AF10" s="17">
        <v>0.172759607031053</v>
      </c>
      <c r="AG10" s="17">
        <v>0.125489351952041</v>
      </c>
      <c r="AH10" s="17">
        <v>0.101487899782906</v>
      </c>
      <c r="AI10" s="17">
        <v>0.10070005149348001</v>
      </c>
      <c r="AJ10" s="17">
        <v>0.1031475753253</v>
      </c>
      <c r="AK10" s="17">
        <v>9.07999221456713E-2</v>
      </c>
      <c r="AL10" s="17">
        <v>0.111516008303222</v>
      </c>
      <c r="AM10" s="17">
        <v>0.103062032685017</v>
      </c>
      <c r="AN10" s="17">
        <v>0.141078779156106</v>
      </c>
      <c r="AO10" s="17">
        <v>0.12410197361926099</v>
      </c>
      <c r="AP10" s="17">
        <v>9.8774293961607501E-2</v>
      </c>
      <c r="AQ10" s="17">
        <v>0.1274778310685</v>
      </c>
      <c r="AR10" s="17">
        <v>0.12858581484439899</v>
      </c>
      <c r="AS10" s="17">
        <v>0.15983198083964201</v>
      </c>
      <c r="AT10" s="17">
        <v>0.14326389645999901</v>
      </c>
      <c r="AU10" s="17">
        <v>7.99996887480421E-2</v>
      </c>
      <c r="AV10" s="17"/>
      <c r="AW10" s="17">
        <v>9.9094679168673899E-2</v>
      </c>
      <c r="AX10" s="17">
        <v>0.14136117884836399</v>
      </c>
      <c r="AY10" s="17">
        <v>0.111472869534467</v>
      </c>
      <c r="AZ10" s="17">
        <v>9.1891673231669704E-2</v>
      </c>
      <c r="BA10" s="17">
        <v>0.115816168729062</v>
      </c>
      <c r="BB10" s="17">
        <v>5.6622878839797698E-2</v>
      </c>
      <c r="BC10" s="17"/>
      <c r="BD10" s="17">
        <v>8.34948885484047E-2</v>
      </c>
      <c r="BE10" s="17">
        <v>8.9629977685128995E-2</v>
      </c>
      <c r="BF10" s="17">
        <v>0.12208315704834601</v>
      </c>
      <c r="BG10" s="17">
        <v>0.11480337960187099</v>
      </c>
      <c r="BH10" s="17">
        <v>8.2489138289092906E-2</v>
      </c>
      <c r="BI10" s="17"/>
      <c r="BJ10" s="17">
        <v>0.11909265309738799</v>
      </c>
      <c r="BK10" s="17">
        <v>7.0325910727845206E-2</v>
      </c>
      <c r="BL10" s="17"/>
      <c r="BM10" s="17">
        <v>0.110722072420174</v>
      </c>
      <c r="BN10" s="17">
        <v>0.10246626847376</v>
      </c>
      <c r="BO10" s="17"/>
      <c r="BP10" s="17">
        <v>0.11888053412890701</v>
      </c>
      <c r="BQ10" s="17">
        <v>7.8644018806029906E-2</v>
      </c>
      <c r="BR10" s="17">
        <v>7.1928218398544796E-2</v>
      </c>
      <c r="BS10" s="17">
        <v>0.11944043503174399</v>
      </c>
      <c r="BT10" s="17"/>
      <c r="BU10" s="17">
        <v>0.111105908282173</v>
      </c>
      <c r="BV10" s="17">
        <v>0.108991942569701</v>
      </c>
      <c r="BW10" s="17"/>
      <c r="BX10" s="17">
        <v>0.100208056695638</v>
      </c>
      <c r="BY10" s="17">
        <v>0.114905801388669</v>
      </c>
      <c r="BZ10" s="17"/>
      <c r="CA10" s="17">
        <v>0.122819305957747</v>
      </c>
      <c r="CB10" s="17">
        <v>0.10497932083790899</v>
      </c>
      <c r="CC10" s="17">
        <v>0.120573204220727</v>
      </c>
      <c r="CD10" s="17">
        <v>9.8747470783342395E-2</v>
      </c>
    </row>
    <row r="11" spans="2:82" ht="28.9">
      <c r="B11" s="18" t="s">
        <v>205</v>
      </c>
      <c r="C11" s="17">
        <v>5.6601377456069898E-2</v>
      </c>
      <c r="D11" s="17">
        <v>5.8880798204792299E-2</v>
      </c>
      <c r="E11" s="17">
        <v>5.4888517481978101E-2</v>
      </c>
      <c r="F11" s="17"/>
      <c r="G11" s="17">
        <v>3.9321930731211097E-2</v>
      </c>
      <c r="H11" s="17">
        <v>7.1566671277003294E-2</v>
      </c>
      <c r="I11" s="17">
        <v>4.9680586320738698E-2</v>
      </c>
      <c r="J11" s="17">
        <v>4.3991228528663703E-2</v>
      </c>
      <c r="K11" s="17">
        <v>6.2031468778068498E-2</v>
      </c>
      <c r="L11" s="17">
        <v>6.6016570228282098E-2</v>
      </c>
      <c r="M11" s="17"/>
      <c r="N11" s="17">
        <v>5.4218787897670602E-2</v>
      </c>
      <c r="O11" s="17">
        <v>6.9817475485198205E-2</v>
      </c>
      <c r="P11" s="17">
        <v>5.2227411971968403E-2</v>
      </c>
      <c r="Q11" s="17">
        <v>4.7924866298448603E-2</v>
      </c>
      <c r="R11" s="17"/>
      <c r="S11" s="17">
        <v>3.4314366526432799E-2</v>
      </c>
      <c r="T11" s="17">
        <v>3.2689369949132498E-2</v>
      </c>
      <c r="U11" s="17">
        <v>7.6985534847315004E-2</v>
      </c>
      <c r="V11" s="17">
        <v>6.7199194603577206E-2</v>
      </c>
      <c r="W11" s="17">
        <v>8.2995725548930602E-2</v>
      </c>
      <c r="X11" s="17">
        <v>7.0088560662051602E-2</v>
      </c>
      <c r="Y11" s="17">
        <v>6.7616520620020201E-2</v>
      </c>
      <c r="Z11" s="17">
        <v>5.3929683845104902E-2</v>
      </c>
      <c r="AA11" s="17">
        <v>3.3629636951215701E-2</v>
      </c>
      <c r="AB11" s="17">
        <v>6.2324877009964502E-2</v>
      </c>
      <c r="AC11" s="17">
        <v>0.11960746461581701</v>
      </c>
      <c r="AD11" s="17">
        <v>2.5908212289625501E-2</v>
      </c>
      <c r="AE11" s="17"/>
      <c r="AF11" s="17">
        <v>0</v>
      </c>
      <c r="AG11" s="17">
        <v>3.3071592768991298E-2</v>
      </c>
      <c r="AH11" s="17">
        <v>4.8772258383996597E-2</v>
      </c>
      <c r="AI11" s="17">
        <v>7.6835822719826294E-2</v>
      </c>
      <c r="AJ11" s="17">
        <v>8.9258201671194901E-2</v>
      </c>
      <c r="AK11" s="17">
        <v>5.4338056860721101E-2</v>
      </c>
      <c r="AL11" s="17">
        <v>5.6176992108225701E-2</v>
      </c>
      <c r="AM11" s="17">
        <v>6.6508152329560102E-2</v>
      </c>
      <c r="AN11" s="17">
        <v>3.9602335772343303E-2</v>
      </c>
      <c r="AO11" s="17">
        <v>6.1551693482828101E-2</v>
      </c>
      <c r="AP11" s="17">
        <v>6.7195352827181198E-2</v>
      </c>
      <c r="AQ11" s="17">
        <v>2.9055352186093099E-2</v>
      </c>
      <c r="AR11" s="17">
        <v>2.4973919104194602E-2</v>
      </c>
      <c r="AS11" s="17">
        <v>2.1268873759498701E-2</v>
      </c>
      <c r="AT11" s="17">
        <v>0.116699722168067</v>
      </c>
      <c r="AU11" s="17">
        <v>4.4658220332380497E-2</v>
      </c>
      <c r="AV11" s="17"/>
      <c r="AW11" s="17">
        <v>5.6712964476913298E-2</v>
      </c>
      <c r="AX11" s="17">
        <v>5.7336654893316401E-2</v>
      </c>
      <c r="AY11" s="17">
        <v>4.6141107135566302E-2</v>
      </c>
      <c r="AZ11" s="17">
        <v>6.8338977085966895E-2</v>
      </c>
      <c r="BA11" s="17">
        <v>4.8269221357109697E-2</v>
      </c>
      <c r="BB11" s="17">
        <v>5.1158417057821197E-2</v>
      </c>
      <c r="BC11" s="17"/>
      <c r="BD11" s="17">
        <v>5.3521462980284901E-2</v>
      </c>
      <c r="BE11" s="17">
        <v>4.4501872871333802E-2</v>
      </c>
      <c r="BF11" s="17">
        <v>5.95068562942066E-2</v>
      </c>
      <c r="BG11" s="17">
        <v>6.4201993220457304E-2</v>
      </c>
      <c r="BH11" s="17">
        <v>5.41665287369942E-2</v>
      </c>
      <c r="BI11" s="17"/>
      <c r="BJ11" s="17">
        <v>5.7863563286239497E-2</v>
      </c>
      <c r="BK11" s="17">
        <v>5.2503276906451499E-2</v>
      </c>
      <c r="BL11" s="17"/>
      <c r="BM11" s="17">
        <v>5.5790148334015799E-2</v>
      </c>
      <c r="BN11" s="17">
        <v>6.12070010893839E-2</v>
      </c>
      <c r="BO11" s="17"/>
      <c r="BP11" s="17">
        <v>5.0840946084311701E-2</v>
      </c>
      <c r="BQ11" s="17">
        <v>7.1768660480606497E-2</v>
      </c>
      <c r="BR11" s="17">
        <v>5.8815867134730498E-2</v>
      </c>
      <c r="BS11" s="17">
        <v>5.4414375383240697E-2</v>
      </c>
      <c r="BT11" s="17"/>
      <c r="BU11" s="17">
        <v>5.8876350801691901E-2</v>
      </c>
      <c r="BV11" s="17">
        <v>5.3375659882314602E-2</v>
      </c>
      <c r="BW11" s="17"/>
      <c r="BX11" s="17">
        <v>5.3206432751530801E-2</v>
      </c>
      <c r="BY11" s="17">
        <v>5.8184508168462198E-2</v>
      </c>
      <c r="BZ11" s="17"/>
      <c r="CA11" s="17">
        <v>7.9342510206574901E-2</v>
      </c>
      <c r="CB11" s="17">
        <v>7.8928479835518997E-2</v>
      </c>
      <c r="CC11" s="17">
        <v>5.54648047658532E-2</v>
      </c>
      <c r="CD11" s="17">
        <v>3.1293344607108302E-2</v>
      </c>
    </row>
    <row r="12" spans="2:82" ht="43.15">
      <c r="B12" s="18" t="s">
        <v>207</v>
      </c>
      <c r="C12" s="17">
        <v>9.3986876856131704E-2</v>
      </c>
      <c r="D12" s="17">
        <v>9.5575393037200695E-2</v>
      </c>
      <c r="E12" s="17">
        <v>9.2053337416691305E-2</v>
      </c>
      <c r="F12" s="17"/>
      <c r="G12" s="17">
        <v>0.110984173131982</v>
      </c>
      <c r="H12" s="17">
        <v>0.13564679664628199</v>
      </c>
      <c r="I12" s="17">
        <v>0.103750551043242</v>
      </c>
      <c r="J12" s="17">
        <v>7.2272119968500095E-2</v>
      </c>
      <c r="K12" s="17">
        <v>6.6418598846733498E-2</v>
      </c>
      <c r="L12" s="17">
        <v>8.0869972783376098E-2</v>
      </c>
      <c r="M12" s="17"/>
      <c r="N12" s="17">
        <v>8.9231526118840596E-2</v>
      </c>
      <c r="O12" s="17">
        <v>9.1974698125913606E-2</v>
      </c>
      <c r="P12" s="17">
        <v>0.129895971965582</v>
      </c>
      <c r="Q12" s="17">
        <v>7.1386628617465295E-2</v>
      </c>
      <c r="R12" s="17"/>
      <c r="S12" s="17">
        <v>0.11343653386057299</v>
      </c>
      <c r="T12" s="17">
        <v>9.2692567970311501E-2</v>
      </c>
      <c r="U12" s="17">
        <v>7.5029201611621896E-2</v>
      </c>
      <c r="V12" s="17">
        <v>7.3250444603126005E-2</v>
      </c>
      <c r="W12" s="17">
        <v>0.108180303593156</v>
      </c>
      <c r="X12" s="17">
        <v>7.5493816256329505E-2</v>
      </c>
      <c r="Y12" s="17">
        <v>7.3856156036594303E-2</v>
      </c>
      <c r="Z12" s="17">
        <v>9.6993818529005002E-2</v>
      </c>
      <c r="AA12" s="17">
        <v>0.12976156330706001</v>
      </c>
      <c r="AB12" s="17">
        <v>7.9067029684659798E-2</v>
      </c>
      <c r="AC12" s="17">
        <v>8.3134942113974902E-2</v>
      </c>
      <c r="AD12" s="17">
        <v>0.13900726339462399</v>
      </c>
      <c r="AE12" s="17"/>
      <c r="AF12" s="17">
        <v>0.368799134649898</v>
      </c>
      <c r="AG12" s="17">
        <v>6.8574435702076997E-2</v>
      </c>
      <c r="AH12" s="17">
        <v>7.1785834391770401E-2</v>
      </c>
      <c r="AI12" s="17">
        <v>0.13505378791587699</v>
      </c>
      <c r="AJ12" s="17">
        <v>8.5935160284506498E-2</v>
      </c>
      <c r="AK12" s="17">
        <v>8.8989125523712007E-2</v>
      </c>
      <c r="AL12" s="17">
        <v>9.4227754597094801E-2</v>
      </c>
      <c r="AM12" s="17">
        <v>6.7532563160996303E-2</v>
      </c>
      <c r="AN12" s="17">
        <v>9.4566718857586093E-2</v>
      </c>
      <c r="AO12" s="17">
        <v>5.6264449806287101E-2</v>
      </c>
      <c r="AP12" s="17">
        <v>9.3158405494980001E-2</v>
      </c>
      <c r="AQ12" s="17">
        <v>0.101499632118736</v>
      </c>
      <c r="AR12" s="17">
        <v>0.13537330998736599</v>
      </c>
      <c r="AS12" s="17">
        <v>0.14869115846787301</v>
      </c>
      <c r="AT12" s="17">
        <v>8.3460644254812602E-2</v>
      </c>
      <c r="AU12" s="17">
        <v>0.14070154185377601</v>
      </c>
      <c r="AV12" s="17"/>
      <c r="AW12" s="17">
        <v>9.6124788086910398E-2</v>
      </c>
      <c r="AX12" s="17">
        <v>8.7052018296516404E-2</v>
      </c>
      <c r="AY12" s="17">
        <v>0.105194219046326</v>
      </c>
      <c r="AZ12" s="17">
        <v>7.6520690899188601E-2</v>
      </c>
      <c r="BA12" s="17">
        <v>9.8320213653640701E-2</v>
      </c>
      <c r="BB12" s="17">
        <v>0.14491425643105499</v>
      </c>
      <c r="BC12" s="17"/>
      <c r="BD12" s="17">
        <v>9.9097379803188806E-2</v>
      </c>
      <c r="BE12" s="17">
        <v>9.2166073265827098E-2</v>
      </c>
      <c r="BF12" s="17">
        <v>9.7467058067770798E-2</v>
      </c>
      <c r="BG12" s="17">
        <v>0.108338742417056</v>
      </c>
      <c r="BH12" s="17">
        <v>7.7006846748041202E-2</v>
      </c>
      <c r="BI12" s="17"/>
      <c r="BJ12" s="17">
        <v>9.1017178063108301E-2</v>
      </c>
      <c r="BK12" s="17">
        <v>0.104023168091089</v>
      </c>
      <c r="BL12" s="17"/>
      <c r="BM12" s="17">
        <v>9.4386401600349501E-2</v>
      </c>
      <c r="BN12" s="17">
        <v>9.3282775488627998E-2</v>
      </c>
      <c r="BO12" s="17"/>
      <c r="BP12" s="17">
        <v>0.107210958467407</v>
      </c>
      <c r="BQ12" s="17">
        <v>0.13099218313776101</v>
      </c>
      <c r="BR12" s="17">
        <v>7.5902296008560896E-2</v>
      </c>
      <c r="BS12" s="17">
        <v>8.8733785862789405E-2</v>
      </c>
      <c r="BT12" s="17"/>
      <c r="BU12" s="17">
        <v>9.7017819899104699E-2</v>
      </c>
      <c r="BV12" s="17">
        <v>8.96892589268561E-2</v>
      </c>
      <c r="BW12" s="17"/>
      <c r="BX12" s="17">
        <v>9.4720292222810504E-2</v>
      </c>
      <c r="BY12" s="17">
        <v>9.3644870581220396E-2</v>
      </c>
      <c r="BZ12" s="17"/>
      <c r="CA12" s="17">
        <v>9.7228030945730806E-2</v>
      </c>
      <c r="CB12" s="17">
        <v>0.104389862845568</v>
      </c>
      <c r="CC12" s="17">
        <v>8.5924450054294096E-2</v>
      </c>
      <c r="CD12" s="17">
        <v>9.3322910439539997E-2</v>
      </c>
    </row>
    <row r="13" spans="2:82" ht="57.6">
      <c r="B13" s="18" t="s">
        <v>208</v>
      </c>
      <c r="C13" s="17">
        <v>5.2269953735615098E-2</v>
      </c>
      <c r="D13" s="17">
        <v>4.2103696840877003E-2</v>
      </c>
      <c r="E13" s="17">
        <v>6.1586549731945002E-2</v>
      </c>
      <c r="F13" s="17"/>
      <c r="G13" s="17">
        <v>6.0578835869502599E-2</v>
      </c>
      <c r="H13" s="17">
        <v>7.3585248291196101E-2</v>
      </c>
      <c r="I13" s="17">
        <v>3.9591489604178999E-2</v>
      </c>
      <c r="J13" s="17">
        <v>3.2174789681999397E-2</v>
      </c>
      <c r="K13" s="17">
        <v>7.5253271296842797E-2</v>
      </c>
      <c r="L13" s="17">
        <v>3.98186126590096E-2</v>
      </c>
      <c r="M13" s="17"/>
      <c r="N13" s="17">
        <v>5.4555142789191699E-2</v>
      </c>
      <c r="O13" s="17">
        <v>5.3271554466756597E-2</v>
      </c>
      <c r="P13" s="17">
        <v>3.4989489378210399E-2</v>
      </c>
      <c r="Q13" s="17">
        <v>6.3363384929562297E-2</v>
      </c>
      <c r="R13" s="17"/>
      <c r="S13" s="17">
        <v>5.1578411027917999E-2</v>
      </c>
      <c r="T13" s="17">
        <v>6.5112913518731094E-2</v>
      </c>
      <c r="U13" s="17">
        <v>5.8961274966689299E-2</v>
      </c>
      <c r="V13" s="17">
        <v>5.8549793993685303E-2</v>
      </c>
      <c r="W13" s="17">
        <v>6.9483739784265905E-2</v>
      </c>
      <c r="X13" s="17">
        <v>4.51071336493514E-2</v>
      </c>
      <c r="Y13" s="17">
        <v>5.8233916125261201E-2</v>
      </c>
      <c r="Z13" s="17">
        <v>2.4958143550651402E-2</v>
      </c>
      <c r="AA13" s="17">
        <v>4.20318334886731E-2</v>
      </c>
      <c r="AB13" s="17">
        <v>2.99973696893511E-2</v>
      </c>
      <c r="AC13" s="17">
        <v>4.4763925477744201E-2</v>
      </c>
      <c r="AD13" s="17">
        <v>7.5440828508861399E-2</v>
      </c>
      <c r="AE13" s="17"/>
      <c r="AF13" s="17">
        <v>0.150257570064454</v>
      </c>
      <c r="AG13" s="17">
        <v>1.04983509476025E-2</v>
      </c>
      <c r="AH13" s="17">
        <v>4.0792055681863199E-2</v>
      </c>
      <c r="AI13" s="17">
        <v>6.1165084702699303E-2</v>
      </c>
      <c r="AJ13" s="17">
        <v>4.83945049235412E-2</v>
      </c>
      <c r="AK13" s="17">
        <v>5.0718286182273697E-2</v>
      </c>
      <c r="AL13" s="17">
        <v>5.5013189858751303E-2</v>
      </c>
      <c r="AM13" s="17">
        <v>5.1762748695730901E-2</v>
      </c>
      <c r="AN13" s="17">
        <v>5.9214381467517299E-2</v>
      </c>
      <c r="AO13" s="17">
        <v>6.9153556495072599E-2</v>
      </c>
      <c r="AP13" s="17">
        <v>8.1055861409768407E-2</v>
      </c>
      <c r="AQ13" s="17">
        <v>4.6114432438707602E-2</v>
      </c>
      <c r="AR13" s="17">
        <v>5.07112834382153E-2</v>
      </c>
      <c r="AS13" s="17">
        <v>0</v>
      </c>
      <c r="AT13" s="17">
        <v>4.0134050986088701E-2</v>
      </c>
      <c r="AU13" s="17">
        <v>6.6746047251742699E-2</v>
      </c>
      <c r="AV13" s="17"/>
      <c r="AW13" s="17">
        <v>5.3134865429486401E-2</v>
      </c>
      <c r="AX13" s="17">
        <v>5.0107062884093501E-2</v>
      </c>
      <c r="AY13" s="17">
        <v>4.0007433431619201E-2</v>
      </c>
      <c r="AZ13" s="17">
        <v>5.7552706491007397E-2</v>
      </c>
      <c r="BA13" s="17">
        <v>5.5082924109020402E-2</v>
      </c>
      <c r="BB13" s="17">
        <v>6.4136420618337103E-2</v>
      </c>
      <c r="BC13" s="17"/>
      <c r="BD13" s="17">
        <v>3.6703529034193098E-2</v>
      </c>
      <c r="BE13" s="17">
        <v>7.63256443373483E-2</v>
      </c>
      <c r="BF13" s="17">
        <v>3.6624131327237901E-2</v>
      </c>
      <c r="BG13" s="17">
        <v>6.3148181397549505E-2</v>
      </c>
      <c r="BH13" s="17">
        <v>5.35586673686793E-2</v>
      </c>
      <c r="BI13" s="17"/>
      <c r="BJ13" s="17">
        <v>5.1056337863097802E-2</v>
      </c>
      <c r="BK13" s="17">
        <v>5.8835016141408798E-2</v>
      </c>
      <c r="BL13" s="17"/>
      <c r="BM13" s="17">
        <v>5.4359974879785E-2</v>
      </c>
      <c r="BN13" s="17">
        <v>4.29467983575018E-2</v>
      </c>
      <c r="BO13" s="17"/>
      <c r="BP13" s="17">
        <v>3.3455751873812001E-2</v>
      </c>
      <c r="BQ13" s="17">
        <v>3.99698289892782E-2</v>
      </c>
      <c r="BR13" s="17">
        <v>0.107078784511975</v>
      </c>
      <c r="BS13" s="17">
        <v>5.2868418865117603E-2</v>
      </c>
      <c r="BT13" s="17"/>
      <c r="BU13" s="17">
        <v>6.1436477028552101E-2</v>
      </c>
      <c r="BV13" s="17">
        <v>3.9272607927952299E-2</v>
      </c>
      <c r="BW13" s="17"/>
      <c r="BX13" s="17">
        <v>6.2015420647541598E-2</v>
      </c>
      <c r="BY13" s="17">
        <v>4.7725447324584301E-2</v>
      </c>
      <c r="BZ13" s="17"/>
      <c r="CA13" s="17">
        <v>5.3238540400527397E-2</v>
      </c>
      <c r="CB13" s="17">
        <v>4.6053255936570697E-2</v>
      </c>
      <c r="CC13" s="17">
        <v>5.13057534762578E-2</v>
      </c>
      <c r="CD13" s="17">
        <v>5.8511196468763099E-2</v>
      </c>
    </row>
    <row r="14" spans="2:82" ht="43.15">
      <c r="B14" s="18" t="s">
        <v>203</v>
      </c>
      <c r="C14" s="17">
        <v>7.8378617257975403E-2</v>
      </c>
      <c r="D14" s="17">
        <v>7.1186894625294705E-2</v>
      </c>
      <c r="E14" s="17">
        <v>8.5187518869319398E-2</v>
      </c>
      <c r="F14" s="17"/>
      <c r="G14" s="17">
        <v>9.9749933495027601E-2</v>
      </c>
      <c r="H14" s="17">
        <v>0.10004896978753899</v>
      </c>
      <c r="I14" s="17">
        <v>7.2288649330421298E-2</v>
      </c>
      <c r="J14" s="17">
        <v>9.4385630997857003E-2</v>
      </c>
      <c r="K14" s="17">
        <v>4.7835057518908798E-2</v>
      </c>
      <c r="L14" s="17">
        <v>6.3685352058888603E-2</v>
      </c>
      <c r="M14" s="17"/>
      <c r="N14" s="17">
        <v>7.6965380757583399E-2</v>
      </c>
      <c r="O14" s="17">
        <v>7.2631642478651698E-2</v>
      </c>
      <c r="P14" s="17">
        <v>8.2458814347695503E-2</v>
      </c>
      <c r="Q14" s="17">
        <v>8.3861319694377295E-2</v>
      </c>
      <c r="R14" s="17"/>
      <c r="S14" s="17">
        <v>9.6602625675878906E-2</v>
      </c>
      <c r="T14" s="17">
        <v>6.7833360929745803E-2</v>
      </c>
      <c r="U14" s="17">
        <v>8.7793791326541595E-2</v>
      </c>
      <c r="V14" s="17">
        <v>0.101410372593133</v>
      </c>
      <c r="W14" s="17">
        <v>8.5347090952061902E-2</v>
      </c>
      <c r="X14" s="17">
        <v>7.3020455619552602E-2</v>
      </c>
      <c r="Y14" s="17">
        <v>8.4883129314540201E-2</v>
      </c>
      <c r="Z14" s="17">
        <v>5.3472243278146099E-2</v>
      </c>
      <c r="AA14" s="17">
        <v>6.4466177311609196E-2</v>
      </c>
      <c r="AB14" s="17">
        <v>7.0026943225379806E-2</v>
      </c>
      <c r="AC14" s="17">
        <v>7.7586021709363198E-2</v>
      </c>
      <c r="AD14" s="17">
        <v>3.1252162487130399E-2</v>
      </c>
      <c r="AE14" s="17"/>
      <c r="AF14" s="17">
        <v>0.14741080160943701</v>
      </c>
      <c r="AG14" s="17">
        <v>7.6897586136090504E-2</v>
      </c>
      <c r="AH14" s="17">
        <v>9.0191852818231305E-2</v>
      </c>
      <c r="AI14" s="17">
        <v>6.9575111273047704E-2</v>
      </c>
      <c r="AJ14" s="17">
        <v>8.2908287657237595E-2</v>
      </c>
      <c r="AK14" s="17">
        <v>7.5684192799774105E-2</v>
      </c>
      <c r="AL14" s="17">
        <v>8.2573474959256293E-2</v>
      </c>
      <c r="AM14" s="17">
        <v>7.5059128258128494E-2</v>
      </c>
      <c r="AN14" s="17">
        <v>8.3477432476164501E-2</v>
      </c>
      <c r="AO14" s="17">
        <v>7.7823905125259593E-2</v>
      </c>
      <c r="AP14" s="17">
        <v>9.1116854210266801E-2</v>
      </c>
      <c r="AQ14" s="17">
        <v>6.5516877949738303E-2</v>
      </c>
      <c r="AR14" s="17">
        <v>0.114725444358578</v>
      </c>
      <c r="AS14" s="17">
        <v>6.2396009387617801E-2</v>
      </c>
      <c r="AT14" s="17">
        <v>5.4706757919871001E-2</v>
      </c>
      <c r="AU14" s="17">
        <v>0.11194194860453099</v>
      </c>
      <c r="AV14" s="17"/>
      <c r="AW14" s="17">
        <v>9.0972273189858704E-2</v>
      </c>
      <c r="AX14" s="17">
        <v>6.86222284942474E-2</v>
      </c>
      <c r="AY14" s="17">
        <v>8.8273566370737896E-2</v>
      </c>
      <c r="AZ14" s="17">
        <v>8.477735582241E-2</v>
      </c>
      <c r="BA14" s="17">
        <v>7.8841015025465505E-2</v>
      </c>
      <c r="BB14" s="17">
        <v>3.3339751734876501E-2</v>
      </c>
      <c r="BC14" s="17"/>
      <c r="BD14" s="17">
        <v>8.6059258225660601E-2</v>
      </c>
      <c r="BE14" s="17">
        <v>8.2619392680682802E-2</v>
      </c>
      <c r="BF14" s="17">
        <v>5.4845639954128202E-2</v>
      </c>
      <c r="BG14" s="17">
        <v>8.43750627943506E-2</v>
      </c>
      <c r="BH14" s="17">
        <v>0.192908373926058</v>
      </c>
      <c r="BI14" s="17"/>
      <c r="BJ14" s="17">
        <v>7.5894976566906802E-2</v>
      </c>
      <c r="BK14" s="17">
        <v>9.1110551318870997E-2</v>
      </c>
      <c r="BL14" s="17"/>
      <c r="BM14" s="17">
        <v>7.5839625615484199E-2</v>
      </c>
      <c r="BN14" s="17">
        <v>9.1525563241084101E-2</v>
      </c>
      <c r="BO14" s="17"/>
      <c r="BP14" s="17">
        <v>0.10289320160320101</v>
      </c>
      <c r="BQ14" s="17">
        <v>5.9864104172910701E-2</v>
      </c>
      <c r="BR14" s="17">
        <v>5.4749794877896399E-2</v>
      </c>
      <c r="BS14" s="17">
        <v>7.8626530300814707E-2</v>
      </c>
      <c r="BT14" s="17"/>
      <c r="BU14" s="17">
        <v>7.4932024800744901E-2</v>
      </c>
      <c r="BV14" s="17">
        <v>8.3265590496697794E-2</v>
      </c>
      <c r="BW14" s="17"/>
      <c r="BX14" s="17">
        <v>9.4975643551795205E-2</v>
      </c>
      <c r="BY14" s="17">
        <v>7.0639091478661001E-2</v>
      </c>
      <c r="BZ14" s="17"/>
      <c r="CA14" s="17">
        <v>7.7145070931320295E-2</v>
      </c>
      <c r="CB14" s="17">
        <v>6.8906443286013197E-2</v>
      </c>
      <c r="CC14" s="17">
        <v>6.8987939572520696E-2</v>
      </c>
      <c r="CD14" s="17">
        <v>9.8005276674025393E-2</v>
      </c>
    </row>
    <row r="15" spans="2:82" ht="28.9">
      <c r="B15" s="18" t="s">
        <v>204</v>
      </c>
      <c r="C15" s="17">
        <v>8.2498613222424605E-2</v>
      </c>
      <c r="D15" s="17">
        <v>8.8288194753835897E-2</v>
      </c>
      <c r="E15" s="17">
        <v>7.7576887293117305E-2</v>
      </c>
      <c r="F15" s="17"/>
      <c r="G15" s="17">
        <v>6.8844415506819398E-2</v>
      </c>
      <c r="H15" s="17">
        <v>7.7091808659523794E-2</v>
      </c>
      <c r="I15" s="17">
        <v>0.10925552245096</v>
      </c>
      <c r="J15" s="17">
        <v>6.7058161914000006E-2</v>
      </c>
      <c r="K15" s="17">
        <v>0.10337186642872399</v>
      </c>
      <c r="L15" s="17">
        <v>7.0714514697387501E-2</v>
      </c>
      <c r="M15" s="17"/>
      <c r="N15" s="17">
        <v>7.2996713531441604E-2</v>
      </c>
      <c r="O15" s="17">
        <v>8.1037514299344304E-2</v>
      </c>
      <c r="P15" s="17">
        <v>7.9171320654103497E-2</v>
      </c>
      <c r="Q15" s="17">
        <v>9.8034612774819105E-2</v>
      </c>
      <c r="R15" s="17"/>
      <c r="S15" s="17">
        <v>6.9073740805202094E-2</v>
      </c>
      <c r="T15" s="17">
        <v>7.8657440324496203E-2</v>
      </c>
      <c r="U15" s="17">
        <v>4.9391723186291002E-2</v>
      </c>
      <c r="V15" s="17">
        <v>9.4018595371363006E-2</v>
      </c>
      <c r="W15" s="17">
        <v>8.6172736715289203E-2</v>
      </c>
      <c r="X15" s="17">
        <v>7.9732977549880804E-2</v>
      </c>
      <c r="Y15" s="17">
        <v>0.115588084447544</v>
      </c>
      <c r="Z15" s="17">
        <v>0.101953879434624</v>
      </c>
      <c r="AA15" s="17">
        <v>9.1513335663321996E-2</v>
      </c>
      <c r="AB15" s="17">
        <v>8.7148922892082106E-2</v>
      </c>
      <c r="AC15" s="17">
        <v>4.5741249120911098E-2</v>
      </c>
      <c r="AD15" s="17">
        <v>0.12381320379055399</v>
      </c>
      <c r="AE15" s="17"/>
      <c r="AF15" s="17">
        <v>0</v>
      </c>
      <c r="AG15" s="17">
        <v>0.104861317183345</v>
      </c>
      <c r="AH15" s="17">
        <v>9.1629547079203094E-2</v>
      </c>
      <c r="AI15" s="17">
        <v>6.3458939588412505E-2</v>
      </c>
      <c r="AJ15" s="17">
        <v>7.1787354788019703E-2</v>
      </c>
      <c r="AK15" s="17">
        <v>0.106429449919478</v>
      </c>
      <c r="AL15" s="17">
        <v>7.7625824012167E-2</v>
      </c>
      <c r="AM15" s="17">
        <v>6.2929161590681501E-2</v>
      </c>
      <c r="AN15" s="17">
        <v>8.6944186911190394E-2</v>
      </c>
      <c r="AO15" s="17">
        <v>5.9526022025836497E-2</v>
      </c>
      <c r="AP15" s="17">
        <v>7.0870407645825806E-2</v>
      </c>
      <c r="AQ15" s="17">
        <v>0.124138834314307</v>
      </c>
      <c r="AR15" s="17">
        <v>5.9327522015284802E-2</v>
      </c>
      <c r="AS15" s="17">
        <v>1.70107512469699E-2</v>
      </c>
      <c r="AT15" s="17">
        <v>0.14611591827873299</v>
      </c>
      <c r="AU15" s="17">
        <v>5.26585874634556E-2</v>
      </c>
      <c r="AV15" s="17"/>
      <c r="AW15" s="17">
        <v>7.5182908411301597E-2</v>
      </c>
      <c r="AX15" s="17">
        <v>0.109339214471101</v>
      </c>
      <c r="AY15" s="17">
        <v>6.7055400153535699E-2</v>
      </c>
      <c r="AZ15" s="17">
        <v>6.6098281488298299E-2</v>
      </c>
      <c r="BA15" s="17">
        <v>6.5546181656438898E-2</v>
      </c>
      <c r="BB15" s="17">
        <v>0.101893382070377</v>
      </c>
      <c r="BC15" s="17"/>
      <c r="BD15" s="17">
        <v>7.9460630435207902E-2</v>
      </c>
      <c r="BE15" s="17">
        <v>8.3515345210644298E-2</v>
      </c>
      <c r="BF15" s="17">
        <v>8.4913753050694804E-2</v>
      </c>
      <c r="BG15" s="17">
        <v>5.4083581455807397E-2</v>
      </c>
      <c r="BH15" s="17">
        <v>7.2089442734806899E-2</v>
      </c>
      <c r="BI15" s="17"/>
      <c r="BJ15" s="17">
        <v>8.0531615397902101E-2</v>
      </c>
      <c r="BK15" s="17">
        <v>9.3084507363558E-2</v>
      </c>
      <c r="BL15" s="17"/>
      <c r="BM15" s="17">
        <v>8.3203304262669503E-2</v>
      </c>
      <c r="BN15" s="17">
        <v>8.0187814557051498E-2</v>
      </c>
      <c r="BO15" s="17"/>
      <c r="BP15" s="17">
        <v>8.8347953430330306E-2</v>
      </c>
      <c r="BQ15" s="17">
        <v>8.0977599576377193E-2</v>
      </c>
      <c r="BR15" s="17">
        <v>8.7603848498330694E-2</v>
      </c>
      <c r="BS15" s="17">
        <v>8.1949125123428501E-2</v>
      </c>
      <c r="BT15" s="17"/>
      <c r="BU15" s="17">
        <v>6.9372328803649699E-2</v>
      </c>
      <c r="BV15" s="17">
        <v>0.10111056153787901</v>
      </c>
      <c r="BW15" s="17"/>
      <c r="BX15" s="17">
        <v>6.8371911403641406E-2</v>
      </c>
      <c r="BY15" s="17">
        <v>8.9086177221396695E-2</v>
      </c>
      <c r="BZ15" s="17"/>
      <c r="CA15" s="17">
        <v>0.110740403338738</v>
      </c>
      <c r="CB15" s="17">
        <v>8.9342230157968897E-2</v>
      </c>
      <c r="CC15" s="17">
        <v>7.9144624697165794E-2</v>
      </c>
      <c r="CD15" s="17">
        <v>7.1545827610898199E-2</v>
      </c>
    </row>
    <row r="16" spans="2:82" ht="43.15">
      <c r="B16" s="18" t="s">
        <v>209</v>
      </c>
      <c r="C16" s="17">
        <v>0.104860570921053</v>
      </c>
      <c r="D16" s="17">
        <v>9.6233184850566297E-2</v>
      </c>
      <c r="E16" s="17">
        <v>0.110374019916768</v>
      </c>
      <c r="F16" s="17"/>
      <c r="G16" s="17">
        <v>0.14931220613879101</v>
      </c>
      <c r="H16" s="17">
        <v>0.13114483573640701</v>
      </c>
      <c r="I16" s="17">
        <v>0.107681761956807</v>
      </c>
      <c r="J16" s="17">
        <v>7.0000332381867897E-2</v>
      </c>
      <c r="K16" s="17">
        <v>9.0469931504894296E-2</v>
      </c>
      <c r="L16" s="17">
        <v>9.4003363956213906E-2</v>
      </c>
      <c r="M16" s="17"/>
      <c r="N16" s="17">
        <v>0.10098242316158</v>
      </c>
      <c r="O16" s="17">
        <v>0.105954886438955</v>
      </c>
      <c r="P16" s="17">
        <v>0.106775916996782</v>
      </c>
      <c r="Q16" s="17">
        <v>0.105694278723136</v>
      </c>
      <c r="R16" s="17"/>
      <c r="S16" s="17">
        <v>0.125149676841847</v>
      </c>
      <c r="T16" s="17">
        <v>0.118927983814354</v>
      </c>
      <c r="U16" s="17">
        <v>0.114682174951784</v>
      </c>
      <c r="V16" s="17">
        <v>0.109321827785565</v>
      </c>
      <c r="W16" s="17">
        <v>8.4949575222242807E-2</v>
      </c>
      <c r="X16" s="17">
        <v>0.103352733791836</v>
      </c>
      <c r="Y16" s="17">
        <v>6.3479038209664301E-2</v>
      </c>
      <c r="Z16" s="17">
        <v>7.5408702621074394E-2</v>
      </c>
      <c r="AA16" s="17">
        <v>0.11694005622485799</v>
      </c>
      <c r="AB16" s="17">
        <v>8.7358770632867594E-2</v>
      </c>
      <c r="AC16" s="17">
        <v>0.10316855425277401</v>
      </c>
      <c r="AD16" s="17">
        <v>0.122191513426228</v>
      </c>
      <c r="AE16" s="17"/>
      <c r="AF16" s="17">
        <v>0</v>
      </c>
      <c r="AG16" s="17">
        <v>7.6837430155556496E-2</v>
      </c>
      <c r="AH16" s="17">
        <v>0.10114582404342901</v>
      </c>
      <c r="AI16" s="17">
        <v>9.0882180061729198E-2</v>
      </c>
      <c r="AJ16" s="17">
        <v>8.9089308276304E-2</v>
      </c>
      <c r="AK16" s="17">
        <v>9.6534642191182601E-2</v>
      </c>
      <c r="AL16" s="17">
        <v>0.14746181703116201</v>
      </c>
      <c r="AM16" s="17">
        <v>0.13151000602138199</v>
      </c>
      <c r="AN16" s="17">
        <v>0.105870590735922</v>
      </c>
      <c r="AO16" s="17">
        <v>8.4045742550117805E-2</v>
      </c>
      <c r="AP16" s="17">
        <v>8.0139178912019493E-2</v>
      </c>
      <c r="AQ16" s="17">
        <v>0.10435910070859999</v>
      </c>
      <c r="AR16" s="17">
        <v>7.9009642521888898E-2</v>
      </c>
      <c r="AS16" s="17">
        <v>8.7542449309620199E-2</v>
      </c>
      <c r="AT16" s="17">
        <v>8.1271736481894202E-2</v>
      </c>
      <c r="AU16" s="17">
        <v>0.107131840651167</v>
      </c>
      <c r="AV16" s="17"/>
      <c r="AW16" s="17">
        <v>0.124389164868702</v>
      </c>
      <c r="AX16" s="17">
        <v>9.4537224218267102E-2</v>
      </c>
      <c r="AY16" s="17">
        <v>0.101132548445972</v>
      </c>
      <c r="AZ16" s="17">
        <v>9.7813925780783198E-2</v>
      </c>
      <c r="BA16" s="17">
        <v>0.114234796365264</v>
      </c>
      <c r="BB16" s="17">
        <v>9.5831246011897298E-2</v>
      </c>
      <c r="BC16" s="17"/>
      <c r="BD16" s="17">
        <v>0.107814619645497</v>
      </c>
      <c r="BE16" s="17">
        <v>0.100604111149798</v>
      </c>
      <c r="BF16" s="17">
        <v>0.10274999212515799</v>
      </c>
      <c r="BG16" s="17">
        <v>0.13083603779801301</v>
      </c>
      <c r="BH16" s="17">
        <v>0.119072130933217</v>
      </c>
      <c r="BI16" s="17"/>
      <c r="BJ16" s="17">
        <v>0.102539403889034</v>
      </c>
      <c r="BK16" s="17">
        <v>0.11753720347732199</v>
      </c>
      <c r="BL16" s="17"/>
      <c r="BM16" s="17">
        <v>0.10260390316343</v>
      </c>
      <c r="BN16" s="17">
        <v>0.11099709504991399</v>
      </c>
      <c r="BO16" s="17"/>
      <c r="BP16" s="17">
        <v>0.11822005024181199</v>
      </c>
      <c r="BQ16" s="17">
        <v>8.7957374009729694E-2</v>
      </c>
      <c r="BR16" s="17">
        <v>9.3465656374456793E-2</v>
      </c>
      <c r="BS16" s="17">
        <v>0.10575390877655801</v>
      </c>
      <c r="BT16" s="17"/>
      <c r="BU16" s="17">
        <v>0.105068058960642</v>
      </c>
      <c r="BV16" s="17">
        <v>0.104566370632099</v>
      </c>
      <c r="BW16" s="17"/>
      <c r="BX16" s="17">
        <v>0.11578103867945901</v>
      </c>
      <c r="BY16" s="17">
        <v>9.9768138081453406E-2</v>
      </c>
      <c r="BZ16" s="17"/>
      <c r="CA16" s="17">
        <v>9.3442772151603098E-2</v>
      </c>
      <c r="CB16" s="17">
        <v>9.0314680089931598E-2</v>
      </c>
      <c r="CC16" s="17">
        <v>0.11431450361294899</v>
      </c>
      <c r="CD16" s="17">
        <v>0.110088291511101</v>
      </c>
    </row>
    <row r="17" spans="2:82" ht="43.15">
      <c r="B17" s="18" t="s">
        <v>210</v>
      </c>
      <c r="C17" s="17">
        <v>4.3521467521727301E-2</v>
      </c>
      <c r="D17" s="17">
        <v>4.2991929546257003E-2</v>
      </c>
      <c r="E17" s="17">
        <v>4.4447723753399497E-2</v>
      </c>
      <c r="F17" s="17"/>
      <c r="G17" s="17">
        <v>8.6594216124380993E-2</v>
      </c>
      <c r="H17" s="17">
        <v>5.8144455025702403E-2</v>
      </c>
      <c r="I17" s="17">
        <v>6.4990999852587703E-2</v>
      </c>
      <c r="J17" s="17">
        <v>4.3488252377689197E-2</v>
      </c>
      <c r="K17" s="17">
        <v>1.33349653501057E-2</v>
      </c>
      <c r="L17" s="17">
        <v>1.2647906679630901E-2</v>
      </c>
      <c r="M17" s="17"/>
      <c r="N17" s="17">
        <v>4.2930140485133501E-2</v>
      </c>
      <c r="O17" s="17">
        <v>2.9237504290017601E-2</v>
      </c>
      <c r="P17" s="17">
        <v>4.8560059023758297E-2</v>
      </c>
      <c r="Q17" s="17">
        <v>5.5264144811915501E-2</v>
      </c>
      <c r="R17" s="17"/>
      <c r="S17" s="17">
        <v>4.7921833878693101E-2</v>
      </c>
      <c r="T17" s="17">
        <v>2.62129244087233E-2</v>
      </c>
      <c r="U17" s="17">
        <v>2.2963220994690101E-2</v>
      </c>
      <c r="V17" s="17">
        <v>4.68050233775184E-2</v>
      </c>
      <c r="W17" s="17">
        <v>3.30225755178934E-2</v>
      </c>
      <c r="X17" s="17">
        <v>4.5303487100580402E-2</v>
      </c>
      <c r="Y17" s="17">
        <v>5.8082516909808403E-2</v>
      </c>
      <c r="Z17" s="17">
        <v>7.1834992586022398E-2</v>
      </c>
      <c r="AA17" s="17">
        <v>5.59536670786909E-2</v>
      </c>
      <c r="AB17" s="17">
        <v>4.5593551606084297E-2</v>
      </c>
      <c r="AC17" s="17">
        <v>5.4549253620388198E-2</v>
      </c>
      <c r="AD17" s="17">
        <v>3.1444838362228701E-2</v>
      </c>
      <c r="AE17" s="17"/>
      <c r="AF17" s="17">
        <v>0</v>
      </c>
      <c r="AG17" s="17">
        <v>5.1672289509386599E-2</v>
      </c>
      <c r="AH17" s="17">
        <v>2.66428186715847E-2</v>
      </c>
      <c r="AI17" s="17">
        <v>6.6349385651918502E-2</v>
      </c>
      <c r="AJ17" s="17">
        <v>6.1181713786897698E-2</v>
      </c>
      <c r="AK17" s="17">
        <v>4.4128833473896102E-2</v>
      </c>
      <c r="AL17" s="17">
        <v>4.59358922265721E-2</v>
      </c>
      <c r="AM17" s="17">
        <v>2.0049038342876701E-2</v>
      </c>
      <c r="AN17" s="17">
        <v>2.30156254120286E-2</v>
      </c>
      <c r="AO17" s="17">
        <v>5.0515322227746802E-2</v>
      </c>
      <c r="AP17" s="17">
        <v>6.3813949368953599E-2</v>
      </c>
      <c r="AQ17" s="17">
        <v>2.3167852491067301E-2</v>
      </c>
      <c r="AR17" s="17">
        <v>6.8512315036663607E-2</v>
      </c>
      <c r="AS17" s="17">
        <v>0.102816444438069</v>
      </c>
      <c r="AT17" s="17">
        <v>1.5744805474015501E-2</v>
      </c>
      <c r="AU17" s="17">
        <v>4.66086382362055E-2</v>
      </c>
      <c r="AV17" s="17"/>
      <c r="AW17" s="17">
        <v>4.587629613146E-2</v>
      </c>
      <c r="AX17" s="17">
        <v>4.8743066982631797E-2</v>
      </c>
      <c r="AY17" s="17">
        <v>3.48580359949772E-2</v>
      </c>
      <c r="AZ17" s="17">
        <v>5.4986212111621698E-2</v>
      </c>
      <c r="BA17" s="17">
        <v>8.9500922963973994E-3</v>
      </c>
      <c r="BB17" s="17">
        <v>4.9340896333965302E-2</v>
      </c>
      <c r="BC17" s="17"/>
      <c r="BD17" s="17">
        <v>5.6841661398068698E-2</v>
      </c>
      <c r="BE17" s="17">
        <v>2.7719230871288501E-2</v>
      </c>
      <c r="BF17" s="17">
        <v>4.5121735245754802E-2</v>
      </c>
      <c r="BG17" s="17">
        <v>4.9322836037264499E-2</v>
      </c>
      <c r="BH17" s="17">
        <v>5.7587670680855498E-2</v>
      </c>
      <c r="BI17" s="17"/>
      <c r="BJ17" s="17">
        <v>3.6735410496897297E-2</v>
      </c>
      <c r="BK17" s="17">
        <v>6.8899040054996002E-2</v>
      </c>
      <c r="BL17" s="17"/>
      <c r="BM17" s="17">
        <v>4.2328663373072901E-2</v>
      </c>
      <c r="BN17" s="17">
        <v>4.9783820950188303E-2</v>
      </c>
      <c r="BO17" s="17"/>
      <c r="BP17" s="17">
        <v>4.8475617674067703E-2</v>
      </c>
      <c r="BQ17" s="17">
        <v>5.8491431641730998E-2</v>
      </c>
      <c r="BR17" s="17">
        <v>6.98374207501712E-2</v>
      </c>
      <c r="BS17" s="17">
        <v>3.6560016765519003E-2</v>
      </c>
      <c r="BT17" s="17"/>
      <c r="BU17" s="17">
        <v>4.3159468519484802E-2</v>
      </c>
      <c r="BV17" s="17">
        <v>4.4034751136879498E-2</v>
      </c>
      <c r="BW17" s="17"/>
      <c r="BX17" s="17">
        <v>5.3973108672195999E-2</v>
      </c>
      <c r="BY17" s="17">
        <v>3.8647657919442302E-2</v>
      </c>
      <c r="BZ17" s="17"/>
      <c r="CA17" s="17">
        <v>5.2618649384457098E-3</v>
      </c>
      <c r="CB17" s="17">
        <v>2.12427542251215E-2</v>
      </c>
      <c r="CC17" s="17">
        <v>4.2676157962924503E-2</v>
      </c>
      <c r="CD17" s="17">
        <v>7.5999842374585194E-2</v>
      </c>
    </row>
    <row r="18" spans="2:82" ht="43.15">
      <c r="B18" s="18" t="s">
        <v>206</v>
      </c>
      <c r="C18" s="17">
        <v>3.7273320677533799E-2</v>
      </c>
      <c r="D18" s="17">
        <v>3.4161280226789999E-2</v>
      </c>
      <c r="E18" s="17">
        <v>3.9632783559466901E-2</v>
      </c>
      <c r="F18" s="17"/>
      <c r="G18" s="17">
        <v>5.8040774612618203E-2</v>
      </c>
      <c r="H18" s="17">
        <v>3.5651801442208302E-2</v>
      </c>
      <c r="I18" s="17">
        <v>4.5088755395083502E-2</v>
      </c>
      <c r="J18" s="17">
        <v>3.43346703319991E-2</v>
      </c>
      <c r="K18" s="17">
        <v>2.1273475759048699E-2</v>
      </c>
      <c r="L18" s="17">
        <v>3.4330367326229502E-2</v>
      </c>
      <c r="M18" s="17"/>
      <c r="N18" s="17">
        <v>2.8274396903804001E-2</v>
      </c>
      <c r="O18" s="17">
        <v>2.2497897207134101E-2</v>
      </c>
      <c r="P18" s="17">
        <v>4.3987598566779203E-2</v>
      </c>
      <c r="Q18" s="17">
        <v>6.0981389973830603E-2</v>
      </c>
      <c r="R18" s="17"/>
      <c r="S18" s="17">
        <v>3.5815297690228197E-2</v>
      </c>
      <c r="T18" s="17">
        <v>2.5810544457099301E-2</v>
      </c>
      <c r="U18" s="17">
        <v>4.0320735194108399E-2</v>
      </c>
      <c r="V18" s="17">
        <v>4.4301554853943999E-2</v>
      </c>
      <c r="W18" s="17">
        <v>7.7103566170723904E-3</v>
      </c>
      <c r="X18" s="17">
        <v>7.1031958252242497E-2</v>
      </c>
      <c r="Y18" s="17">
        <v>2.0098983080504899E-2</v>
      </c>
      <c r="Z18" s="17">
        <v>5.8586162310290901E-2</v>
      </c>
      <c r="AA18" s="17">
        <v>2.52356532625304E-2</v>
      </c>
      <c r="AB18" s="17">
        <v>3.4820138445643703E-2</v>
      </c>
      <c r="AC18" s="17">
        <v>6.0652485079706303E-2</v>
      </c>
      <c r="AD18" s="17">
        <v>8.92660652753864E-2</v>
      </c>
      <c r="AE18" s="17"/>
      <c r="AF18" s="17">
        <v>0.16077288664515799</v>
      </c>
      <c r="AG18" s="17">
        <v>0.14419275250247399</v>
      </c>
      <c r="AH18" s="17">
        <v>4.4296977292013297E-2</v>
      </c>
      <c r="AI18" s="17">
        <v>4.5481697483599599E-2</v>
      </c>
      <c r="AJ18" s="17">
        <v>3.7195339994112397E-2</v>
      </c>
      <c r="AK18" s="17">
        <v>4.1275022866510601E-2</v>
      </c>
      <c r="AL18" s="17">
        <v>3.22308800141443E-2</v>
      </c>
      <c r="AM18" s="17">
        <v>3.7791892878572E-2</v>
      </c>
      <c r="AN18" s="17">
        <v>2.1458325530600598E-2</v>
      </c>
      <c r="AO18" s="17">
        <v>3.7150194344642597E-2</v>
      </c>
      <c r="AP18" s="17">
        <v>3.1578270216293503E-2</v>
      </c>
      <c r="AQ18" s="17">
        <v>1.7570648736544001E-2</v>
      </c>
      <c r="AR18" s="17">
        <v>1.1565249014498199E-2</v>
      </c>
      <c r="AS18" s="17">
        <v>0</v>
      </c>
      <c r="AT18" s="17">
        <v>0</v>
      </c>
      <c r="AU18" s="17">
        <v>3.7150810683421201E-2</v>
      </c>
      <c r="AV18" s="17"/>
      <c r="AW18" s="17">
        <v>3.51691978814637E-2</v>
      </c>
      <c r="AX18" s="17">
        <v>3.8224410130621098E-2</v>
      </c>
      <c r="AY18" s="17">
        <v>4.3693681733013801E-2</v>
      </c>
      <c r="AZ18" s="17">
        <v>4.4196230619826998E-2</v>
      </c>
      <c r="BA18" s="17">
        <v>1.01955265252732E-2</v>
      </c>
      <c r="BB18" s="17">
        <v>4.9308333872361602E-2</v>
      </c>
      <c r="BC18" s="17"/>
      <c r="BD18" s="17">
        <v>5.5950597866386398E-2</v>
      </c>
      <c r="BE18" s="17">
        <v>3.9985025814059799E-2</v>
      </c>
      <c r="BF18" s="17">
        <v>2.8937010934892701E-2</v>
      </c>
      <c r="BG18" s="17">
        <v>2.4007495177683601E-2</v>
      </c>
      <c r="BH18" s="17">
        <v>0</v>
      </c>
      <c r="BI18" s="17"/>
      <c r="BJ18" s="17">
        <v>3.5060449258014201E-2</v>
      </c>
      <c r="BK18" s="17">
        <v>4.7816218159902397E-2</v>
      </c>
      <c r="BL18" s="17"/>
      <c r="BM18" s="17">
        <v>3.5559478027833699E-2</v>
      </c>
      <c r="BN18" s="17">
        <v>4.5946976967892898E-2</v>
      </c>
      <c r="BO18" s="17"/>
      <c r="BP18" s="17">
        <v>4.7349951760485301E-2</v>
      </c>
      <c r="BQ18" s="17">
        <v>4.2220613650911697E-2</v>
      </c>
      <c r="BR18" s="17">
        <v>1.91739317826033E-2</v>
      </c>
      <c r="BS18" s="17">
        <v>3.3613257541982099E-2</v>
      </c>
      <c r="BT18" s="17"/>
      <c r="BU18" s="17">
        <v>3.26331235192132E-2</v>
      </c>
      <c r="BV18" s="17">
        <v>4.3852723266178999E-2</v>
      </c>
      <c r="BW18" s="17"/>
      <c r="BX18" s="17">
        <v>4.0847898151458402E-2</v>
      </c>
      <c r="BY18" s="17">
        <v>3.5606423606948399E-2</v>
      </c>
      <c r="BZ18" s="17"/>
      <c r="CA18" s="17">
        <v>1.21398936759063E-2</v>
      </c>
      <c r="CB18" s="17">
        <v>3.4222669862230201E-2</v>
      </c>
      <c r="CC18" s="17">
        <v>2.9020628035726199E-2</v>
      </c>
      <c r="CD18" s="17">
        <v>5.7510460355181599E-2</v>
      </c>
    </row>
    <row r="19" spans="2:82">
      <c r="B19" s="18" t="s">
        <v>116</v>
      </c>
      <c r="C19" s="17">
        <v>5.8705762653329698E-2</v>
      </c>
      <c r="D19" s="17">
        <v>5.8431376923960401E-2</v>
      </c>
      <c r="E19" s="17">
        <v>5.95227798783865E-2</v>
      </c>
      <c r="F19" s="17"/>
      <c r="G19" s="17">
        <v>7.9673270249750197E-2</v>
      </c>
      <c r="H19" s="17">
        <v>5.4233565614213497E-2</v>
      </c>
      <c r="I19" s="17">
        <v>3.8913582002759899E-2</v>
      </c>
      <c r="J19" s="17">
        <v>5.8729561758489403E-2</v>
      </c>
      <c r="K19" s="17">
        <v>9.3446189281441994E-2</v>
      </c>
      <c r="L19" s="17">
        <v>4.06512660739064E-2</v>
      </c>
      <c r="M19" s="17"/>
      <c r="N19" s="17">
        <v>5.2940696182734497E-2</v>
      </c>
      <c r="O19" s="17">
        <v>6.2879313756881397E-2</v>
      </c>
      <c r="P19" s="17">
        <v>5.4806475620168299E-2</v>
      </c>
      <c r="Q19" s="17">
        <v>6.6458147997981207E-2</v>
      </c>
      <c r="R19" s="17"/>
      <c r="S19" s="17">
        <v>6.79339505341396E-2</v>
      </c>
      <c r="T19" s="17">
        <v>5.56882778652079E-2</v>
      </c>
      <c r="U19" s="17">
        <v>6.3027633255551802E-2</v>
      </c>
      <c r="V19" s="17">
        <v>5.9140489846177001E-2</v>
      </c>
      <c r="W19" s="17">
        <v>1.22309741868535E-2</v>
      </c>
      <c r="X19" s="17">
        <v>8.8272896438336204E-2</v>
      </c>
      <c r="Y19" s="17">
        <v>6.4439945791337994E-2</v>
      </c>
      <c r="Z19" s="17">
        <v>5.0778100496271399E-2</v>
      </c>
      <c r="AA19" s="17">
        <v>6.0121160608400503E-2</v>
      </c>
      <c r="AB19" s="17">
        <v>6.3121885870546707E-2</v>
      </c>
      <c r="AC19" s="17">
        <v>4.6508133050562603E-2</v>
      </c>
      <c r="AD19" s="17">
        <v>2.36476584516742E-2</v>
      </c>
      <c r="AE19" s="17"/>
      <c r="AF19" s="17">
        <v>0</v>
      </c>
      <c r="AG19" s="17">
        <v>0.14631937957593699</v>
      </c>
      <c r="AH19" s="17">
        <v>8.0571217882347598E-2</v>
      </c>
      <c r="AI19" s="17">
        <v>4.2750272200483899E-2</v>
      </c>
      <c r="AJ19" s="17">
        <v>3.2051352329382402E-2</v>
      </c>
      <c r="AK19" s="17">
        <v>4.4073973470128501E-2</v>
      </c>
      <c r="AL19" s="17">
        <v>5.3274970032641901E-2</v>
      </c>
      <c r="AM19" s="17">
        <v>9.1021609695434005E-2</v>
      </c>
      <c r="AN19" s="17">
        <v>5.4515573182580102E-2</v>
      </c>
      <c r="AO19" s="17">
        <v>7.1785264283351302E-2</v>
      </c>
      <c r="AP19" s="17">
        <v>6.6932140786398003E-2</v>
      </c>
      <c r="AQ19" s="17">
        <v>4.4137466200314099E-2</v>
      </c>
      <c r="AR19" s="17">
        <v>7.02058678384503E-2</v>
      </c>
      <c r="AS19" s="17">
        <v>4.83452013863927E-2</v>
      </c>
      <c r="AT19" s="17">
        <v>3.6700008263862299E-2</v>
      </c>
      <c r="AU19" s="17">
        <v>4.38827586258346E-2</v>
      </c>
      <c r="AV19" s="17"/>
      <c r="AW19" s="17">
        <v>5.8505493164802899E-2</v>
      </c>
      <c r="AX19" s="17">
        <v>5.1961324801672898E-2</v>
      </c>
      <c r="AY19" s="17">
        <v>5.4677355757340201E-2</v>
      </c>
      <c r="AZ19" s="17">
        <v>6.72640760048695E-2</v>
      </c>
      <c r="BA19" s="17">
        <v>6.7111389747238903E-2</v>
      </c>
      <c r="BB19" s="17">
        <v>5.7836712578241398E-2</v>
      </c>
      <c r="BC19" s="17"/>
      <c r="BD19" s="17">
        <v>4.3920629672239302E-2</v>
      </c>
      <c r="BE19" s="17">
        <v>6.4860991888132102E-2</v>
      </c>
      <c r="BF19" s="17">
        <v>5.7324887887901403E-2</v>
      </c>
      <c r="BG19" s="17">
        <v>6.4610558207259403E-2</v>
      </c>
      <c r="BH19" s="17">
        <v>2.4338225293109798E-2</v>
      </c>
      <c r="BI19" s="17"/>
      <c r="BJ19" s="17">
        <v>5.6625566429389602E-2</v>
      </c>
      <c r="BK19" s="17">
        <v>6.91987634259357E-2</v>
      </c>
      <c r="BL19" s="17"/>
      <c r="BM19" s="17">
        <v>5.7686375649295803E-2</v>
      </c>
      <c r="BN19" s="17">
        <v>6.4333764903530294E-2</v>
      </c>
      <c r="BO19" s="17"/>
      <c r="BP19" s="17">
        <v>6.2963356110618804E-2</v>
      </c>
      <c r="BQ19" s="17">
        <v>7.1365350772446295E-2</v>
      </c>
      <c r="BR19" s="17">
        <v>5.52984100045062E-2</v>
      </c>
      <c r="BS19" s="17">
        <v>5.4575865714130103E-2</v>
      </c>
      <c r="BT19" s="17"/>
      <c r="BU19" s="17">
        <v>5.2039898950631103E-2</v>
      </c>
      <c r="BV19" s="17">
        <v>6.8157387100461E-2</v>
      </c>
      <c r="BW19" s="17"/>
      <c r="BX19" s="17">
        <v>5.3975282483735502E-2</v>
      </c>
      <c r="BY19" s="17">
        <v>6.0911680302248701E-2</v>
      </c>
      <c r="BZ19" s="17"/>
      <c r="CA19" s="17">
        <v>5.7529521238572502E-2</v>
      </c>
      <c r="CB19" s="17">
        <v>8.1980517621305496E-2</v>
      </c>
      <c r="CC19" s="17">
        <v>3.4455364067687198E-2</v>
      </c>
      <c r="CD19" s="17">
        <v>6.7142470825933498E-2</v>
      </c>
    </row>
    <row r="20" spans="2:82">
      <c r="B20" s="18" t="s">
        <v>124</v>
      </c>
      <c r="C20" s="19">
        <v>9.21617024068285E-2</v>
      </c>
      <c r="D20" s="19">
        <v>8.9830497568674006E-2</v>
      </c>
      <c r="E20" s="19">
        <v>9.5312372971710302E-2</v>
      </c>
      <c r="F20" s="19"/>
      <c r="G20" s="19">
        <v>3.4446469079929799E-2</v>
      </c>
      <c r="H20" s="19">
        <v>5.2511713997603099E-2</v>
      </c>
      <c r="I20" s="19">
        <v>8.0014852071389198E-2</v>
      </c>
      <c r="J20" s="19">
        <v>0.12519323113713601</v>
      </c>
      <c r="K20" s="19">
        <v>0.114233052032864</v>
      </c>
      <c r="L20" s="19">
        <v>0.124044179286602</v>
      </c>
      <c r="M20" s="19"/>
      <c r="N20" s="19">
        <v>7.6141894494960796E-2</v>
      </c>
      <c r="O20" s="19">
        <v>0.11190981578589899</v>
      </c>
      <c r="P20" s="19">
        <v>8.4536377893070405E-2</v>
      </c>
      <c r="Q20" s="19">
        <v>9.4335099579056406E-2</v>
      </c>
      <c r="R20" s="19"/>
      <c r="S20" s="19">
        <v>7.7573094637514703E-2</v>
      </c>
      <c r="T20" s="19">
        <v>0.105837839201863</v>
      </c>
      <c r="U20" s="19">
        <v>9.0487899141881406E-2</v>
      </c>
      <c r="V20" s="19">
        <v>9.5801711297225506E-2</v>
      </c>
      <c r="W20" s="19">
        <v>7.8463701943131597E-2</v>
      </c>
      <c r="X20" s="19">
        <v>8.9272338465311699E-2</v>
      </c>
      <c r="Y20" s="19">
        <v>9.0256536709606899E-2</v>
      </c>
      <c r="Z20" s="19">
        <v>7.9371970139039794E-2</v>
      </c>
      <c r="AA20" s="19">
        <v>8.6300815807102194E-2</v>
      </c>
      <c r="AB20" s="19">
        <v>0.127031628518984</v>
      </c>
      <c r="AC20" s="19">
        <v>0.108612722868969</v>
      </c>
      <c r="AD20" s="19">
        <v>2.42060759978238E-2</v>
      </c>
      <c r="AE20" s="19"/>
      <c r="AF20" s="19">
        <v>0</v>
      </c>
      <c r="AG20" s="19">
        <v>5.7109516387646601E-2</v>
      </c>
      <c r="AH20" s="19">
        <v>0.123639144711125</v>
      </c>
      <c r="AI20" s="19">
        <v>7.9079429075616506E-2</v>
      </c>
      <c r="AJ20" s="19">
        <v>0.15576771715898999</v>
      </c>
      <c r="AK20" s="19">
        <v>9.9179458010720797E-2</v>
      </c>
      <c r="AL20" s="19">
        <v>6.8891555635168703E-2</v>
      </c>
      <c r="AM20" s="19">
        <v>0.10551985326485699</v>
      </c>
      <c r="AN20" s="19">
        <v>0.105584667354336</v>
      </c>
      <c r="AO20" s="19">
        <v>0.123674779386464</v>
      </c>
      <c r="AP20" s="19">
        <v>5.7809704082190001E-2</v>
      </c>
      <c r="AQ20" s="19">
        <v>8.0185160890571705E-2</v>
      </c>
      <c r="AR20" s="19">
        <v>7.6188291927846305E-2</v>
      </c>
      <c r="AS20" s="19">
        <v>5.3251555010480102E-2</v>
      </c>
      <c r="AT20" s="19">
        <v>3.6142333262823199E-2</v>
      </c>
      <c r="AU20" s="19">
        <v>4.2778481885269698E-2</v>
      </c>
      <c r="AV20" s="19"/>
      <c r="AW20" s="19">
        <v>7.8038277665632705E-2</v>
      </c>
      <c r="AX20" s="19">
        <v>9.75248974404401E-2</v>
      </c>
      <c r="AY20" s="19">
        <v>0.11257836945788301</v>
      </c>
      <c r="AZ20" s="19">
        <v>9.4727739684369303E-2</v>
      </c>
      <c r="BA20" s="19">
        <v>9.8364500108401101E-2</v>
      </c>
      <c r="BB20" s="19">
        <v>5.7715021209317902E-2</v>
      </c>
      <c r="BC20" s="19"/>
      <c r="BD20" s="19">
        <v>0.12915909476653401</v>
      </c>
      <c r="BE20" s="19">
        <v>8.1252422644228495E-2</v>
      </c>
      <c r="BF20" s="19">
        <v>9.5263929627509195E-2</v>
      </c>
      <c r="BG20" s="19">
        <v>5.1195838811978603E-2</v>
      </c>
      <c r="BH20" s="19">
        <v>6.4103119054899599E-2</v>
      </c>
      <c r="BI20" s="19"/>
      <c r="BJ20" s="19">
        <v>9.6036586950948494E-2</v>
      </c>
      <c r="BK20" s="19">
        <v>7.4731718953835596E-2</v>
      </c>
      <c r="BL20" s="19"/>
      <c r="BM20" s="19">
        <v>9.7139906659520894E-2</v>
      </c>
      <c r="BN20" s="19">
        <v>6.9539867496767299E-2</v>
      </c>
      <c r="BO20" s="19"/>
      <c r="BP20" s="19">
        <v>7.1035948135160495E-2</v>
      </c>
      <c r="BQ20" s="19">
        <v>8.6951734656934801E-2</v>
      </c>
      <c r="BR20" s="19">
        <v>2.9633335987990801E-2</v>
      </c>
      <c r="BS20" s="19">
        <v>0.10345830623089899</v>
      </c>
      <c r="BT20" s="19"/>
      <c r="BU20" s="19">
        <v>8.0960641591431598E-2</v>
      </c>
      <c r="BV20" s="19">
        <v>0.10804384836096</v>
      </c>
      <c r="BW20" s="19"/>
      <c r="BX20" s="19">
        <v>6.8725041917066798E-2</v>
      </c>
      <c r="BY20" s="19">
        <v>0.10309068660137</v>
      </c>
      <c r="BZ20" s="19"/>
      <c r="CA20" s="19">
        <v>8.6686628117301406E-2</v>
      </c>
      <c r="CB20" s="19">
        <v>9.3515783389489404E-2</v>
      </c>
      <c r="CC20" s="19">
        <v>9.4847331370401203E-2</v>
      </c>
      <c r="CD20" s="19">
        <v>8.9568129261881804E-2</v>
      </c>
    </row>
    <row r="21" spans="2:82">
      <c r="B21" s="16" t="s">
        <v>16</v>
      </c>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CD25"/>
  <sheetViews>
    <sheetView showGridLines="0" topLeftCell="A16" workbookViewId="0">
      <pane xSplit="2" topLeftCell="C1" activePane="topRight" state="frozen"/>
      <selection pane="topRight" activeCell="B25" sqref="B25"/>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217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1962</v>
      </c>
      <c r="D7" s="10">
        <v>969</v>
      </c>
      <c r="E7" s="10">
        <v>988</v>
      </c>
      <c r="F7" s="10"/>
      <c r="G7" s="10">
        <v>260</v>
      </c>
      <c r="H7" s="10">
        <v>331</v>
      </c>
      <c r="I7" s="10">
        <v>321</v>
      </c>
      <c r="J7" s="10">
        <v>317</v>
      </c>
      <c r="K7" s="10">
        <v>290</v>
      </c>
      <c r="L7" s="10">
        <v>443</v>
      </c>
      <c r="M7" s="10"/>
      <c r="N7" s="10">
        <v>624</v>
      </c>
      <c r="O7" s="10">
        <v>541</v>
      </c>
      <c r="P7" s="10">
        <v>362</v>
      </c>
      <c r="Q7" s="10">
        <v>421</v>
      </c>
      <c r="R7" s="10"/>
      <c r="S7" s="10">
        <v>293</v>
      </c>
      <c r="T7" s="10">
        <v>261</v>
      </c>
      <c r="U7" s="10">
        <v>145</v>
      </c>
      <c r="V7" s="10">
        <v>157</v>
      </c>
      <c r="W7" s="10">
        <v>140</v>
      </c>
      <c r="X7" s="10">
        <v>184</v>
      </c>
      <c r="Y7" s="10">
        <v>165</v>
      </c>
      <c r="Z7" s="10">
        <v>91</v>
      </c>
      <c r="AA7" s="10">
        <v>232</v>
      </c>
      <c r="AB7" s="10">
        <v>146</v>
      </c>
      <c r="AC7" s="10">
        <v>95</v>
      </c>
      <c r="AD7" s="10">
        <v>53</v>
      </c>
      <c r="AE7" s="10"/>
      <c r="AF7" s="10">
        <v>10</v>
      </c>
      <c r="AG7" s="10">
        <v>81</v>
      </c>
      <c r="AH7" s="10">
        <v>136</v>
      </c>
      <c r="AI7" s="10">
        <v>122</v>
      </c>
      <c r="AJ7" s="10">
        <v>197</v>
      </c>
      <c r="AK7" s="10">
        <v>205</v>
      </c>
      <c r="AL7" s="10">
        <v>203</v>
      </c>
      <c r="AM7" s="10">
        <v>137</v>
      </c>
      <c r="AN7" s="10">
        <v>147</v>
      </c>
      <c r="AO7" s="10">
        <v>120</v>
      </c>
      <c r="AP7" s="10">
        <v>147</v>
      </c>
      <c r="AQ7" s="10">
        <v>96</v>
      </c>
      <c r="AR7" s="10">
        <v>80</v>
      </c>
      <c r="AS7" s="10">
        <v>51</v>
      </c>
      <c r="AT7" s="10">
        <v>43</v>
      </c>
      <c r="AU7" s="10">
        <v>111</v>
      </c>
      <c r="AV7" s="10"/>
      <c r="AW7" s="10">
        <v>467</v>
      </c>
      <c r="AX7" s="10">
        <v>558</v>
      </c>
      <c r="AY7" s="10">
        <v>230</v>
      </c>
      <c r="AZ7" s="10">
        <v>375</v>
      </c>
      <c r="BA7" s="10">
        <v>226</v>
      </c>
      <c r="BB7" s="10">
        <v>106</v>
      </c>
      <c r="BC7" s="10"/>
      <c r="BD7" s="10">
        <v>424</v>
      </c>
      <c r="BE7" s="10">
        <v>405</v>
      </c>
      <c r="BF7" s="10">
        <v>573</v>
      </c>
      <c r="BG7" s="10">
        <v>258</v>
      </c>
      <c r="BH7" s="10">
        <v>34</v>
      </c>
      <c r="BI7" s="10"/>
      <c r="BJ7" s="10">
        <v>1582</v>
      </c>
      <c r="BK7" s="10">
        <v>367</v>
      </c>
      <c r="BL7" s="10"/>
      <c r="BM7" s="10">
        <v>1611</v>
      </c>
      <c r="BN7" s="10">
        <v>340</v>
      </c>
      <c r="BO7" s="10"/>
      <c r="BP7" s="10">
        <v>225</v>
      </c>
      <c r="BQ7" s="10">
        <v>223</v>
      </c>
      <c r="BR7" s="10">
        <v>91</v>
      </c>
      <c r="BS7" s="10">
        <v>1337</v>
      </c>
      <c r="BT7" s="10"/>
      <c r="BU7" s="10">
        <v>1159</v>
      </c>
      <c r="BV7" s="10">
        <v>803</v>
      </c>
      <c r="BW7" s="10"/>
      <c r="BX7" s="10">
        <v>588</v>
      </c>
      <c r="BY7" s="10">
        <v>1374</v>
      </c>
      <c r="BZ7" s="10"/>
      <c r="CA7" s="10">
        <v>160</v>
      </c>
      <c r="CB7" s="10">
        <v>518</v>
      </c>
      <c r="CC7" s="10">
        <v>740</v>
      </c>
      <c r="CD7" s="10">
        <v>544</v>
      </c>
    </row>
    <row r="8" spans="2:82" ht="30" customHeight="1">
      <c r="B8" s="11" t="s">
        <v>99</v>
      </c>
      <c r="C8" s="11">
        <v>1958</v>
      </c>
      <c r="D8" s="11">
        <v>984</v>
      </c>
      <c r="E8" s="11">
        <v>969</v>
      </c>
      <c r="F8" s="11"/>
      <c r="G8" s="11">
        <v>287</v>
      </c>
      <c r="H8" s="11">
        <v>334</v>
      </c>
      <c r="I8" s="11">
        <v>325</v>
      </c>
      <c r="J8" s="11">
        <v>310</v>
      </c>
      <c r="K8" s="11">
        <v>276</v>
      </c>
      <c r="L8" s="11">
        <v>426</v>
      </c>
      <c r="M8" s="11"/>
      <c r="N8" s="11">
        <v>568</v>
      </c>
      <c r="O8" s="11">
        <v>505</v>
      </c>
      <c r="P8" s="11">
        <v>409</v>
      </c>
      <c r="Q8" s="11">
        <v>462</v>
      </c>
      <c r="R8" s="11"/>
      <c r="S8" s="11">
        <v>286</v>
      </c>
      <c r="T8" s="11">
        <v>242</v>
      </c>
      <c r="U8" s="11">
        <v>150</v>
      </c>
      <c r="V8" s="11">
        <v>171</v>
      </c>
      <c r="W8" s="11">
        <v>129</v>
      </c>
      <c r="X8" s="11">
        <v>184</v>
      </c>
      <c r="Y8" s="11">
        <v>148</v>
      </c>
      <c r="Z8" s="11">
        <v>84</v>
      </c>
      <c r="AA8" s="11">
        <v>219</v>
      </c>
      <c r="AB8" s="11">
        <v>175</v>
      </c>
      <c r="AC8" s="11">
        <v>101</v>
      </c>
      <c r="AD8" s="11">
        <v>68</v>
      </c>
      <c r="AE8" s="11"/>
      <c r="AF8" s="11">
        <v>10</v>
      </c>
      <c r="AG8" s="11">
        <v>87</v>
      </c>
      <c r="AH8" s="11">
        <v>140</v>
      </c>
      <c r="AI8" s="11">
        <v>123</v>
      </c>
      <c r="AJ8" s="11">
        <v>209</v>
      </c>
      <c r="AK8" s="11">
        <v>208</v>
      </c>
      <c r="AL8" s="11">
        <v>204</v>
      </c>
      <c r="AM8" s="11">
        <v>136</v>
      </c>
      <c r="AN8" s="11">
        <v>143</v>
      </c>
      <c r="AO8" s="11">
        <v>118</v>
      </c>
      <c r="AP8" s="11">
        <v>143</v>
      </c>
      <c r="AQ8" s="11">
        <v>94</v>
      </c>
      <c r="AR8" s="11">
        <v>78</v>
      </c>
      <c r="AS8" s="11">
        <v>50</v>
      </c>
      <c r="AT8" s="11">
        <v>40</v>
      </c>
      <c r="AU8" s="11">
        <v>100</v>
      </c>
      <c r="AV8" s="11"/>
      <c r="AW8" s="11">
        <v>471</v>
      </c>
      <c r="AX8" s="11">
        <v>544</v>
      </c>
      <c r="AY8" s="11">
        <v>236</v>
      </c>
      <c r="AZ8" s="11">
        <v>376</v>
      </c>
      <c r="BA8" s="11">
        <v>222</v>
      </c>
      <c r="BB8" s="11">
        <v>108</v>
      </c>
      <c r="BC8" s="11"/>
      <c r="BD8" s="11">
        <v>436</v>
      </c>
      <c r="BE8" s="11">
        <v>416</v>
      </c>
      <c r="BF8" s="11">
        <v>560</v>
      </c>
      <c r="BG8" s="11">
        <v>246</v>
      </c>
      <c r="BH8" s="11">
        <v>32</v>
      </c>
      <c r="BI8" s="11"/>
      <c r="BJ8" s="11">
        <v>1574</v>
      </c>
      <c r="BK8" s="11">
        <v>372</v>
      </c>
      <c r="BL8" s="11"/>
      <c r="BM8" s="11">
        <v>1601</v>
      </c>
      <c r="BN8" s="11">
        <v>345</v>
      </c>
      <c r="BO8" s="11"/>
      <c r="BP8" s="11">
        <v>225</v>
      </c>
      <c r="BQ8" s="11">
        <v>225</v>
      </c>
      <c r="BR8" s="11">
        <v>90</v>
      </c>
      <c r="BS8" s="11">
        <v>1330</v>
      </c>
      <c r="BT8" s="11"/>
      <c r="BU8" s="11">
        <v>1149</v>
      </c>
      <c r="BV8" s="11">
        <v>809</v>
      </c>
      <c r="BW8" s="11"/>
      <c r="BX8" s="11">
        <v>583</v>
      </c>
      <c r="BY8" s="11">
        <v>1375</v>
      </c>
      <c r="BZ8" s="11"/>
      <c r="CA8" s="11">
        <v>155</v>
      </c>
      <c r="CB8" s="11">
        <v>523</v>
      </c>
      <c r="CC8" s="11">
        <v>720</v>
      </c>
      <c r="CD8" s="11">
        <v>559</v>
      </c>
    </row>
    <row r="9" spans="2:82" ht="43.15">
      <c r="B9" s="18" t="s">
        <v>201</v>
      </c>
      <c r="C9" s="17">
        <v>0.26662247166909703</v>
      </c>
      <c r="D9" s="17">
        <v>0.25545676817005603</v>
      </c>
      <c r="E9" s="17">
        <v>0.27926521697801898</v>
      </c>
      <c r="F9" s="17"/>
      <c r="G9" s="17">
        <v>0.23329350129066501</v>
      </c>
      <c r="H9" s="17">
        <v>0.27417112218751999</v>
      </c>
      <c r="I9" s="17">
        <v>0.22697434463042299</v>
      </c>
      <c r="J9" s="17">
        <v>0.21863676312167599</v>
      </c>
      <c r="K9" s="17">
        <v>0.30235563272358801</v>
      </c>
      <c r="L9" s="17">
        <v>0.325314859330258</v>
      </c>
      <c r="M9" s="17"/>
      <c r="N9" s="17">
        <v>0.28847804596010501</v>
      </c>
      <c r="O9" s="17">
        <v>0.27243230478167502</v>
      </c>
      <c r="P9" s="17">
        <v>0.25234092488726101</v>
      </c>
      <c r="Q9" s="17">
        <v>0.25037439107526399</v>
      </c>
      <c r="R9" s="17"/>
      <c r="S9" s="17">
        <v>0.26236739224079397</v>
      </c>
      <c r="T9" s="17">
        <v>0.29087318714006799</v>
      </c>
      <c r="U9" s="17">
        <v>0.26473274713516898</v>
      </c>
      <c r="V9" s="17">
        <v>0.25634141679634798</v>
      </c>
      <c r="W9" s="17">
        <v>0.27225550534145698</v>
      </c>
      <c r="X9" s="17">
        <v>0.27978520593442902</v>
      </c>
      <c r="Y9" s="17">
        <v>0.270781784291731</v>
      </c>
      <c r="Z9" s="17">
        <v>0.231993076818515</v>
      </c>
      <c r="AA9" s="17">
        <v>0.26737535041035199</v>
      </c>
      <c r="AB9" s="17">
        <v>0.27749861313840302</v>
      </c>
      <c r="AC9" s="17">
        <v>0.20751612811536299</v>
      </c>
      <c r="AD9" s="17">
        <v>0.27352457320607398</v>
      </c>
      <c r="AE9" s="17"/>
      <c r="AF9" s="17">
        <v>0.36667425443072099</v>
      </c>
      <c r="AG9" s="17">
        <v>0.204936125191131</v>
      </c>
      <c r="AH9" s="17">
        <v>0.21112746040813399</v>
      </c>
      <c r="AI9" s="17">
        <v>0.30376114369402402</v>
      </c>
      <c r="AJ9" s="17">
        <v>0.30945816324946801</v>
      </c>
      <c r="AK9" s="17">
        <v>0.24068560529357599</v>
      </c>
      <c r="AL9" s="17">
        <v>0.23846871751833901</v>
      </c>
      <c r="AM9" s="17">
        <v>0.26064124765158903</v>
      </c>
      <c r="AN9" s="17">
        <v>0.27176774236380102</v>
      </c>
      <c r="AO9" s="17">
        <v>0.23737869651967</v>
      </c>
      <c r="AP9" s="17">
        <v>0.28022316441429601</v>
      </c>
      <c r="AQ9" s="17">
        <v>0.30502652465756802</v>
      </c>
      <c r="AR9" s="17">
        <v>0.25470771491257099</v>
      </c>
      <c r="AS9" s="17">
        <v>0.34476896182787498</v>
      </c>
      <c r="AT9" s="17">
        <v>0.36552263100997201</v>
      </c>
      <c r="AU9" s="17">
        <v>0.30826946841894698</v>
      </c>
      <c r="AV9" s="17"/>
      <c r="AW9" s="17">
        <v>0.241726603551042</v>
      </c>
      <c r="AX9" s="17">
        <v>0.251079094483115</v>
      </c>
      <c r="AY9" s="17">
        <v>0.29626504527228997</v>
      </c>
      <c r="AZ9" s="17">
        <v>0.26121344088480403</v>
      </c>
      <c r="BA9" s="17">
        <v>0.32254033422364398</v>
      </c>
      <c r="BB9" s="17">
        <v>0.29274187465413998</v>
      </c>
      <c r="BC9" s="17"/>
      <c r="BD9" s="17">
        <v>0.25983452578051502</v>
      </c>
      <c r="BE9" s="17">
        <v>0.240977317026213</v>
      </c>
      <c r="BF9" s="17">
        <v>0.26823218279170302</v>
      </c>
      <c r="BG9" s="17">
        <v>0.27587637044984298</v>
      </c>
      <c r="BH9" s="17">
        <v>0.33229141240577498</v>
      </c>
      <c r="BI9" s="17"/>
      <c r="BJ9" s="17">
        <v>0.26356478420698398</v>
      </c>
      <c r="BK9" s="17">
        <v>0.27590766108686499</v>
      </c>
      <c r="BL9" s="17"/>
      <c r="BM9" s="17">
        <v>0.26755313070389702</v>
      </c>
      <c r="BN9" s="17">
        <v>0.265785518199251</v>
      </c>
      <c r="BO9" s="17"/>
      <c r="BP9" s="17">
        <v>0.30529863468394702</v>
      </c>
      <c r="BQ9" s="17">
        <v>0.20987790428272801</v>
      </c>
      <c r="BR9" s="17">
        <v>0.225851114048569</v>
      </c>
      <c r="BS9" s="17">
        <v>0.27766733657251802</v>
      </c>
      <c r="BT9" s="17"/>
      <c r="BU9" s="17">
        <v>0.28139392790408502</v>
      </c>
      <c r="BV9" s="17">
        <v>0.245644001464876</v>
      </c>
      <c r="BW9" s="17"/>
      <c r="BX9" s="17">
        <v>0.28304979159674498</v>
      </c>
      <c r="BY9" s="17">
        <v>0.25966267517035302</v>
      </c>
      <c r="BZ9" s="17"/>
      <c r="CA9" s="17">
        <v>0.26364004674615898</v>
      </c>
      <c r="CB9" s="17">
        <v>0.26190510448613902</v>
      </c>
      <c r="CC9" s="17">
        <v>0.29269194055880499</v>
      </c>
      <c r="CD9" s="17">
        <v>0.23829108491308201</v>
      </c>
    </row>
    <row r="10" spans="2:82" ht="28.9">
      <c r="B10" s="18" t="s">
        <v>202</v>
      </c>
      <c r="C10" s="17">
        <v>8.5276387616942007E-2</v>
      </c>
      <c r="D10" s="17">
        <v>0.110993796110499</v>
      </c>
      <c r="E10" s="17">
        <v>5.8624530974999298E-2</v>
      </c>
      <c r="F10" s="17"/>
      <c r="G10" s="17">
        <v>4.0330997711831601E-2</v>
      </c>
      <c r="H10" s="17">
        <v>5.5792466138682897E-2</v>
      </c>
      <c r="I10" s="17">
        <v>0.115493804795347</v>
      </c>
      <c r="J10" s="17">
        <v>9.3322816177780293E-2</v>
      </c>
      <c r="K10" s="17">
        <v>0.107123459252284</v>
      </c>
      <c r="L10" s="17">
        <v>9.5575659426322804E-2</v>
      </c>
      <c r="M10" s="17"/>
      <c r="N10" s="17">
        <v>8.1479382152297899E-2</v>
      </c>
      <c r="O10" s="17">
        <v>8.9537129141367106E-2</v>
      </c>
      <c r="P10" s="17">
        <v>7.9755175075930801E-2</v>
      </c>
      <c r="Q10" s="17">
        <v>8.1361722392970307E-2</v>
      </c>
      <c r="R10" s="17"/>
      <c r="S10" s="17">
        <v>0.10552477594688001</v>
      </c>
      <c r="T10" s="17">
        <v>7.6904581152717394E-2</v>
      </c>
      <c r="U10" s="17">
        <v>6.1616659155418502E-2</v>
      </c>
      <c r="V10" s="17">
        <v>0.102798705615019</v>
      </c>
      <c r="W10" s="17">
        <v>7.3438953034080198E-2</v>
      </c>
      <c r="X10" s="17">
        <v>7.5711788980501599E-2</v>
      </c>
      <c r="Y10" s="17">
        <v>5.1379861415476902E-2</v>
      </c>
      <c r="Z10" s="17">
        <v>9.1239674870054605E-2</v>
      </c>
      <c r="AA10" s="17">
        <v>7.9477874507264706E-2</v>
      </c>
      <c r="AB10" s="17">
        <v>9.9342449234271796E-2</v>
      </c>
      <c r="AC10" s="17">
        <v>8.2390562508350099E-2</v>
      </c>
      <c r="AD10" s="17">
        <v>0.1395961968709</v>
      </c>
      <c r="AE10" s="17"/>
      <c r="AF10" s="17">
        <v>0.36283869820336101</v>
      </c>
      <c r="AG10" s="17">
        <v>7.9519906020462605E-2</v>
      </c>
      <c r="AH10" s="17">
        <v>0.11733849280874301</v>
      </c>
      <c r="AI10" s="17">
        <v>9.6456420051709596E-2</v>
      </c>
      <c r="AJ10" s="17">
        <v>7.7323881630859695E-2</v>
      </c>
      <c r="AK10" s="17">
        <v>7.3478283384536103E-2</v>
      </c>
      <c r="AL10" s="17">
        <v>9.6916212103358004E-2</v>
      </c>
      <c r="AM10" s="17">
        <v>0.13218586443373301</v>
      </c>
      <c r="AN10" s="17">
        <v>5.8563765089265897E-2</v>
      </c>
      <c r="AO10" s="17">
        <v>4.3369611672499003E-2</v>
      </c>
      <c r="AP10" s="17">
        <v>0.12932545753646099</v>
      </c>
      <c r="AQ10" s="17">
        <v>4.8918477589986097E-2</v>
      </c>
      <c r="AR10" s="17">
        <v>6.3417423770255901E-2</v>
      </c>
      <c r="AS10" s="17">
        <v>6.3911498210309794E-2</v>
      </c>
      <c r="AT10" s="17">
        <v>4.0894157960885802E-2</v>
      </c>
      <c r="AU10" s="17">
        <v>7.6767327715487096E-2</v>
      </c>
      <c r="AV10" s="17"/>
      <c r="AW10" s="17">
        <v>0.115810608189419</v>
      </c>
      <c r="AX10" s="17">
        <v>6.2013525322202299E-2</v>
      </c>
      <c r="AY10" s="17">
        <v>7.4168712543732404E-2</v>
      </c>
      <c r="AZ10" s="17">
        <v>8.4382447796740201E-2</v>
      </c>
      <c r="BA10" s="17">
        <v>8.2157205093021698E-2</v>
      </c>
      <c r="BB10" s="17">
        <v>0.102981315942167</v>
      </c>
      <c r="BC10" s="17"/>
      <c r="BD10" s="17">
        <v>9.7759224130554198E-2</v>
      </c>
      <c r="BE10" s="17">
        <v>8.8097938096071901E-2</v>
      </c>
      <c r="BF10" s="17">
        <v>7.3452667341382297E-2</v>
      </c>
      <c r="BG10" s="17">
        <v>7.8530208528246506E-2</v>
      </c>
      <c r="BH10" s="17">
        <v>0.120165657139191</v>
      </c>
      <c r="BI10" s="17"/>
      <c r="BJ10" s="17">
        <v>8.9770523420213993E-2</v>
      </c>
      <c r="BK10" s="17">
        <v>6.9137124009013007E-2</v>
      </c>
      <c r="BL10" s="17"/>
      <c r="BM10" s="17">
        <v>8.6061526192009297E-2</v>
      </c>
      <c r="BN10" s="17">
        <v>8.2019530289769604E-2</v>
      </c>
      <c r="BO10" s="17"/>
      <c r="BP10" s="17">
        <v>7.5221749930594703E-2</v>
      </c>
      <c r="BQ10" s="17">
        <v>7.2188557576631604E-2</v>
      </c>
      <c r="BR10" s="17">
        <v>6.7990496678858398E-2</v>
      </c>
      <c r="BS10" s="17">
        <v>8.8379178605682299E-2</v>
      </c>
      <c r="BT10" s="17"/>
      <c r="BU10" s="17">
        <v>9.3411577224079195E-2</v>
      </c>
      <c r="BV10" s="17">
        <v>7.37227648688496E-2</v>
      </c>
      <c r="BW10" s="17"/>
      <c r="BX10" s="17">
        <v>8.3627302695249997E-2</v>
      </c>
      <c r="BY10" s="17">
        <v>8.5975058825311507E-2</v>
      </c>
      <c r="BZ10" s="17"/>
      <c r="CA10" s="17">
        <v>9.7650907418218302E-2</v>
      </c>
      <c r="CB10" s="17">
        <v>7.7682296920515106E-2</v>
      </c>
      <c r="CC10" s="17">
        <v>9.6450145764071196E-2</v>
      </c>
      <c r="CD10" s="17">
        <v>7.4558737645060005E-2</v>
      </c>
    </row>
    <row r="11" spans="2:82" ht="28.9">
      <c r="B11" s="18" t="s">
        <v>205</v>
      </c>
      <c r="C11" s="17">
        <v>7.3791831883938105E-2</v>
      </c>
      <c r="D11" s="17">
        <v>8.3234208127136403E-2</v>
      </c>
      <c r="E11" s="17">
        <v>6.45556758932785E-2</v>
      </c>
      <c r="F11" s="17"/>
      <c r="G11" s="17">
        <v>5.2211858277196897E-2</v>
      </c>
      <c r="H11" s="17">
        <v>7.6197310864978204E-2</v>
      </c>
      <c r="I11" s="17">
        <v>7.5448325108531195E-2</v>
      </c>
      <c r="J11" s="17">
        <v>9.1860850691237395E-2</v>
      </c>
      <c r="K11" s="17">
        <v>6.34136194041231E-2</v>
      </c>
      <c r="L11" s="17">
        <v>7.8733134581347494E-2</v>
      </c>
      <c r="M11" s="17"/>
      <c r="N11" s="17">
        <v>7.47218554816938E-2</v>
      </c>
      <c r="O11" s="17">
        <v>6.9488677227277099E-2</v>
      </c>
      <c r="P11" s="17">
        <v>8.5282408462258597E-2</v>
      </c>
      <c r="Q11" s="17">
        <v>6.9386148052848901E-2</v>
      </c>
      <c r="R11" s="17"/>
      <c r="S11" s="17">
        <v>2.8493386108594199E-2</v>
      </c>
      <c r="T11" s="17">
        <v>0.11633539789936299</v>
      </c>
      <c r="U11" s="17">
        <v>7.9687327937196406E-2</v>
      </c>
      <c r="V11" s="17">
        <v>7.7422575575716399E-2</v>
      </c>
      <c r="W11" s="17">
        <v>6.2457747364876998E-2</v>
      </c>
      <c r="X11" s="17">
        <v>8.6090329409660299E-2</v>
      </c>
      <c r="Y11" s="17">
        <v>5.4017692183292103E-2</v>
      </c>
      <c r="Z11" s="17">
        <v>8.8505736633011894E-2</v>
      </c>
      <c r="AA11" s="17">
        <v>5.6859914667097999E-2</v>
      </c>
      <c r="AB11" s="17">
        <v>8.9184057904718297E-2</v>
      </c>
      <c r="AC11" s="17">
        <v>0.115939293173596</v>
      </c>
      <c r="AD11" s="17">
        <v>5.6421789064665703E-2</v>
      </c>
      <c r="AE11" s="17"/>
      <c r="AF11" s="17">
        <v>9.2824524846808601E-2</v>
      </c>
      <c r="AG11" s="17">
        <v>9.4879358384767701E-2</v>
      </c>
      <c r="AH11" s="17">
        <v>8.5009406369315504E-2</v>
      </c>
      <c r="AI11" s="17">
        <v>4.5506977519455101E-2</v>
      </c>
      <c r="AJ11" s="17">
        <v>7.8355249874876604E-2</v>
      </c>
      <c r="AK11" s="17">
        <v>9.55242410881839E-2</v>
      </c>
      <c r="AL11" s="17">
        <v>8.4121894698890601E-2</v>
      </c>
      <c r="AM11" s="17">
        <v>8.0248590972146303E-2</v>
      </c>
      <c r="AN11" s="17">
        <v>0.10269233048430799</v>
      </c>
      <c r="AO11" s="17">
        <v>6.7042029279806001E-2</v>
      </c>
      <c r="AP11" s="17">
        <v>6.4378260752902997E-2</v>
      </c>
      <c r="AQ11" s="17">
        <v>8.3227764697203804E-2</v>
      </c>
      <c r="AR11" s="17">
        <v>2.4836229795267999E-2</v>
      </c>
      <c r="AS11" s="17">
        <v>4.6508650732922201E-2</v>
      </c>
      <c r="AT11" s="17">
        <v>2.5572934723049501E-2</v>
      </c>
      <c r="AU11" s="17">
        <v>5.5928100086949602E-2</v>
      </c>
      <c r="AV11" s="17"/>
      <c r="AW11" s="17">
        <v>7.0867372894953706E-2</v>
      </c>
      <c r="AX11" s="17">
        <v>6.2326266306639101E-2</v>
      </c>
      <c r="AY11" s="17">
        <v>7.1517489125242903E-2</v>
      </c>
      <c r="AZ11" s="17">
        <v>9.1165943057295099E-2</v>
      </c>
      <c r="BA11" s="17">
        <v>8.3501687490485393E-2</v>
      </c>
      <c r="BB11" s="17">
        <v>6.8881284068491797E-2</v>
      </c>
      <c r="BC11" s="17"/>
      <c r="BD11" s="17">
        <v>7.1788006812467095E-2</v>
      </c>
      <c r="BE11" s="17">
        <v>7.9394152424810294E-2</v>
      </c>
      <c r="BF11" s="17">
        <v>6.7539056548701196E-2</v>
      </c>
      <c r="BG11" s="17">
        <v>7.7879477823810203E-2</v>
      </c>
      <c r="BH11" s="17">
        <v>0.113296603507083</v>
      </c>
      <c r="BI11" s="17"/>
      <c r="BJ11" s="17">
        <v>8.0557297104099507E-2</v>
      </c>
      <c r="BK11" s="17">
        <v>4.7644943174261302E-2</v>
      </c>
      <c r="BL11" s="17"/>
      <c r="BM11" s="17">
        <v>7.6257249803942898E-2</v>
      </c>
      <c r="BN11" s="17">
        <v>6.2245717537242402E-2</v>
      </c>
      <c r="BO11" s="17"/>
      <c r="BP11" s="17">
        <v>7.2160217670724502E-2</v>
      </c>
      <c r="BQ11" s="17">
        <v>5.3099764059995398E-2</v>
      </c>
      <c r="BR11" s="17">
        <v>8.1623458901607604E-2</v>
      </c>
      <c r="BS11" s="17">
        <v>7.8279771848800694E-2</v>
      </c>
      <c r="BT11" s="17"/>
      <c r="BU11" s="17">
        <v>8.5061523326120506E-2</v>
      </c>
      <c r="BV11" s="17">
        <v>5.7786579431537297E-2</v>
      </c>
      <c r="BW11" s="17"/>
      <c r="BX11" s="17">
        <v>7.6157706019966298E-2</v>
      </c>
      <c r="BY11" s="17">
        <v>7.2789477111466605E-2</v>
      </c>
      <c r="BZ11" s="17"/>
      <c r="CA11" s="17">
        <v>6.1103438792090903E-2</v>
      </c>
      <c r="CB11" s="17">
        <v>9.6762855276964196E-2</v>
      </c>
      <c r="CC11" s="17">
        <v>6.5300370368665803E-2</v>
      </c>
      <c r="CD11" s="17">
        <v>6.6751730936674594E-2</v>
      </c>
    </row>
    <row r="12" spans="2:82" ht="43.15">
      <c r="B12" s="18" t="s">
        <v>207</v>
      </c>
      <c r="C12" s="17">
        <v>2.3461901307531799E-2</v>
      </c>
      <c r="D12" s="17">
        <v>3.04766402811243E-2</v>
      </c>
      <c r="E12" s="17">
        <v>1.6447871773990499E-2</v>
      </c>
      <c r="F12" s="17"/>
      <c r="G12" s="17">
        <v>5.9370684556646999E-2</v>
      </c>
      <c r="H12" s="17">
        <v>2.4666683840222099E-2</v>
      </c>
      <c r="I12" s="17">
        <v>2.39650144789645E-2</v>
      </c>
      <c r="J12" s="17">
        <v>3.2433883524785302E-2</v>
      </c>
      <c r="K12" s="17">
        <v>3.6432778597850698E-3</v>
      </c>
      <c r="L12" s="17">
        <v>4.2269276606329799E-3</v>
      </c>
      <c r="M12" s="17"/>
      <c r="N12" s="17">
        <v>2.2155066468505499E-2</v>
      </c>
      <c r="O12" s="17">
        <v>1.7492215841999802E-2</v>
      </c>
      <c r="P12" s="17">
        <v>4.12826088321901E-2</v>
      </c>
      <c r="Q12" s="17">
        <v>1.6511071926937699E-2</v>
      </c>
      <c r="R12" s="17"/>
      <c r="S12" s="17">
        <v>2.4980630245007001E-2</v>
      </c>
      <c r="T12" s="17">
        <v>3.1456762779887001E-2</v>
      </c>
      <c r="U12" s="17">
        <v>2.1669370835668701E-2</v>
      </c>
      <c r="V12" s="17">
        <v>5.87721396999918E-3</v>
      </c>
      <c r="W12" s="17">
        <v>2.7069745520522499E-2</v>
      </c>
      <c r="X12" s="17">
        <v>2.5802869054051401E-2</v>
      </c>
      <c r="Y12" s="17">
        <v>3.1178899288202899E-2</v>
      </c>
      <c r="Z12" s="17">
        <v>0</v>
      </c>
      <c r="AA12" s="17">
        <v>3.7790407153861602E-2</v>
      </c>
      <c r="AB12" s="17">
        <v>1.8300806597581799E-2</v>
      </c>
      <c r="AC12" s="17">
        <v>0</v>
      </c>
      <c r="AD12" s="17">
        <v>3.7853371075280903E-2</v>
      </c>
      <c r="AE12" s="17"/>
      <c r="AF12" s="17">
        <v>0</v>
      </c>
      <c r="AG12" s="17">
        <v>2.75987323929432E-2</v>
      </c>
      <c r="AH12" s="17">
        <v>1.4295764492963599E-2</v>
      </c>
      <c r="AI12" s="17">
        <v>8.9895429778580095E-3</v>
      </c>
      <c r="AJ12" s="17">
        <v>3.1602925958843502E-2</v>
      </c>
      <c r="AK12" s="17">
        <v>7.9528979155421495E-3</v>
      </c>
      <c r="AL12" s="17">
        <v>2.7737759721367401E-2</v>
      </c>
      <c r="AM12" s="17">
        <v>2.1718662665848799E-2</v>
      </c>
      <c r="AN12" s="17">
        <v>1.6376031558554899E-2</v>
      </c>
      <c r="AO12" s="17">
        <v>5.5084276185682797E-2</v>
      </c>
      <c r="AP12" s="17">
        <v>1.33777689147057E-2</v>
      </c>
      <c r="AQ12" s="17">
        <v>2.6974362968435899E-2</v>
      </c>
      <c r="AR12" s="17">
        <v>1.47434983348888E-2</v>
      </c>
      <c r="AS12" s="17">
        <v>3.6244190695196001E-2</v>
      </c>
      <c r="AT12" s="17">
        <v>2.3635038949899399E-2</v>
      </c>
      <c r="AU12" s="17">
        <v>4.9750472661540798E-2</v>
      </c>
      <c r="AV12" s="17"/>
      <c r="AW12" s="17">
        <v>3.3045943561088899E-2</v>
      </c>
      <c r="AX12" s="17">
        <v>2.6790930611628402E-2</v>
      </c>
      <c r="AY12" s="17">
        <v>3.1195679215228499E-2</v>
      </c>
      <c r="AZ12" s="17">
        <v>9.0812261248921101E-3</v>
      </c>
      <c r="BA12" s="17">
        <v>2.25159169762017E-2</v>
      </c>
      <c r="BB12" s="17">
        <v>0</v>
      </c>
      <c r="BC12" s="17"/>
      <c r="BD12" s="17">
        <v>1.5405009475301899E-2</v>
      </c>
      <c r="BE12" s="17">
        <v>2.52265791042721E-2</v>
      </c>
      <c r="BF12" s="17">
        <v>2.9658245253301602E-2</v>
      </c>
      <c r="BG12" s="17">
        <v>3.4482257931500497E-2</v>
      </c>
      <c r="BH12" s="17">
        <v>0</v>
      </c>
      <c r="BI12" s="17"/>
      <c r="BJ12" s="17">
        <v>1.96627404815473E-2</v>
      </c>
      <c r="BK12" s="17">
        <v>4.0345437627456703E-2</v>
      </c>
      <c r="BL12" s="17"/>
      <c r="BM12" s="17">
        <v>2.3447017386379301E-2</v>
      </c>
      <c r="BN12" s="17">
        <v>2.4311430289203E-2</v>
      </c>
      <c r="BO12" s="17"/>
      <c r="BP12" s="17">
        <v>2.8593462471466099E-2</v>
      </c>
      <c r="BQ12" s="17">
        <v>4.48794362168995E-2</v>
      </c>
      <c r="BR12" s="17">
        <v>4.5865018751769598E-2</v>
      </c>
      <c r="BS12" s="17">
        <v>1.8351801231830799E-2</v>
      </c>
      <c r="BT12" s="17"/>
      <c r="BU12" s="17">
        <v>2.1711944527902202E-2</v>
      </c>
      <c r="BV12" s="17">
        <v>2.5947195619488501E-2</v>
      </c>
      <c r="BW12" s="17"/>
      <c r="BX12" s="17">
        <v>2.1645250975748698E-2</v>
      </c>
      <c r="BY12" s="17">
        <v>2.4231565298631502E-2</v>
      </c>
      <c r="BZ12" s="17"/>
      <c r="CA12" s="17">
        <v>2.9362865506258801E-2</v>
      </c>
      <c r="CB12" s="17">
        <v>1.37100046720143E-2</v>
      </c>
      <c r="CC12" s="17">
        <v>2.3054736058543999E-2</v>
      </c>
      <c r="CD12" s="17">
        <v>3.1474845322393301E-2</v>
      </c>
    </row>
    <row r="13" spans="2:82" ht="57.6">
      <c r="B13" s="18" t="s">
        <v>208</v>
      </c>
      <c r="C13" s="17">
        <v>6.3283205819078606E-2</v>
      </c>
      <c r="D13" s="17">
        <v>5.55203431057689E-2</v>
      </c>
      <c r="E13" s="17">
        <v>7.1479285838384005E-2</v>
      </c>
      <c r="F13" s="17"/>
      <c r="G13" s="17">
        <v>9.5956955911101594E-2</v>
      </c>
      <c r="H13" s="17">
        <v>7.9627282754429193E-2</v>
      </c>
      <c r="I13" s="17">
        <v>4.6969706582252503E-2</v>
      </c>
      <c r="J13" s="17">
        <v>6.7947733740741798E-2</v>
      </c>
      <c r="K13" s="17">
        <v>5.4663419527046897E-2</v>
      </c>
      <c r="L13" s="17">
        <v>4.3093574599626198E-2</v>
      </c>
      <c r="M13" s="17"/>
      <c r="N13" s="17">
        <v>6.3938077244705294E-2</v>
      </c>
      <c r="O13" s="17">
        <v>5.0913636740268997E-2</v>
      </c>
      <c r="P13" s="17">
        <v>7.7866108705845496E-2</v>
      </c>
      <c r="Q13" s="17">
        <v>6.2809265614593102E-2</v>
      </c>
      <c r="R13" s="17"/>
      <c r="S13" s="17">
        <v>0.118265027457258</v>
      </c>
      <c r="T13" s="17">
        <v>3.6685877150659303E-2</v>
      </c>
      <c r="U13" s="17">
        <v>7.5680336449359703E-2</v>
      </c>
      <c r="V13" s="17">
        <v>7.0272536964497603E-2</v>
      </c>
      <c r="W13" s="17">
        <v>6.2924148083770295E-2</v>
      </c>
      <c r="X13" s="17">
        <v>4.86905704502383E-2</v>
      </c>
      <c r="Y13" s="17">
        <v>3.6929578224034497E-2</v>
      </c>
      <c r="Z13" s="17">
        <v>6.6311101133189707E-2</v>
      </c>
      <c r="AA13" s="17">
        <v>6.2754724645926893E-2</v>
      </c>
      <c r="AB13" s="17">
        <v>6.0690965225059498E-2</v>
      </c>
      <c r="AC13" s="17">
        <v>5.2429960122559502E-2</v>
      </c>
      <c r="AD13" s="17">
        <v>0</v>
      </c>
      <c r="AE13" s="17"/>
      <c r="AF13" s="17">
        <v>0</v>
      </c>
      <c r="AG13" s="17">
        <v>8.4312794758488602E-2</v>
      </c>
      <c r="AH13" s="17">
        <v>3.6025360990697197E-2</v>
      </c>
      <c r="AI13" s="17">
        <v>4.2759126929301297E-2</v>
      </c>
      <c r="AJ13" s="17">
        <v>7.74200257027923E-2</v>
      </c>
      <c r="AK13" s="17">
        <v>8.0910435443030698E-2</v>
      </c>
      <c r="AL13" s="17">
        <v>7.9202948763428899E-2</v>
      </c>
      <c r="AM13" s="17">
        <v>7.7550035883149696E-2</v>
      </c>
      <c r="AN13" s="17">
        <v>6.9571783683087807E-2</v>
      </c>
      <c r="AO13" s="17">
        <v>5.2821549858204801E-2</v>
      </c>
      <c r="AP13" s="17">
        <v>5.6745595964692801E-2</v>
      </c>
      <c r="AQ13" s="17">
        <v>3.2847539756474899E-2</v>
      </c>
      <c r="AR13" s="17">
        <v>2.83541593041143E-2</v>
      </c>
      <c r="AS13" s="17">
        <v>5.6876114030233099E-2</v>
      </c>
      <c r="AT13" s="17">
        <v>4.64857295931356E-2</v>
      </c>
      <c r="AU13" s="17">
        <v>7.8410932620671003E-2</v>
      </c>
      <c r="AV13" s="17"/>
      <c r="AW13" s="17">
        <v>6.7443410715445101E-2</v>
      </c>
      <c r="AX13" s="17">
        <v>7.5779682760675898E-2</v>
      </c>
      <c r="AY13" s="17">
        <v>4.9573045031280003E-2</v>
      </c>
      <c r="AZ13" s="17">
        <v>5.90634766236596E-2</v>
      </c>
      <c r="BA13" s="17">
        <v>3.8841616754962102E-2</v>
      </c>
      <c r="BB13" s="17">
        <v>7.69971636068702E-2</v>
      </c>
      <c r="BC13" s="17"/>
      <c r="BD13" s="17">
        <v>6.8701016781292798E-2</v>
      </c>
      <c r="BE13" s="17">
        <v>5.7507285430501799E-2</v>
      </c>
      <c r="BF13" s="17">
        <v>6.8396124561607499E-2</v>
      </c>
      <c r="BG13" s="17">
        <v>5.4812928302260602E-2</v>
      </c>
      <c r="BH13" s="17">
        <v>9.8645392114414004E-2</v>
      </c>
      <c r="BI13" s="17"/>
      <c r="BJ13" s="17">
        <v>5.7691514781956402E-2</v>
      </c>
      <c r="BK13" s="17">
        <v>8.6880865291181206E-2</v>
      </c>
      <c r="BL13" s="17"/>
      <c r="BM13" s="17">
        <v>5.9485551407333699E-2</v>
      </c>
      <c r="BN13" s="17">
        <v>8.2987177501260306E-2</v>
      </c>
      <c r="BO13" s="17"/>
      <c r="BP13" s="17">
        <v>0.10119937797454601</v>
      </c>
      <c r="BQ13" s="17">
        <v>0.110834426234678</v>
      </c>
      <c r="BR13" s="17">
        <v>5.8667257401231597E-2</v>
      </c>
      <c r="BS13" s="17">
        <v>4.87626551949841E-2</v>
      </c>
      <c r="BT13" s="17"/>
      <c r="BU13" s="17">
        <v>6.0144192485298002E-2</v>
      </c>
      <c r="BV13" s="17">
        <v>6.7741242768569701E-2</v>
      </c>
      <c r="BW13" s="17"/>
      <c r="BX13" s="17">
        <v>7.7447975291285096E-2</v>
      </c>
      <c r="BY13" s="17">
        <v>5.7281988736050601E-2</v>
      </c>
      <c r="BZ13" s="17"/>
      <c r="CA13" s="17">
        <v>7.0835210001125304E-2</v>
      </c>
      <c r="CB13" s="17">
        <v>4.7966098746497501E-2</v>
      </c>
      <c r="CC13" s="17">
        <v>6.7700579792170298E-2</v>
      </c>
      <c r="CD13" s="17">
        <v>6.9832782402722907E-2</v>
      </c>
    </row>
    <row r="14" spans="2:82" ht="43.15">
      <c r="B14" s="18" t="s">
        <v>203</v>
      </c>
      <c r="C14" s="17">
        <v>9.8719467643810593E-2</v>
      </c>
      <c r="D14" s="17">
        <v>8.5184144521166696E-2</v>
      </c>
      <c r="E14" s="17">
        <v>0.112953635791236</v>
      </c>
      <c r="F14" s="17"/>
      <c r="G14" s="17">
        <v>0.13783737115314901</v>
      </c>
      <c r="H14" s="17">
        <v>0.109618212270746</v>
      </c>
      <c r="I14" s="17">
        <v>0.111145564321199</v>
      </c>
      <c r="J14" s="17">
        <v>0.106342526138107</v>
      </c>
      <c r="K14" s="17">
        <v>4.8088372865902798E-2</v>
      </c>
      <c r="L14" s="17">
        <v>8.1552114061153896E-2</v>
      </c>
      <c r="M14" s="17"/>
      <c r="N14" s="17">
        <v>7.4828572906022295E-2</v>
      </c>
      <c r="O14" s="17">
        <v>0.121503040097951</v>
      </c>
      <c r="P14" s="17">
        <v>0.100016082502457</v>
      </c>
      <c r="Q14" s="17">
        <v>0.102758600045492</v>
      </c>
      <c r="R14" s="17"/>
      <c r="S14" s="17">
        <v>0.103830200917563</v>
      </c>
      <c r="T14" s="17">
        <v>8.3338535752438894E-2</v>
      </c>
      <c r="U14" s="17">
        <v>0.12907921587680399</v>
      </c>
      <c r="V14" s="17">
        <v>0.121303792478356</v>
      </c>
      <c r="W14" s="17">
        <v>0.100183755683397</v>
      </c>
      <c r="X14" s="17">
        <v>8.1742615637078395E-2</v>
      </c>
      <c r="Y14" s="17">
        <v>0.14183156767549601</v>
      </c>
      <c r="Z14" s="17">
        <v>0.11463800353555199</v>
      </c>
      <c r="AA14" s="17">
        <v>8.4102181848784693E-2</v>
      </c>
      <c r="AB14" s="17">
        <v>6.2813966390288897E-2</v>
      </c>
      <c r="AC14" s="17">
        <v>8.8955714505658104E-2</v>
      </c>
      <c r="AD14" s="17">
        <v>9.1583106388445606E-2</v>
      </c>
      <c r="AE14" s="17"/>
      <c r="AF14" s="17">
        <v>0</v>
      </c>
      <c r="AG14" s="17">
        <v>7.6612686311092207E-2</v>
      </c>
      <c r="AH14" s="17">
        <v>0.12543636011613199</v>
      </c>
      <c r="AI14" s="17">
        <v>0.120286508005902</v>
      </c>
      <c r="AJ14" s="17">
        <v>6.1599215815907001E-2</v>
      </c>
      <c r="AK14" s="17">
        <v>7.6741664651055405E-2</v>
      </c>
      <c r="AL14" s="17">
        <v>0.10545837676485</v>
      </c>
      <c r="AM14" s="17">
        <v>5.7637764393337003E-2</v>
      </c>
      <c r="AN14" s="17">
        <v>0.116793999289197</v>
      </c>
      <c r="AO14" s="17">
        <v>0.13977915181565201</v>
      </c>
      <c r="AP14" s="17">
        <v>7.4184316232344796E-2</v>
      </c>
      <c r="AQ14" s="17">
        <v>0.113688854789637</v>
      </c>
      <c r="AR14" s="17">
        <v>0.15371382200518699</v>
      </c>
      <c r="AS14" s="17">
        <v>9.9437469575100801E-2</v>
      </c>
      <c r="AT14" s="17">
        <v>6.7459200352567597E-2</v>
      </c>
      <c r="AU14" s="17">
        <v>0.14148399278730001</v>
      </c>
      <c r="AV14" s="17"/>
      <c r="AW14" s="17">
        <v>9.30949262432436E-2</v>
      </c>
      <c r="AX14" s="17">
        <v>0.10230742596483899</v>
      </c>
      <c r="AY14" s="17">
        <v>0.124763765913356</v>
      </c>
      <c r="AZ14" s="17">
        <v>9.9527430912092194E-2</v>
      </c>
      <c r="BA14" s="17">
        <v>8.4038337113510803E-2</v>
      </c>
      <c r="BB14" s="17">
        <v>7.5571134822795399E-2</v>
      </c>
      <c r="BC14" s="17"/>
      <c r="BD14" s="17">
        <v>8.9443189441222398E-2</v>
      </c>
      <c r="BE14" s="17">
        <v>0.10326493294639801</v>
      </c>
      <c r="BF14" s="17">
        <v>9.9323651790463999E-2</v>
      </c>
      <c r="BG14" s="17">
        <v>0.110416948495048</v>
      </c>
      <c r="BH14" s="17">
        <v>8.0816684125351201E-2</v>
      </c>
      <c r="BI14" s="17"/>
      <c r="BJ14" s="17">
        <v>9.3250360534958998E-2</v>
      </c>
      <c r="BK14" s="17">
        <v>0.119020540394282</v>
      </c>
      <c r="BL14" s="17"/>
      <c r="BM14" s="17">
        <v>9.4508125683261099E-2</v>
      </c>
      <c r="BN14" s="17">
        <v>0.114843692270368</v>
      </c>
      <c r="BO14" s="17"/>
      <c r="BP14" s="17">
        <v>0.114752930341233</v>
      </c>
      <c r="BQ14" s="17">
        <v>9.8704393258624498E-2</v>
      </c>
      <c r="BR14" s="17">
        <v>8.9831473554539798E-2</v>
      </c>
      <c r="BS14" s="17">
        <v>9.4153375968982905E-2</v>
      </c>
      <c r="BT14" s="17"/>
      <c r="BU14" s="17">
        <v>9.9734339040889103E-2</v>
      </c>
      <c r="BV14" s="17">
        <v>9.7278143983771201E-2</v>
      </c>
      <c r="BW14" s="17"/>
      <c r="BX14" s="17">
        <v>0.107358333536561</v>
      </c>
      <c r="BY14" s="17">
        <v>9.50594215219666E-2</v>
      </c>
      <c r="BZ14" s="17"/>
      <c r="CA14" s="17">
        <v>0.10770970764672</v>
      </c>
      <c r="CB14" s="17">
        <v>9.1017504988957998E-2</v>
      </c>
      <c r="CC14" s="17">
        <v>9.4013706016603901E-2</v>
      </c>
      <c r="CD14" s="17">
        <v>0.10949261138914</v>
      </c>
    </row>
    <row r="15" spans="2:82" ht="28.9">
      <c r="B15" s="18" t="s">
        <v>204</v>
      </c>
      <c r="C15" s="17">
        <v>7.0903030841392906E-2</v>
      </c>
      <c r="D15" s="17">
        <v>6.33504628967098E-2</v>
      </c>
      <c r="E15" s="17">
        <v>7.8922471541816003E-2</v>
      </c>
      <c r="F15" s="17"/>
      <c r="G15" s="17">
        <v>6.5006533318382395E-2</v>
      </c>
      <c r="H15" s="17">
        <v>4.6593279668565302E-2</v>
      </c>
      <c r="I15" s="17">
        <v>6.8477298758309796E-2</v>
      </c>
      <c r="J15" s="17">
        <v>8.9560090337666806E-2</v>
      </c>
      <c r="K15" s="17">
        <v>9.3086497603806703E-2</v>
      </c>
      <c r="L15" s="17">
        <v>6.7821121978674598E-2</v>
      </c>
      <c r="M15" s="17"/>
      <c r="N15" s="17">
        <v>5.7426610560464698E-2</v>
      </c>
      <c r="O15" s="17">
        <v>6.0754570061723301E-2</v>
      </c>
      <c r="P15" s="17">
        <v>7.1128549507490701E-2</v>
      </c>
      <c r="Q15" s="17">
        <v>9.81377628765433E-2</v>
      </c>
      <c r="R15" s="17"/>
      <c r="S15" s="17">
        <v>6.0180445368654897E-2</v>
      </c>
      <c r="T15" s="17">
        <v>3.4648107020773901E-2</v>
      </c>
      <c r="U15" s="17">
        <v>8.6010712025816005E-2</v>
      </c>
      <c r="V15" s="17">
        <v>8.4839699028669502E-2</v>
      </c>
      <c r="W15" s="17">
        <v>4.6012102469736901E-2</v>
      </c>
      <c r="X15" s="17">
        <v>4.6629472782398401E-2</v>
      </c>
      <c r="Y15" s="17">
        <v>0.11027777987833701</v>
      </c>
      <c r="Z15" s="17">
        <v>8.25820255490268E-2</v>
      </c>
      <c r="AA15" s="17">
        <v>6.36368658041849E-2</v>
      </c>
      <c r="AB15" s="17">
        <v>9.6648607588651306E-2</v>
      </c>
      <c r="AC15" s="17">
        <v>7.2345703347295301E-2</v>
      </c>
      <c r="AD15" s="17">
        <v>0.14424512889317201</v>
      </c>
      <c r="AE15" s="17"/>
      <c r="AF15" s="17">
        <v>0</v>
      </c>
      <c r="AG15" s="17">
        <v>5.0213319376486702E-2</v>
      </c>
      <c r="AH15" s="17">
        <v>0.115826844833886</v>
      </c>
      <c r="AI15" s="17">
        <v>7.5184085710686396E-2</v>
      </c>
      <c r="AJ15" s="17">
        <v>5.6603169376722599E-2</v>
      </c>
      <c r="AK15" s="17">
        <v>0.115028119843459</v>
      </c>
      <c r="AL15" s="17">
        <v>6.6688745391299001E-2</v>
      </c>
      <c r="AM15" s="17">
        <v>8.8575258696864306E-2</v>
      </c>
      <c r="AN15" s="17">
        <v>6.7902438036396798E-2</v>
      </c>
      <c r="AO15" s="17">
        <v>7.6438306839143794E-2</v>
      </c>
      <c r="AP15" s="17">
        <v>4.3341452757132401E-2</v>
      </c>
      <c r="AQ15" s="17">
        <v>5.78856460793397E-2</v>
      </c>
      <c r="AR15" s="17">
        <v>5.6158450905017199E-2</v>
      </c>
      <c r="AS15" s="17">
        <v>8.2694329817009707E-2</v>
      </c>
      <c r="AT15" s="17">
        <v>4.24812838825245E-2</v>
      </c>
      <c r="AU15" s="17">
        <v>2.7276219418863899E-2</v>
      </c>
      <c r="AV15" s="17"/>
      <c r="AW15" s="17">
        <v>6.5678979037073995E-2</v>
      </c>
      <c r="AX15" s="17">
        <v>7.1496174591380093E-2</v>
      </c>
      <c r="AY15" s="17">
        <v>4.7557844613273899E-2</v>
      </c>
      <c r="AZ15" s="17">
        <v>6.3293935543603699E-2</v>
      </c>
      <c r="BA15" s="17">
        <v>0.113502746048513</v>
      </c>
      <c r="BB15" s="17">
        <v>8.0841386276902003E-2</v>
      </c>
      <c r="BC15" s="17"/>
      <c r="BD15" s="17">
        <v>9.3944369388666404E-2</v>
      </c>
      <c r="BE15" s="17">
        <v>6.83303963135415E-2</v>
      </c>
      <c r="BF15" s="17">
        <v>6.8014528053570805E-2</v>
      </c>
      <c r="BG15" s="17">
        <v>5.4285022902364997E-2</v>
      </c>
      <c r="BH15" s="17">
        <v>0</v>
      </c>
      <c r="BI15" s="17"/>
      <c r="BJ15" s="17">
        <v>7.3113057327582706E-2</v>
      </c>
      <c r="BK15" s="17">
        <v>6.3948690958304494E-2</v>
      </c>
      <c r="BL15" s="17"/>
      <c r="BM15" s="17">
        <v>7.5592161952738199E-2</v>
      </c>
      <c r="BN15" s="17">
        <v>5.1532145899725497E-2</v>
      </c>
      <c r="BO15" s="17"/>
      <c r="BP15" s="17">
        <v>4.8034959539795898E-2</v>
      </c>
      <c r="BQ15" s="17">
        <v>4.1431358576002601E-2</v>
      </c>
      <c r="BR15" s="17">
        <v>8.9357108450584893E-2</v>
      </c>
      <c r="BS15" s="17">
        <v>7.96733702266509E-2</v>
      </c>
      <c r="BT15" s="17"/>
      <c r="BU15" s="17">
        <v>6.6848047451649906E-2</v>
      </c>
      <c r="BV15" s="17">
        <v>7.6661931444492307E-2</v>
      </c>
      <c r="BW15" s="17"/>
      <c r="BX15" s="17">
        <v>6.3663833868533706E-2</v>
      </c>
      <c r="BY15" s="17">
        <v>7.3970076346522404E-2</v>
      </c>
      <c r="BZ15" s="17"/>
      <c r="CA15" s="17">
        <v>4.3993563114110797E-2</v>
      </c>
      <c r="CB15" s="17">
        <v>9.2469674021375597E-2</v>
      </c>
      <c r="CC15" s="17">
        <v>6.63012155723504E-2</v>
      </c>
      <c r="CD15" s="17">
        <v>6.4114678707850301E-2</v>
      </c>
    </row>
    <row r="16" spans="2:82" ht="43.15">
      <c r="B16" s="18" t="s">
        <v>209</v>
      </c>
      <c r="C16" s="17">
        <v>8.7085397846236798E-2</v>
      </c>
      <c r="D16" s="17">
        <v>8.4075163453945598E-2</v>
      </c>
      <c r="E16" s="17">
        <v>8.9615773402672502E-2</v>
      </c>
      <c r="F16" s="17"/>
      <c r="G16" s="17">
        <v>9.5475782214598098E-2</v>
      </c>
      <c r="H16" s="17">
        <v>9.0896812366094301E-2</v>
      </c>
      <c r="I16" s="17">
        <v>7.4635849585198893E-2</v>
      </c>
      <c r="J16" s="17">
        <v>8.6224886139288998E-2</v>
      </c>
      <c r="K16" s="17">
        <v>9.8858840836823905E-2</v>
      </c>
      <c r="L16" s="17">
        <v>8.0955831771173395E-2</v>
      </c>
      <c r="M16" s="17"/>
      <c r="N16" s="17">
        <v>9.1917284144564598E-2</v>
      </c>
      <c r="O16" s="17">
        <v>9.6109352959109204E-2</v>
      </c>
      <c r="P16" s="17">
        <v>8.7576435666651603E-2</v>
      </c>
      <c r="Q16" s="17">
        <v>7.14857574257724E-2</v>
      </c>
      <c r="R16" s="17"/>
      <c r="S16" s="17">
        <v>8.2397115547045693E-2</v>
      </c>
      <c r="T16" s="17">
        <v>7.7760713151386801E-2</v>
      </c>
      <c r="U16" s="17">
        <v>5.3845337266742198E-2</v>
      </c>
      <c r="V16" s="17">
        <v>8.2842630525910302E-2</v>
      </c>
      <c r="W16" s="17">
        <v>9.0905190885503903E-2</v>
      </c>
      <c r="X16" s="17">
        <v>9.2316518261248995E-2</v>
      </c>
      <c r="Y16" s="17">
        <v>9.4782244365836696E-2</v>
      </c>
      <c r="Z16" s="17">
        <v>0.118223666206683</v>
      </c>
      <c r="AA16" s="17">
        <v>0.11061173261594701</v>
      </c>
      <c r="AB16" s="17">
        <v>8.7553866822128804E-2</v>
      </c>
      <c r="AC16" s="17">
        <v>0.123043479560294</v>
      </c>
      <c r="AD16" s="17">
        <v>1.67433994309494E-2</v>
      </c>
      <c r="AE16" s="17"/>
      <c r="AF16" s="17">
        <v>0</v>
      </c>
      <c r="AG16" s="17">
        <v>3.2594557081252001E-2</v>
      </c>
      <c r="AH16" s="17">
        <v>5.0925542622488502E-2</v>
      </c>
      <c r="AI16" s="17">
        <v>9.6544778018824606E-2</v>
      </c>
      <c r="AJ16" s="17">
        <v>7.7457985764379095E-2</v>
      </c>
      <c r="AK16" s="17">
        <v>8.9610856839942105E-2</v>
      </c>
      <c r="AL16" s="17">
        <v>8.1882229247888696E-2</v>
      </c>
      <c r="AM16" s="17">
        <v>8.9824782265369094E-2</v>
      </c>
      <c r="AN16" s="17">
        <v>5.6603455597765598E-2</v>
      </c>
      <c r="AO16" s="17">
        <v>0.10729955056213</v>
      </c>
      <c r="AP16" s="17">
        <v>0.11454912734454201</v>
      </c>
      <c r="AQ16" s="17">
        <v>0.108663887777334</v>
      </c>
      <c r="AR16" s="17">
        <v>0.12586532287756999</v>
      </c>
      <c r="AS16" s="17">
        <v>7.5988459033717995E-2</v>
      </c>
      <c r="AT16" s="17">
        <v>0.11876188600019499</v>
      </c>
      <c r="AU16" s="17">
        <v>8.3271650581202297E-2</v>
      </c>
      <c r="AV16" s="17"/>
      <c r="AW16" s="17">
        <v>6.6501350595155995E-2</v>
      </c>
      <c r="AX16" s="17">
        <v>9.6700134284206402E-2</v>
      </c>
      <c r="AY16" s="17">
        <v>8.8357942883707796E-2</v>
      </c>
      <c r="AZ16" s="17">
        <v>9.44389958697293E-2</v>
      </c>
      <c r="BA16" s="17">
        <v>9.9797636148397498E-2</v>
      </c>
      <c r="BB16" s="17">
        <v>7.4038593192777502E-2</v>
      </c>
      <c r="BC16" s="17"/>
      <c r="BD16" s="17">
        <v>9.1609620054349902E-2</v>
      </c>
      <c r="BE16" s="17">
        <v>8.0192524295572304E-2</v>
      </c>
      <c r="BF16" s="17">
        <v>9.1429709696696795E-2</v>
      </c>
      <c r="BG16" s="17">
        <v>7.9730143532455305E-2</v>
      </c>
      <c r="BH16" s="17">
        <v>2.7719765586730501E-2</v>
      </c>
      <c r="BI16" s="17"/>
      <c r="BJ16" s="17">
        <v>8.9384284825868104E-2</v>
      </c>
      <c r="BK16" s="17">
        <v>7.5026565149580102E-2</v>
      </c>
      <c r="BL16" s="17"/>
      <c r="BM16" s="17">
        <v>8.5640225997127506E-2</v>
      </c>
      <c r="BN16" s="17">
        <v>9.4180029607013702E-2</v>
      </c>
      <c r="BO16" s="17"/>
      <c r="BP16" s="17">
        <v>8.3727590788571601E-2</v>
      </c>
      <c r="BQ16" s="17">
        <v>6.2664019709897503E-2</v>
      </c>
      <c r="BR16" s="17">
        <v>0.117097794641446</v>
      </c>
      <c r="BS16" s="17">
        <v>8.4888108239701193E-2</v>
      </c>
      <c r="BT16" s="17"/>
      <c r="BU16" s="17">
        <v>8.5489293038141095E-2</v>
      </c>
      <c r="BV16" s="17">
        <v>8.9352191087660002E-2</v>
      </c>
      <c r="BW16" s="17"/>
      <c r="BX16" s="17">
        <v>8.1675149092912402E-2</v>
      </c>
      <c r="BY16" s="17">
        <v>8.9377569088810796E-2</v>
      </c>
      <c r="BZ16" s="17"/>
      <c r="CA16" s="17">
        <v>9.24046915338297E-2</v>
      </c>
      <c r="CB16" s="17">
        <v>9.1409008443610801E-2</v>
      </c>
      <c r="CC16" s="17">
        <v>9.2403368629101895E-2</v>
      </c>
      <c r="CD16" s="17">
        <v>7.47140948889045E-2</v>
      </c>
    </row>
    <row r="17" spans="2:82" ht="43.15">
      <c r="B17" s="18" t="s">
        <v>210</v>
      </c>
      <c r="C17" s="17">
        <v>5.07483016388919E-2</v>
      </c>
      <c r="D17" s="17">
        <v>4.7051415164553897E-2</v>
      </c>
      <c r="E17" s="17">
        <v>5.4751728151338101E-2</v>
      </c>
      <c r="F17" s="17"/>
      <c r="G17" s="17">
        <v>0.1168774006279</v>
      </c>
      <c r="H17" s="17">
        <v>6.2085461914529197E-2</v>
      </c>
      <c r="I17" s="17">
        <v>6.7335394869943305E-2</v>
      </c>
      <c r="J17" s="17">
        <v>2.39913553903815E-2</v>
      </c>
      <c r="K17" s="17">
        <v>1.1908105459345199E-2</v>
      </c>
      <c r="L17" s="17">
        <v>2.9279776525190499E-2</v>
      </c>
      <c r="M17" s="17"/>
      <c r="N17" s="17">
        <v>4.53882006291354E-2</v>
      </c>
      <c r="O17" s="17">
        <v>3.1598715873814798E-2</v>
      </c>
      <c r="P17" s="17">
        <v>7.0465241218660504E-2</v>
      </c>
      <c r="Q17" s="17">
        <v>6.2305436720455402E-2</v>
      </c>
      <c r="R17" s="17"/>
      <c r="S17" s="17">
        <v>3.2444405666240503E-2</v>
      </c>
      <c r="T17" s="17">
        <v>3.4162814633888802E-2</v>
      </c>
      <c r="U17" s="17">
        <v>5.1586281921634398E-2</v>
      </c>
      <c r="V17" s="17">
        <v>3.4328121494926797E-2</v>
      </c>
      <c r="W17" s="17">
        <v>5.4217677533331399E-2</v>
      </c>
      <c r="X17" s="17">
        <v>6.3376259592574896E-2</v>
      </c>
      <c r="Y17" s="17">
        <v>4.8165971169825197E-2</v>
      </c>
      <c r="Z17" s="17">
        <v>7.4504539658051996E-2</v>
      </c>
      <c r="AA17" s="17">
        <v>7.9010248138766406E-2</v>
      </c>
      <c r="AB17" s="17">
        <v>5.63150535198573E-2</v>
      </c>
      <c r="AC17" s="17">
        <v>3.9029932742159698E-2</v>
      </c>
      <c r="AD17" s="17">
        <v>7.3429210704995806E-2</v>
      </c>
      <c r="AE17" s="17"/>
      <c r="AF17" s="17">
        <v>0</v>
      </c>
      <c r="AG17" s="17">
        <v>0.117408049915654</v>
      </c>
      <c r="AH17" s="17">
        <v>3.7993247900882203E-2</v>
      </c>
      <c r="AI17" s="17">
        <v>6.0356146067630199E-2</v>
      </c>
      <c r="AJ17" s="17">
        <v>4.4758565767489898E-2</v>
      </c>
      <c r="AK17" s="17">
        <v>3.5730802345366797E-2</v>
      </c>
      <c r="AL17" s="17">
        <v>6.1856172816289197E-2</v>
      </c>
      <c r="AM17" s="17">
        <v>2.2183140750859E-2</v>
      </c>
      <c r="AN17" s="17">
        <v>3.9276945114887198E-2</v>
      </c>
      <c r="AO17" s="17">
        <v>5.94498817995808E-2</v>
      </c>
      <c r="AP17" s="17">
        <v>5.4446414312094397E-2</v>
      </c>
      <c r="AQ17" s="17">
        <v>6.1218244402373098E-2</v>
      </c>
      <c r="AR17" s="17">
        <v>5.6634964935710901E-2</v>
      </c>
      <c r="AS17" s="17">
        <v>6.4473912331861602E-2</v>
      </c>
      <c r="AT17" s="17">
        <v>7.2565265396861894E-2</v>
      </c>
      <c r="AU17" s="17">
        <v>2.04387905607335E-2</v>
      </c>
      <c r="AV17" s="17"/>
      <c r="AW17" s="17">
        <v>6.6745769828279899E-2</v>
      </c>
      <c r="AX17" s="17">
        <v>4.5150491464021898E-2</v>
      </c>
      <c r="AY17" s="17">
        <v>4.5742187025104103E-2</v>
      </c>
      <c r="AZ17" s="17">
        <v>5.3827086626108203E-2</v>
      </c>
      <c r="BA17" s="17">
        <v>2.5031434798308799E-2</v>
      </c>
      <c r="BB17" s="17">
        <v>6.2116310838054301E-2</v>
      </c>
      <c r="BC17" s="17"/>
      <c r="BD17" s="17">
        <v>3.8219052550477299E-2</v>
      </c>
      <c r="BE17" s="17">
        <v>6.8612335139663E-2</v>
      </c>
      <c r="BF17" s="17">
        <v>4.7062697670941497E-2</v>
      </c>
      <c r="BG17" s="17">
        <v>5.60955760769654E-2</v>
      </c>
      <c r="BH17" s="17">
        <v>0</v>
      </c>
      <c r="BI17" s="17"/>
      <c r="BJ17" s="17">
        <v>4.80270905285256E-2</v>
      </c>
      <c r="BK17" s="17">
        <v>6.3992399562704805E-2</v>
      </c>
      <c r="BL17" s="17"/>
      <c r="BM17" s="17">
        <v>4.8068881235348797E-2</v>
      </c>
      <c r="BN17" s="17">
        <v>6.2298284962877398E-2</v>
      </c>
      <c r="BO17" s="17"/>
      <c r="BP17" s="17">
        <v>5.3013880889916203E-2</v>
      </c>
      <c r="BQ17" s="17">
        <v>7.2733757156790105E-2</v>
      </c>
      <c r="BR17" s="17">
        <v>5.4424213535966499E-2</v>
      </c>
      <c r="BS17" s="17">
        <v>4.6426763578126501E-2</v>
      </c>
      <c r="BT17" s="17"/>
      <c r="BU17" s="17">
        <v>4.6549149093452702E-2</v>
      </c>
      <c r="BV17" s="17">
        <v>5.6711951745968797E-2</v>
      </c>
      <c r="BW17" s="17"/>
      <c r="BX17" s="17">
        <v>5.8763778008171702E-2</v>
      </c>
      <c r="BY17" s="17">
        <v>4.7352368241577097E-2</v>
      </c>
      <c r="BZ17" s="17"/>
      <c r="CA17" s="17">
        <v>4.5150626027740198E-2</v>
      </c>
      <c r="CB17" s="17">
        <v>4.0051585446494301E-2</v>
      </c>
      <c r="CC17" s="17">
        <v>4.4932957949695297E-2</v>
      </c>
      <c r="CD17" s="17">
        <v>6.9801654839735203E-2</v>
      </c>
    </row>
    <row r="18" spans="2:82" ht="43.15">
      <c r="B18" s="18" t="s">
        <v>206</v>
      </c>
      <c r="C18" s="17">
        <v>2.8630295650574102E-2</v>
      </c>
      <c r="D18" s="17">
        <v>3.2451292640761797E-2</v>
      </c>
      <c r="E18" s="17">
        <v>2.3934759762116599E-2</v>
      </c>
      <c r="F18" s="17"/>
      <c r="G18" s="17">
        <v>4.6141566527907803E-2</v>
      </c>
      <c r="H18" s="17">
        <v>3.08391742132227E-2</v>
      </c>
      <c r="I18" s="17">
        <v>3.70338544630699E-2</v>
      </c>
      <c r="J18" s="17">
        <v>2.9340466368968799E-2</v>
      </c>
      <c r="K18" s="17">
        <v>3.3345379109504601E-2</v>
      </c>
      <c r="L18" s="17">
        <v>5.0966435179367704E-3</v>
      </c>
      <c r="M18" s="17"/>
      <c r="N18" s="17">
        <v>2.6013201009794599E-2</v>
      </c>
      <c r="O18" s="17">
        <v>3.17826177252062E-2</v>
      </c>
      <c r="P18" s="17">
        <v>1.96758039539081E-2</v>
      </c>
      <c r="Q18" s="17">
        <v>3.7188552017153403E-2</v>
      </c>
      <c r="R18" s="17"/>
      <c r="S18" s="17">
        <v>4.37714002914147E-2</v>
      </c>
      <c r="T18" s="17">
        <v>2.1421767486462899E-2</v>
      </c>
      <c r="U18" s="17">
        <v>1.33602413445571E-2</v>
      </c>
      <c r="V18" s="17">
        <v>1.9813810974291801E-2</v>
      </c>
      <c r="W18" s="17">
        <v>4.0630351321248398E-2</v>
      </c>
      <c r="X18" s="17">
        <v>4.2903157244890598E-2</v>
      </c>
      <c r="Y18" s="17">
        <v>1.2349136287376701E-2</v>
      </c>
      <c r="Z18" s="17">
        <v>2.2942689035698901E-2</v>
      </c>
      <c r="AA18" s="17">
        <v>3.60706998419748E-2</v>
      </c>
      <c r="AB18" s="17">
        <v>1.4292553889464E-2</v>
      </c>
      <c r="AC18" s="17">
        <v>5.5808603741323397E-2</v>
      </c>
      <c r="AD18" s="17">
        <v>0</v>
      </c>
      <c r="AE18" s="17"/>
      <c r="AF18" s="17">
        <v>0</v>
      </c>
      <c r="AG18" s="17">
        <v>8.0969908542425695E-2</v>
      </c>
      <c r="AH18" s="17">
        <v>3.1502795786555002E-2</v>
      </c>
      <c r="AI18" s="17">
        <v>4.6501795851973497E-2</v>
      </c>
      <c r="AJ18" s="17">
        <v>2.20903813303381E-2</v>
      </c>
      <c r="AK18" s="17">
        <v>2.3621761927703499E-2</v>
      </c>
      <c r="AL18" s="17">
        <v>2.4321622141076901E-2</v>
      </c>
      <c r="AM18" s="17">
        <v>5.1180075069974899E-2</v>
      </c>
      <c r="AN18" s="17">
        <v>2.3964210445146399E-2</v>
      </c>
      <c r="AO18" s="17">
        <v>2.2747755739186099E-2</v>
      </c>
      <c r="AP18" s="17">
        <v>1.1820724892587901E-2</v>
      </c>
      <c r="AQ18" s="17">
        <v>0</v>
      </c>
      <c r="AR18" s="17">
        <v>2.5758674632766002E-2</v>
      </c>
      <c r="AS18" s="17">
        <v>0</v>
      </c>
      <c r="AT18" s="17">
        <v>6.1936068540959198E-2</v>
      </c>
      <c r="AU18" s="17">
        <v>1.1130136202686099E-2</v>
      </c>
      <c r="AV18" s="17"/>
      <c r="AW18" s="17">
        <v>4.5865064292160099E-2</v>
      </c>
      <c r="AX18" s="17">
        <v>2.1230239005628301E-2</v>
      </c>
      <c r="AY18" s="17">
        <v>2.3195280861441799E-2</v>
      </c>
      <c r="AZ18" s="17">
        <v>2.6731320343837298E-2</v>
      </c>
      <c r="BA18" s="17">
        <v>1.3544441195398301E-2</v>
      </c>
      <c r="BB18" s="17">
        <v>4.0128799017940302E-2</v>
      </c>
      <c r="BC18" s="17"/>
      <c r="BD18" s="17">
        <v>3.6236073554157498E-2</v>
      </c>
      <c r="BE18" s="17">
        <v>3.4005562400669397E-2</v>
      </c>
      <c r="BF18" s="17">
        <v>2.8461984393294899E-2</v>
      </c>
      <c r="BG18" s="17">
        <v>2.5409699631484602E-2</v>
      </c>
      <c r="BH18" s="17">
        <v>2.4364276165773701E-2</v>
      </c>
      <c r="BI18" s="17"/>
      <c r="BJ18" s="17">
        <v>2.2811310880015701E-2</v>
      </c>
      <c r="BK18" s="17">
        <v>5.1557282752605398E-2</v>
      </c>
      <c r="BL18" s="17"/>
      <c r="BM18" s="17">
        <v>2.8501776915950201E-2</v>
      </c>
      <c r="BN18" s="17">
        <v>2.72901437501019E-2</v>
      </c>
      <c r="BO18" s="17"/>
      <c r="BP18" s="17">
        <v>1.3453267428489899E-2</v>
      </c>
      <c r="BQ18" s="17">
        <v>6.2150918149684702E-2</v>
      </c>
      <c r="BR18" s="17">
        <v>2.04645652952989E-2</v>
      </c>
      <c r="BS18" s="17">
        <v>2.5870021224422401E-2</v>
      </c>
      <c r="BT18" s="17"/>
      <c r="BU18" s="17">
        <v>1.7675308774143299E-2</v>
      </c>
      <c r="BV18" s="17">
        <v>4.4188603654795801E-2</v>
      </c>
      <c r="BW18" s="17"/>
      <c r="BX18" s="17">
        <v>2.24895343770374E-2</v>
      </c>
      <c r="BY18" s="17">
        <v>3.1231964638541401E-2</v>
      </c>
      <c r="BZ18" s="17"/>
      <c r="CA18" s="17">
        <v>3.0742940840857099E-2</v>
      </c>
      <c r="CB18" s="17">
        <v>2.3652703160794399E-2</v>
      </c>
      <c r="CC18" s="17">
        <v>2.0666205283635899E-2</v>
      </c>
      <c r="CD18" s="17">
        <v>4.2958864967147299E-2</v>
      </c>
    </row>
    <row r="19" spans="2:82">
      <c r="B19" s="18" t="s">
        <v>116</v>
      </c>
      <c r="C19" s="17">
        <v>5.8066097129904001E-2</v>
      </c>
      <c r="D19" s="17">
        <v>6.2308222475907102E-2</v>
      </c>
      <c r="E19" s="17">
        <v>5.4037774169697697E-2</v>
      </c>
      <c r="F19" s="17"/>
      <c r="G19" s="17">
        <v>2.13680627829025E-2</v>
      </c>
      <c r="H19" s="17">
        <v>9.8192713228679507E-2</v>
      </c>
      <c r="I19" s="17">
        <v>7.8559580985936295E-2</v>
      </c>
      <c r="J19" s="17">
        <v>5.1009320595111401E-2</v>
      </c>
      <c r="K19" s="17">
        <v>7.2255381442932601E-2</v>
      </c>
      <c r="L19" s="17">
        <v>3.1612218259017E-2</v>
      </c>
      <c r="M19" s="17"/>
      <c r="N19" s="17">
        <v>6.9551650568289006E-2</v>
      </c>
      <c r="O19" s="17">
        <v>4.7803769365360002E-2</v>
      </c>
      <c r="P19" s="17">
        <v>5.0468112034152801E-2</v>
      </c>
      <c r="Q19" s="17">
        <v>6.1643135924158203E-2</v>
      </c>
      <c r="R19" s="17"/>
      <c r="S19" s="17">
        <v>5.11910613000865E-2</v>
      </c>
      <c r="T19" s="17">
        <v>7.1480457117050103E-2</v>
      </c>
      <c r="U19" s="17">
        <v>7.1394957460452393E-2</v>
      </c>
      <c r="V19" s="17">
        <v>3.6209424265250499E-2</v>
      </c>
      <c r="W19" s="17">
        <v>6.9770392100207801E-2</v>
      </c>
      <c r="X19" s="17">
        <v>6.6767038862414196E-2</v>
      </c>
      <c r="Y19" s="17">
        <v>5.3300259148804797E-2</v>
      </c>
      <c r="Z19" s="17">
        <v>5.81527546531884E-2</v>
      </c>
      <c r="AA19" s="17">
        <v>5.3630796270986401E-2</v>
      </c>
      <c r="AB19" s="17">
        <v>5.3812715376907398E-2</v>
      </c>
      <c r="AC19" s="17">
        <v>4.1710229438318598E-2</v>
      </c>
      <c r="AD19" s="17">
        <v>7.8830081285198597E-2</v>
      </c>
      <c r="AE19" s="17"/>
      <c r="AF19" s="17">
        <v>0</v>
      </c>
      <c r="AG19" s="17">
        <v>7.9104462380680904E-2</v>
      </c>
      <c r="AH19" s="17">
        <v>7.1902274952409306E-2</v>
      </c>
      <c r="AI19" s="17">
        <v>4.1066215457774301E-2</v>
      </c>
      <c r="AJ19" s="17">
        <v>6.2997487269968594E-2</v>
      </c>
      <c r="AK19" s="17">
        <v>6.22637140903766E-2</v>
      </c>
      <c r="AL19" s="17">
        <v>5.3615002570785802E-2</v>
      </c>
      <c r="AM19" s="17">
        <v>4.5449427578690797E-2</v>
      </c>
      <c r="AN19" s="17">
        <v>5.10134421985831E-2</v>
      </c>
      <c r="AO19" s="17">
        <v>7.1811951215751499E-2</v>
      </c>
      <c r="AP19" s="17">
        <v>5.7904246086923197E-2</v>
      </c>
      <c r="AQ19" s="17">
        <v>4.9408051301367599E-2</v>
      </c>
      <c r="AR19" s="17">
        <v>5.8221941321223797E-2</v>
      </c>
      <c r="AS19" s="17">
        <v>7.3118295797317698E-2</v>
      </c>
      <c r="AT19" s="17">
        <v>7.0468707603755995E-2</v>
      </c>
      <c r="AU19" s="17">
        <v>7.8429750315837501E-2</v>
      </c>
      <c r="AV19" s="17"/>
      <c r="AW19" s="17">
        <v>7.0614548867677499E-2</v>
      </c>
      <c r="AX19" s="17">
        <v>5.9005253907258998E-2</v>
      </c>
      <c r="AY19" s="17">
        <v>6.5237018234246394E-2</v>
      </c>
      <c r="AZ19" s="17">
        <v>6.2532153085321798E-2</v>
      </c>
      <c r="BA19" s="17">
        <v>2.4309143730614099E-2</v>
      </c>
      <c r="BB19" s="17">
        <v>3.6650479965291298E-2</v>
      </c>
      <c r="BC19" s="17"/>
      <c r="BD19" s="17">
        <v>5.97195631103574E-2</v>
      </c>
      <c r="BE19" s="17">
        <v>6.28946335700801E-2</v>
      </c>
      <c r="BF19" s="17">
        <v>5.5776950450855997E-2</v>
      </c>
      <c r="BG19" s="17">
        <v>7.73663050084481E-2</v>
      </c>
      <c r="BH19" s="17">
        <v>9.1080913565909E-2</v>
      </c>
      <c r="BI19" s="17"/>
      <c r="BJ19" s="17">
        <v>5.8168261750681502E-2</v>
      </c>
      <c r="BK19" s="17">
        <v>5.9602440550341897E-2</v>
      </c>
      <c r="BL19" s="17"/>
      <c r="BM19" s="17">
        <v>5.6331336227379597E-2</v>
      </c>
      <c r="BN19" s="17">
        <v>5.98126354869132E-2</v>
      </c>
      <c r="BO19" s="17"/>
      <c r="BP19" s="17">
        <v>4.7913696968172097E-2</v>
      </c>
      <c r="BQ19" s="17">
        <v>9.9785875238641797E-2</v>
      </c>
      <c r="BR19" s="17">
        <v>5.1020208584808997E-2</v>
      </c>
      <c r="BS19" s="17">
        <v>5.2945708289994002E-2</v>
      </c>
      <c r="BT19" s="17"/>
      <c r="BU19" s="17">
        <v>4.8822118657147903E-2</v>
      </c>
      <c r="BV19" s="17">
        <v>7.1194425432419606E-2</v>
      </c>
      <c r="BW19" s="17"/>
      <c r="BX19" s="17">
        <v>4.4358323064613001E-2</v>
      </c>
      <c r="BY19" s="17">
        <v>6.3873698026785997E-2</v>
      </c>
      <c r="BZ19" s="17"/>
      <c r="CA19" s="17">
        <v>6.2147317696240698E-2</v>
      </c>
      <c r="CB19" s="17">
        <v>7.0131253883929406E-2</v>
      </c>
      <c r="CC19" s="17">
        <v>3.8602174577106303E-2</v>
      </c>
      <c r="CD19" s="17">
        <v>7.0709116673422806E-2</v>
      </c>
    </row>
    <row r="20" spans="2:82">
      <c r="B20" s="18" t="s">
        <v>124</v>
      </c>
      <c r="C20" s="19">
        <v>9.34116109526026E-2</v>
      </c>
      <c r="D20" s="19">
        <v>8.9897543052370799E-2</v>
      </c>
      <c r="E20" s="19">
        <v>9.5411275722450894E-2</v>
      </c>
      <c r="F20" s="19"/>
      <c r="G20" s="19">
        <v>3.6129285627717903E-2</v>
      </c>
      <c r="H20" s="19">
        <v>5.1319480552331299E-2</v>
      </c>
      <c r="I20" s="19">
        <v>7.3961261420824695E-2</v>
      </c>
      <c r="J20" s="19">
        <v>0.10932930777425499</v>
      </c>
      <c r="K20" s="19">
        <v>0.111258013914857</v>
      </c>
      <c r="L20" s="19">
        <v>0.15673813828866601</v>
      </c>
      <c r="M20" s="19"/>
      <c r="N20" s="19">
        <v>0.10410205287442199</v>
      </c>
      <c r="O20" s="19">
        <v>0.110583970184247</v>
      </c>
      <c r="P20" s="19">
        <v>6.4142549153194006E-2</v>
      </c>
      <c r="Q20" s="19">
        <v>8.6038155927811097E-2</v>
      </c>
      <c r="R20" s="19"/>
      <c r="S20" s="19">
        <v>8.6554158910460893E-2</v>
      </c>
      <c r="T20" s="19">
        <v>0.12493179871530399</v>
      </c>
      <c r="U20" s="19">
        <v>9.1336812591181205E-2</v>
      </c>
      <c r="V20" s="19">
        <v>0.107950072311015</v>
      </c>
      <c r="W20" s="19">
        <v>0.100134430661868</v>
      </c>
      <c r="X20" s="19">
        <v>9.0184173790513397E-2</v>
      </c>
      <c r="Y20" s="19">
        <v>9.5005226071586596E-2</v>
      </c>
      <c r="Z20" s="19">
        <v>5.0906731907028199E-2</v>
      </c>
      <c r="AA20" s="19">
        <v>6.8679204094852703E-2</v>
      </c>
      <c r="AB20" s="19">
        <v>8.3546344312667997E-2</v>
      </c>
      <c r="AC20" s="19">
        <v>0.120830392745082</v>
      </c>
      <c r="AD20" s="19">
        <v>8.7773143080318305E-2</v>
      </c>
      <c r="AE20" s="19"/>
      <c r="AF20" s="19">
        <v>0.177662522519109</v>
      </c>
      <c r="AG20" s="19">
        <v>7.1850099644614696E-2</v>
      </c>
      <c r="AH20" s="19">
        <v>0.102616448717794</v>
      </c>
      <c r="AI20" s="19">
        <v>6.2587259714860802E-2</v>
      </c>
      <c r="AJ20" s="19">
        <v>0.100332948258355</v>
      </c>
      <c r="AK20" s="19">
        <v>9.8451617177228501E-2</v>
      </c>
      <c r="AL20" s="19">
        <v>7.9730318262426603E-2</v>
      </c>
      <c r="AM20" s="19">
        <v>7.2805149638437205E-2</v>
      </c>
      <c r="AN20" s="19">
        <v>0.125473856139007</v>
      </c>
      <c r="AO20" s="19">
        <v>6.6777238512693599E-2</v>
      </c>
      <c r="AP20" s="19">
        <v>9.9703470791316806E-2</v>
      </c>
      <c r="AQ20" s="19">
        <v>0.11214064598027899</v>
      </c>
      <c r="AR20" s="19">
        <v>0.13758779720542599</v>
      </c>
      <c r="AS20" s="19">
        <v>5.5978117948455898E-2</v>
      </c>
      <c r="AT20" s="19">
        <v>6.4217095986192796E-2</v>
      </c>
      <c r="AU20" s="19">
        <v>6.8843158629781798E-2</v>
      </c>
      <c r="AV20" s="19"/>
      <c r="AW20" s="19">
        <v>6.26054222244605E-2</v>
      </c>
      <c r="AX20" s="19">
        <v>0.12612078129840501</v>
      </c>
      <c r="AY20" s="19">
        <v>8.2425989281096707E-2</v>
      </c>
      <c r="AZ20" s="19">
        <v>9.4742543131916199E-2</v>
      </c>
      <c r="BA20" s="19">
        <v>9.0219500426942795E-2</v>
      </c>
      <c r="BB20" s="19">
        <v>8.9051657614570304E-2</v>
      </c>
      <c r="BC20" s="19"/>
      <c r="BD20" s="19">
        <v>7.7340348920638402E-2</v>
      </c>
      <c r="BE20" s="19">
        <v>9.1496343252206694E-2</v>
      </c>
      <c r="BF20" s="19">
        <v>0.10265220144748</v>
      </c>
      <c r="BG20" s="19">
        <v>7.5115061317572299E-2</v>
      </c>
      <c r="BH20" s="19">
        <v>0.111619295389772</v>
      </c>
      <c r="BI20" s="19"/>
      <c r="BJ20" s="19">
        <v>0.103998774157566</v>
      </c>
      <c r="BK20" s="19">
        <v>4.6936049443403599E-2</v>
      </c>
      <c r="BL20" s="19"/>
      <c r="BM20" s="19">
        <v>9.8553016494631898E-2</v>
      </c>
      <c r="BN20" s="19">
        <v>7.2693694206273904E-2</v>
      </c>
      <c r="BO20" s="19"/>
      <c r="BP20" s="19">
        <v>5.6630231312542703E-2</v>
      </c>
      <c r="BQ20" s="19">
        <v>7.1649589539426295E-2</v>
      </c>
      <c r="BR20" s="19">
        <v>9.7807290155318694E-2</v>
      </c>
      <c r="BS20" s="19">
        <v>0.104601909018306</v>
      </c>
      <c r="BT20" s="19"/>
      <c r="BU20" s="19">
        <v>9.31585784770909E-2</v>
      </c>
      <c r="BV20" s="19">
        <v>9.3770968497571605E-2</v>
      </c>
      <c r="BW20" s="19"/>
      <c r="BX20" s="19">
        <v>7.9763021473175197E-2</v>
      </c>
      <c r="BY20" s="19">
        <v>9.9194136993982399E-2</v>
      </c>
      <c r="BZ20" s="19"/>
      <c r="CA20" s="19">
        <v>9.5258684676648497E-2</v>
      </c>
      <c r="CB20" s="19">
        <v>9.3241909952706994E-2</v>
      </c>
      <c r="CC20" s="19">
        <v>9.7882599429249803E-2</v>
      </c>
      <c r="CD20" s="19">
        <v>8.7299797313867097E-2</v>
      </c>
    </row>
    <row r="21" spans="2:82">
      <c r="B21" s="16" t="s">
        <v>16</v>
      </c>
    </row>
    <row r="22" spans="2:82">
      <c r="B22" t="s">
        <v>427</v>
      </c>
    </row>
    <row r="23" spans="2:82">
      <c r="B23" t="s">
        <v>428</v>
      </c>
    </row>
    <row r="25" spans="2:82">
      <c r="B25"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218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28.9">
      <c r="B9" s="18" t="s">
        <v>219</v>
      </c>
      <c r="C9" s="17">
        <v>0.68820467652222295</v>
      </c>
      <c r="D9" s="17">
        <v>0.74434055004310096</v>
      </c>
      <c r="E9" s="17">
        <v>0.63451636553562896</v>
      </c>
      <c r="F9" s="17"/>
      <c r="G9" s="17">
        <v>0.56076400353417499</v>
      </c>
      <c r="H9" s="17">
        <v>0.66306097923657803</v>
      </c>
      <c r="I9" s="17">
        <v>0.68454604770081895</v>
      </c>
      <c r="J9" s="17">
        <v>0.676901679415434</v>
      </c>
      <c r="K9" s="17">
        <v>0.73309524862850695</v>
      </c>
      <c r="L9" s="17">
        <v>0.77561298014786295</v>
      </c>
      <c r="M9" s="17"/>
      <c r="N9" s="17">
        <v>0.812936834186197</v>
      </c>
      <c r="O9" s="17">
        <v>0.71850017822922096</v>
      </c>
      <c r="P9" s="17">
        <v>0.62262355421809201</v>
      </c>
      <c r="Q9" s="17">
        <v>0.57932483887906505</v>
      </c>
      <c r="R9" s="17"/>
      <c r="S9" s="17">
        <v>0.68010879016520498</v>
      </c>
      <c r="T9" s="17">
        <v>0.73399827526331296</v>
      </c>
      <c r="U9" s="17">
        <v>0.67683308818951005</v>
      </c>
      <c r="V9" s="17">
        <v>0.66375375750480903</v>
      </c>
      <c r="W9" s="17">
        <v>0.69006244085350699</v>
      </c>
      <c r="X9" s="17">
        <v>0.62794013797470205</v>
      </c>
      <c r="Y9" s="17">
        <v>0.68112697280581802</v>
      </c>
      <c r="Z9" s="17">
        <v>0.65774120004289005</v>
      </c>
      <c r="AA9" s="17">
        <v>0.67305529696619704</v>
      </c>
      <c r="AB9" s="17">
        <v>0.74915500227425103</v>
      </c>
      <c r="AC9" s="17">
        <v>0.69139963544892002</v>
      </c>
      <c r="AD9" s="17">
        <v>0.73457956754355702</v>
      </c>
      <c r="AE9" s="17"/>
      <c r="AF9" s="17">
        <v>0.41951811471471001</v>
      </c>
      <c r="AG9" s="17">
        <v>0.49836967524562398</v>
      </c>
      <c r="AH9" s="17">
        <v>0.595536842685368</v>
      </c>
      <c r="AI9" s="17">
        <v>0.63395160902701797</v>
      </c>
      <c r="AJ9" s="17">
        <v>0.63112988723902996</v>
      </c>
      <c r="AK9" s="17">
        <v>0.700946288060181</v>
      </c>
      <c r="AL9" s="17">
        <v>0.62887120709375</v>
      </c>
      <c r="AM9" s="17">
        <v>0.70645153926548798</v>
      </c>
      <c r="AN9" s="17">
        <v>0.75241349951399805</v>
      </c>
      <c r="AO9" s="17">
        <v>0.72855716817343397</v>
      </c>
      <c r="AP9" s="17">
        <v>0.74689530644860502</v>
      </c>
      <c r="AQ9" s="17">
        <v>0.75339874149520802</v>
      </c>
      <c r="AR9" s="17">
        <v>0.78496521578820999</v>
      </c>
      <c r="AS9" s="17">
        <v>0.79595515101510095</v>
      </c>
      <c r="AT9" s="17">
        <v>0.78431597728352198</v>
      </c>
      <c r="AU9" s="17">
        <v>0.84698191262985401</v>
      </c>
      <c r="AV9" s="17"/>
      <c r="AW9" s="17">
        <v>0.69339307513142401</v>
      </c>
      <c r="AX9" s="17">
        <v>0.69875341688257298</v>
      </c>
      <c r="AY9" s="17">
        <v>0.66535049043804395</v>
      </c>
      <c r="AZ9" s="17">
        <v>0.67731252017908405</v>
      </c>
      <c r="BA9" s="17">
        <v>0.715554118111008</v>
      </c>
      <c r="BB9" s="17">
        <v>0.65697760669079797</v>
      </c>
      <c r="BC9" s="17"/>
      <c r="BD9" s="17">
        <v>0.58677379978575595</v>
      </c>
      <c r="BE9" s="17">
        <v>0.65268353221501496</v>
      </c>
      <c r="BF9" s="17">
        <v>0.76676378696333303</v>
      </c>
      <c r="BG9" s="17">
        <v>0.76448422624868395</v>
      </c>
      <c r="BH9" s="17">
        <v>0.85721617034252395</v>
      </c>
      <c r="BI9" s="17"/>
      <c r="BJ9" s="17">
        <v>0.70508249591920502</v>
      </c>
      <c r="BK9" s="17">
        <v>0.614047079199326</v>
      </c>
      <c r="BL9" s="17"/>
      <c r="BM9" s="17">
        <v>0.69222357000979995</v>
      </c>
      <c r="BN9" s="17">
        <v>0.66991075693907198</v>
      </c>
      <c r="BO9" s="17"/>
      <c r="BP9" s="17">
        <v>0.65640958249282799</v>
      </c>
      <c r="BQ9" s="17">
        <v>0.66265512323522002</v>
      </c>
      <c r="BR9" s="17">
        <v>0.64829331357767594</v>
      </c>
      <c r="BS9" s="17">
        <v>0.700343385958617</v>
      </c>
      <c r="BT9" s="17"/>
      <c r="BU9" s="17">
        <v>0.74019658514104503</v>
      </c>
      <c r="BV9" s="17">
        <v>0.62202109558619301</v>
      </c>
      <c r="BW9" s="17"/>
      <c r="BX9" s="17">
        <v>0.71858721786559299</v>
      </c>
      <c r="BY9" s="17">
        <v>0.67615326564630096</v>
      </c>
      <c r="BZ9" s="17"/>
      <c r="CA9" s="17">
        <v>0.78828126962193601</v>
      </c>
      <c r="CB9" s="17">
        <v>0.67294402201576298</v>
      </c>
      <c r="CC9" s="17">
        <v>0.78574339168644802</v>
      </c>
      <c r="CD9" s="17">
        <v>0.57224369703498001</v>
      </c>
    </row>
    <row r="10" spans="2:82" ht="43.15">
      <c r="B10" s="18" t="s">
        <v>220</v>
      </c>
      <c r="C10" s="17">
        <v>0.172759557301122</v>
      </c>
      <c r="D10" s="17">
        <v>0.15279720252038401</v>
      </c>
      <c r="E10" s="17">
        <v>0.192085019538354</v>
      </c>
      <c r="F10" s="17"/>
      <c r="G10" s="17">
        <v>0.28519931043388103</v>
      </c>
      <c r="H10" s="17">
        <v>0.178125989567502</v>
      </c>
      <c r="I10" s="17">
        <v>0.183254748247278</v>
      </c>
      <c r="J10" s="17">
        <v>0.16387366064467301</v>
      </c>
      <c r="K10" s="17">
        <v>0.13164551399167801</v>
      </c>
      <c r="L10" s="17">
        <v>0.119755666583932</v>
      </c>
      <c r="M10" s="17"/>
      <c r="N10" s="17">
        <v>0.12317961572195001</v>
      </c>
      <c r="O10" s="17">
        <v>0.16887316552755099</v>
      </c>
      <c r="P10" s="17">
        <v>0.20428070556876801</v>
      </c>
      <c r="Q10" s="17">
        <v>0.20399453016121</v>
      </c>
      <c r="R10" s="17"/>
      <c r="S10" s="17">
        <v>0.18968392947930399</v>
      </c>
      <c r="T10" s="17">
        <v>0.171901636585954</v>
      </c>
      <c r="U10" s="17">
        <v>0.15099081772978601</v>
      </c>
      <c r="V10" s="17">
        <v>0.15424751239466999</v>
      </c>
      <c r="W10" s="17">
        <v>0.167024493320234</v>
      </c>
      <c r="X10" s="17">
        <v>0.208559194420841</v>
      </c>
      <c r="Y10" s="17">
        <v>0.188439387638414</v>
      </c>
      <c r="Z10" s="17">
        <v>0.200109424896942</v>
      </c>
      <c r="AA10" s="17">
        <v>0.16621262848276999</v>
      </c>
      <c r="AB10" s="17">
        <v>0.15182769448813099</v>
      </c>
      <c r="AC10" s="17">
        <v>0.15228608986876199</v>
      </c>
      <c r="AD10" s="17">
        <v>0.15969926950746799</v>
      </c>
      <c r="AE10" s="17"/>
      <c r="AF10" s="17">
        <v>0.30743395012796598</v>
      </c>
      <c r="AG10" s="17">
        <v>0.23797513482475299</v>
      </c>
      <c r="AH10" s="17">
        <v>0.224525297666677</v>
      </c>
      <c r="AI10" s="17">
        <v>0.14837946171181199</v>
      </c>
      <c r="AJ10" s="17">
        <v>0.20307704785931999</v>
      </c>
      <c r="AK10" s="17">
        <v>0.174484373243706</v>
      </c>
      <c r="AL10" s="17">
        <v>0.200139412452151</v>
      </c>
      <c r="AM10" s="17">
        <v>0.150137095195088</v>
      </c>
      <c r="AN10" s="17">
        <v>0.16965262083003901</v>
      </c>
      <c r="AO10" s="17">
        <v>0.15877139821280201</v>
      </c>
      <c r="AP10" s="17">
        <v>0.17301230466161699</v>
      </c>
      <c r="AQ10" s="17">
        <v>0.14502635717499299</v>
      </c>
      <c r="AR10" s="17">
        <v>0.11132730274357901</v>
      </c>
      <c r="AS10" s="17">
        <v>0.14026240098360199</v>
      </c>
      <c r="AT10" s="17">
        <v>0.11124034383424</v>
      </c>
      <c r="AU10" s="17">
        <v>0.117218560918911</v>
      </c>
      <c r="AV10" s="17"/>
      <c r="AW10" s="17">
        <v>0.18219118655392699</v>
      </c>
      <c r="AX10" s="17">
        <v>0.171489129766635</v>
      </c>
      <c r="AY10" s="17">
        <v>0.20257933305762699</v>
      </c>
      <c r="AZ10" s="17">
        <v>0.167666542097553</v>
      </c>
      <c r="BA10" s="17">
        <v>0.14711057410977699</v>
      </c>
      <c r="BB10" s="17">
        <v>0.14392501293941901</v>
      </c>
      <c r="BC10" s="17"/>
      <c r="BD10" s="17">
        <v>0.18164405892410501</v>
      </c>
      <c r="BE10" s="17">
        <v>0.22028196376596501</v>
      </c>
      <c r="BF10" s="17">
        <v>0.13865838565744401</v>
      </c>
      <c r="BG10" s="17">
        <v>0.15170284750658899</v>
      </c>
      <c r="BH10" s="17">
        <v>0.11238050267192599</v>
      </c>
      <c r="BI10" s="17"/>
      <c r="BJ10" s="17">
        <v>0.16125650065852101</v>
      </c>
      <c r="BK10" s="17">
        <v>0.22565111723477299</v>
      </c>
      <c r="BL10" s="17"/>
      <c r="BM10" s="17">
        <v>0.16573484784387599</v>
      </c>
      <c r="BN10" s="17">
        <v>0.20697854711935099</v>
      </c>
      <c r="BO10" s="17"/>
      <c r="BP10" s="17">
        <v>0.22310566156971101</v>
      </c>
      <c r="BQ10" s="17">
        <v>0.18376267557083101</v>
      </c>
      <c r="BR10" s="17">
        <v>0.221832033163191</v>
      </c>
      <c r="BS10" s="17">
        <v>0.15985835624938299</v>
      </c>
      <c r="BT10" s="17"/>
      <c r="BU10" s="17">
        <v>0.153022907831182</v>
      </c>
      <c r="BV10" s="17">
        <v>0.19788350778304301</v>
      </c>
      <c r="BW10" s="17"/>
      <c r="BX10" s="17">
        <v>0.173656142328978</v>
      </c>
      <c r="BY10" s="17">
        <v>0.17240392166044999</v>
      </c>
      <c r="BZ10" s="17"/>
      <c r="CA10" s="17">
        <v>0.11459952344722001</v>
      </c>
      <c r="CB10" s="17">
        <v>0.15901256765463101</v>
      </c>
      <c r="CC10" s="17">
        <v>0.13984207835117801</v>
      </c>
      <c r="CD10" s="17">
        <v>0.23646515642780799</v>
      </c>
    </row>
    <row r="11" spans="2:82" ht="28.9">
      <c r="B11" s="18" t="s">
        <v>221</v>
      </c>
      <c r="C11" s="17">
        <v>0.10219905276286601</v>
      </c>
      <c r="D11" s="17">
        <v>7.4360223436098202E-2</v>
      </c>
      <c r="E11" s="17">
        <v>0.12860457658375701</v>
      </c>
      <c r="F11" s="17"/>
      <c r="G11" s="17">
        <v>0.116488751443541</v>
      </c>
      <c r="H11" s="17">
        <v>0.125922370964343</v>
      </c>
      <c r="I11" s="17">
        <v>8.9380608495236796E-2</v>
      </c>
      <c r="J11" s="17">
        <v>0.10545599143736401</v>
      </c>
      <c r="K11" s="17">
        <v>0.101342525119839</v>
      </c>
      <c r="L11" s="17">
        <v>8.1738308519751002E-2</v>
      </c>
      <c r="M11" s="17"/>
      <c r="N11" s="17">
        <v>4.68216331432438E-2</v>
      </c>
      <c r="O11" s="17">
        <v>7.7963315234873501E-2</v>
      </c>
      <c r="P11" s="17">
        <v>0.12845327262838899</v>
      </c>
      <c r="Q11" s="17">
        <v>0.16299937014358301</v>
      </c>
      <c r="R11" s="17"/>
      <c r="S11" s="17">
        <v>9.9347692501192797E-2</v>
      </c>
      <c r="T11" s="17">
        <v>7.1113239130956005E-2</v>
      </c>
      <c r="U11" s="17">
        <v>0.12649303923802299</v>
      </c>
      <c r="V11" s="17">
        <v>0.13769474167141399</v>
      </c>
      <c r="W11" s="17">
        <v>0.10220175316083401</v>
      </c>
      <c r="X11" s="17">
        <v>0.123222529694455</v>
      </c>
      <c r="Y11" s="17">
        <v>8.3803078526732397E-2</v>
      </c>
      <c r="Z11" s="17">
        <v>0.118944769150809</v>
      </c>
      <c r="AA11" s="17">
        <v>0.119731307902419</v>
      </c>
      <c r="AB11" s="17">
        <v>7.7321025641005098E-2</v>
      </c>
      <c r="AC11" s="17">
        <v>9.1570040318285903E-2</v>
      </c>
      <c r="AD11" s="17">
        <v>7.0638641316182693E-2</v>
      </c>
      <c r="AE11" s="17"/>
      <c r="AF11" s="17">
        <v>0.150861573790744</v>
      </c>
      <c r="AG11" s="17">
        <v>0.19130835784490299</v>
      </c>
      <c r="AH11" s="17">
        <v>0.13758666020801599</v>
      </c>
      <c r="AI11" s="17">
        <v>0.162400861892078</v>
      </c>
      <c r="AJ11" s="17">
        <v>0.122733703653806</v>
      </c>
      <c r="AK11" s="17">
        <v>9.6092266454878394E-2</v>
      </c>
      <c r="AL11" s="17">
        <v>0.134128694542787</v>
      </c>
      <c r="AM11" s="17">
        <v>0.100653612785577</v>
      </c>
      <c r="AN11" s="17">
        <v>4.94214248661679E-2</v>
      </c>
      <c r="AO11" s="17">
        <v>9.2393634755150805E-2</v>
      </c>
      <c r="AP11" s="17">
        <v>6.6565733481369294E-2</v>
      </c>
      <c r="AQ11" s="17">
        <v>8.1581322660733896E-2</v>
      </c>
      <c r="AR11" s="17">
        <v>6.6936799678313993E-2</v>
      </c>
      <c r="AS11" s="17">
        <v>2.7529757051052098E-2</v>
      </c>
      <c r="AT11" s="17">
        <v>9.4498176297571596E-2</v>
      </c>
      <c r="AU11" s="17">
        <v>2.5837456835832301E-2</v>
      </c>
      <c r="AV11" s="17"/>
      <c r="AW11" s="17">
        <v>8.6868160047347903E-2</v>
      </c>
      <c r="AX11" s="17">
        <v>9.7318039348121305E-2</v>
      </c>
      <c r="AY11" s="17">
        <v>0.103005832694893</v>
      </c>
      <c r="AZ11" s="17">
        <v>0.112227373475269</v>
      </c>
      <c r="BA11" s="17">
        <v>9.9654568851764602E-2</v>
      </c>
      <c r="BB11" s="17">
        <v>0.14965037805015799</v>
      </c>
      <c r="BC11" s="17"/>
      <c r="BD11" s="17">
        <v>0.17239100726946499</v>
      </c>
      <c r="BE11" s="17">
        <v>8.4784559330957299E-2</v>
      </c>
      <c r="BF11" s="17">
        <v>7.2391077763569497E-2</v>
      </c>
      <c r="BG11" s="17">
        <v>6.0134826169748197E-2</v>
      </c>
      <c r="BH11" s="17">
        <v>3.0403326985550701E-2</v>
      </c>
      <c r="BI11" s="17"/>
      <c r="BJ11" s="17">
        <v>9.6958122089853105E-2</v>
      </c>
      <c r="BK11" s="17">
        <v>0.12515076567429001</v>
      </c>
      <c r="BL11" s="17"/>
      <c r="BM11" s="17">
        <v>0.104704166267368</v>
      </c>
      <c r="BN11" s="17">
        <v>9.0531836234978194E-2</v>
      </c>
      <c r="BO11" s="17"/>
      <c r="BP11" s="17">
        <v>9.5796635948943804E-2</v>
      </c>
      <c r="BQ11" s="17">
        <v>0.123383980919632</v>
      </c>
      <c r="BR11" s="17">
        <v>7.7874004815030803E-2</v>
      </c>
      <c r="BS11" s="17">
        <v>0.103226781148838</v>
      </c>
      <c r="BT11" s="17"/>
      <c r="BU11" s="17">
        <v>7.6054453685549903E-2</v>
      </c>
      <c r="BV11" s="17">
        <v>0.135480061962963</v>
      </c>
      <c r="BW11" s="17"/>
      <c r="BX11" s="17">
        <v>8.4610644544771907E-2</v>
      </c>
      <c r="BY11" s="17">
        <v>0.109175596683079</v>
      </c>
      <c r="BZ11" s="17"/>
      <c r="CA11" s="17">
        <v>8.8095515023952894E-2</v>
      </c>
      <c r="CB11" s="17">
        <v>0.119258853058891</v>
      </c>
      <c r="CC11" s="17">
        <v>6.4189409748879905E-2</v>
      </c>
      <c r="CD11" s="17">
        <v>0.13018746931674699</v>
      </c>
    </row>
    <row r="12" spans="2:82">
      <c r="B12" s="18" t="s">
        <v>124</v>
      </c>
      <c r="C12" s="19">
        <v>3.6836713413789003E-2</v>
      </c>
      <c r="D12" s="19">
        <v>2.85020240004175E-2</v>
      </c>
      <c r="E12" s="19">
        <v>4.4794038342260499E-2</v>
      </c>
      <c r="F12" s="19"/>
      <c r="G12" s="19">
        <v>3.7547934588402998E-2</v>
      </c>
      <c r="H12" s="19">
        <v>3.28906602315771E-2</v>
      </c>
      <c r="I12" s="19">
        <v>4.2818595556666797E-2</v>
      </c>
      <c r="J12" s="19">
        <v>5.3768668502528198E-2</v>
      </c>
      <c r="K12" s="19">
        <v>3.3916712259975598E-2</v>
      </c>
      <c r="L12" s="19">
        <v>2.2893044748453901E-2</v>
      </c>
      <c r="M12" s="19"/>
      <c r="N12" s="19">
        <v>1.7061916948609802E-2</v>
      </c>
      <c r="O12" s="19">
        <v>3.46633410083542E-2</v>
      </c>
      <c r="P12" s="19">
        <v>4.46424675847511E-2</v>
      </c>
      <c r="Q12" s="19">
        <v>5.36812608161416E-2</v>
      </c>
      <c r="R12" s="19"/>
      <c r="S12" s="19">
        <v>3.0859587854298799E-2</v>
      </c>
      <c r="T12" s="19">
        <v>2.2986849019777499E-2</v>
      </c>
      <c r="U12" s="19">
        <v>4.5683054842679899E-2</v>
      </c>
      <c r="V12" s="19">
        <v>4.4303988429105698E-2</v>
      </c>
      <c r="W12" s="19">
        <v>4.0711312665424298E-2</v>
      </c>
      <c r="X12" s="19">
        <v>4.0278137910002697E-2</v>
      </c>
      <c r="Y12" s="19">
        <v>4.6630561029035497E-2</v>
      </c>
      <c r="Z12" s="19">
        <v>2.32046059093588E-2</v>
      </c>
      <c r="AA12" s="19">
        <v>4.10007666486139E-2</v>
      </c>
      <c r="AB12" s="19">
        <v>2.16962775966127E-2</v>
      </c>
      <c r="AC12" s="19">
        <v>6.4744234364031997E-2</v>
      </c>
      <c r="AD12" s="19">
        <v>3.5082521632791797E-2</v>
      </c>
      <c r="AE12" s="19"/>
      <c r="AF12" s="19">
        <v>0.12218636136658</v>
      </c>
      <c r="AG12" s="19">
        <v>7.2346832084719398E-2</v>
      </c>
      <c r="AH12" s="19">
        <v>4.2351199439939501E-2</v>
      </c>
      <c r="AI12" s="19">
        <v>5.5268067369092198E-2</v>
      </c>
      <c r="AJ12" s="19">
        <v>4.3059361247844902E-2</v>
      </c>
      <c r="AK12" s="19">
        <v>2.84770722412344E-2</v>
      </c>
      <c r="AL12" s="19">
        <v>3.6860685911312301E-2</v>
      </c>
      <c r="AM12" s="19">
        <v>4.2757752753847703E-2</v>
      </c>
      <c r="AN12" s="19">
        <v>2.8512454789795E-2</v>
      </c>
      <c r="AO12" s="19">
        <v>2.0277798858613801E-2</v>
      </c>
      <c r="AP12" s="19">
        <v>1.3526655408408601E-2</v>
      </c>
      <c r="AQ12" s="19">
        <v>1.9993578669064701E-2</v>
      </c>
      <c r="AR12" s="19">
        <v>3.6770681789896301E-2</v>
      </c>
      <c r="AS12" s="19">
        <v>3.6252690950245102E-2</v>
      </c>
      <c r="AT12" s="19">
        <v>9.9455025846667006E-3</v>
      </c>
      <c r="AU12" s="19">
        <v>9.9620696154031699E-3</v>
      </c>
      <c r="AV12" s="19"/>
      <c r="AW12" s="19">
        <v>3.7547578267300701E-2</v>
      </c>
      <c r="AX12" s="19">
        <v>3.24394140026713E-2</v>
      </c>
      <c r="AY12" s="19">
        <v>2.9064343809436E-2</v>
      </c>
      <c r="AZ12" s="19">
        <v>4.2793564248093899E-2</v>
      </c>
      <c r="BA12" s="19">
        <v>3.7680738927450899E-2</v>
      </c>
      <c r="BB12" s="19">
        <v>4.9447002319624497E-2</v>
      </c>
      <c r="BC12" s="19"/>
      <c r="BD12" s="19">
        <v>5.9191134020675003E-2</v>
      </c>
      <c r="BE12" s="19">
        <v>4.2249944688063402E-2</v>
      </c>
      <c r="BF12" s="19">
        <v>2.21867496156537E-2</v>
      </c>
      <c r="BG12" s="19">
        <v>2.3678100074978899E-2</v>
      </c>
      <c r="BH12" s="19">
        <v>0</v>
      </c>
      <c r="BI12" s="19"/>
      <c r="BJ12" s="19">
        <v>3.6702881332421E-2</v>
      </c>
      <c r="BK12" s="19">
        <v>3.5151037891611003E-2</v>
      </c>
      <c r="BL12" s="19"/>
      <c r="BM12" s="19">
        <v>3.7337415878955602E-2</v>
      </c>
      <c r="BN12" s="19">
        <v>3.2578859706598698E-2</v>
      </c>
      <c r="BO12" s="19"/>
      <c r="BP12" s="19">
        <v>2.4688119988517301E-2</v>
      </c>
      <c r="BQ12" s="19">
        <v>3.01982202743168E-2</v>
      </c>
      <c r="BR12" s="19">
        <v>5.2000648444102002E-2</v>
      </c>
      <c r="BS12" s="19">
        <v>3.6571476643162203E-2</v>
      </c>
      <c r="BT12" s="19"/>
      <c r="BU12" s="19">
        <v>3.0726053342223399E-2</v>
      </c>
      <c r="BV12" s="19">
        <v>4.4615334667801099E-2</v>
      </c>
      <c r="BW12" s="19"/>
      <c r="BX12" s="19">
        <v>2.31459952606573E-2</v>
      </c>
      <c r="BY12" s="19">
        <v>4.2267216010170201E-2</v>
      </c>
      <c r="BZ12" s="19"/>
      <c r="CA12" s="19">
        <v>9.0236919068913003E-3</v>
      </c>
      <c r="CB12" s="19">
        <v>4.8784557270714797E-2</v>
      </c>
      <c r="CC12" s="19">
        <v>1.0225120213494599E-2</v>
      </c>
      <c r="CD12" s="19">
        <v>6.11036772204651E-2</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222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1969</v>
      </c>
      <c r="D7" s="10">
        <v>977</v>
      </c>
      <c r="E7" s="10">
        <v>986</v>
      </c>
      <c r="F7" s="10"/>
      <c r="G7" s="10">
        <v>258</v>
      </c>
      <c r="H7" s="10">
        <v>319</v>
      </c>
      <c r="I7" s="10">
        <v>316</v>
      </c>
      <c r="J7" s="10">
        <v>349</v>
      </c>
      <c r="K7" s="10">
        <v>315</v>
      </c>
      <c r="L7" s="10">
        <v>412</v>
      </c>
      <c r="M7" s="10"/>
      <c r="N7" s="10">
        <v>593</v>
      </c>
      <c r="O7" s="10">
        <v>550</v>
      </c>
      <c r="P7" s="10">
        <v>367</v>
      </c>
      <c r="Q7" s="10">
        <v>445</v>
      </c>
      <c r="R7" s="10"/>
      <c r="S7" s="10">
        <v>263</v>
      </c>
      <c r="T7" s="10">
        <v>273</v>
      </c>
      <c r="U7" s="10">
        <v>161</v>
      </c>
      <c r="V7" s="10">
        <v>176</v>
      </c>
      <c r="W7" s="10">
        <v>143</v>
      </c>
      <c r="X7" s="10">
        <v>173</v>
      </c>
      <c r="Y7" s="10">
        <v>180</v>
      </c>
      <c r="Z7" s="10">
        <v>84</v>
      </c>
      <c r="AA7" s="10">
        <v>222</v>
      </c>
      <c r="AB7" s="10">
        <v>153</v>
      </c>
      <c r="AC7" s="10">
        <v>91</v>
      </c>
      <c r="AD7" s="10">
        <v>50</v>
      </c>
      <c r="AE7" s="10"/>
      <c r="AF7" s="10">
        <v>11</v>
      </c>
      <c r="AG7" s="10">
        <v>86</v>
      </c>
      <c r="AH7" s="10">
        <v>149</v>
      </c>
      <c r="AI7" s="10">
        <v>145</v>
      </c>
      <c r="AJ7" s="10">
        <v>174</v>
      </c>
      <c r="AK7" s="10">
        <v>199</v>
      </c>
      <c r="AL7" s="10">
        <v>210</v>
      </c>
      <c r="AM7" s="10">
        <v>142</v>
      </c>
      <c r="AN7" s="10">
        <v>135</v>
      </c>
      <c r="AO7" s="10">
        <v>108</v>
      </c>
      <c r="AP7" s="10">
        <v>132</v>
      </c>
      <c r="AQ7" s="10">
        <v>117</v>
      </c>
      <c r="AR7" s="10">
        <v>86</v>
      </c>
      <c r="AS7" s="10">
        <v>42</v>
      </c>
      <c r="AT7" s="10">
        <v>41</v>
      </c>
      <c r="AU7" s="10">
        <v>104</v>
      </c>
      <c r="AV7" s="10"/>
      <c r="AW7" s="10">
        <v>439</v>
      </c>
      <c r="AX7" s="10">
        <v>529</v>
      </c>
      <c r="AY7" s="10">
        <v>235</v>
      </c>
      <c r="AZ7" s="10">
        <v>434</v>
      </c>
      <c r="BA7" s="10">
        <v>213</v>
      </c>
      <c r="BB7" s="10">
        <v>119</v>
      </c>
      <c r="BC7" s="10"/>
      <c r="BD7" s="10">
        <v>432</v>
      </c>
      <c r="BE7" s="10">
        <v>431</v>
      </c>
      <c r="BF7" s="10">
        <v>538</v>
      </c>
      <c r="BG7" s="10">
        <v>240</v>
      </c>
      <c r="BH7" s="10">
        <v>36</v>
      </c>
      <c r="BI7" s="10"/>
      <c r="BJ7" s="10">
        <v>1607</v>
      </c>
      <c r="BK7" s="10">
        <v>348</v>
      </c>
      <c r="BL7" s="10"/>
      <c r="BM7" s="10">
        <v>1644</v>
      </c>
      <c r="BN7" s="10">
        <v>317</v>
      </c>
      <c r="BO7" s="10"/>
      <c r="BP7" s="10">
        <v>218</v>
      </c>
      <c r="BQ7" s="10">
        <v>211</v>
      </c>
      <c r="BR7" s="10">
        <v>79</v>
      </c>
      <c r="BS7" s="10">
        <v>1373</v>
      </c>
      <c r="BT7" s="10"/>
      <c r="BU7" s="10">
        <v>1107</v>
      </c>
      <c r="BV7" s="10">
        <v>862</v>
      </c>
      <c r="BW7" s="10"/>
      <c r="BX7" s="10">
        <v>547</v>
      </c>
      <c r="BY7" s="10">
        <v>1422</v>
      </c>
      <c r="BZ7" s="10"/>
      <c r="CA7" s="10">
        <v>146</v>
      </c>
      <c r="CB7" s="10">
        <v>568</v>
      </c>
      <c r="CC7" s="10">
        <v>666</v>
      </c>
      <c r="CD7" s="10">
        <v>589</v>
      </c>
    </row>
    <row r="8" spans="2:82" ht="30" customHeight="1">
      <c r="B8" s="11" t="s">
        <v>99</v>
      </c>
      <c r="C8" s="11">
        <v>1966</v>
      </c>
      <c r="D8" s="11">
        <v>987</v>
      </c>
      <c r="E8" s="11">
        <v>973</v>
      </c>
      <c r="F8" s="11"/>
      <c r="G8" s="11">
        <v>278</v>
      </c>
      <c r="H8" s="11">
        <v>324</v>
      </c>
      <c r="I8" s="11">
        <v>318</v>
      </c>
      <c r="J8" s="11">
        <v>342</v>
      </c>
      <c r="K8" s="11">
        <v>304</v>
      </c>
      <c r="L8" s="11">
        <v>399</v>
      </c>
      <c r="M8" s="11"/>
      <c r="N8" s="11">
        <v>542</v>
      </c>
      <c r="O8" s="11">
        <v>511</v>
      </c>
      <c r="P8" s="11">
        <v>416</v>
      </c>
      <c r="Q8" s="11">
        <v>483</v>
      </c>
      <c r="R8" s="11"/>
      <c r="S8" s="11">
        <v>254</v>
      </c>
      <c r="T8" s="11">
        <v>254</v>
      </c>
      <c r="U8" s="11">
        <v>167</v>
      </c>
      <c r="V8" s="11">
        <v>193</v>
      </c>
      <c r="W8" s="11">
        <v>132</v>
      </c>
      <c r="X8" s="11">
        <v>176</v>
      </c>
      <c r="Y8" s="11">
        <v>160</v>
      </c>
      <c r="Z8" s="11">
        <v>77</v>
      </c>
      <c r="AA8" s="11">
        <v>210</v>
      </c>
      <c r="AB8" s="11">
        <v>182</v>
      </c>
      <c r="AC8" s="11">
        <v>98</v>
      </c>
      <c r="AD8" s="11">
        <v>65</v>
      </c>
      <c r="AE8" s="11"/>
      <c r="AF8" s="11">
        <v>11</v>
      </c>
      <c r="AG8" s="11">
        <v>91</v>
      </c>
      <c r="AH8" s="11">
        <v>152</v>
      </c>
      <c r="AI8" s="11">
        <v>146</v>
      </c>
      <c r="AJ8" s="11">
        <v>179</v>
      </c>
      <c r="AK8" s="11">
        <v>201</v>
      </c>
      <c r="AL8" s="11">
        <v>214</v>
      </c>
      <c r="AM8" s="11">
        <v>145</v>
      </c>
      <c r="AN8" s="11">
        <v>132</v>
      </c>
      <c r="AO8" s="11">
        <v>106</v>
      </c>
      <c r="AP8" s="11">
        <v>131</v>
      </c>
      <c r="AQ8" s="11">
        <v>115</v>
      </c>
      <c r="AR8" s="11">
        <v>81</v>
      </c>
      <c r="AS8" s="11">
        <v>41</v>
      </c>
      <c r="AT8" s="11">
        <v>39</v>
      </c>
      <c r="AU8" s="11">
        <v>95</v>
      </c>
      <c r="AV8" s="11"/>
      <c r="AW8" s="11">
        <v>436</v>
      </c>
      <c r="AX8" s="11">
        <v>524</v>
      </c>
      <c r="AY8" s="11">
        <v>238</v>
      </c>
      <c r="AZ8" s="11">
        <v>435</v>
      </c>
      <c r="BA8" s="11">
        <v>211</v>
      </c>
      <c r="BB8" s="11">
        <v>122</v>
      </c>
      <c r="BC8" s="11"/>
      <c r="BD8" s="11">
        <v>446</v>
      </c>
      <c r="BE8" s="11">
        <v>440</v>
      </c>
      <c r="BF8" s="11">
        <v>523</v>
      </c>
      <c r="BG8" s="11">
        <v>230</v>
      </c>
      <c r="BH8" s="11">
        <v>33</v>
      </c>
      <c r="BI8" s="11"/>
      <c r="BJ8" s="11">
        <v>1600</v>
      </c>
      <c r="BK8" s="11">
        <v>353</v>
      </c>
      <c r="BL8" s="11"/>
      <c r="BM8" s="11">
        <v>1632</v>
      </c>
      <c r="BN8" s="11">
        <v>326</v>
      </c>
      <c r="BO8" s="11"/>
      <c r="BP8" s="11">
        <v>225</v>
      </c>
      <c r="BQ8" s="11">
        <v>208</v>
      </c>
      <c r="BR8" s="11">
        <v>80</v>
      </c>
      <c r="BS8" s="11">
        <v>1363</v>
      </c>
      <c r="BT8" s="11"/>
      <c r="BU8" s="11">
        <v>1095</v>
      </c>
      <c r="BV8" s="11">
        <v>871</v>
      </c>
      <c r="BW8" s="11"/>
      <c r="BX8" s="11">
        <v>548</v>
      </c>
      <c r="BY8" s="11">
        <v>1418</v>
      </c>
      <c r="BZ8" s="11"/>
      <c r="CA8" s="11">
        <v>146</v>
      </c>
      <c r="CB8" s="11">
        <v>574</v>
      </c>
      <c r="CC8" s="11">
        <v>651</v>
      </c>
      <c r="CD8" s="11">
        <v>595</v>
      </c>
    </row>
    <row r="9" spans="2:82">
      <c r="B9" s="18" t="s">
        <v>223</v>
      </c>
      <c r="C9" s="17">
        <v>0.38061070492553001</v>
      </c>
      <c r="D9" s="17">
        <v>0.43642400796344699</v>
      </c>
      <c r="E9" s="17">
        <v>0.324074003840365</v>
      </c>
      <c r="F9" s="17"/>
      <c r="G9" s="17">
        <v>0.29907975684502502</v>
      </c>
      <c r="H9" s="17">
        <v>0.40692016339710002</v>
      </c>
      <c r="I9" s="17">
        <v>0.40466310503019298</v>
      </c>
      <c r="J9" s="17">
        <v>0.35536759751987601</v>
      </c>
      <c r="K9" s="17">
        <v>0.39700010879826603</v>
      </c>
      <c r="L9" s="17">
        <v>0.40605830998762499</v>
      </c>
      <c r="M9" s="17"/>
      <c r="N9" s="17">
        <v>0.48087396156228401</v>
      </c>
      <c r="O9" s="17">
        <v>0.38046042914391298</v>
      </c>
      <c r="P9" s="17">
        <v>0.34322445960379</v>
      </c>
      <c r="Q9" s="17">
        <v>0.30338849058328099</v>
      </c>
      <c r="R9" s="17"/>
      <c r="S9" s="17">
        <v>0.43511353569352401</v>
      </c>
      <c r="T9" s="17">
        <v>0.40097175725776402</v>
      </c>
      <c r="U9" s="17">
        <v>0.35955379062080001</v>
      </c>
      <c r="V9" s="17">
        <v>0.32487112065151402</v>
      </c>
      <c r="W9" s="17">
        <v>0.37435062373987399</v>
      </c>
      <c r="X9" s="17">
        <v>0.27899270377259999</v>
      </c>
      <c r="Y9" s="17">
        <v>0.425432117465944</v>
      </c>
      <c r="Z9" s="17">
        <v>0.402239816408063</v>
      </c>
      <c r="AA9" s="17">
        <v>0.43419949809590402</v>
      </c>
      <c r="AB9" s="17">
        <v>0.39847563523127799</v>
      </c>
      <c r="AC9" s="17">
        <v>0.32671335078185698</v>
      </c>
      <c r="AD9" s="17">
        <v>0.31748772012837401</v>
      </c>
      <c r="AE9" s="17"/>
      <c r="AF9" s="17">
        <v>0.331414722528179</v>
      </c>
      <c r="AG9" s="17">
        <v>0.18295297907897801</v>
      </c>
      <c r="AH9" s="17">
        <v>0.33357345033674701</v>
      </c>
      <c r="AI9" s="17">
        <v>0.33106983537092599</v>
      </c>
      <c r="AJ9" s="17">
        <v>0.41931350841977999</v>
      </c>
      <c r="AK9" s="17">
        <v>0.35842908593151002</v>
      </c>
      <c r="AL9" s="17">
        <v>0.35918017677574599</v>
      </c>
      <c r="AM9" s="17">
        <v>0.32803100494159998</v>
      </c>
      <c r="AN9" s="17">
        <v>0.362490120739897</v>
      </c>
      <c r="AO9" s="17">
        <v>0.39863087979226802</v>
      </c>
      <c r="AP9" s="17">
        <v>0.45391635333568597</v>
      </c>
      <c r="AQ9" s="17">
        <v>0.43132088207727998</v>
      </c>
      <c r="AR9" s="17">
        <v>0.39625462520410398</v>
      </c>
      <c r="AS9" s="17">
        <v>0.45128035330185901</v>
      </c>
      <c r="AT9" s="17">
        <v>0.47362004120847301</v>
      </c>
      <c r="AU9" s="17">
        <v>0.67605569876034</v>
      </c>
      <c r="AV9" s="17"/>
      <c r="AW9" s="17">
        <v>0.40840356996733501</v>
      </c>
      <c r="AX9" s="17">
        <v>0.39866517467291601</v>
      </c>
      <c r="AY9" s="17">
        <v>0.39392558067855898</v>
      </c>
      <c r="AZ9" s="17">
        <v>0.32523421012828502</v>
      </c>
      <c r="BA9" s="17">
        <v>0.37995960373798998</v>
      </c>
      <c r="BB9" s="17">
        <v>0.37638583252666302</v>
      </c>
      <c r="BC9" s="17"/>
      <c r="BD9" s="17">
        <v>0.30358332379981101</v>
      </c>
      <c r="BE9" s="17">
        <v>0.33290473843985102</v>
      </c>
      <c r="BF9" s="17">
        <v>0.44511345797992102</v>
      </c>
      <c r="BG9" s="17">
        <v>0.45076884582410098</v>
      </c>
      <c r="BH9" s="17">
        <v>0.66404000058095203</v>
      </c>
      <c r="BI9" s="17"/>
      <c r="BJ9" s="17">
        <v>0.380395926965786</v>
      </c>
      <c r="BK9" s="17">
        <v>0.38486936196229399</v>
      </c>
      <c r="BL9" s="17"/>
      <c r="BM9" s="17">
        <v>0.37819880793069</v>
      </c>
      <c r="BN9" s="17">
        <v>0.39629634302674799</v>
      </c>
      <c r="BO9" s="17"/>
      <c r="BP9" s="17">
        <v>0.38109797869372802</v>
      </c>
      <c r="BQ9" s="17">
        <v>0.437909313736834</v>
      </c>
      <c r="BR9" s="17">
        <v>0.37173142260773001</v>
      </c>
      <c r="BS9" s="17">
        <v>0.37263577660182901</v>
      </c>
      <c r="BT9" s="17"/>
      <c r="BU9" s="17">
        <v>0.44373036205094502</v>
      </c>
      <c r="BV9" s="17">
        <v>0.30127122805134399</v>
      </c>
      <c r="BW9" s="17"/>
      <c r="BX9" s="17">
        <v>0.43833875411892498</v>
      </c>
      <c r="BY9" s="17">
        <v>0.35830508764931002</v>
      </c>
      <c r="BZ9" s="17"/>
      <c r="CA9" s="17">
        <v>0.50016976238603605</v>
      </c>
      <c r="CB9" s="17">
        <v>0.28627213582889</v>
      </c>
      <c r="CC9" s="17">
        <v>0.54710178136905296</v>
      </c>
      <c r="CD9" s="17">
        <v>0.26012447130913902</v>
      </c>
    </row>
    <row r="10" spans="2:82">
      <c r="B10" s="18" t="s">
        <v>224</v>
      </c>
      <c r="C10" s="17">
        <v>0.43394337120338899</v>
      </c>
      <c r="D10" s="17">
        <v>0.40805431967336098</v>
      </c>
      <c r="E10" s="17">
        <v>0.45996814331145802</v>
      </c>
      <c r="F10" s="17"/>
      <c r="G10" s="17">
        <v>0.45885902726083999</v>
      </c>
      <c r="H10" s="17">
        <v>0.42443897681413201</v>
      </c>
      <c r="I10" s="17">
        <v>0.41298915896541299</v>
      </c>
      <c r="J10" s="17">
        <v>0.43666705640495201</v>
      </c>
      <c r="K10" s="17">
        <v>0.42031700312793702</v>
      </c>
      <c r="L10" s="17">
        <v>0.44903440906361303</v>
      </c>
      <c r="M10" s="17"/>
      <c r="N10" s="17">
        <v>0.39920774318041302</v>
      </c>
      <c r="O10" s="17">
        <v>0.45343311810754799</v>
      </c>
      <c r="P10" s="17">
        <v>0.45507642275035298</v>
      </c>
      <c r="Q10" s="17">
        <v>0.43046932735448301</v>
      </c>
      <c r="R10" s="17"/>
      <c r="S10" s="17">
        <v>0.41439094036718199</v>
      </c>
      <c r="T10" s="17">
        <v>0.44079338066054702</v>
      </c>
      <c r="U10" s="17">
        <v>0.39690128714094303</v>
      </c>
      <c r="V10" s="17">
        <v>0.49839781737258798</v>
      </c>
      <c r="W10" s="17">
        <v>0.43518660272107301</v>
      </c>
      <c r="X10" s="17">
        <v>0.44717746733484398</v>
      </c>
      <c r="Y10" s="17">
        <v>0.39820024007265498</v>
      </c>
      <c r="Z10" s="17">
        <v>0.34183791778353501</v>
      </c>
      <c r="AA10" s="17">
        <v>0.44938258403435299</v>
      </c>
      <c r="AB10" s="17">
        <v>0.39783613171751198</v>
      </c>
      <c r="AC10" s="17">
        <v>0.50561897994416005</v>
      </c>
      <c r="AD10" s="17">
        <v>0.48842651755194799</v>
      </c>
      <c r="AE10" s="17"/>
      <c r="AF10" s="17">
        <v>0.14682636871392399</v>
      </c>
      <c r="AG10" s="17">
        <v>0.44688122883987902</v>
      </c>
      <c r="AH10" s="17">
        <v>0.37846042622288401</v>
      </c>
      <c r="AI10" s="17">
        <v>0.47928843380825698</v>
      </c>
      <c r="AJ10" s="17">
        <v>0.432993247042959</v>
      </c>
      <c r="AK10" s="17">
        <v>0.46507766341708301</v>
      </c>
      <c r="AL10" s="17">
        <v>0.439567806059037</v>
      </c>
      <c r="AM10" s="17">
        <v>0.52066810448587098</v>
      </c>
      <c r="AN10" s="17">
        <v>0.51259680589200596</v>
      </c>
      <c r="AO10" s="17">
        <v>0.40457949070042998</v>
      </c>
      <c r="AP10" s="17">
        <v>0.381942117026844</v>
      </c>
      <c r="AQ10" s="17">
        <v>0.43797571171662297</v>
      </c>
      <c r="AR10" s="17">
        <v>0.49248037801708999</v>
      </c>
      <c r="AS10" s="17">
        <v>0.33437041776223703</v>
      </c>
      <c r="AT10" s="17">
        <v>0.52637995879152599</v>
      </c>
      <c r="AU10" s="17">
        <v>0.26397006690788299</v>
      </c>
      <c r="AV10" s="17"/>
      <c r="AW10" s="17">
        <v>0.40622900408859203</v>
      </c>
      <c r="AX10" s="17">
        <v>0.47495356175996301</v>
      </c>
      <c r="AY10" s="17">
        <v>0.40657191875396298</v>
      </c>
      <c r="AZ10" s="17">
        <v>0.42850532547624598</v>
      </c>
      <c r="BA10" s="17">
        <v>0.45863076922221502</v>
      </c>
      <c r="BB10" s="17">
        <v>0.38669295475890703</v>
      </c>
      <c r="BC10" s="17"/>
      <c r="BD10" s="17">
        <v>0.45901912686392199</v>
      </c>
      <c r="BE10" s="17">
        <v>0.46763307733056603</v>
      </c>
      <c r="BF10" s="17">
        <v>0.40860499393390698</v>
      </c>
      <c r="BG10" s="17">
        <v>0.41251690488019699</v>
      </c>
      <c r="BH10" s="17">
        <v>0.27850840764135998</v>
      </c>
      <c r="BI10" s="17"/>
      <c r="BJ10" s="17">
        <v>0.442007558442366</v>
      </c>
      <c r="BK10" s="17">
        <v>0.39745580063286401</v>
      </c>
      <c r="BL10" s="17"/>
      <c r="BM10" s="17">
        <v>0.44170752468618302</v>
      </c>
      <c r="BN10" s="17">
        <v>0.39671128910673698</v>
      </c>
      <c r="BO10" s="17"/>
      <c r="BP10" s="17">
        <v>0.40241649823598202</v>
      </c>
      <c r="BQ10" s="17">
        <v>0.38143266559362499</v>
      </c>
      <c r="BR10" s="17">
        <v>0.38223077888884099</v>
      </c>
      <c r="BS10" s="17">
        <v>0.45232070737633101</v>
      </c>
      <c r="BT10" s="17"/>
      <c r="BU10" s="17">
        <v>0.43125986638557401</v>
      </c>
      <c r="BV10" s="17">
        <v>0.43731645461561103</v>
      </c>
      <c r="BW10" s="17"/>
      <c r="BX10" s="17">
        <v>0.43311166174238702</v>
      </c>
      <c r="BY10" s="17">
        <v>0.43426473652200598</v>
      </c>
      <c r="BZ10" s="17"/>
      <c r="CA10" s="17">
        <v>0.44429064043434302</v>
      </c>
      <c r="CB10" s="17">
        <v>0.45861743850828202</v>
      </c>
      <c r="CC10" s="17">
        <v>0.422526895518191</v>
      </c>
      <c r="CD10" s="17">
        <v>0.42012463574056702</v>
      </c>
    </row>
    <row r="11" spans="2:82">
      <c r="B11" s="18" t="s">
        <v>225</v>
      </c>
      <c r="C11" s="17">
        <v>0.144738950403526</v>
      </c>
      <c r="D11" s="17">
        <v>0.12602573122985999</v>
      </c>
      <c r="E11" s="17">
        <v>0.16361544557760299</v>
      </c>
      <c r="F11" s="17"/>
      <c r="G11" s="17">
        <v>0.186017989648087</v>
      </c>
      <c r="H11" s="17">
        <v>0.12746886825402201</v>
      </c>
      <c r="I11" s="17">
        <v>0.130816074078932</v>
      </c>
      <c r="J11" s="17">
        <v>0.157389627890546</v>
      </c>
      <c r="K11" s="17">
        <v>0.14288316052646199</v>
      </c>
      <c r="L11" s="17">
        <v>0.13164474291361999</v>
      </c>
      <c r="M11" s="17"/>
      <c r="N11" s="17">
        <v>9.4367081304606804E-2</v>
      </c>
      <c r="O11" s="17">
        <v>0.12146008506969901</v>
      </c>
      <c r="P11" s="17">
        <v>0.16268717401968899</v>
      </c>
      <c r="Q11" s="17">
        <v>0.21210345818808299</v>
      </c>
      <c r="R11" s="17"/>
      <c r="S11" s="17">
        <v>0.121009072544878</v>
      </c>
      <c r="T11" s="17">
        <v>0.12448168229081601</v>
      </c>
      <c r="U11" s="17">
        <v>0.185444278780935</v>
      </c>
      <c r="V11" s="17">
        <v>0.14451241911128301</v>
      </c>
      <c r="W11" s="17">
        <v>0.162439517954833</v>
      </c>
      <c r="X11" s="17">
        <v>0.24056276192241499</v>
      </c>
      <c r="Y11" s="17">
        <v>0.143657767565364</v>
      </c>
      <c r="Z11" s="17">
        <v>0.200146603780812</v>
      </c>
      <c r="AA11" s="17">
        <v>6.9966342069536405E-2</v>
      </c>
      <c r="AB11" s="17">
        <v>0.15560781881430899</v>
      </c>
      <c r="AC11" s="17">
        <v>0.103352954218294</v>
      </c>
      <c r="AD11" s="17">
        <v>0.12865606717339101</v>
      </c>
      <c r="AE11" s="17"/>
      <c r="AF11" s="17">
        <v>0.41716970071106502</v>
      </c>
      <c r="AG11" s="17">
        <v>0.300737014792754</v>
      </c>
      <c r="AH11" s="17">
        <v>0.19291417764680799</v>
      </c>
      <c r="AI11" s="17">
        <v>0.14228100184890899</v>
      </c>
      <c r="AJ11" s="17">
        <v>0.110994331461962</v>
      </c>
      <c r="AK11" s="17">
        <v>0.14250319452888</v>
      </c>
      <c r="AL11" s="17">
        <v>0.14940249508032499</v>
      </c>
      <c r="AM11" s="17">
        <v>0.15130089057252899</v>
      </c>
      <c r="AN11" s="17">
        <v>9.2158879797472101E-2</v>
      </c>
      <c r="AO11" s="17">
        <v>0.15444198325907499</v>
      </c>
      <c r="AP11" s="17">
        <v>0.129921926750937</v>
      </c>
      <c r="AQ11" s="17">
        <v>8.6117597602083207E-2</v>
      </c>
      <c r="AR11" s="17">
        <v>0.111264996778806</v>
      </c>
      <c r="AS11" s="17">
        <v>0.134652815359245</v>
      </c>
      <c r="AT11" s="17">
        <v>0</v>
      </c>
      <c r="AU11" s="17">
        <v>5.9974234331776399E-2</v>
      </c>
      <c r="AV11" s="17"/>
      <c r="AW11" s="17">
        <v>0.151952851893704</v>
      </c>
      <c r="AX11" s="17">
        <v>0.104736205716341</v>
      </c>
      <c r="AY11" s="17">
        <v>0.159376257170668</v>
      </c>
      <c r="AZ11" s="17">
        <v>0.173432281827228</v>
      </c>
      <c r="BA11" s="17">
        <v>0.13132796724103099</v>
      </c>
      <c r="BB11" s="17">
        <v>0.183256273510812</v>
      </c>
      <c r="BC11" s="17"/>
      <c r="BD11" s="17">
        <v>0.18266584653554399</v>
      </c>
      <c r="BE11" s="17">
        <v>0.15530614097954501</v>
      </c>
      <c r="BF11" s="17">
        <v>0.117022162305031</v>
      </c>
      <c r="BG11" s="17">
        <v>9.2449877093835606E-2</v>
      </c>
      <c r="BH11" s="17">
        <v>5.7451591777688098E-2</v>
      </c>
      <c r="BI11" s="17"/>
      <c r="BJ11" s="17">
        <v>0.138607359768501</v>
      </c>
      <c r="BK11" s="17">
        <v>0.17307125262687101</v>
      </c>
      <c r="BL11" s="17"/>
      <c r="BM11" s="17">
        <v>0.14102972336762401</v>
      </c>
      <c r="BN11" s="17">
        <v>0.16383166546045699</v>
      </c>
      <c r="BO11" s="17"/>
      <c r="BP11" s="17">
        <v>0.17829517781019699</v>
      </c>
      <c r="BQ11" s="17">
        <v>0.13218661690267</v>
      </c>
      <c r="BR11" s="17">
        <v>0.18427313732196099</v>
      </c>
      <c r="BS11" s="17">
        <v>0.13819329685826201</v>
      </c>
      <c r="BT11" s="17"/>
      <c r="BU11" s="17">
        <v>0.10149191834134499</v>
      </c>
      <c r="BV11" s="17">
        <v>0.199099145886797</v>
      </c>
      <c r="BW11" s="17"/>
      <c r="BX11" s="17">
        <v>9.8035376594981294E-2</v>
      </c>
      <c r="BY11" s="17">
        <v>0.16278480605534401</v>
      </c>
      <c r="BZ11" s="17"/>
      <c r="CA11" s="17">
        <v>3.9960916463577197E-2</v>
      </c>
      <c r="CB11" s="17">
        <v>0.205622933715113</v>
      </c>
      <c r="CC11" s="17">
        <v>2.22892374928155E-2</v>
      </c>
      <c r="CD11" s="17">
        <v>0.245664869654068</v>
      </c>
    </row>
    <row r="12" spans="2:82">
      <c r="B12" s="18" t="s">
        <v>226</v>
      </c>
      <c r="C12" s="17">
        <v>1.7050274652010301E-2</v>
      </c>
      <c r="D12" s="17">
        <v>1.20091964236582E-2</v>
      </c>
      <c r="E12" s="17">
        <v>2.2274158645822401E-2</v>
      </c>
      <c r="F12" s="17"/>
      <c r="G12" s="17">
        <v>4.0239426653721197E-2</v>
      </c>
      <c r="H12" s="17">
        <v>1.5179945189538101E-2</v>
      </c>
      <c r="I12" s="17">
        <v>1.4481552356663501E-2</v>
      </c>
      <c r="J12" s="17">
        <v>9.8018853660615402E-3</v>
      </c>
      <c r="K12" s="17">
        <v>2.76407268475269E-2</v>
      </c>
      <c r="L12" s="17">
        <v>2.58995700857654E-3</v>
      </c>
      <c r="M12" s="17"/>
      <c r="N12" s="17">
        <v>1.2049794745559299E-2</v>
      </c>
      <c r="O12" s="17">
        <v>2.0580343056475402E-2</v>
      </c>
      <c r="P12" s="17">
        <v>1.05862914244504E-2</v>
      </c>
      <c r="Q12" s="17">
        <v>2.4982788132757901E-2</v>
      </c>
      <c r="R12" s="17"/>
      <c r="S12" s="17">
        <v>1.06492943830785E-2</v>
      </c>
      <c r="T12" s="17">
        <v>2.2458114100406601E-2</v>
      </c>
      <c r="U12" s="17">
        <v>1.85533200909089E-2</v>
      </c>
      <c r="V12" s="17">
        <v>1.5701202027666901E-2</v>
      </c>
      <c r="W12" s="17">
        <v>1.4994686997077501E-2</v>
      </c>
      <c r="X12" s="17">
        <v>5.1661470737945202E-3</v>
      </c>
      <c r="Y12" s="17">
        <v>2.1351952593734898E-2</v>
      </c>
      <c r="Z12" s="17">
        <v>3.1290583055043598E-2</v>
      </c>
      <c r="AA12" s="17">
        <v>1.3462660210385601E-2</v>
      </c>
      <c r="AB12" s="17">
        <v>3.4043523864886599E-2</v>
      </c>
      <c r="AC12" s="17">
        <v>1.30677715310195E-2</v>
      </c>
      <c r="AD12" s="17">
        <v>0</v>
      </c>
      <c r="AE12" s="17"/>
      <c r="AF12" s="17">
        <v>0</v>
      </c>
      <c r="AG12" s="17">
        <v>2.0491233533242E-2</v>
      </c>
      <c r="AH12" s="17">
        <v>4.9992149527238502E-2</v>
      </c>
      <c r="AI12" s="17">
        <v>3.8180803354834501E-2</v>
      </c>
      <c r="AJ12" s="17">
        <v>6.1658576822099798E-3</v>
      </c>
      <c r="AK12" s="17">
        <v>1.6922196397713099E-2</v>
      </c>
      <c r="AL12" s="17">
        <v>1.4801267369381499E-2</v>
      </c>
      <c r="AM12" s="17">
        <v>0</v>
      </c>
      <c r="AN12" s="17">
        <v>1.3960500961858E-2</v>
      </c>
      <c r="AO12" s="17">
        <v>2.62330454815944E-2</v>
      </c>
      <c r="AP12" s="17">
        <v>9.8656998648520202E-3</v>
      </c>
      <c r="AQ12" s="17">
        <v>3.4807363319799202E-2</v>
      </c>
      <c r="AR12" s="17">
        <v>0</v>
      </c>
      <c r="AS12" s="17">
        <v>2.12461506463501E-2</v>
      </c>
      <c r="AT12" s="17">
        <v>0</v>
      </c>
      <c r="AU12" s="17">
        <v>0</v>
      </c>
      <c r="AV12" s="17"/>
      <c r="AW12" s="17">
        <v>1.6160849835907098E-2</v>
      </c>
      <c r="AX12" s="17">
        <v>9.2865745793580309E-3</v>
      </c>
      <c r="AY12" s="17">
        <v>2.21092237223929E-2</v>
      </c>
      <c r="AZ12" s="17">
        <v>2.96020962326791E-2</v>
      </c>
      <c r="BA12" s="17">
        <v>1.6397747908935799E-2</v>
      </c>
      <c r="BB12" s="17">
        <v>0</v>
      </c>
      <c r="BC12" s="17"/>
      <c r="BD12" s="17">
        <v>1.8083848038117599E-2</v>
      </c>
      <c r="BE12" s="17">
        <v>1.9378482701860399E-2</v>
      </c>
      <c r="BF12" s="17">
        <v>1.1601840461958699E-2</v>
      </c>
      <c r="BG12" s="17">
        <v>2.32043537914675E-2</v>
      </c>
      <c r="BH12" s="17">
        <v>0</v>
      </c>
      <c r="BI12" s="17"/>
      <c r="BJ12" s="17">
        <v>1.5893735595545199E-2</v>
      </c>
      <c r="BK12" s="17">
        <v>2.29328827883237E-2</v>
      </c>
      <c r="BL12" s="17"/>
      <c r="BM12" s="17">
        <v>1.5953955397560501E-2</v>
      </c>
      <c r="BN12" s="17">
        <v>2.2930381325121801E-2</v>
      </c>
      <c r="BO12" s="17"/>
      <c r="BP12" s="17">
        <v>1.9795387549142202E-2</v>
      </c>
      <c r="BQ12" s="17">
        <v>2.83304535814611E-2</v>
      </c>
      <c r="BR12" s="17">
        <v>3.1465471295706302E-2</v>
      </c>
      <c r="BS12" s="17">
        <v>1.45208751761166E-2</v>
      </c>
      <c r="BT12" s="17"/>
      <c r="BU12" s="17">
        <v>1.27593220139029E-2</v>
      </c>
      <c r="BV12" s="17">
        <v>2.2443870769348302E-2</v>
      </c>
      <c r="BW12" s="17"/>
      <c r="BX12" s="17">
        <v>1.72671196570344E-2</v>
      </c>
      <c r="BY12" s="17">
        <v>1.6966487623730101E-2</v>
      </c>
      <c r="BZ12" s="17"/>
      <c r="CA12" s="17">
        <v>5.8030822894067201E-3</v>
      </c>
      <c r="CB12" s="17">
        <v>1.9181399250244199E-2</v>
      </c>
      <c r="CC12" s="17">
        <v>6.3673885847059398E-3</v>
      </c>
      <c r="CD12" s="17">
        <v>2.9435611495617801E-2</v>
      </c>
    </row>
    <row r="13" spans="2:82">
      <c r="B13" s="18" t="s">
        <v>227</v>
      </c>
      <c r="C13" s="17">
        <v>5.6119491485486098E-3</v>
      </c>
      <c r="D13" s="17">
        <v>8.21133529635182E-3</v>
      </c>
      <c r="E13" s="17">
        <v>3.0105282010982398E-3</v>
      </c>
      <c r="F13" s="17"/>
      <c r="G13" s="17">
        <v>5.4475510869989897E-3</v>
      </c>
      <c r="H13" s="17">
        <v>3.6772558408185098E-3</v>
      </c>
      <c r="I13" s="17">
        <v>1.24912449694407E-2</v>
      </c>
      <c r="J13" s="17">
        <v>7.1367638555296601E-3</v>
      </c>
      <c r="K13" s="17">
        <v>3.42274411171544E-3</v>
      </c>
      <c r="L13" s="17">
        <v>2.1756632522734699E-3</v>
      </c>
      <c r="M13" s="17"/>
      <c r="N13" s="17">
        <v>1.60174770307493E-3</v>
      </c>
      <c r="O13" s="17">
        <v>1.7922523849498999E-3</v>
      </c>
      <c r="P13" s="17">
        <v>1.21040391430572E-2</v>
      </c>
      <c r="Q13" s="17">
        <v>8.7257088375431793E-3</v>
      </c>
      <c r="R13" s="17"/>
      <c r="S13" s="17">
        <v>3.60822205828515E-3</v>
      </c>
      <c r="T13" s="17">
        <v>0</v>
      </c>
      <c r="U13" s="17">
        <v>0</v>
      </c>
      <c r="V13" s="17">
        <v>0</v>
      </c>
      <c r="W13" s="17">
        <v>6.5833144991792897E-3</v>
      </c>
      <c r="X13" s="17">
        <v>0</v>
      </c>
      <c r="Y13" s="17">
        <v>0</v>
      </c>
      <c r="Z13" s="17">
        <v>1.3288433181380401E-2</v>
      </c>
      <c r="AA13" s="17">
        <v>1.06361795031441E-2</v>
      </c>
      <c r="AB13" s="17">
        <v>7.84025160070192E-3</v>
      </c>
      <c r="AC13" s="17">
        <v>1.5462078122434801E-2</v>
      </c>
      <c r="AD13" s="17">
        <v>4.7297659528359001E-2</v>
      </c>
      <c r="AE13" s="17"/>
      <c r="AF13" s="17">
        <v>0</v>
      </c>
      <c r="AG13" s="17">
        <v>1.5570214792237899E-2</v>
      </c>
      <c r="AH13" s="17">
        <v>1.05546894706476E-2</v>
      </c>
      <c r="AI13" s="17">
        <v>0</v>
      </c>
      <c r="AJ13" s="17">
        <v>6.6622308615194902E-3</v>
      </c>
      <c r="AK13" s="17">
        <v>0</v>
      </c>
      <c r="AL13" s="17">
        <v>8.9162316716647396E-3</v>
      </c>
      <c r="AM13" s="17">
        <v>0</v>
      </c>
      <c r="AN13" s="17">
        <v>1.1036142632513001E-2</v>
      </c>
      <c r="AO13" s="17">
        <v>0</v>
      </c>
      <c r="AP13" s="17">
        <v>7.7653780573730697E-3</v>
      </c>
      <c r="AQ13" s="17">
        <v>0</v>
      </c>
      <c r="AR13" s="17">
        <v>0</v>
      </c>
      <c r="AS13" s="17">
        <v>3.6793569796346799E-2</v>
      </c>
      <c r="AT13" s="17">
        <v>0</v>
      </c>
      <c r="AU13" s="17">
        <v>0</v>
      </c>
      <c r="AV13" s="17"/>
      <c r="AW13" s="17">
        <v>2.09999750481321E-3</v>
      </c>
      <c r="AX13" s="17">
        <v>2.7166466311184601E-3</v>
      </c>
      <c r="AY13" s="17">
        <v>6.1158961253882198E-3</v>
      </c>
      <c r="AZ13" s="17">
        <v>1.22987504507474E-2</v>
      </c>
      <c r="BA13" s="17">
        <v>4.8142274197086202E-3</v>
      </c>
      <c r="BB13" s="17">
        <v>7.1498108688680499E-3</v>
      </c>
      <c r="BC13" s="17"/>
      <c r="BD13" s="17">
        <v>8.6504014117966092E-3</v>
      </c>
      <c r="BE13" s="17">
        <v>5.62485224758511E-3</v>
      </c>
      <c r="BF13" s="17">
        <v>6.7189225483803303E-3</v>
      </c>
      <c r="BG13" s="17">
        <v>5.1780688379307596E-3</v>
      </c>
      <c r="BH13" s="17">
        <v>0</v>
      </c>
      <c r="BI13" s="17"/>
      <c r="BJ13" s="17">
        <v>5.5810368500918504E-3</v>
      </c>
      <c r="BK13" s="17">
        <v>3.3703798407754499E-3</v>
      </c>
      <c r="BL13" s="17"/>
      <c r="BM13" s="17">
        <v>6.0301249106653604E-3</v>
      </c>
      <c r="BN13" s="17">
        <v>0</v>
      </c>
      <c r="BO13" s="17"/>
      <c r="BP13" s="17">
        <v>4.5298282226973801E-3</v>
      </c>
      <c r="BQ13" s="17">
        <v>5.7112816722144797E-3</v>
      </c>
      <c r="BR13" s="17">
        <v>1.9028095702955401E-2</v>
      </c>
      <c r="BS13" s="17">
        <v>5.3630313001604398E-3</v>
      </c>
      <c r="BT13" s="17"/>
      <c r="BU13" s="17">
        <v>1.08657937799985E-3</v>
      </c>
      <c r="BV13" s="17">
        <v>1.13002004257094E-2</v>
      </c>
      <c r="BW13" s="17"/>
      <c r="BX13" s="17">
        <v>2.1712956279136501E-3</v>
      </c>
      <c r="BY13" s="17">
        <v>6.94138781283213E-3</v>
      </c>
      <c r="BZ13" s="17"/>
      <c r="CA13" s="17">
        <v>9.77559842663734E-3</v>
      </c>
      <c r="CB13" s="17">
        <v>1.20337264602561E-2</v>
      </c>
      <c r="CC13" s="17">
        <v>0</v>
      </c>
      <c r="CD13" s="17">
        <v>4.5447496438532301E-3</v>
      </c>
    </row>
    <row r="14" spans="2:82">
      <c r="B14" s="18" t="s">
        <v>124</v>
      </c>
      <c r="C14" s="17">
        <v>1.8044749666995801E-2</v>
      </c>
      <c r="D14" s="17">
        <v>9.2754094133221804E-3</v>
      </c>
      <c r="E14" s="17">
        <v>2.7057720423652599E-2</v>
      </c>
      <c r="F14" s="17"/>
      <c r="G14" s="17">
        <v>1.0356248505327299E-2</v>
      </c>
      <c r="H14" s="17">
        <v>2.2314790504389899E-2</v>
      </c>
      <c r="I14" s="17">
        <v>2.45588645993579E-2</v>
      </c>
      <c r="J14" s="17">
        <v>3.3637068963034401E-2</v>
      </c>
      <c r="K14" s="17">
        <v>8.7362565880928899E-3</v>
      </c>
      <c r="L14" s="17">
        <v>8.4969177742919792E-3</v>
      </c>
      <c r="M14" s="17"/>
      <c r="N14" s="17">
        <v>1.1899671504061401E-2</v>
      </c>
      <c r="O14" s="17">
        <v>2.22737722374141E-2</v>
      </c>
      <c r="P14" s="17">
        <v>1.6321613058660402E-2</v>
      </c>
      <c r="Q14" s="17">
        <v>2.0330226903851799E-2</v>
      </c>
      <c r="R14" s="17"/>
      <c r="S14" s="17">
        <v>1.5228934953052701E-2</v>
      </c>
      <c r="T14" s="17">
        <v>1.1295065690466699E-2</v>
      </c>
      <c r="U14" s="17">
        <v>3.9547323366413097E-2</v>
      </c>
      <c r="V14" s="17">
        <v>1.6517440836948099E-2</v>
      </c>
      <c r="W14" s="17">
        <v>6.4452540879636703E-3</v>
      </c>
      <c r="X14" s="17">
        <v>2.8100919896346201E-2</v>
      </c>
      <c r="Y14" s="17">
        <v>1.1357922302301799E-2</v>
      </c>
      <c r="Z14" s="17">
        <v>1.1196645791165499E-2</v>
      </c>
      <c r="AA14" s="17">
        <v>2.2352736086676501E-2</v>
      </c>
      <c r="AB14" s="17">
        <v>6.19663877131367E-3</v>
      </c>
      <c r="AC14" s="17">
        <v>3.5784865402233898E-2</v>
      </c>
      <c r="AD14" s="17">
        <v>1.8132035617929199E-2</v>
      </c>
      <c r="AE14" s="17"/>
      <c r="AF14" s="17">
        <v>0.104589208046831</v>
      </c>
      <c r="AG14" s="17">
        <v>3.3367328962909497E-2</v>
      </c>
      <c r="AH14" s="17">
        <v>3.4505106795674499E-2</v>
      </c>
      <c r="AI14" s="17">
        <v>9.1799256170726293E-3</v>
      </c>
      <c r="AJ14" s="17">
        <v>2.38708245315703E-2</v>
      </c>
      <c r="AK14" s="17">
        <v>1.7067859724814598E-2</v>
      </c>
      <c r="AL14" s="17">
        <v>2.8132023043846599E-2</v>
      </c>
      <c r="AM14" s="17">
        <v>0</v>
      </c>
      <c r="AN14" s="17">
        <v>7.7575499762540003E-3</v>
      </c>
      <c r="AO14" s="17">
        <v>1.6114600766632702E-2</v>
      </c>
      <c r="AP14" s="17">
        <v>1.65885249643082E-2</v>
      </c>
      <c r="AQ14" s="17">
        <v>9.7784452842141906E-3</v>
      </c>
      <c r="AR14" s="17">
        <v>0</v>
      </c>
      <c r="AS14" s="17">
        <v>2.1656693133960899E-2</v>
      </c>
      <c r="AT14" s="17">
        <v>0</v>
      </c>
      <c r="AU14" s="17">
        <v>0</v>
      </c>
      <c r="AV14" s="17"/>
      <c r="AW14" s="17">
        <v>1.51537267096489E-2</v>
      </c>
      <c r="AX14" s="17">
        <v>9.6418366403035107E-3</v>
      </c>
      <c r="AY14" s="17">
        <v>1.19011235490295E-2</v>
      </c>
      <c r="AZ14" s="17">
        <v>3.09273358848145E-2</v>
      </c>
      <c r="BA14" s="17">
        <v>8.8696844701196802E-3</v>
      </c>
      <c r="BB14" s="17">
        <v>4.6515128334749897E-2</v>
      </c>
      <c r="BC14" s="17"/>
      <c r="BD14" s="17">
        <v>2.7997453350808998E-2</v>
      </c>
      <c r="BE14" s="17">
        <v>1.9152708300592399E-2</v>
      </c>
      <c r="BF14" s="17">
        <v>1.0938622770802001E-2</v>
      </c>
      <c r="BG14" s="17">
        <v>1.5881949572467701E-2</v>
      </c>
      <c r="BH14" s="17">
        <v>0</v>
      </c>
      <c r="BI14" s="17"/>
      <c r="BJ14" s="17">
        <v>1.7514382377710299E-2</v>
      </c>
      <c r="BK14" s="17">
        <v>1.8300322148871701E-2</v>
      </c>
      <c r="BL14" s="17"/>
      <c r="BM14" s="17">
        <v>1.70798637072773E-2</v>
      </c>
      <c r="BN14" s="17">
        <v>2.02303210809354E-2</v>
      </c>
      <c r="BO14" s="17"/>
      <c r="BP14" s="17">
        <v>1.3865129488254101E-2</v>
      </c>
      <c r="BQ14" s="17">
        <v>1.44296685131944E-2</v>
      </c>
      <c r="BR14" s="17">
        <v>1.1271094182806101E-2</v>
      </c>
      <c r="BS14" s="17">
        <v>1.69663126873008E-2</v>
      </c>
      <c r="BT14" s="17"/>
      <c r="BU14" s="17">
        <v>9.6719518302334703E-3</v>
      </c>
      <c r="BV14" s="17">
        <v>2.85691002511907E-2</v>
      </c>
      <c r="BW14" s="17"/>
      <c r="BX14" s="17">
        <v>1.10757922587588E-2</v>
      </c>
      <c r="BY14" s="17">
        <v>2.07374943367775E-2</v>
      </c>
      <c r="BZ14" s="17"/>
      <c r="CA14" s="17">
        <v>0</v>
      </c>
      <c r="CB14" s="17">
        <v>1.8272366237213698E-2</v>
      </c>
      <c r="CC14" s="17">
        <v>1.71469703523471E-3</v>
      </c>
      <c r="CD14" s="17">
        <v>4.0105662156754797E-2</v>
      </c>
    </row>
    <row r="15" spans="2:82">
      <c r="B15" s="18" t="s">
        <v>228</v>
      </c>
      <c r="C15" s="21">
        <v>0.81455407612891895</v>
      </c>
      <c r="D15" s="21">
        <v>0.84447832763680797</v>
      </c>
      <c r="E15" s="21">
        <v>0.78404214715182396</v>
      </c>
      <c r="F15" s="21"/>
      <c r="G15" s="21">
        <v>0.75793878410586601</v>
      </c>
      <c r="H15" s="21">
        <v>0.83135914021123203</v>
      </c>
      <c r="I15" s="21">
        <v>0.81765226399560598</v>
      </c>
      <c r="J15" s="21">
        <v>0.79203465392482797</v>
      </c>
      <c r="K15" s="21">
        <v>0.81731711192620204</v>
      </c>
      <c r="L15" s="21">
        <v>0.85509271905123796</v>
      </c>
      <c r="M15" s="21"/>
      <c r="N15" s="21">
        <v>0.88008170474269798</v>
      </c>
      <c r="O15" s="21">
        <v>0.83389354725146103</v>
      </c>
      <c r="P15" s="21">
        <v>0.79830088235414298</v>
      </c>
      <c r="Q15" s="21">
        <v>0.73385781793776395</v>
      </c>
      <c r="R15" s="21"/>
      <c r="S15" s="21">
        <v>0.849504476060705</v>
      </c>
      <c r="T15" s="21">
        <v>0.84176513791831098</v>
      </c>
      <c r="U15" s="21">
        <v>0.75645507776174203</v>
      </c>
      <c r="V15" s="21">
        <v>0.82326893802410195</v>
      </c>
      <c r="W15" s="21">
        <v>0.80953722646094695</v>
      </c>
      <c r="X15" s="21">
        <v>0.72617017110744397</v>
      </c>
      <c r="Y15" s="21">
        <v>0.82363235753859898</v>
      </c>
      <c r="Z15" s="21">
        <v>0.74407773419159795</v>
      </c>
      <c r="AA15" s="21">
        <v>0.88358208213025702</v>
      </c>
      <c r="AB15" s="21">
        <v>0.79631176694878902</v>
      </c>
      <c r="AC15" s="21">
        <v>0.83233233072601798</v>
      </c>
      <c r="AD15" s="21">
        <v>0.805914237680321</v>
      </c>
      <c r="AE15" s="21"/>
      <c r="AF15" s="21">
        <v>0.47824109124210401</v>
      </c>
      <c r="AG15" s="21">
        <v>0.62983420791885703</v>
      </c>
      <c r="AH15" s="21">
        <v>0.71203387655963102</v>
      </c>
      <c r="AI15" s="21">
        <v>0.81035826917918397</v>
      </c>
      <c r="AJ15" s="21">
        <v>0.85230675546273904</v>
      </c>
      <c r="AK15" s="21">
        <v>0.82350674934859303</v>
      </c>
      <c r="AL15" s="21">
        <v>0.79874798283478299</v>
      </c>
      <c r="AM15" s="21">
        <v>0.84869910942747095</v>
      </c>
      <c r="AN15" s="21">
        <v>0.87508692663190302</v>
      </c>
      <c r="AO15" s="21">
        <v>0.80321037049269794</v>
      </c>
      <c r="AP15" s="21">
        <v>0.83585847036253003</v>
      </c>
      <c r="AQ15" s="21">
        <v>0.86929659379390301</v>
      </c>
      <c r="AR15" s="21">
        <v>0.88873500322119403</v>
      </c>
      <c r="AS15" s="21">
        <v>0.78565077106409698</v>
      </c>
      <c r="AT15" s="21">
        <v>1</v>
      </c>
      <c r="AU15" s="21">
        <v>0.94002576566822404</v>
      </c>
      <c r="AV15" s="21"/>
      <c r="AW15" s="21">
        <v>0.81463257405592604</v>
      </c>
      <c r="AX15" s="21">
        <v>0.87361873643287902</v>
      </c>
      <c r="AY15" s="21">
        <v>0.80049749943252202</v>
      </c>
      <c r="AZ15" s="21">
        <v>0.753739535604531</v>
      </c>
      <c r="BA15" s="21">
        <v>0.838590372960205</v>
      </c>
      <c r="BB15" s="21">
        <v>0.76307878728556999</v>
      </c>
      <c r="BC15" s="21"/>
      <c r="BD15" s="21">
        <v>0.762602450663733</v>
      </c>
      <c r="BE15" s="21">
        <v>0.80053781577041705</v>
      </c>
      <c r="BF15" s="21">
        <v>0.853718451913828</v>
      </c>
      <c r="BG15" s="21">
        <v>0.86328575070429903</v>
      </c>
      <c r="BH15" s="21">
        <v>0.94254840822231201</v>
      </c>
      <c r="BI15" s="21"/>
      <c r="BJ15" s="21">
        <v>0.822403485408151</v>
      </c>
      <c r="BK15" s="21">
        <v>0.78232516259515805</v>
      </c>
      <c r="BL15" s="21"/>
      <c r="BM15" s="21">
        <v>0.81990633261687296</v>
      </c>
      <c r="BN15" s="21">
        <v>0.79300763213348502</v>
      </c>
      <c r="BO15" s="21"/>
      <c r="BP15" s="21">
        <v>0.78351447692970999</v>
      </c>
      <c r="BQ15" s="21">
        <v>0.81934197933046005</v>
      </c>
      <c r="BR15" s="21">
        <v>0.75396220149657101</v>
      </c>
      <c r="BS15" s="21">
        <v>0.82495648397816002</v>
      </c>
      <c r="BT15" s="21"/>
      <c r="BU15" s="21">
        <v>0.87499022843651897</v>
      </c>
      <c r="BV15" s="21">
        <v>0.73858768266695496</v>
      </c>
      <c r="BW15" s="21"/>
      <c r="BX15" s="21">
        <v>0.871450415861312</v>
      </c>
      <c r="BY15" s="21">
        <v>0.79256982417131605</v>
      </c>
      <c r="BZ15" s="21"/>
      <c r="CA15" s="21">
        <v>0.94446040282037902</v>
      </c>
      <c r="CB15" s="21">
        <v>0.74488957433717295</v>
      </c>
      <c r="CC15" s="21">
        <v>0.96962867688724397</v>
      </c>
      <c r="CD15" s="21">
        <v>0.68024910704970598</v>
      </c>
    </row>
    <row r="16" spans="2:82">
      <c r="B16" s="18" t="s">
        <v>229</v>
      </c>
      <c r="C16" s="21">
        <v>2.2662223800558899E-2</v>
      </c>
      <c r="D16" s="21">
        <v>2.02205317200101E-2</v>
      </c>
      <c r="E16" s="21">
        <v>2.52846868469206E-2</v>
      </c>
      <c r="F16" s="21"/>
      <c r="G16" s="21">
        <v>4.5686977740720197E-2</v>
      </c>
      <c r="H16" s="21">
        <v>1.88572010303566E-2</v>
      </c>
      <c r="I16" s="21">
        <v>2.6972797326104098E-2</v>
      </c>
      <c r="J16" s="21">
        <v>1.69386492215912E-2</v>
      </c>
      <c r="K16" s="21">
        <v>3.10634709592424E-2</v>
      </c>
      <c r="L16" s="21">
        <v>4.7656202608500099E-3</v>
      </c>
      <c r="M16" s="21"/>
      <c r="N16" s="21">
        <v>1.3651542448634301E-2</v>
      </c>
      <c r="O16" s="21">
        <v>2.2372595441425301E-2</v>
      </c>
      <c r="P16" s="21">
        <v>2.2690330567507602E-2</v>
      </c>
      <c r="Q16" s="21">
        <v>3.3708496970301101E-2</v>
      </c>
      <c r="R16" s="21"/>
      <c r="S16" s="21">
        <v>1.42575164413636E-2</v>
      </c>
      <c r="T16" s="21">
        <v>2.2458114100406601E-2</v>
      </c>
      <c r="U16" s="21">
        <v>1.85533200909089E-2</v>
      </c>
      <c r="V16" s="21">
        <v>1.5701202027666901E-2</v>
      </c>
      <c r="W16" s="21">
        <v>2.1578001496256799E-2</v>
      </c>
      <c r="X16" s="21">
        <v>5.1661470737945202E-3</v>
      </c>
      <c r="Y16" s="21">
        <v>2.1351952593734898E-2</v>
      </c>
      <c r="Z16" s="21">
        <v>4.4579016236423998E-2</v>
      </c>
      <c r="AA16" s="21">
        <v>2.4098839713529701E-2</v>
      </c>
      <c r="AB16" s="21">
        <v>4.1883775465588503E-2</v>
      </c>
      <c r="AC16" s="21">
        <v>2.8529849653454301E-2</v>
      </c>
      <c r="AD16" s="21">
        <v>4.7297659528359001E-2</v>
      </c>
      <c r="AE16" s="21"/>
      <c r="AF16" s="21">
        <v>0</v>
      </c>
      <c r="AG16" s="21">
        <v>3.6061448325479799E-2</v>
      </c>
      <c r="AH16" s="21">
        <v>6.0546838997886099E-2</v>
      </c>
      <c r="AI16" s="21">
        <v>3.8180803354834501E-2</v>
      </c>
      <c r="AJ16" s="21">
        <v>1.28280885437295E-2</v>
      </c>
      <c r="AK16" s="21">
        <v>1.6922196397713099E-2</v>
      </c>
      <c r="AL16" s="21">
        <v>2.3717499041046201E-2</v>
      </c>
      <c r="AM16" s="21">
        <v>0</v>
      </c>
      <c r="AN16" s="21">
        <v>2.4996643594370999E-2</v>
      </c>
      <c r="AO16" s="21">
        <v>2.62330454815944E-2</v>
      </c>
      <c r="AP16" s="21">
        <v>1.76310779222251E-2</v>
      </c>
      <c r="AQ16" s="21">
        <v>3.4807363319799202E-2</v>
      </c>
      <c r="AR16" s="21">
        <v>0</v>
      </c>
      <c r="AS16" s="21">
        <v>5.8039720442696903E-2</v>
      </c>
      <c r="AT16" s="21">
        <v>0</v>
      </c>
      <c r="AU16" s="21">
        <v>0</v>
      </c>
      <c r="AV16" s="21"/>
      <c r="AW16" s="21">
        <v>1.8260847340720299E-2</v>
      </c>
      <c r="AX16" s="21">
        <v>1.20032212104765E-2</v>
      </c>
      <c r="AY16" s="21">
        <v>2.8225119847781099E-2</v>
      </c>
      <c r="AZ16" s="21">
        <v>4.1900846683426501E-2</v>
      </c>
      <c r="BA16" s="21">
        <v>2.1211975328644401E-2</v>
      </c>
      <c r="BB16" s="21">
        <v>7.1498108688680499E-3</v>
      </c>
      <c r="BC16" s="21"/>
      <c r="BD16" s="21">
        <v>2.6734249449914201E-2</v>
      </c>
      <c r="BE16" s="21">
        <v>2.5003334949445601E-2</v>
      </c>
      <c r="BF16" s="21">
        <v>1.8320763010339001E-2</v>
      </c>
      <c r="BG16" s="21">
        <v>2.8382422629398298E-2</v>
      </c>
      <c r="BH16" s="21">
        <v>0</v>
      </c>
      <c r="BI16" s="21"/>
      <c r="BJ16" s="21">
        <v>2.14747724456371E-2</v>
      </c>
      <c r="BK16" s="21">
        <v>2.63032626290991E-2</v>
      </c>
      <c r="BL16" s="21"/>
      <c r="BM16" s="21">
        <v>2.1984080308225799E-2</v>
      </c>
      <c r="BN16" s="21">
        <v>2.2930381325121801E-2</v>
      </c>
      <c r="BO16" s="21"/>
      <c r="BP16" s="21">
        <v>2.43252157718396E-2</v>
      </c>
      <c r="BQ16" s="21">
        <v>3.4041735253675598E-2</v>
      </c>
      <c r="BR16" s="21">
        <v>5.0493566998661601E-2</v>
      </c>
      <c r="BS16" s="21">
        <v>1.9883906476277E-2</v>
      </c>
      <c r="BT16" s="21"/>
      <c r="BU16" s="21">
        <v>1.3845901391902799E-2</v>
      </c>
      <c r="BV16" s="21">
        <v>3.3744071195057797E-2</v>
      </c>
      <c r="BW16" s="21"/>
      <c r="BX16" s="21">
        <v>1.9438415284948E-2</v>
      </c>
      <c r="BY16" s="21">
        <v>2.3907875436562202E-2</v>
      </c>
      <c r="BZ16" s="21"/>
      <c r="CA16" s="21">
        <v>1.55786807160441E-2</v>
      </c>
      <c r="CB16" s="21">
        <v>3.1215125710500401E-2</v>
      </c>
      <c r="CC16" s="21">
        <v>6.3673885847059398E-3</v>
      </c>
      <c r="CD16" s="21">
        <v>3.3980361139471102E-2</v>
      </c>
    </row>
    <row r="17" spans="2:82">
      <c r="B17" s="18" t="s">
        <v>230</v>
      </c>
      <c r="C17" s="22">
        <v>0.79189185232836001</v>
      </c>
      <c r="D17" s="22">
        <v>0.82425779591679804</v>
      </c>
      <c r="E17" s="22">
        <v>0.75875746030490299</v>
      </c>
      <c r="F17" s="22"/>
      <c r="G17" s="22">
        <v>0.71225180636514496</v>
      </c>
      <c r="H17" s="22">
        <v>0.81250193918087499</v>
      </c>
      <c r="I17" s="22">
        <v>0.79067946666950195</v>
      </c>
      <c r="J17" s="22">
        <v>0.77509600470323703</v>
      </c>
      <c r="K17" s="22">
        <v>0.78625364096696004</v>
      </c>
      <c r="L17" s="22">
        <v>0.85032709879038804</v>
      </c>
      <c r="M17" s="22"/>
      <c r="N17" s="22">
        <v>0.866430162294063</v>
      </c>
      <c r="O17" s="22">
        <v>0.81152095181003603</v>
      </c>
      <c r="P17" s="22">
        <v>0.77561055178663496</v>
      </c>
      <c r="Q17" s="22">
        <v>0.70014932096746296</v>
      </c>
      <c r="R17" s="22"/>
      <c r="S17" s="22">
        <v>0.83524695961934203</v>
      </c>
      <c r="T17" s="22">
        <v>0.81930702381790399</v>
      </c>
      <c r="U17" s="22">
        <v>0.73790175767083399</v>
      </c>
      <c r="V17" s="22">
        <v>0.80756773599643505</v>
      </c>
      <c r="W17" s="22">
        <v>0.78795922496468995</v>
      </c>
      <c r="X17" s="22">
        <v>0.72100402403365005</v>
      </c>
      <c r="Y17" s="22">
        <v>0.80228040494486397</v>
      </c>
      <c r="Z17" s="22">
        <v>0.69949871795517404</v>
      </c>
      <c r="AA17" s="22">
        <v>0.85948324241672802</v>
      </c>
      <c r="AB17" s="22">
        <v>0.75442799148320105</v>
      </c>
      <c r="AC17" s="22">
        <v>0.80380248107256302</v>
      </c>
      <c r="AD17" s="22">
        <v>0.75861657815196204</v>
      </c>
      <c r="AE17" s="22"/>
      <c r="AF17" s="22">
        <v>0.47824109124210401</v>
      </c>
      <c r="AG17" s="22">
        <v>0.59377275959337705</v>
      </c>
      <c r="AH17" s="22">
        <v>0.65148703756174497</v>
      </c>
      <c r="AI17" s="22">
        <v>0.77217746582434899</v>
      </c>
      <c r="AJ17" s="22">
        <v>0.83947866691900896</v>
      </c>
      <c r="AK17" s="22">
        <v>0.80658455295088005</v>
      </c>
      <c r="AL17" s="22">
        <v>0.77503048379373696</v>
      </c>
      <c r="AM17" s="22">
        <v>0.84869910942747095</v>
      </c>
      <c r="AN17" s="22">
        <v>0.85009028303753198</v>
      </c>
      <c r="AO17" s="22">
        <v>0.77697732501110395</v>
      </c>
      <c r="AP17" s="22">
        <v>0.81822739244030496</v>
      </c>
      <c r="AQ17" s="22">
        <v>0.83448923047410395</v>
      </c>
      <c r="AR17" s="22">
        <v>0.88873500322119403</v>
      </c>
      <c r="AS17" s="22">
        <v>0.72761105062139997</v>
      </c>
      <c r="AT17" s="22">
        <v>1</v>
      </c>
      <c r="AU17" s="22">
        <v>0.94002576566822404</v>
      </c>
      <c r="AV17" s="22"/>
      <c r="AW17" s="22">
        <v>0.79637172671520595</v>
      </c>
      <c r="AX17" s="22">
        <v>0.86161551522240298</v>
      </c>
      <c r="AY17" s="22">
        <v>0.77227237958474104</v>
      </c>
      <c r="AZ17" s="22">
        <v>0.71183868892110402</v>
      </c>
      <c r="BA17" s="22">
        <v>0.81737839763156095</v>
      </c>
      <c r="BB17" s="22">
        <v>0.75592897641670198</v>
      </c>
      <c r="BC17" s="22"/>
      <c r="BD17" s="22">
        <v>0.73586820121381802</v>
      </c>
      <c r="BE17" s="22">
        <v>0.77553448082097198</v>
      </c>
      <c r="BF17" s="22">
        <v>0.83539768890348898</v>
      </c>
      <c r="BG17" s="22">
        <v>0.83490332807489998</v>
      </c>
      <c r="BH17" s="22">
        <v>0.94254840822231201</v>
      </c>
      <c r="BI17" s="22"/>
      <c r="BJ17" s="22">
        <v>0.800928712962514</v>
      </c>
      <c r="BK17" s="22">
        <v>0.75602189996605895</v>
      </c>
      <c r="BL17" s="22"/>
      <c r="BM17" s="22">
        <v>0.797922252308647</v>
      </c>
      <c r="BN17" s="22">
        <v>0.77007725080836398</v>
      </c>
      <c r="BO17" s="22"/>
      <c r="BP17" s="22">
        <v>0.75918926115787</v>
      </c>
      <c r="BQ17" s="22">
        <v>0.785300244076784</v>
      </c>
      <c r="BR17" s="22">
        <v>0.70346863449790997</v>
      </c>
      <c r="BS17" s="22">
        <v>0.80507257750188299</v>
      </c>
      <c r="BT17" s="22"/>
      <c r="BU17" s="22">
        <v>0.86114432704461596</v>
      </c>
      <c r="BV17" s="22">
        <v>0.704843611471897</v>
      </c>
      <c r="BW17" s="22"/>
      <c r="BX17" s="22">
        <v>0.85201200057636395</v>
      </c>
      <c r="BY17" s="22">
        <v>0.76866194873475402</v>
      </c>
      <c r="BZ17" s="22"/>
      <c r="CA17" s="22">
        <v>0.92888172210433495</v>
      </c>
      <c r="CB17" s="22">
        <v>0.71367444862667195</v>
      </c>
      <c r="CC17" s="22">
        <v>0.96326128830253799</v>
      </c>
      <c r="CD17" s="22">
        <v>0.64626874591023498</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2031</v>
      </c>
      <c r="D7" s="10">
        <v>962</v>
      </c>
      <c r="E7" s="10">
        <v>1060</v>
      </c>
      <c r="F7" s="10"/>
      <c r="G7" s="10">
        <v>249</v>
      </c>
      <c r="H7" s="10">
        <v>354</v>
      </c>
      <c r="I7" s="10">
        <v>363</v>
      </c>
      <c r="J7" s="10">
        <v>345</v>
      </c>
      <c r="K7" s="10">
        <v>268</v>
      </c>
      <c r="L7" s="10">
        <v>452</v>
      </c>
      <c r="M7" s="10"/>
      <c r="N7" s="10">
        <v>583</v>
      </c>
      <c r="O7" s="10">
        <v>564</v>
      </c>
      <c r="P7" s="10">
        <v>409</v>
      </c>
      <c r="Q7" s="10">
        <v>463</v>
      </c>
      <c r="R7" s="10"/>
      <c r="S7" s="10">
        <v>311</v>
      </c>
      <c r="T7" s="10">
        <v>287</v>
      </c>
      <c r="U7" s="10">
        <v>144</v>
      </c>
      <c r="V7" s="10">
        <v>154</v>
      </c>
      <c r="W7" s="10">
        <v>161</v>
      </c>
      <c r="X7" s="10">
        <v>182</v>
      </c>
      <c r="Y7" s="10">
        <v>178</v>
      </c>
      <c r="Z7" s="10">
        <v>88</v>
      </c>
      <c r="AA7" s="10">
        <v>240</v>
      </c>
      <c r="AB7" s="10">
        <v>148</v>
      </c>
      <c r="AC7" s="10">
        <v>96</v>
      </c>
      <c r="AD7" s="10">
        <v>42</v>
      </c>
      <c r="AE7" s="10"/>
      <c r="AF7" s="10">
        <v>11</v>
      </c>
      <c r="AG7" s="10">
        <v>82</v>
      </c>
      <c r="AH7" s="10">
        <v>126</v>
      </c>
      <c r="AI7" s="10">
        <v>137</v>
      </c>
      <c r="AJ7" s="10">
        <v>203</v>
      </c>
      <c r="AK7" s="10">
        <v>219</v>
      </c>
      <c r="AL7" s="10">
        <v>174</v>
      </c>
      <c r="AM7" s="10">
        <v>146</v>
      </c>
      <c r="AN7" s="10">
        <v>150</v>
      </c>
      <c r="AO7" s="10">
        <v>129</v>
      </c>
      <c r="AP7" s="10">
        <v>155</v>
      </c>
      <c r="AQ7" s="10">
        <v>111</v>
      </c>
      <c r="AR7" s="10">
        <v>76</v>
      </c>
      <c r="AS7" s="10">
        <v>54</v>
      </c>
      <c r="AT7" s="10">
        <v>53</v>
      </c>
      <c r="AU7" s="10">
        <v>106</v>
      </c>
      <c r="AV7" s="10"/>
      <c r="AW7" s="10">
        <v>469</v>
      </c>
      <c r="AX7" s="10">
        <v>565</v>
      </c>
      <c r="AY7" s="10">
        <v>270</v>
      </c>
      <c r="AZ7" s="10">
        <v>380</v>
      </c>
      <c r="BA7" s="10">
        <v>238</v>
      </c>
      <c r="BB7" s="10">
        <v>107</v>
      </c>
      <c r="BC7" s="10"/>
      <c r="BD7" s="10">
        <v>453</v>
      </c>
      <c r="BE7" s="10">
        <v>434</v>
      </c>
      <c r="BF7" s="10">
        <v>567</v>
      </c>
      <c r="BG7" s="10">
        <v>265</v>
      </c>
      <c r="BH7" s="10">
        <v>30</v>
      </c>
      <c r="BI7" s="10"/>
      <c r="BJ7" s="10">
        <v>1641</v>
      </c>
      <c r="BK7" s="10">
        <v>377</v>
      </c>
      <c r="BL7" s="10"/>
      <c r="BM7" s="10">
        <v>1678</v>
      </c>
      <c r="BN7" s="10">
        <v>345</v>
      </c>
      <c r="BO7" s="10"/>
      <c r="BP7" s="10">
        <v>251</v>
      </c>
      <c r="BQ7" s="10">
        <v>226</v>
      </c>
      <c r="BR7" s="10">
        <v>105</v>
      </c>
      <c r="BS7" s="10">
        <v>1371</v>
      </c>
      <c r="BT7" s="10"/>
      <c r="BU7" s="10">
        <v>1154</v>
      </c>
      <c r="BV7" s="10">
        <v>877</v>
      </c>
      <c r="BW7" s="10"/>
      <c r="BX7" s="10">
        <v>589</v>
      </c>
      <c r="BY7" s="10">
        <v>1442</v>
      </c>
      <c r="BZ7" s="10"/>
      <c r="CA7" s="10">
        <v>172</v>
      </c>
      <c r="CB7" s="10">
        <v>589</v>
      </c>
      <c r="CC7" s="10">
        <v>664</v>
      </c>
      <c r="CD7" s="10">
        <v>606</v>
      </c>
    </row>
    <row r="8" spans="2:82" ht="30" customHeight="1">
      <c r="B8" s="11" t="s">
        <v>99</v>
      </c>
      <c r="C8" s="11">
        <v>2034</v>
      </c>
      <c r="D8" s="11">
        <v>982</v>
      </c>
      <c r="E8" s="11">
        <v>1043</v>
      </c>
      <c r="F8" s="11"/>
      <c r="G8" s="11">
        <v>279</v>
      </c>
      <c r="H8" s="11">
        <v>359</v>
      </c>
      <c r="I8" s="11">
        <v>365</v>
      </c>
      <c r="J8" s="11">
        <v>338</v>
      </c>
      <c r="K8" s="11">
        <v>256</v>
      </c>
      <c r="L8" s="11">
        <v>437</v>
      </c>
      <c r="M8" s="11"/>
      <c r="N8" s="11">
        <v>531</v>
      </c>
      <c r="O8" s="11">
        <v>522</v>
      </c>
      <c r="P8" s="11">
        <v>458</v>
      </c>
      <c r="Q8" s="11">
        <v>511</v>
      </c>
      <c r="R8" s="11"/>
      <c r="S8" s="11">
        <v>306</v>
      </c>
      <c r="T8" s="11">
        <v>266</v>
      </c>
      <c r="U8" s="11">
        <v>153</v>
      </c>
      <c r="V8" s="11">
        <v>167</v>
      </c>
      <c r="W8" s="11">
        <v>148</v>
      </c>
      <c r="X8" s="11">
        <v>184</v>
      </c>
      <c r="Y8" s="11">
        <v>160</v>
      </c>
      <c r="Z8" s="11">
        <v>83</v>
      </c>
      <c r="AA8" s="11">
        <v>230</v>
      </c>
      <c r="AB8" s="11">
        <v>178</v>
      </c>
      <c r="AC8" s="11">
        <v>102</v>
      </c>
      <c r="AD8" s="11">
        <v>55</v>
      </c>
      <c r="AE8" s="11"/>
      <c r="AF8" s="11">
        <v>10</v>
      </c>
      <c r="AG8" s="11">
        <v>86</v>
      </c>
      <c r="AH8" s="11">
        <v>128</v>
      </c>
      <c r="AI8" s="11">
        <v>141</v>
      </c>
      <c r="AJ8" s="11">
        <v>216</v>
      </c>
      <c r="AK8" s="11">
        <v>228</v>
      </c>
      <c r="AL8" s="11">
        <v>175</v>
      </c>
      <c r="AM8" s="11">
        <v>145</v>
      </c>
      <c r="AN8" s="11">
        <v>148</v>
      </c>
      <c r="AO8" s="11">
        <v>127</v>
      </c>
      <c r="AP8" s="11">
        <v>151</v>
      </c>
      <c r="AQ8" s="11">
        <v>108</v>
      </c>
      <c r="AR8" s="11">
        <v>76</v>
      </c>
      <c r="AS8" s="11">
        <v>52</v>
      </c>
      <c r="AT8" s="11">
        <v>49</v>
      </c>
      <c r="AU8" s="11">
        <v>95</v>
      </c>
      <c r="AV8" s="11"/>
      <c r="AW8" s="11">
        <v>481</v>
      </c>
      <c r="AX8" s="11">
        <v>553</v>
      </c>
      <c r="AY8" s="11">
        <v>275</v>
      </c>
      <c r="AZ8" s="11">
        <v>379</v>
      </c>
      <c r="BA8" s="11">
        <v>234</v>
      </c>
      <c r="BB8" s="11">
        <v>110</v>
      </c>
      <c r="BC8" s="11"/>
      <c r="BD8" s="11">
        <v>468</v>
      </c>
      <c r="BE8" s="11">
        <v>450</v>
      </c>
      <c r="BF8" s="11">
        <v>550</v>
      </c>
      <c r="BG8" s="11">
        <v>251</v>
      </c>
      <c r="BH8" s="11">
        <v>28</v>
      </c>
      <c r="BI8" s="11"/>
      <c r="BJ8" s="11">
        <v>1644</v>
      </c>
      <c r="BK8" s="11">
        <v>377</v>
      </c>
      <c r="BL8" s="11"/>
      <c r="BM8" s="11">
        <v>1684</v>
      </c>
      <c r="BN8" s="11">
        <v>341</v>
      </c>
      <c r="BO8" s="11"/>
      <c r="BP8" s="11">
        <v>246</v>
      </c>
      <c r="BQ8" s="11">
        <v>229</v>
      </c>
      <c r="BR8" s="11">
        <v>105</v>
      </c>
      <c r="BS8" s="11">
        <v>1375</v>
      </c>
      <c r="BT8" s="11"/>
      <c r="BU8" s="11">
        <v>1145</v>
      </c>
      <c r="BV8" s="11">
        <v>889</v>
      </c>
      <c r="BW8" s="11"/>
      <c r="BX8" s="11">
        <v>588</v>
      </c>
      <c r="BY8" s="11">
        <v>1446</v>
      </c>
      <c r="BZ8" s="11"/>
      <c r="CA8" s="11">
        <v>171</v>
      </c>
      <c r="CB8" s="11">
        <v>596</v>
      </c>
      <c r="CC8" s="11">
        <v>650</v>
      </c>
      <c r="CD8" s="11">
        <v>618</v>
      </c>
    </row>
    <row r="9" spans="2:82">
      <c r="B9" s="18" t="s">
        <v>223</v>
      </c>
      <c r="C9" s="17">
        <v>0.237926706140208</v>
      </c>
      <c r="D9" s="17">
        <v>0.28786403112523701</v>
      </c>
      <c r="E9" s="17">
        <v>0.192058186688529</v>
      </c>
      <c r="F9" s="17"/>
      <c r="G9" s="17">
        <v>0.16523465121839301</v>
      </c>
      <c r="H9" s="17">
        <v>0.26766893610569897</v>
      </c>
      <c r="I9" s="17">
        <v>0.252012754167312</v>
      </c>
      <c r="J9" s="17">
        <v>0.21499899390640201</v>
      </c>
      <c r="K9" s="17">
        <v>0.24878013991449799</v>
      </c>
      <c r="L9" s="17">
        <v>0.25947718854245699</v>
      </c>
      <c r="M9" s="17"/>
      <c r="N9" s="17">
        <v>0.27772056301757903</v>
      </c>
      <c r="O9" s="17">
        <v>0.22249746522397501</v>
      </c>
      <c r="P9" s="17">
        <v>0.23732588752437001</v>
      </c>
      <c r="Q9" s="17">
        <v>0.209754091315941</v>
      </c>
      <c r="R9" s="17"/>
      <c r="S9" s="17">
        <v>0.22241270566930599</v>
      </c>
      <c r="T9" s="17">
        <v>0.255757171012298</v>
      </c>
      <c r="U9" s="17">
        <v>0.21066578023131899</v>
      </c>
      <c r="V9" s="17">
        <v>0.22988190606248399</v>
      </c>
      <c r="W9" s="17">
        <v>0.29903746250482999</v>
      </c>
      <c r="X9" s="17">
        <v>0.25515360266828202</v>
      </c>
      <c r="Y9" s="17">
        <v>0.24631195273880399</v>
      </c>
      <c r="Z9" s="17">
        <v>0.20158405327970799</v>
      </c>
      <c r="AA9" s="17">
        <v>0.230379090641774</v>
      </c>
      <c r="AB9" s="17">
        <v>0.22218783063505901</v>
      </c>
      <c r="AC9" s="17">
        <v>0.26169874082118599</v>
      </c>
      <c r="AD9" s="17">
        <v>0.186049026810471</v>
      </c>
      <c r="AE9" s="17"/>
      <c r="AF9" s="17">
        <v>0.17039167828033699</v>
      </c>
      <c r="AG9" s="17">
        <v>0.30386534635858098</v>
      </c>
      <c r="AH9" s="17">
        <v>0.211290312233682</v>
      </c>
      <c r="AI9" s="17">
        <v>0.19922035958602899</v>
      </c>
      <c r="AJ9" s="17">
        <v>0.214937143513378</v>
      </c>
      <c r="AK9" s="17">
        <v>0.23957609256888299</v>
      </c>
      <c r="AL9" s="17">
        <v>0.24905139710930099</v>
      </c>
      <c r="AM9" s="17">
        <v>0.22225804337864499</v>
      </c>
      <c r="AN9" s="17">
        <v>0.20361643371846899</v>
      </c>
      <c r="AO9" s="17">
        <v>0.22711634803467001</v>
      </c>
      <c r="AP9" s="17">
        <v>0.25460249235924598</v>
      </c>
      <c r="AQ9" s="17">
        <v>0.236080549860439</v>
      </c>
      <c r="AR9" s="17">
        <v>0.23971966836033401</v>
      </c>
      <c r="AS9" s="17">
        <v>0.30637512668662797</v>
      </c>
      <c r="AT9" s="17">
        <v>0.33678603272047503</v>
      </c>
      <c r="AU9" s="17">
        <v>0.39704306688501101</v>
      </c>
      <c r="AV9" s="17"/>
      <c r="AW9" s="17">
        <v>0.26795719932710099</v>
      </c>
      <c r="AX9" s="17">
        <v>0.21778008771680701</v>
      </c>
      <c r="AY9" s="17">
        <v>0.22217552609428001</v>
      </c>
      <c r="AZ9" s="17">
        <v>0.24259772822247</v>
      </c>
      <c r="BA9" s="17">
        <v>0.25345070019039401</v>
      </c>
      <c r="BB9" s="17">
        <v>0.20227445958868501</v>
      </c>
      <c r="BC9" s="17"/>
      <c r="BD9" s="17">
        <v>0.23416940228229599</v>
      </c>
      <c r="BE9" s="17">
        <v>0.182010398734019</v>
      </c>
      <c r="BF9" s="17">
        <v>0.25995658064245902</v>
      </c>
      <c r="BG9" s="17">
        <v>0.29810325861657999</v>
      </c>
      <c r="BH9" s="17">
        <v>0.362392553769387</v>
      </c>
      <c r="BI9" s="17"/>
      <c r="BJ9" s="17">
        <v>0.22837975811799099</v>
      </c>
      <c r="BK9" s="17">
        <v>0.27556607370160602</v>
      </c>
      <c r="BL9" s="17"/>
      <c r="BM9" s="17">
        <v>0.22582435351055</v>
      </c>
      <c r="BN9" s="17">
        <v>0.290408931568161</v>
      </c>
      <c r="BO9" s="17"/>
      <c r="BP9" s="17">
        <v>0.27932533457775099</v>
      </c>
      <c r="BQ9" s="17">
        <v>0.27455386927948799</v>
      </c>
      <c r="BR9" s="17">
        <v>0.217392372320516</v>
      </c>
      <c r="BS9" s="17">
        <v>0.22209362205620301</v>
      </c>
      <c r="BT9" s="17"/>
      <c r="BU9" s="17">
        <v>0.281672165691427</v>
      </c>
      <c r="BV9" s="17">
        <v>0.181555065880876</v>
      </c>
      <c r="BW9" s="17"/>
      <c r="BX9" s="17">
        <v>0.29919382757295199</v>
      </c>
      <c r="BY9" s="17">
        <v>0.21300810134119599</v>
      </c>
      <c r="BZ9" s="17"/>
      <c r="CA9" s="17">
        <v>0.49274896247455802</v>
      </c>
      <c r="CB9" s="17">
        <v>0.19705081699429899</v>
      </c>
      <c r="CC9" s="17">
        <v>0.27735817988356798</v>
      </c>
      <c r="CD9" s="17">
        <v>0.165543494364291</v>
      </c>
    </row>
    <row r="10" spans="2:82">
      <c r="B10" s="18" t="s">
        <v>224</v>
      </c>
      <c r="C10" s="17">
        <v>0.45188871074447801</v>
      </c>
      <c r="D10" s="17">
        <v>0.46915801387858902</v>
      </c>
      <c r="E10" s="17">
        <v>0.43579895184664302</v>
      </c>
      <c r="F10" s="17"/>
      <c r="G10" s="17">
        <v>0.47557860891647802</v>
      </c>
      <c r="H10" s="17">
        <v>0.456005229251634</v>
      </c>
      <c r="I10" s="17">
        <v>0.441637620104534</v>
      </c>
      <c r="J10" s="17">
        <v>0.47368072439890002</v>
      </c>
      <c r="K10" s="17">
        <v>0.40907418193894501</v>
      </c>
      <c r="L10" s="17">
        <v>0.45022586893352301</v>
      </c>
      <c r="M10" s="17"/>
      <c r="N10" s="17">
        <v>0.46608351603929798</v>
      </c>
      <c r="O10" s="17">
        <v>0.47783868995545897</v>
      </c>
      <c r="P10" s="17">
        <v>0.448091744550767</v>
      </c>
      <c r="Q10" s="17">
        <v>0.41359299565491298</v>
      </c>
      <c r="R10" s="17"/>
      <c r="S10" s="17">
        <v>0.47360386067515098</v>
      </c>
      <c r="T10" s="17">
        <v>0.43445191295311802</v>
      </c>
      <c r="U10" s="17">
        <v>0.42147120609887501</v>
      </c>
      <c r="V10" s="17">
        <v>0.43195345049692901</v>
      </c>
      <c r="W10" s="17">
        <v>0.44382275620497003</v>
      </c>
      <c r="X10" s="17">
        <v>0.42298033575496402</v>
      </c>
      <c r="Y10" s="17">
        <v>0.45914037221986997</v>
      </c>
      <c r="Z10" s="17">
        <v>0.48715683528762099</v>
      </c>
      <c r="AA10" s="17">
        <v>0.49655743257437601</v>
      </c>
      <c r="AB10" s="17">
        <v>0.44872881840322998</v>
      </c>
      <c r="AC10" s="17">
        <v>0.41636451525476098</v>
      </c>
      <c r="AD10" s="17">
        <v>0.49333962144358001</v>
      </c>
      <c r="AE10" s="17"/>
      <c r="AF10" s="17">
        <v>0.36227011084250399</v>
      </c>
      <c r="AG10" s="17">
        <v>0.314974417782656</v>
      </c>
      <c r="AH10" s="17">
        <v>0.34693616587186499</v>
      </c>
      <c r="AI10" s="17">
        <v>0.47319422916031201</v>
      </c>
      <c r="AJ10" s="17">
        <v>0.48018581998424897</v>
      </c>
      <c r="AK10" s="17">
        <v>0.47283160069185498</v>
      </c>
      <c r="AL10" s="17">
        <v>0.438110123406525</v>
      </c>
      <c r="AM10" s="17">
        <v>0.44688833299920599</v>
      </c>
      <c r="AN10" s="17">
        <v>0.51346073269047798</v>
      </c>
      <c r="AO10" s="17">
        <v>0.52063979882765699</v>
      </c>
      <c r="AP10" s="17">
        <v>0.41670982771883802</v>
      </c>
      <c r="AQ10" s="17">
        <v>0.50696348666739</v>
      </c>
      <c r="AR10" s="17">
        <v>0.51075482017219198</v>
      </c>
      <c r="AS10" s="17">
        <v>0.42079060870854201</v>
      </c>
      <c r="AT10" s="17">
        <v>0.49019155657619801</v>
      </c>
      <c r="AU10" s="17">
        <v>0.44927511339713</v>
      </c>
      <c r="AV10" s="17"/>
      <c r="AW10" s="17">
        <v>0.46457518461333303</v>
      </c>
      <c r="AX10" s="17">
        <v>0.493214108554477</v>
      </c>
      <c r="AY10" s="17">
        <v>0.40423243412135001</v>
      </c>
      <c r="AZ10" s="17">
        <v>0.41981727930250501</v>
      </c>
      <c r="BA10" s="17">
        <v>0.41272937925284398</v>
      </c>
      <c r="BB10" s="17">
        <v>0.50012599679401704</v>
      </c>
      <c r="BC10" s="17"/>
      <c r="BD10" s="17">
        <v>0.41753360231369702</v>
      </c>
      <c r="BE10" s="17">
        <v>0.47083806153536201</v>
      </c>
      <c r="BF10" s="17">
        <v>0.466230989855345</v>
      </c>
      <c r="BG10" s="17">
        <v>0.45091750387017698</v>
      </c>
      <c r="BH10" s="17">
        <v>0.32897036734275498</v>
      </c>
      <c r="BI10" s="17"/>
      <c r="BJ10" s="17">
        <v>0.455242469199516</v>
      </c>
      <c r="BK10" s="17">
        <v>0.438062377522213</v>
      </c>
      <c r="BL10" s="17"/>
      <c r="BM10" s="17">
        <v>0.45480703060629402</v>
      </c>
      <c r="BN10" s="17">
        <v>0.443767889880959</v>
      </c>
      <c r="BO10" s="17"/>
      <c r="BP10" s="17">
        <v>0.45465103382161198</v>
      </c>
      <c r="BQ10" s="17">
        <v>0.40822993232857901</v>
      </c>
      <c r="BR10" s="17">
        <v>0.50983547639834004</v>
      </c>
      <c r="BS10" s="17">
        <v>0.461019906603649</v>
      </c>
      <c r="BT10" s="17"/>
      <c r="BU10" s="17">
        <v>0.46479123610322898</v>
      </c>
      <c r="BV10" s="17">
        <v>0.43526215051577999</v>
      </c>
      <c r="BW10" s="17"/>
      <c r="BX10" s="17">
        <v>0.43880654337001002</v>
      </c>
      <c r="BY10" s="17">
        <v>0.45720949864989202</v>
      </c>
      <c r="BZ10" s="17"/>
      <c r="CA10" s="17">
        <v>0.33286415496322902</v>
      </c>
      <c r="CB10" s="17">
        <v>0.44796196793332799</v>
      </c>
      <c r="CC10" s="17">
        <v>0.496158436417449</v>
      </c>
      <c r="CD10" s="17">
        <v>0.44198884424094897</v>
      </c>
    </row>
    <row r="11" spans="2:82">
      <c r="B11" s="18" t="s">
        <v>225</v>
      </c>
      <c r="C11" s="17">
        <v>0.249165416388898</v>
      </c>
      <c r="D11" s="17">
        <v>0.181930341361381</v>
      </c>
      <c r="E11" s="17">
        <v>0.31063749967712001</v>
      </c>
      <c r="F11" s="17"/>
      <c r="G11" s="17">
        <v>0.26879909285151099</v>
      </c>
      <c r="H11" s="17">
        <v>0.19643014246325699</v>
      </c>
      <c r="I11" s="17">
        <v>0.230766252816208</v>
      </c>
      <c r="J11" s="17">
        <v>0.26624274899179201</v>
      </c>
      <c r="K11" s="17">
        <v>0.30256353052385399</v>
      </c>
      <c r="L11" s="17">
        <v>0.25072739564895102</v>
      </c>
      <c r="M11" s="17"/>
      <c r="N11" s="17">
        <v>0.21064215951767801</v>
      </c>
      <c r="O11" s="17">
        <v>0.24059962031243601</v>
      </c>
      <c r="P11" s="17">
        <v>0.24586879595337899</v>
      </c>
      <c r="Q11" s="17">
        <v>0.30302010494109999</v>
      </c>
      <c r="R11" s="17"/>
      <c r="S11" s="17">
        <v>0.23410649624847099</v>
      </c>
      <c r="T11" s="17">
        <v>0.268629643347161</v>
      </c>
      <c r="U11" s="17">
        <v>0.294098153678232</v>
      </c>
      <c r="V11" s="17">
        <v>0.27056481813602001</v>
      </c>
      <c r="W11" s="17">
        <v>0.22511571100755201</v>
      </c>
      <c r="X11" s="17">
        <v>0.23882477151006101</v>
      </c>
      <c r="Y11" s="17">
        <v>0.241787990159952</v>
      </c>
      <c r="Z11" s="17">
        <v>0.238001920258743</v>
      </c>
      <c r="AA11" s="17">
        <v>0.21502747062883601</v>
      </c>
      <c r="AB11" s="17">
        <v>0.26375120937600199</v>
      </c>
      <c r="AC11" s="17">
        <v>0.23994559277890901</v>
      </c>
      <c r="AD11" s="17">
        <v>0.29899767668496802</v>
      </c>
      <c r="AE11" s="17"/>
      <c r="AF11" s="17">
        <v>8.1131830588419204E-2</v>
      </c>
      <c r="AG11" s="17">
        <v>0.31062634186982702</v>
      </c>
      <c r="AH11" s="17">
        <v>0.36386638292408002</v>
      </c>
      <c r="AI11" s="17">
        <v>0.25869774268266099</v>
      </c>
      <c r="AJ11" s="17">
        <v>0.24425734187137599</v>
      </c>
      <c r="AK11" s="17">
        <v>0.240583140399629</v>
      </c>
      <c r="AL11" s="17">
        <v>0.25555905895013098</v>
      </c>
      <c r="AM11" s="17">
        <v>0.27636195973352201</v>
      </c>
      <c r="AN11" s="17">
        <v>0.233784583784935</v>
      </c>
      <c r="AO11" s="17">
        <v>0.17551003228704501</v>
      </c>
      <c r="AP11" s="17">
        <v>0.24779814016764501</v>
      </c>
      <c r="AQ11" s="17">
        <v>0.20120151185080601</v>
      </c>
      <c r="AR11" s="17">
        <v>0.21719542866451599</v>
      </c>
      <c r="AS11" s="17">
        <v>0.23309589502830499</v>
      </c>
      <c r="AT11" s="17">
        <v>9.1881724533949105E-2</v>
      </c>
      <c r="AU11" s="17">
        <v>0.14294101610205301</v>
      </c>
      <c r="AV11" s="17"/>
      <c r="AW11" s="17">
        <v>0.19887336890346999</v>
      </c>
      <c r="AX11" s="17">
        <v>0.23576501468275701</v>
      </c>
      <c r="AY11" s="17">
        <v>0.29345240272783402</v>
      </c>
      <c r="AZ11" s="17">
        <v>0.28261979934713399</v>
      </c>
      <c r="BA11" s="17">
        <v>0.27003627891368598</v>
      </c>
      <c r="BB11" s="17">
        <v>0.27048590064225703</v>
      </c>
      <c r="BC11" s="17"/>
      <c r="BD11" s="17">
        <v>0.28795701504863103</v>
      </c>
      <c r="BE11" s="17">
        <v>0.26916661653525198</v>
      </c>
      <c r="BF11" s="17">
        <v>0.21510115598659499</v>
      </c>
      <c r="BG11" s="17">
        <v>0.183398471653554</v>
      </c>
      <c r="BH11" s="17">
        <v>0.241161828935124</v>
      </c>
      <c r="BI11" s="17"/>
      <c r="BJ11" s="17">
        <v>0.25749611094726199</v>
      </c>
      <c r="BK11" s="17">
        <v>0.216298495378342</v>
      </c>
      <c r="BL11" s="17"/>
      <c r="BM11" s="17">
        <v>0.25559275015243998</v>
      </c>
      <c r="BN11" s="17">
        <v>0.21676073933551601</v>
      </c>
      <c r="BO11" s="17"/>
      <c r="BP11" s="17">
        <v>0.21803633636816899</v>
      </c>
      <c r="BQ11" s="17">
        <v>0.25860672647062</v>
      </c>
      <c r="BR11" s="17">
        <v>0.22612335739110001</v>
      </c>
      <c r="BS11" s="17">
        <v>0.25337084636824603</v>
      </c>
      <c r="BT11" s="17"/>
      <c r="BU11" s="17">
        <v>0.20489963141078699</v>
      </c>
      <c r="BV11" s="17">
        <v>0.30620756275522798</v>
      </c>
      <c r="BW11" s="17"/>
      <c r="BX11" s="17">
        <v>0.212238051349666</v>
      </c>
      <c r="BY11" s="17">
        <v>0.26418453911186801</v>
      </c>
      <c r="BZ11" s="17"/>
      <c r="CA11" s="17">
        <v>0.162158835093489</v>
      </c>
      <c r="CB11" s="17">
        <v>0.27412809012855099</v>
      </c>
      <c r="CC11" s="17">
        <v>0.19331690675320801</v>
      </c>
      <c r="CD11" s="17">
        <v>0.30782778524461402</v>
      </c>
    </row>
    <row r="12" spans="2:82">
      <c r="B12" s="18" t="s">
        <v>226</v>
      </c>
      <c r="C12" s="17">
        <v>4.05198072465833E-2</v>
      </c>
      <c r="D12" s="17">
        <v>4.0431231378692797E-2</v>
      </c>
      <c r="E12" s="17">
        <v>4.0943834562095202E-2</v>
      </c>
      <c r="F12" s="17"/>
      <c r="G12" s="17">
        <v>7.7751243806485806E-2</v>
      </c>
      <c r="H12" s="17">
        <v>4.7212589535925803E-2</v>
      </c>
      <c r="I12" s="17">
        <v>5.2467434463183603E-2</v>
      </c>
      <c r="J12" s="17">
        <v>2.2561989110008999E-2</v>
      </c>
      <c r="K12" s="17">
        <v>2.9339250330424001E-2</v>
      </c>
      <c r="L12" s="17">
        <v>2.1776041166887701E-2</v>
      </c>
      <c r="M12" s="17"/>
      <c r="N12" s="17">
        <v>3.4842775237062501E-2</v>
      </c>
      <c r="O12" s="17">
        <v>4.4221594457099798E-2</v>
      </c>
      <c r="P12" s="17">
        <v>3.7350016031308698E-2</v>
      </c>
      <c r="Q12" s="17">
        <v>4.6440649676093702E-2</v>
      </c>
      <c r="R12" s="17"/>
      <c r="S12" s="17">
        <v>5.7583501822428398E-2</v>
      </c>
      <c r="T12" s="17">
        <v>3.4079607424429101E-2</v>
      </c>
      <c r="U12" s="17">
        <v>4.3670163913824597E-2</v>
      </c>
      <c r="V12" s="17">
        <v>3.1585440956418902E-2</v>
      </c>
      <c r="W12" s="17">
        <v>2.4754523369023999E-2</v>
      </c>
      <c r="X12" s="17">
        <v>3.7872844693543399E-2</v>
      </c>
      <c r="Y12" s="17">
        <v>4.7680487870293699E-2</v>
      </c>
      <c r="Z12" s="17">
        <v>6.1073211858490697E-2</v>
      </c>
      <c r="AA12" s="17">
        <v>2.1589421361609299E-2</v>
      </c>
      <c r="AB12" s="17">
        <v>5.1944952337471602E-2</v>
      </c>
      <c r="AC12" s="17">
        <v>6.0256414893857302E-2</v>
      </c>
      <c r="AD12" s="17">
        <v>0</v>
      </c>
      <c r="AE12" s="17"/>
      <c r="AF12" s="17">
        <v>9.2195085142481994E-2</v>
      </c>
      <c r="AG12" s="17">
        <v>3.5334738184118197E-2</v>
      </c>
      <c r="AH12" s="17">
        <v>5.6082794476812498E-2</v>
      </c>
      <c r="AI12" s="17">
        <v>3.5868067876471503E-2</v>
      </c>
      <c r="AJ12" s="17">
        <v>5.1204540965458498E-2</v>
      </c>
      <c r="AK12" s="17">
        <v>2.7156521766936101E-2</v>
      </c>
      <c r="AL12" s="17">
        <v>2.6545116551977801E-2</v>
      </c>
      <c r="AM12" s="17">
        <v>4.1330782515059901E-2</v>
      </c>
      <c r="AN12" s="17">
        <v>4.3014891800668503E-2</v>
      </c>
      <c r="AO12" s="17">
        <v>6.3551501146675807E-2</v>
      </c>
      <c r="AP12" s="17">
        <v>6.6141853645097795E-2</v>
      </c>
      <c r="AQ12" s="17">
        <v>5.5754451621364699E-2</v>
      </c>
      <c r="AR12" s="17">
        <v>1.5374807119134901E-2</v>
      </c>
      <c r="AS12" s="17">
        <v>3.9738369576525101E-2</v>
      </c>
      <c r="AT12" s="17">
        <v>3.4926035204995397E-2</v>
      </c>
      <c r="AU12" s="17">
        <v>0</v>
      </c>
      <c r="AV12" s="17"/>
      <c r="AW12" s="17">
        <v>5.1709527057390799E-2</v>
      </c>
      <c r="AX12" s="17">
        <v>3.9104776685755398E-2</v>
      </c>
      <c r="AY12" s="17">
        <v>4.2698590146619003E-2</v>
      </c>
      <c r="AZ12" s="17">
        <v>3.5273572514646002E-2</v>
      </c>
      <c r="BA12" s="17">
        <v>3.3484592654552503E-2</v>
      </c>
      <c r="BB12" s="17">
        <v>1.8928542671513299E-2</v>
      </c>
      <c r="BC12" s="17"/>
      <c r="BD12" s="17">
        <v>2.80577283299978E-2</v>
      </c>
      <c r="BE12" s="17">
        <v>5.29755001069733E-2</v>
      </c>
      <c r="BF12" s="17">
        <v>4.1518915403725203E-2</v>
      </c>
      <c r="BG12" s="17">
        <v>5.58927901714606E-2</v>
      </c>
      <c r="BH12" s="17">
        <v>6.7475249952732894E-2</v>
      </c>
      <c r="BI12" s="17"/>
      <c r="BJ12" s="17">
        <v>3.8296470904997201E-2</v>
      </c>
      <c r="BK12" s="17">
        <v>4.9222262405544899E-2</v>
      </c>
      <c r="BL12" s="17"/>
      <c r="BM12" s="17">
        <v>4.01801386578707E-2</v>
      </c>
      <c r="BN12" s="17">
        <v>4.3298307717640601E-2</v>
      </c>
      <c r="BO12" s="17"/>
      <c r="BP12" s="17">
        <v>4.0003095844712497E-2</v>
      </c>
      <c r="BQ12" s="17">
        <v>3.1984993577252298E-2</v>
      </c>
      <c r="BR12" s="17">
        <v>2.7615610618454502E-2</v>
      </c>
      <c r="BS12" s="17">
        <v>4.15540286624341E-2</v>
      </c>
      <c r="BT12" s="17"/>
      <c r="BU12" s="17">
        <v>3.4718598146169503E-2</v>
      </c>
      <c r="BV12" s="17">
        <v>4.7995409876721101E-2</v>
      </c>
      <c r="BW12" s="17"/>
      <c r="BX12" s="17">
        <v>4.0729101464491602E-2</v>
      </c>
      <c r="BY12" s="17">
        <v>4.0434682961635403E-2</v>
      </c>
      <c r="BZ12" s="17"/>
      <c r="CA12" s="17">
        <v>1.2228047468724201E-2</v>
      </c>
      <c r="CB12" s="17">
        <v>5.6332690044600599E-2</v>
      </c>
      <c r="CC12" s="17">
        <v>2.6425857289034699E-2</v>
      </c>
      <c r="CD12" s="17">
        <v>4.7900169921217803E-2</v>
      </c>
    </row>
    <row r="13" spans="2:82">
      <c r="B13" s="18" t="s">
        <v>227</v>
      </c>
      <c r="C13" s="17">
        <v>4.6159916179228898E-3</v>
      </c>
      <c r="D13" s="17">
        <v>7.4442926003495703E-3</v>
      </c>
      <c r="E13" s="17">
        <v>1.9922160803643799E-3</v>
      </c>
      <c r="F13" s="17"/>
      <c r="G13" s="17">
        <v>3.8160625590806302E-3</v>
      </c>
      <c r="H13" s="17">
        <v>8.5132993583708402E-3</v>
      </c>
      <c r="I13" s="17">
        <v>6.12402129964933E-3</v>
      </c>
      <c r="J13" s="17">
        <v>6.1180818205666702E-3</v>
      </c>
      <c r="K13" s="17">
        <v>3.782316729177E-3</v>
      </c>
      <c r="L13" s="17">
        <v>0</v>
      </c>
      <c r="M13" s="17"/>
      <c r="N13" s="17">
        <v>1.7088806320627501E-3</v>
      </c>
      <c r="O13" s="17">
        <v>1.85695583054421E-3</v>
      </c>
      <c r="P13" s="17">
        <v>9.1711588500203601E-3</v>
      </c>
      <c r="Q13" s="17">
        <v>6.4801447053932501E-3</v>
      </c>
      <c r="R13" s="17"/>
      <c r="S13" s="17">
        <v>3.6946531777720401E-3</v>
      </c>
      <c r="T13" s="17">
        <v>0</v>
      </c>
      <c r="U13" s="17">
        <v>0</v>
      </c>
      <c r="V13" s="17">
        <v>1.1861916562811801E-2</v>
      </c>
      <c r="W13" s="17">
        <v>7.2695469136236698E-3</v>
      </c>
      <c r="X13" s="17">
        <v>1.2402648532024701E-2</v>
      </c>
      <c r="Y13" s="17">
        <v>0</v>
      </c>
      <c r="Z13" s="17">
        <v>0</v>
      </c>
      <c r="AA13" s="17">
        <v>1.26581428223286E-2</v>
      </c>
      <c r="AB13" s="17">
        <v>0</v>
      </c>
      <c r="AC13" s="17">
        <v>0</v>
      </c>
      <c r="AD13" s="17">
        <v>0</v>
      </c>
      <c r="AE13" s="17"/>
      <c r="AF13" s="17">
        <v>9.8686188285447604E-2</v>
      </c>
      <c r="AG13" s="17">
        <v>1.1586681284787299E-2</v>
      </c>
      <c r="AH13" s="17">
        <v>0</v>
      </c>
      <c r="AI13" s="17">
        <v>0</v>
      </c>
      <c r="AJ13" s="17">
        <v>4.6954090905912101E-3</v>
      </c>
      <c r="AK13" s="17">
        <v>4.72615380951879E-3</v>
      </c>
      <c r="AL13" s="17">
        <v>1.1589951472620199E-2</v>
      </c>
      <c r="AM13" s="17">
        <v>0</v>
      </c>
      <c r="AN13" s="17">
        <v>6.1233580054488304E-3</v>
      </c>
      <c r="AO13" s="17">
        <v>0</v>
      </c>
      <c r="AP13" s="17">
        <v>8.1205890422531707E-3</v>
      </c>
      <c r="AQ13" s="17">
        <v>0</v>
      </c>
      <c r="AR13" s="17">
        <v>0</v>
      </c>
      <c r="AS13" s="17">
        <v>0</v>
      </c>
      <c r="AT13" s="17">
        <v>2.29825120807403E-2</v>
      </c>
      <c r="AU13" s="17">
        <v>0</v>
      </c>
      <c r="AV13" s="17"/>
      <c r="AW13" s="17">
        <v>4.8926075830643496E-3</v>
      </c>
      <c r="AX13" s="17">
        <v>1.6405115360505001E-3</v>
      </c>
      <c r="AY13" s="17">
        <v>1.0820402930461499E-2</v>
      </c>
      <c r="AZ13" s="17">
        <v>5.6449727817793798E-3</v>
      </c>
      <c r="BA13" s="17">
        <v>4.31981290346721E-3</v>
      </c>
      <c r="BB13" s="17">
        <v>0</v>
      </c>
      <c r="BC13" s="17"/>
      <c r="BD13" s="17">
        <v>6.6335708077625097E-3</v>
      </c>
      <c r="BE13" s="17">
        <v>6.7260185324363401E-3</v>
      </c>
      <c r="BF13" s="17">
        <v>3.7084229458688202E-3</v>
      </c>
      <c r="BG13" s="17">
        <v>4.8764810414494101E-3</v>
      </c>
      <c r="BH13" s="17">
        <v>0</v>
      </c>
      <c r="BI13" s="17"/>
      <c r="BJ13" s="17">
        <v>3.7688622873076798E-3</v>
      </c>
      <c r="BK13" s="17">
        <v>8.4781156822911399E-3</v>
      </c>
      <c r="BL13" s="17"/>
      <c r="BM13" s="17">
        <v>5.57603280760009E-3</v>
      </c>
      <c r="BN13" s="17">
        <v>0</v>
      </c>
      <c r="BO13" s="17"/>
      <c r="BP13" s="17">
        <v>0</v>
      </c>
      <c r="BQ13" s="17">
        <v>1.0298104878545201E-2</v>
      </c>
      <c r="BR13" s="17">
        <v>8.6194094513194902E-3</v>
      </c>
      <c r="BS13" s="17">
        <v>4.4561195651713096E-3</v>
      </c>
      <c r="BT13" s="17"/>
      <c r="BU13" s="17">
        <v>2.80024586613481E-3</v>
      </c>
      <c r="BV13" s="17">
        <v>6.9558131073362804E-3</v>
      </c>
      <c r="BW13" s="17"/>
      <c r="BX13" s="17">
        <v>5.5447183152392103E-3</v>
      </c>
      <c r="BY13" s="17">
        <v>4.2382592715106198E-3</v>
      </c>
      <c r="BZ13" s="17"/>
      <c r="CA13" s="17">
        <v>0</v>
      </c>
      <c r="CB13" s="17">
        <v>8.4128827075364305E-3</v>
      </c>
      <c r="CC13" s="17">
        <v>1.8816510152760101E-3</v>
      </c>
      <c r="CD13" s="17">
        <v>5.1039770495473202E-3</v>
      </c>
    </row>
    <row r="14" spans="2:82">
      <c r="B14" s="18" t="s">
        <v>124</v>
      </c>
      <c r="C14" s="17">
        <v>1.58833678619099E-2</v>
      </c>
      <c r="D14" s="17">
        <v>1.31720896557501E-2</v>
      </c>
      <c r="E14" s="17">
        <v>1.8569311145248499E-2</v>
      </c>
      <c r="F14" s="17"/>
      <c r="G14" s="17">
        <v>8.8203406480516795E-3</v>
      </c>
      <c r="H14" s="17">
        <v>2.41698032851137E-2</v>
      </c>
      <c r="I14" s="17">
        <v>1.6991917149113502E-2</v>
      </c>
      <c r="J14" s="17">
        <v>1.63974617723311E-2</v>
      </c>
      <c r="K14" s="17">
        <v>6.4605805631019501E-3</v>
      </c>
      <c r="L14" s="17">
        <v>1.7793505708181698E-2</v>
      </c>
      <c r="M14" s="17"/>
      <c r="N14" s="17">
        <v>9.0021055563202397E-3</v>
      </c>
      <c r="O14" s="17">
        <v>1.2985674220486E-2</v>
      </c>
      <c r="P14" s="17">
        <v>2.2192397090154799E-2</v>
      </c>
      <c r="Q14" s="17">
        <v>2.0712013706559399E-2</v>
      </c>
      <c r="R14" s="17"/>
      <c r="S14" s="17">
        <v>8.5987824068709598E-3</v>
      </c>
      <c r="T14" s="17">
        <v>7.0816652629941204E-3</v>
      </c>
      <c r="U14" s="17">
        <v>3.00946960777497E-2</v>
      </c>
      <c r="V14" s="17">
        <v>2.4152467785334999E-2</v>
      </c>
      <c r="W14" s="17">
        <v>0</v>
      </c>
      <c r="X14" s="17">
        <v>3.2765796841124697E-2</v>
      </c>
      <c r="Y14" s="17">
        <v>5.07919701108014E-3</v>
      </c>
      <c r="Z14" s="17">
        <v>1.21839793154377E-2</v>
      </c>
      <c r="AA14" s="17">
        <v>2.3788441971075599E-2</v>
      </c>
      <c r="AB14" s="17">
        <v>1.3387189248237201E-2</v>
      </c>
      <c r="AC14" s="17">
        <v>2.1734736251286899E-2</v>
      </c>
      <c r="AD14" s="17">
        <v>2.1613675060981299E-2</v>
      </c>
      <c r="AE14" s="17"/>
      <c r="AF14" s="17">
        <v>0.195325106860811</v>
      </c>
      <c r="AG14" s="17">
        <v>2.3612474520030499E-2</v>
      </c>
      <c r="AH14" s="17">
        <v>2.1824344493560899E-2</v>
      </c>
      <c r="AI14" s="17">
        <v>3.3019600694526301E-2</v>
      </c>
      <c r="AJ14" s="17">
        <v>4.7197445749465102E-3</v>
      </c>
      <c r="AK14" s="17">
        <v>1.5126490763177999E-2</v>
      </c>
      <c r="AL14" s="17">
        <v>1.9144352509445201E-2</v>
      </c>
      <c r="AM14" s="17">
        <v>1.3160881373566901E-2</v>
      </c>
      <c r="AN14" s="17">
        <v>0</v>
      </c>
      <c r="AO14" s="17">
        <v>1.3182319703952E-2</v>
      </c>
      <c r="AP14" s="17">
        <v>6.6270970669209499E-3</v>
      </c>
      <c r="AQ14" s="17">
        <v>0</v>
      </c>
      <c r="AR14" s="17">
        <v>1.6955275683823001E-2</v>
      </c>
      <c r="AS14" s="17">
        <v>0</v>
      </c>
      <c r="AT14" s="17">
        <v>2.3232138883642599E-2</v>
      </c>
      <c r="AU14" s="17">
        <v>1.07408036158049E-2</v>
      </c>
      <c r="AV14" s="17"/>
      <c r="AW14" s="17">
        <v>1.19921125156416E-2</v>
      </c>
      <c r="AX14" s="17">
        <v>1.24955008241531E-2</v>
      </c>
      <c r="AY14" s="17">
        <v>2.6620643979455301E-2</v>
      </c>
      <c r="AZ14" s="17">
        <v>1.4046647831464899E-2</v>
      </c>
      <c r="BA14" s="17">
        <v>2.5979236085056E-2</v>
      </c>
      <c r="BB14" s="17">
        <v>8.1851003035276707E-3</v>
      </c>
      <c r="BC14" s="17"/>
      <c r="BD14" s="17">
        <v>2.5648681217616699E-2</v>
      </c>
      <c r="BE14" s="17">
        <v>1.8283404555958099E-2</v>
      </c>
      <c r="BF14" s="17">
        <v>1.34839351660078E-2</v>
      </c>
      <c r="BG14" s="17">
        <v>6.8114946467791298E-3</v>
      </c>
      <c r="BH14" s="17">
        <v>0</v>
      </c>
      <c r="BI14" s="17"/>
      <c r="BJ14" s="17">
        <v>1.6816328542926098E-2</v>
      </c>
      <c r="BK14" s="17">
        <v>1.23726753100033E-2</v>
      </c>
      <c r="BL14" s="17"/>
      <c r="BM14" s="17">
        <v>1.8019694265246199E-2</v>
      </c>
      <c r="BN14" s="17">
        <v>5.7641314977237403E-3</v>
      </c>
      <c r="BO14" s="17"/>
      <c r="BP14" s="17">
        <v>7.9841993877559393E-3</v>
      </c>
      <c r="BQ14" s="17">
        <v>1.63263734655151E-2</v>
      </c>
      <c r="BR14" s="17">
        <v>1.0413773820270301E-2</v>
      </c>
      <c r="BS14" s="17">
        <v>1.7505476744297501E-2</v>
      </c>
      <c r="BT14" s="17"/>
      <c r="BU14" s="17">
        <v>1.1118122782253499E-2</v>
      </c>
      <c r="BV14" s="17">
        <v>2.2023997864057201E-2</v>
      </c>
      <c r="BW14" s="17"/>
      <c r="BX14" s="17">
        <v>3.48775792764025E-3</v>
      </c>
      <c r="BY14" s="17">
        <v>2.09249186638981E-2</v>
      </c>
      <c r="BZ14" s="17"/>
      <c r="CA14" s="17">
        <v>0</v>
      </c>
      <c r="CB14" s="17">
        <v>1.6113552191684199E-2</v>
      </c>
      <c r="CC14" s="17">
        <v>4.8589686414644302E-3</v>
      </c>
      <c r="CD14" s="17">
        <v>3.1635729179381199E-2</v>
      </c>
    </row>
    <row r="15" spans="2:82">
      <c r="B15" s="18" t="s">
        <v>228</v>
      </c>
      <c r="C15" s="21">
        <v>0.68981541688468595</v>
      </c>
      <c r="D15" s="21">
        <v>0.75702204500382597</v>
      </c>
      <c r="E15" s="21">
        <v>0.627857138535172</v>
      </c>
      <c r="F15" s="21"/>
      <c r="G15" s="21">
        <v>0.64081326013487105</v>
      </c>
      <c r="H15" s="21">
        <v>0.72367416535733198</v>
      </c>
      <c r="I15" s="21">
        <v>0.69365037427184595</v>
      </c>
      <c r="J15" s="21">
        <v>0.68867971830530195</v>
      </c>
      <c r="K15" s="21">
        <v>0.65785432185344295</v>
      </c>
      <c r="L15" s="21">
        <v>0.70970305747597995</v>
      </c>
      <c r="M15" s="21"/>
      <c r="N15" s="21">
        <v>0.74380407905687695</v>
      </c>
      <c r="O15" s="21">
        <v>0.70033615517943404</v>
      </c>
      <c r="P15" s="21">
        <v>0.68541763207513695</v>
      </c>
      <c r="Q15" s="21">
        <v>0.62334708697085395</v>
      </c>
      <c r="R15" s="21"/>
      <c r="S15" s="21">
        <v>0.69601656634445797</v>
      </c>
      <c r="T15" s="21">
        <v>0.69020908396541603</v>
      </c>
      <c r="U15" s="21">
        <v>0.632136986330194</v>
      </c>
      <c r="V15" s="21">
        <v>0.66183535655941395</v>
      </c>
      <c r="W15" s="21">
        <v>0.74286021870980101</v>
      </c>
      <c r="X15" s="21">
        <v>0.67813393842324599</v>
      </c>
      <c r="Y15" s="21">
        <v>0.70545232495867405</v>
      </c>
      <c r="Z15" s="21">
        <v>0.68874088856732896</v>
      </c>
      <c r="AA15" s="21">
        <v>0.72693652321614999</v>
      </c>
      <c r="AB15" s="21">
        <v>0.67091664903828996</v>
      </c>
      <c r="AC15" s="21">
        <v>0.67806325607594597</v>
      </c>
      <c r="AD15" s="21">
        <v>0.67938864825404999</v>
      </c>
      <c r="AE15" s="21"/>
      <c r="AF15" s="21">
        <v>0.53266178912284101</v>
      </c>
      <c r="AG15" s="21">
        <v>0.61883976414123698</v>
      </c>
      <c r="AH15" s="21">
        <v>0.55822647810554704</v>
      </c>
      <c r="AI15" s="21">
        <v>0.67241458874634097</v>
      </c>
      <c r="AJ15" s="21">
        <v>0.69512296349762703</v>
      </c>
      <c r="AK15" s="21">
        <v>0.71240769326073805</v>
      </c>
      <c r="AL15" s="21">
        <v>0.68716152051582602</v>
      </c>
      <c r="AM15" s="21">
        <v>0.66914637637785201</v>
      </c>
      <c r="AN15" s="21">
        <v>0.71707716640894703</v>
      </c>
      <c r="AO15" s="21">
        <v>0.74775614686232705</v>
      </c>
      <c r="AP15" s="21">
        <v>0.67131232007808395</v>
      </c>
      <c r="AQ15" s="21">
        <v>0.74304403652782902</v>
      </c>
      <c r="AR15" s="21">
        <v>0.75047448853252596</v>
      </c>
      <c r="AS15" s="21">
        <v>0.72716573539517004</v>
      </c>
      <c r="AT15" s="21">
        <v>0.82697758929667298</v>
      </c>
      <c r="AU15" s="21">
        <v>0.84631818028214201</v>
      </c>
      <c r="AV15" s="21"/>
      <c r="AW15" s="21">
        <v>0.73253238394043296</v>
      </c>
      <c r="AX15" s="21">
        <v>0.71099419627128402</v>
      </c>
      <c r="AY15" s="21">
        <v>0.62640796021563006</v>
      </c>
      <c r="AZ15" s="21">
        <v>0.66241500752497595</v>
      </c>
      <c r="BA15" s="21">
        <v>0.66618007944323798</v>
      </c>
      <c r="BB15" s="21">
        <v>0.70240045638270199</v>
      </c>
      <c r="BC15" s="21"/>
      <c r="BD15" s="21">
        <v>0.65170300459599195</v>
      </c>
      <c r="BE15" s="21">
        <v>0.65284846026938004</v>
      </c>
      <c r="BF15" s="21">
        <v>0.72618757049780303</v>
      </c>
      <c r="BG15" s="21">
        <v>0.74902076248675697</v>
      </c>
      <c r="BH15" s="21">
        <v>0.69136292111214304</v>
      </c>
      <c r="BI15" s="21"/>
      <c r="BJ15" s="21">
        <v>0.68362222731750699</v>
      </c>
      <c r="BK15" s="21">
        <v>0.71362845122381902</v>
      </c>
      <c r="BL15" s="21"/>
      <c r="BM15" s="21">
        <v>0.68063138411684299</v>
      </c>
      <c r="BN15" s="21">
        <v>0.73417682144912</v>
      </c>
      <c r="BO15" s="21"/>
      <c r="BP15" s="21">
        <v>0.73397636839936298</v>
      </c>
      <c r="BQ15" s="21">
        <v>0.68278380160806695</v>
      </c>
      <c r="BR15" s="21">
        <v>0.72722784871885604</v>
      </c>
      <c r="BS15" s="21">
        <v>0.68311352865985098</v>
      </c>
      <c r="BT15" s="21"/>
      <c r="BU15" s="21">
        <v>0.74646340179465598</v>
      </c>
      <c r="BV15" s="21">
        <v>0.61681721639665699</v>
      </c>
      <c r="BW15" s="21"/>
      <c r="BX15" s="21">
        <v>0.738000370942963</v>
      </c>
      <c r="BY15" s="21">
        <v>0.67021759999108799</v>
      </c>
      <c r="BZ15" s="21"/>
      <c r="CA15" s="21">
        <v>0.82561311743778698</v>
      </c>
      <c r="CB15" s="21">
        <v>0.64501278492762804</v>
      </c>
      <c r="CC15" s="21">
        <v>0.77351661630101698</v>
      </c>
      <c r="CD15" s="21">
        <v>0.60753233860524003</v>
      </c>
    </row>
    <row r="16" spans="2:82">
      <c r="B16" s="18" t="s">
        <v>229</v>
      </c>
      <c r="C16" s="21">
        <v>4.5135798864506201E-2</v>
      </c>
      <c r="D16" s="21">
        <v>4.7875523979042399E-2</v>
      </c>
      <c r="E16" s="21">
        <v>4.2936050642459603E-2</v>
      </c>
      <c r="F16" s="21"/>
      <c r="G16" s="21">
        <v>8.1567306365566403E-2</v>
      </c>
      <c r="H16" s="21">
        <v>5.5725888894296603E-2</v>
      </c>
      <c r="I16" s="21">
        <v>5.8591455762832999E-2</v>
      </c>
      <c r="J16" s="21">
        <v>2.8680070930575698E-2</v>
      </c>
      <c r="K16" s="21">
        <v>3.3121567059601002E-2</v>
      </c>
      <c r="L16" s="21">
        <v>2.1776041166887701E-2</v>
      </c>
      <c r="M16" s="21"/>
      <c r="N16" s="21">
        <v>3.6551655869125302E-2</v>
      </c>
      <c r="O16" s="21">
        <v>4.6078550287644002E-2</v>
      </c>
      <c r="P16" s="21">
        <v>4.6521174881329098E-2</v>
      </c>
      <c r="Q16" s="21">
        <v>5.2920794381487002E-2</v>
      </c>
      <c r="R16" s="21"/>
      <c r="S16" s="21">
        <v>6.12781550002005E-2</v>
      </c>
      <c r="T16" s="21">
        <v>3.4079607424429101E-2</v>
      </c>
      <c r="U16" s="21">
        <v>4.3670163913824597E-2</v>
      </c>
      <c r="V16" s="21">
        <v>4.3447357519230699E-2</v>
      </c>
      <c r="W16" s="21">
        <v>3.2024070282647601E-2</v>
      </c>
      <c r="X16" s="21">
        <v>5.02754932255682E-2</v>
      </c>
      <c r="Y16" s="21">
        <v>4.7680487870293699E-2</v>
      </c>
      <c r="Z16" s="21">
        <v>6.1073211858490697E-2</v>
      </c>
      <c r="AA16" s="21">
        <v>3.4247564183937901E-2</v>
      </c>
      <c r="AB16" s="21">
        <v>5.1944952337471602E-2</v>
      </c>
      <c r="AC16" s="21">
        <v>6.0256414893857302E-2</v>
      </c>
      <c r="AD16" s="21">
        <v>0</v>
      </c>
      <c r="AE16" s="21"/>
      <c r="AF16" s="21">
        <v>0.19088127342792999</v>
      </c>
      <c r="AG16" s="21">
        <v>4.6921419468905601E-2</v>
      </c>
      <c r="AH16" s="21">
        <v>5.6082794476812498E-2</v>
      </c>
      <c r="AI16" s="21">
        <v>3.5868067876471503E-2</v>
      </c>
      <c r="AJ16" s="21">
        <v>5.5899950056049703E-2</v>
      </c>
      <c r="AK16" s="21">
        <v>3.1882675576454897E-2</v>
      </c>
      <c r="AL16" s="21">
        <v>3.8135068024597998E-2</v>
      </c>
      <c r="AM16" s="21">
        <v>4.1330782515059901E-2</v>
      </c>
      <c r="AN16" s="21">
        <v>4.9138249806117397E-2</v>
      </c>
      <c r="AO16" s="21">
        <v>6.3551501146675807E-2</v>
      </c>
      <c r="AP16" s="21">
        <v>7.4262442687350994E-2</v>
      </c>
      <c r="AQ16" s="21">
        <v>5.5754451621364699E-2</v>
      </c>
      <c r="AR16" s="21">
        <v>1.5374807119134901E-2</v>
      </c>
      <c r="AS16" s="21">
        <v>3.9738369576525101E-2</v>
      </c>
      <c r="AT16" s="21">
        <v>5.79085472857356E-2</v>
      </c>
      <c r="AU16" s="21">
        <v>0</v>
      </c>
      <c r="AV16" s="21"/>
      <c r="AW16" s="21">
        <v>5.6602134640455201E-2</v>
      </c>
      <c r="AX16" s="21">
        <v>4.0745288221805898E-2</v>
      </c>
      <c r="AY16" s="21">
        <v>5.3518993077080503E-2</v>
      </c>
      <c r="AZ16" s="21">
        <v>4.0918545296425399E-2</v>
      </c>
      <c r="BA16" s="21">
        <v>3.7804405558019699E-2</v>
      </c>
      <c r="BB16" s="21">
        <v>1.8928542671513299E-2</v>
      </c>
      <c r="BC16" s="21"/>
      <c r="BD16" s="21">
        <v>3.4691299137760298E-2</v>
      </c>
      <c r="BE16" s="21">
        <v>5.9701518639409597E-2</v>
      </c>
      <c r="BF16" s="21">
        <v>4.5227338349593998E-2</v>
      </c>
      <c r="BG16" s="21">
        <v>6.0769271212910002E-2</v>
      </c>
      <c r="BH16" s="21">
        <v>6.7475249952732894E-2</v>
      </c>
      <c r="BI16" s="21"/>
      <c r="BJ16" s="21">
        <v>4.2065333192304898E-2</v>
      </c>
      <c r="BK16" s="21">
        <v>5.7700378087836103E-2</v>
      </c>
      <c r="BL16" s="21"/>
      <c r="BM16" s="21">
        <v>4.5756171465470799E-2</v>
      </c>
      <c r="BN16" s="21">
        <v>4.3298307717640601E-2</v>
      </c>
      <c r="BO16" s="21"/>
      <c r="BP16" s="21">
        <v>4.0003095844712497E-2</v>
      </c>
      <c r="BQ16" s="21">
        <v>4.2283098455797502E-2</v>
      </c>
      <c r="BR16" s="21">
        <v>3.6235020069773999E-2</v>
      </c>
      <c r="BS16" s="21">
        <v>4.6010148227605401E-2</v>
      </c>
      <c r="BT16" s="21"/>
      <c r="BU16" s="21">
        <v>3.7518844012304299E-2</v>
      </c>
      <c r="BV16" s="21">
        <v>5.4951222984057399E-2</v>
      </c>
      <c r="BW16" s="21"/>
      <c r="BX16" s="21">
        <v>4.6273819779730802E-2</v>
      </c>
      <c r="BY16" s="21">
        <v>4.46729422331461E-2</v>
      </c>
      <c r="BZ16" s="21"/>
      <c r="CA16" s="21">
        <v>1.2228047468724201E-2</v>
      </c>
      <c r="CB16" s="21">
        <v>6.4745572752137007E-2</v>
      </c>
      <c r="CC16" s="21">
        <v>2.83075083043107E-2</v>
      </c>
      <c r="CD16" s="21">
        <v>5.3004146970765102E-2</v>
      </c>
    </row>
    <row r="17" spans="2:82">
      <c r="B17" s="18" t="s">
        <v>230</v>
      </c>
      <c r="C17" s="22">
        <v>0.64467961802017903</v>
      </c>
      <c r="D17" s="22">
        <v>0.70914652102478404</v>
      </c>
      <c r="E17" s="22">
        <v>0.58492108789271202</v>
      </c>
      <c r="F17" s="22"/>
      <c r="G17" s="22">
        <v>0.55924595376930497</v>
      </c>
      <c r="H17" s="22">
        <v>0.66794827646303601</v>
      </c>
      <c r="I17" s="22">
        <v>0.63505891850901297</v>
      </c>
      <c r="J17" s="22">
        <v>0.65999964737472605</v>
      </c>
      <c r="K17" s="22">
        <v>0.62473275479384205</v>
      </c>
      <c r="L17" s="22">
        <v>0.68792701630909203</v>
      </c>
      <c r="M17" s="22"/>
      <c r="N17" s="22">
        <v>0.70725242318775206</v>
      </c>
      <c r="O17" s="22">
        <v>0.65425760489178997</v>
      </c>
      <c r="P17" s="22">
        <v>0.63889645719380705</v>
      </c>
      <c r="Q17" s="22">
        <v>0.57042629258936695</v>
      </c>
      <c r="R17" s="22"/>
      <c r="S17" s="22">
        <v>0.63473841134425701</v>
      </c>
      <c r="T17" s="22">
        <v>0.65612947654098697</v>
      </c>
      <c r="U17" s="22">
        <v>0.58846682241636905</v>
      </c>
      <c r="V17" s="22">
        <v>0.61838799904018305</v>
      </c>
      <c r="W17" s="22">
        <v>0.71083614842715304</v>
      </c>
      <c r="X17" s="22">
        <v>0.62785844519767797</v>
      </c>
      <c r="Y17" s="22">
        <v>0.65777183708838005</v>
      </c>
      <c r="Z17" s="22">
        <v>0.62766767670883805</v>
      </c>
      <c r="AA17" s="22">
        <v>0.69268895903221195</v>
      </c>
      <c r="AB17" s="22">
        <v>0.61897169670081797</v>
      </c>
      <c r="AC17" s="22">
        <v>0.61780684118208895</v>
      </c>
      <c r="AD17" s="22">
        <v>0.67938864825404999</v>
      </c>
      <c r="AE17" s="22"/>
      <c r="AF17" s="22">
        <v>0.34178051569491102</v>
      </c>
      <c r="AG17" s="22">
        <v>0.57191834467233205</v>
      </c>
      <c r="AH17" s="22">
        <v>0.50214368362873396</v>
      </c>
      <c r="AI17" s="22">
        <v>0.63654652086986996</v>
      </c>
      <c r="AJ17" s="22">
        <v>0.63922301344157795</v>
      </c>
      <c r="AK17" s="22">
        <v>0.68052501768428297</v>
      </c>
      <c r="AL17" s="22">
        <v>0.64902645249122803</v>
      </c>
      <c r="AM17" s="22">
        <v>0.62781559386279195</v>
      </c>
      <c r="AN17" s="22">
        <v>0.66793891660283</v>
      </c>
      <c r="AO17" s="22">
        <v>0.68420464571565098</v>
      </c>
      <c r="AP17" s="22">
        <v>0.59704987739073201</v>
      </c>
      <c r="AQ17" s="22">
        <v>0.68728958490646397</v>
      </c>
      <c r="AR17" s="22">
        <v>0.73509968141339099</v>
      </c>
      <c r="AS17" s="22">
        <v>0.68742736581864505</v>
      </c>
      <c r="AT17" s="22">
        <v>0.76906904201093695</v>
      </c>
      <c r="AU17" s="22">
        <v>0.84631818028214201</v>
      </c>
      <c r="AV17" s="22"/>
      <c r="AW17" s="22">
        <v>0.67593024929997803</v>
      </c>
      <c r="AX17" s="22">
        <v>0.67024890804947801</v>
      </c>
      <c r="AY17" s="22">
        <v>0.57288896713854998</v>
      </c>
      <c r="AZ17" s="22">
        <v>0.62149646222855004</v>
      </c>
      <c r="BA17" s="22">
        <v>0.62837567388521898</v>
      </c>
      <c r="BB17" s="22">
        <v>0.68347191371118898</v>
      </c>
      <c r="BC17" s="22"/>
      <c r="BD17" s="22">
        <v>0.61701170545823203</v>
      </c>
      <c r="BE17" s="22">
        <v>0.59314694162997095</v>
      </c>
      <c r="BF17" s="22">
        <v>0.680960232148209</v>
      </c>
      <c r="BG17" s="22">
        <v>0.68825149127384699</v>
      </c>
      <c r="BH17" s="22">
        <v>0.62388767115941002</v>
      </c>
      <c r="BI17" s="22"/>
      <c r="BJ17" s="22">
        <v>0.641556894125202</v>
      </c>
      <c r="BK17" s="22">
        <v>0.655928073135983</v>
      </c>
      <c r="BL17" s="22"/>
      <c r="BM17" s="22">
        <v>0.63487521265137303</v>
      </c>
      <c r="BN17" s="22">
        <v>0.69087851373147902</v>
      </c>
      <c r="BO17" s="22"/>
      <c r="BP17" s="22">
        <v>0.69397327255465002</v>
      </c>
      <c r="BQ17" s="22">
        <v>0.64050070315227003</v>
      </c>
      <c r="BR17" s="22">
        <v>0.69099282864908196</v>
      </c>
      <c r="BS17" s="22">
        <v>0.63710338043224601</v>
      </c>
      <c r="BT17" s="22"/>
      <c r="BU17" s="22">
        <v>0.70894455778235099</v>
      </c>
      <c r="BV17" s="22">
        <v>0.56186599341259902</v>
      </c>
      <c r="BW17" s="22"/>
      <c r="BX17" s="22">
        <v>0.69172655116323201</v>
      </c>
      <c r="BY17" s="22">
        <v>0.62554465775794199</v>
      </c>
      <c r="BZ17" s="22"/>
      <c r="CA17" s="22">
        <v>0.81338506996906301</v>
      </c>
      <c r="CB17" s="22">
        <v>0.58026721217549104</v>
      </c>
      <c r="CC17" s="22">
        <v>0.74520910799670603</v>
      </c>
      <c r="CD17" s="22">
        <v>0.55452819163447498</v>
      </c>
    </row>
    <row r="18" spans="2:82">
      <c r="B18" s="16" t="s">
        <v>17</v>
      </c>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1000</v>
      </c>
      <c r="D7" s="10">
        <v>493</v>
      </c>
      <c r="E7" s="10">
        <v>503</v>
      </c>
      <c r="F7" s="10"/>
      <c r="G7" s="10">
        <v>129</v>
      </c>
      <c r="H7" s="10">
        <v>153</v>
      </c>
      <c r="I7" s="10">
        <v>155</v>
      </c>
      <c r="J7" s="10">
        <v>208</v>
      </c>
      <c r="K7" s="10">
        <v>142</v>
      </c>
      <c r="L7" s="10">
        <v>213</v>
      </c>
      <c r="M7" s="10"/>
      <c r="N7" s="10">
        <v>301</v>
      </c>
      <c r="O7" s="10">
        <v>282</v>
      </c>
      <c r="P7" s="10">
        <v>173</v>
      </c>
      <c r="Q7" s="10">
        <v>239</v>
      </c>
      <c r="R7" s="10"/>
      <c r="S7" s="10">
        <v>132</v>
      </c>
      <c r="T7" s="10">
        <v>150</v>
      </c>
      <c r="U7" s="10">
        <v>77</v>
      </c>
      <c r="V7" s="10">
        <v>85</v>
      </c>
      <c r="W7" s="10">
        <v>80</v>
      </c>
      <c r="X7" s="10">
        <v>87</v>
      </c>
      <c r="Y7" s="10">
        <v>90</v>
      </c>
      <c r="Z7" s="10">
        <v>40</v>
      </c>
      <c r="AA7" s="10">
        <v>125</v>
      </c>
      <c r="AB7" s="10">
        <v>63</v>
      </c>
      <c r="AC7" s="10">
        <v>52</v>
      </c>
      <c r="AD7" s="10">
        <v>19</v>
      </c>
      <c r="AE7" s="10"/>
      <c r="AF7" s="10">
        <v>8</v>
      </c>
      <c r="AG7" s="10">
        <v>37</v>
      </c>
      <c r="AH7" s="10">
        <v>60</v>
      </c>
      <c r="AI7" s="10">
        <v>72</v>
      </c>
      <c r="AJ7" s="10">
        <v>90</v>
      </c>
      <c r="AK7" s="10">
        <v>106</v>
      </c>
      <c r="AL7" s="10">
        <v>107</v>
      </c>
      <c r="AM7" s="10">
        <v>74</v>
      </c>
      <c r="AN7" s="10">
        <v>64</v>
      </c>
      <c r="AO7" s="10">
        <v>50</v>
      </c>
      <c r="AP7" s="10">
        <v>75</v>
      </c>
      <c r="AQ7" s="10">
        <v>75</v>
      </c>
      <c r="AR7" s="10">
        <v>37</v>
      </c>
      <c r="AS7" s="10">
        <v>25</v>
      </c>
      <c r="AT7" s="10">
        <v>25</v>
      </c>
      <c r="AU7" s="10">
        <v>45</v>
      </c>
      <c r="AV7" s="10"/>
      <c r="AW7" s="10">
        <v>220</v>
      </c>
      <c r="AX7" s="10">
        <v>253</v>
      </c>
      <c r="AY7" s="10">
        <v>131</v>
      </c>
      <c r="AZ7" s="10">
        <v>210</v>
      </c>
      <c r="BA7" s="10">
        <v>133</v>
      </c>
      <c r="BB7" s="10">
        <v>52</v>
      </c>
      <c r="BC7" s="10"/>
      <c r="BD7" s="10">
        <v>222</v>
      </c>
      <c r="BE7" s="10">
        <v>230</v>
      </c>
      <c r="BF7" s="10">
        <v>283</v>
      </c>
      <c r="BG7" s="10">
        <v>117</v>
      </c>
      <c r="BH7" s="10">
        <v>22</v>
      </c>
      <c r="BI7" s="10"/>
      <c r="BJ7" s="10">
        <v>836</v>
      </c>
      <c r="BK7" s="10">
        <v>160</v>
      </c>
      <c r="BL7" s="10"/>
      <c r="BM7" s="10">
        <v>847</v>
      </c>
      <c r="BN7" s="10">
        <v>149</v>
      </c>
      <c r="BO7" s="10"/>
      <c r="BP7" s="10">
        <v>107</v>
      </c>
      <c r="BQ7" s="10">
        <v>108</v>
      </c>
      <c r="BR7" s="10">
        <v>42</v>
      </c>
      <c r="BS7" s="10">
        <v>707</v>
      </c>
      <c r="BT7" s="10"/>
      <c r="BU7" s="10">
        <v>565</v>
      </c>
      <c r="BV7" s="10">
        <v>435</v>
      </c>
      <c r="BW7" s="10"/>
      <c r="BX7" s="10">
        <v>261</v>
      </c>
      <c r="BY7" s="10">
        <v>739</v>
      </c>
      <c r="BZ7" s="10"/>
      <c r="CA7" s="10">
        <v>81</v>
      </c>
      <c r="CB7" s="10">
        <v>309</v>
      </c>
      <c r="CC7" s="10">
        <v>329</v>
      </c>
      <c r="CD7" s="10">
        <v>281</v>
      </c>
    </row>
    <row r="8" spans="2:82" ht="30" customHeight="1">
      <c r="B8" s="11" t="s">
        <v>99</v>
      </c>
      <c r="C8" s="11">
        <v>997</v>
      </c>
      <c r="D8" s="11">
        <v>501</v>
      </c>
      <c r="E8" s="11">
        <v>492</v>
      </c>
      <c r="F8" s="11"/>
      <c r="G8" s="11">
        <v>139</v>
      </c>
      <c r="H8" s="11">
        <v>154</v>
      </c>
      <c r="I8" s="11">
        <v>156</v>
      </c>
      <c r="J8" s="11">
        <v>206</v>
      </c>
      <c r="K8" s="11">
        <v>139</v>
      </c>
      <c r="L8" s="11">
        <v>203</v>
      </c>
      <c r="M8" s="11"/>
      <c r="N8" s="11">
        <v>273</v>
      </c>
      <c r="O8" s="11">
        <v>260</v>
      </c>
      <c r="P8" s="11">
        <v>194</v>
      </c>
      <c r="Q8" s="11">
        <v>265</v>
      </c>
      <c r="R8" s="11"/>
      <c r="S8" s="11">
        <v>129</v>
      </c>
      <c r="T8" s="11">
        <v>139</v>
      </c>
      <c r="U8" s="11">
        <v>80</v>
      </c>
      <c r="V8" s="11">
        <v>94</v>
      </c>
      <c r="W8" s="11">
        <v>74</v>
      </c>
      <c r="X8" s="11">
        <v>89</v>
      </c>
      <c r="Y8" s="11">
        <v>80</v>
      </c>
      <c r="Z8" s="11">
        <v>38</v>
      </c>
      <c r="AA8" s="11">
        <v>118</v>
      </c>
      <c r="AB8" s="11">
        <v>76</v>
      </c>
      <c r="AC8" s="11">
        <v>56</v>
      </c>
      <c r="AD8" s="11">
        <v>25</v>
      </c>
      <c r="AE8" s="11"/>
      <c r="AF8" s="11">
        <v>9</v>
      </c>
      <c r="AG8" s="11">
        <v>39</v>
      </c>
      <c r="AH8" s="11">
        <v>59</v>
      </c>
      <c r="AI8" s="11">
        <v>72</v>
      </c>
      <c r="AJ8" s="11">
        <v>95</v>
      </c>
      <c r="AK8" s="11">
        <v>110</v>
      </c>
      <c r="AL8" s="11">
        <v>107</v>
      </c>
      <c r="AM8" s="11">
        <v>73</v>
      </c>
      <c r="AN8" s="11">
        <v>65</v>
      </c>
      <c r="AO8" s="11">
        <v>48</v>
      </c>
      <c r="AP8" s="11">
        <v>73</v>
      </c>
      <c r="AQ8" s="11">
        <v>74</v>
      </c>
      <c r="AR8" s="11">
        <v>36</v>
      </c>
      <c r="AS8" s="11">
        <v>24</v>
      </c>
      <c r="AT8" s="11">
        <v>24</v>
      </c>
      <c r="AU8" s="11">
        <v>41</v>
      </c>
      <c r="AV8" s="11"/>
      <c r="AW8" s="11">
        <v>223</v>
      </c>
      <c r="AX8" s="11">
        <v>250</v>
      </c>
      <c r="AY8" s="11">
        <v>132</v>
      </c>
      <c r="AZ8" s="11">
        <v>207</v>
      </c>
      <c r="BA8" s="11">
        <v>132</v>
      </c>
      <c r="BB8" s="11">
        <v>52</v>
      </c>
      <c r="BC8" s="11"/>
      <c r="BD8" s="11">
        <v>231</v>
      </c>
      <c r="BE8" s="11">
        <v>236</v>
      </c>
      <c r="BF8" s="11">
        <v>270</v>
      </c>
      <c r="BG8" s="11">
        <v>110</v>
      </c>
      <c r="BH8" s="11">
        <v>21</v>
      </c>
      <c r="BI8" s="11"/>
      <c r="BJ8" s="11">
        <v>833</v>
      </c>
      <c r="BK8" s="11">
        <v>160</v>
      </c>
      <c r="BL8" s="11"/>
      <c r="BM8" s="11">
        <v>842</v>
      </c>
      <c r="BN8" s="11">
        <v>151</v>
      </c>
      <c r="BO8" s="11"/>
      <c r="BP8" s="11">
        <v>107</v>
      </c>
      <c r="BQ8" s="11">
        <v>106</v>
      </c>
      <c r="BR8" s="11">
        <v>42</v>
      </c>
      <c r="BS8" s="11">
        <v>706</v>
      </c>
      <c r="BT8" s="11"/>
      <c r="BU8" s="11">
        <v>560</v>
      </c>
      <c r="BV8" s="11">
        <v>437</v>
      </c>
      <c r="BW8" s="11"/>
      <c r="BX8" s="11">
        <v>259</v>
      </c>
      <c r="BY8" s="11">
        <v>737</v>
      </c>
      <c r="BZ8" s="11"/>
      <c r="CA8" s="11">
        <v>80</v>
      </c>
      <c r="CB8" s="11">
        <v>312</v>
      </c>
      <c r="CC8" s="11">
        <v>321</v>
      </c>
      <c r="CD8" s="11">
        <v>284</v>
      </c>
    </row>
    <row r="9" spans="2:82" ht="43.15">
      <c r="B9" s="18" t="s">
        <v>233</v>
      </c>
      <c r="C9" s="17">
        <v>7.5167202360044302E-2</v>
      </c>
      <c r="D9" s="17">
        <v>8.5189478806896896E-2</v>
      </c>
      <c r="E9" s="17">
        <v>6.55556674614481E-2</v>
      </c>
      <c r="F9" s="17"/>
      <c r="G9" s="17">
        <v>0.12206724428707399</v>
      </c>
      <c r="H9" s="17">
        <v>0.112665162483035</v>
      </c>
      <c r="I9" s="17">
        <v>5.35791876591954E-2</v>
      </c>
      <c r="J9" s="17">
        <v>7.5741604556471803E-2</v>
      </c>
      <c r="K9" s="17">
        <v>4.4465063192424499E-2</v>
      </c>
      <c r="L9" s="17">
        <v>5.1602996723557601E-2</v>
      </c>
      <c r="M9" s="17"/>
      <c r="N9" s="17">
        <v>3.7031201324697102E-2</v>
      </c>
      <c r="O9" s="17">
        <v>4.6697337601688899E-2</v>
      </c>
      <c r="P9" s="17">
        <v>0.13343785380665699</v>
      </c>
      <c r="Q9" s="17">
        <v>0.10086192038226099</v>
      </c>
      <c r="R9" s="17"/>
      <c r="S9" s="17">
        <v>7.6742041944173695E-2</v>
      </c>
      <c r="T9" s="17">
        <v>6.8614954886163898E-2</v>
      </c>
      <c r="U9" s="17">
        <v>0.105282578755862</v>
      </c>
      <c r="V9" s="17">
        <v>3.6486238413022697E-2</v>
      </c>
      <c r="W9" s="17">
        <v>0.11159091617929701</v>
      </c>
      <c r="X9" s="17">
        <v>9.3007441381620204E-2</v>
      </c>
      <c r="Y9" s="17">
        <v>7.3085462393428599E-2</v>
      </c>
      <c r="Z9" s="17">
        <v>0.14066155318255399</v>
      </c>
      <c r="AA9" s="17">
        <v>6.4923272699136406E-2</v>
      </c>
      <c r="AB9" s="17">
        <v>3.6938648499989998E-2</v>
      </c>
      <c r="AC9" s="17">
        <v>7.7993663237695895E-2</v>
      </c>
      <c r="AD9" s="17">
        <v>4.7925728785795901E-2</v>
      </c>
      <c r="AE9" s="17"/>
      <c r="AF9" s="17">
        <v>0.357163326188152</v>
      </c>
      <c r="AG9" s="17">
        <v>7.6511284597395507E-2</v>
      </c>
      <c r="AH9" s="17">
        <v>4.8744886400574901E-2</v>
      </c>
      <c r="AI9" s="17">
        <v>7.9749051714318397E-2</v>
      </c>
      <c r="AJ9" s="17">
        <v>7.7653488300393106E-2</v>
      </c>
      <c r="AK9" s="17">
        <v>6.0847394802145002E-2</v>
      </c>
      <c r="AL9" s="17">
        <v>6.2607610219971105E-2</v>
      </c>
      <c r="AM9" s="17">
        <v>7.3465313778856303E-2</v>
      </c>
      <c r="AN9" s="17">
        <v>0.10289238176643301</v>
      </c>
      <c r="AO9" s="17">
        <v>4.8347128905148598E-2</v>
      </c>
      <c r="AP9" s="17">
        <v>0.11506076592421199</v>
      </c>
      <c r="AQ9" s="17">
        <v>5.9639354810126499E-2</v>
      </c>
      <c r="AR9" s="17">
        <v>0</v>
      </c>
      <c r="AS9" s="17">
        <v>0.11374303051731199</v>
      </c>
      <c r="AT9" s="17">
        <v>0.124455532266341</v>
      </c>
      <c r="AU9" s="17">
        <v>8.7294639444462099E-2</v>
      </c>
      <c r="AV9" s="17"/>
      <c r="AW9" s="17">
        <v>7.0651364893719495E-2</v>
      </c>
      <c r="AX9" s="17">
        <v>6.2456061924216398E-2</v>
      </c>
      <c r="AY9" s="17">
        <v>6.8290640413374001E-2</v>
      </c>
      <c r="AZ9" s="17">
        <v>8.3787597082292595E-2</v>
      </c>
      <c r="BA9" s="17">
        <v>0.104335819981542</v>
      </c>
      <c r="BB9" s="17">
        <v>6.5623496824589594E-2</v>
      </c>
      <c r="BC9" s="17"/>
      <c r="BD9" s="17">
        <v>0.101447529909718</v>
      </c>
      <c r="BE9" s="17">
        <v>7.8404077843447606E-2</v>
      </c>
      <c r="BF9" s="17">
        <v>4.9800611293411699E-2</v>
      </c>
      <c r="BG9" s="17">
        <v>0.101970638112444</v>
      </c>
      <c r="BH9" s="17">
        <v>5.32120292360347E-2</v>
      </c>
      <c r="BI9" s="17"/>
      <c r="BJ9" s="17">
        <v>6.7330165849882606E-2</v>
      </c>
      <c r="BK9" s="17">
        <v>0.117598040301262</v>
      </c>
      <c r="BL9" s="17"/>
      <c r="BM9" s="17">
        <v>7.6220132850533404E-2</v>
      </c>
      <c r="BN9" s="17">
        <v>6.3315668289741403E-2</v>
      </c>
      <c r="BO9" s="17"/>
      <c r="BP9" s="17">
        <v>6.3423161807244305E-2</v>
      </c>
      <c r="BQ9" s="17">
        <v>8.1639510999805598E-2</v>
      </c>
      <c r="BR9" s="17">
        <v>0.100254539961637</v>
      </c>
      <c r="BS9" s="17">
        <v>7.7157695242351401E-2</v>
      </c>
      <c r="BT9" s="17"/>
      <c r="BU9" s="17">
        <v>7.5067327956920102E-2</v>
      </c>
      <c r="BV9" s="17">
        <v>7.5295146225687101E-2</v>
      </c>
      <c r="BW9" s="17"/>
      <c r="BX9" s="17">
        <v>7.69863214385796E-2</v>
      </c>
      <c r="BY9" s="17">
        <v>7.4527121736599894E-2</v>
      </c>
      <c r="BZ9" s="17"/>
      <c r="CA9" s="17">
        <v>0.12639134062808599</v>
      </c>
      <c r="CB9" s="17">
        <v>0.104710139243388</v>
      </c>
      <c r="CC9" s="17">
        <v>2.4012409583843201E-2</v>
      </c>
      <c r="CD9" s="17">
        <v>8.6087024129119796E-2</v>
      </c>
    </row>
    <row r="10" spans="2:82" ht="43.15">
      <c r="B10" s="18" t="s">
        <v>234</v>
      </c>
      <c r="C10" s="17">
        <v>0.51673100493213397</v>
      </c>
      <c r="D10" s="17">
        <v>0.510159378779666</v>
      </c>
      <c r="E10" s="17">
        <v>0.52364375537369001</v>
      </c>
      <c r="F10" s="17"/>
      <c r="G10" s="17">
        <v>0.51175199303947605</v>
      </c>
      <c r="H10" s="17">
        <v>0.57012922613873196</v>
      </c>
      <c r="I10" s="17">
        <v>0.56141472032391004</v>
      </c>
      <c r="J10" s="17">
        <v>0.53979440652413502</v>
      </c>
      <c r="K10" s="17">
        <v>0.476473800846207</v>
      </c>
      <c r="L10" s="17">
        <v>0.44970636084736498</v>
      </c>
      <c r="M10" s="17"/>
      <c r="N10" s="17">
        <v>0.50739460741250497</v>
      </c>
      <c r="O10" s="17">
        <v>0.57123492732432402</v>
      </c>
      <c r="P10" s="17">
        <v>0.50285367969902905</v>
      </c>
      <c r="Q10" s="17">
        <v>0.48830713262662401</v>
      </c>
      <c r="R10" s="17"/>
      <c r="S10" s="17">
        <v>0.49430579989926698</v>
      </c>
      <c r="T10" s="17">
        <v>0.48840287441491098</v>
      </c>
      <c r="U10" s="17">
        <v>0.52756855160987404</v>
      </c>
      <c r="V10" s="17">
        <v>0.57023578331862002</v>
      </c>
      <c r="W10" s="17">
        <v>0.560016421261049</v>
      </c>
      <c r="X10" s="17">
        <v>0.47146613132319298</v>
      </c>
      <c r="Y10" s="17">
        <v>0.494307669715491</v>
      </c>
      <c r="Z10" s="17">
        <v>0.52350554478140399</v>
      </c>
      <c r="AA10" s="17">
        <v>0.54421574378639004</v>
      </c>
      <c r="AB10" s="17">
        <v>0.54137177740995002</v>
      </c>
      <c r="AC10" s="17">
        <v>0.45223537624652299</v>
      </c>
      <c r="AD10" s="17">
        <v>0.58936153123788604</v>
      </c>
      <c r="AE10" s="17"/>
      <c r="AF10" s="17">
        <v>0.41105483542964399</v>
      </c>
      <c r="AG10" s="17">
        <v>0.57492461110527504</v>
      </c>
      <c r="AH10" s="17">
        <v>0.392694478214551</v>
      </c>
      <c r="AI10" s="17">
        <v>0.59095991497783995</v>
      </c>
      <c r="AJ10" s="17">
        <v>0.47433247994287098</v>
      </c>
      <c r="AK10" s="17">
        <v>0.60388450092369295</v>
      </c>
      <c r="AL10" s="17">
        <v>0.54507455953512396</v>
      </c>
      <c r="AM10" s="17">
        <v>0.42873674988912303</v>
      </c>
      <c r="AN10" s="17">
        <v>0.51708826855163403</v>
      </c>
      <c r="AO10" s="17">
        <v>0.461013928479377</v>
      </c>
      <c r="AP10" s="17">
        <v>0.50267240172537098</v>
      </c>
      <c r="AQ10" s="17">
        <v>0.58621457220843598</v>
      </c>
      <c r="AR10" s="17">
        <v>0.59662045605440905</v>
      </c>
      <c r="AS10" s="17">
        <v>0.53533368431206696</v>
      </c>
      <c r="AT10" s="17">
        <v>0.45031134599728201</v>
      </c>
      <c r="AU10" s="17">
        <v>0.53314414722315895</v>
      </c>
      <c r="AV10" s="17"/>
      <c r="AW10" s="17">
        <v>0.52795988908990499</v>
      </c>
      <c r="AX10" s="17">
        <v>0.52264427611126896</v>
      </c>
      <c r="AY10" s="17">
        <v>0.52296572544974296</v>
      </c>
      <c r="AZ10" s="17">
        <v>0.53601833808992805</v>
      </c>
      <c r="BA10" s="17">
        <v>0.434713858771064</v>
      </c>
      <c r="BB10" s="17">
        <v>0.54827972227002897</v>
      </c>
      <c r="BC10" s="17"/>
      <c r="BD10" s="17">
        <v>0.47646654946641198</v>
      </c>
      <c r="BE10" s="17">
        <v>0.52525867327695397</v>
      </c>
      <c r="BF10" s="17">
        <v>0.54487751375161098</v>
      </c>
      <c r="BG10" s="17">
        <v>0.51296256273037999</v>
      </c>
      <c r="BH10" s="17">
        <v>0.32780290780391602</v>
      </c>
      <c r="BI10" s="17"/>
      <c r="BJ10" s="17">
        <v>0.50177386099383703</v>
      </c>
      <c r="BK10" s="17">
        <v>0.58897235517505397</v>
      </c>
      <c r="BL10" s="17"/>
      <c r="BM10" s="17">
        <v>0.50359674889989403</v>
      </c>
      <c r="BN10" s="17">
        <v>0.59785342604200198</v>
      </c>
      <c r="BO10" s="17"/>
      <c r="BP10" s="17">
        <v>0.603013652331718</v>
      </c>
      <c r="BQ10" s="17">
        <v>0.56861507582007598</v>
      </c>
      <c r="BR10" s="17">
        <v>0.64329791840475903</v>
      </c>
      <c r="BS10" s="17">
        <v>0.48462632849835202</v>
      </c>
      <c r="BT10" s="17"/>
      <c r="BU10" s="17">
        <v>0.49741265558212999</v>
      </c>
      <c r="BV10" s="17">
        <v>0.54147873023873805</v>
      </c>
      <c r="BW10" s="17"/>
      <c r="BX10" s="17">
        <v>0.58082729325672799</v>
      </c>
      <c r="BY10" s="17">
        <v>0.49417789520151101</v>
      </c>
      <c r="BZ10" s="17"/>
      <c r="CA10" s="17">
        <v>0.44964096660194902</v>
      </c>
      <c r="CB10" s="17">
        <v>0.47793103566790301</v>
      </c>
      <c r="CC10" s="17">
        <v>0.493149475577914</v>
      </c>
      <c r="CD10" s="17">
        <v>0.60494062286698502</v>
      </c>
    </row>
    <row r="11" spans="2:82" ht="43.15">
      <c r="B11" s="18" t="s">
        <v>235</v>
      </c>
      <c r="C11" s="17">
        <v>0.31322465495245999</v>
      </c>
      <c r="D11" s="17">
        <v>0.33420422889773699</v>
      </c>
      <c r="E11" s="17">
        <v>0.290322507149186</v>
      </c>
      <c r="F11" s="17"/>
      <c r="G11" s="17">
        <v>0.303958580458704</v>
      </c>
      <c r="H11" s="17">
        <v>0.253094948472735</v>
      </c>
      <c r="I11" s="17">
        <v>0.28139923254861599</v>
      </c>
      <c r="J11" s="17">
        <v>0.256700153684564</v>
      </c>
      <c r="K11" s="17">
        <v>0.38987293398343198</v>
      </c>
      <c r="L11" s="17">
        <v>0.39423104803456699</v>
      </c>
      <c r="M11" s="17"/>
      <c r="N11" s="17">
        <v>0.41641223818939999</v>
      </c>
      <c r="O11" s="17">
        <v>0.32610227108083101</v>
      </c>
      <c r="P11" s="17">
        <v>0.21792842253554701</v>
      </c>
      <c r="Q11" s="17">
        <v>0.25616553788913698</v>
      </c>
      <c r="R11" s="17"/>
      <c r="S11" s="17">
        <v>0.32631132371052601</v>
      </c>
      <c r="T11" s="17">
        <v>0.366642199457554</v>
      </c>
      <c r="U11" s="17">
        <v>0.28706489048858902</v>
      </c>
      <c r="V11" s="17">
        <v>0.269584036043643</v>
      </c>
      <c r="W11" s="17">
        <v>0.289679954031132</v>
      </c>
      <c r="X11" s="17">
        <v>0.320925968752376</v>
      </c>
      <c r="Y11" s="17">
        <v>0.29258600324060702</v>
      </c>
      <c r="Z11" s="17">
        <v>0.23303817189829201</v>
      </c>
      <c r="AA11" s="17">
        <v>0.29555753856044897</v>
      </c>
      <c r="AB11" s="17">
        <v>0.30955681108021699</v>
      </c>
      <c r="AC11" s="17">
        <v>0.41046089382817802</v>
      </c>
      <c r="AD11" s="17">
        <v>0.301565792310998</v>
      </c>
      <c r="AE11" s="17"/>
      <c r="AF11" s="17">
        <v>0</v>
      </c>
      <c r="AG11" s="17">
        <v>0.24976784868612301</v>
      </c>
      <c r="AH11" s="17">
        <v>0.382407822276572</v>
      </c>
      <c r="AI11" s="17">
        <v>0.19722464373757201</v>
      </c>
      <c r="AJ11" s="17">
        <v>0.29030939493415697</v>
      </c>
      <c r="AK11" s="17">
        <v>0.27524955626464898</v>
      </c>
      <c r="AL11" s="17">
        <v>0.26156392464738298</v>
      </c>
      <c r="AM11" s="17">
        <v>0.39504727539648199</v>
      </c>
      <c r="AN11" s="17">
        <v>0.33257025301676801</v>
      </c>
      <c r="AO11" s="17">
        <v>0.43579718593149902</v>
      </c>
      <c r="AP11" s="17">
        <v>0.35336046978917601</v>
      </c>
      <c r="AQ11" s="17">
        <v>0.29284453358025297</v>
      </c>
      <c r="AR11" s="17">
        <v>0.37926500974993599</v>
      </c>
      <c r="AS11" s="17">
        <v>0.31583216765072702</v>
      </c>
      <c r="AT11" s="17">
        <v>0.42523312173637701</v>
      </c>
      <c r="AU11" s="17">
        <v>0.35695892324804701</v>
      </c>
      <c r="AV11" s="17"/>
      <c r="AW11" s="17">
        <v>0.34313094299102198</v>
      </c>
      <c r="AX11" s="17">
        <v>0.31399514581180399</v>
      </c>
      <c r="AY11" s="17">
        <v>0.276824603736117</v>
      </c>
      <c r="AZ11" s="17">
        <v>0.28977644069012998</v>
      </c>
      <c r="BA11" s="17">
        <v>0.35203875162841303</v>
      </c>
      <c r="BB11" s="17">
        <v>0.27379761886390802</v>
      </c>
      <c r="BC11" s="17"/>
      <c r="BD11" s="17">
        <v>0.25901296773890597</v>
      </c>
      <c r="BE11" s="17">
        <v>0.31941587573903302</v>
      </c>
      <c r="BF11" s="17">
        <v>0.33515591920215898</v>
      </c>
      <c r="BG11" s="17">
        <v>0.35990265564971002</v>
      </c>
      <c r="BH11" s="17">
        <v>0.57469526148674099</v>
      </c>
      <c r="BI11" s="17"/>
      <c r="BJ11" s="17">
        <v>0.32839324651072099</v>
      </c>
      <c r="BK11" s="17">
        <v>0.23590913205067199</v>
      </c>
      <c r="BL11" s="17"/>
      <c r="BM11" s="17">
        <v>0.31748442700814</v>
      </c>
      <c r="BN11" s="17">
        <v>0.285268048831673</v>
      </c>
      <c r="BO11" s="17"/>
      <c r="BP11" s="17">
        <v>0.26922906588767498</v>
      </c>
      <c r="BQ11" s="17">
        <v>0.30546021151817598</v>
      </c>
      <c r="BR11" s="17">
        <v>0.175414495675704</v>
      </c>
      <c r="BS11" s="17">
        <v>0.32868049880408301</v>
      </c>
      <c r="BT11" s="17"/>
      <c r="BU11" s="17">
        <v>0.35987723371244301</v>
      </c>
      <c r="BV11" s="17">
        <v>0.25346048032868401</v>
      </c>
      <c r="BW11" s="17"/>
      <c r="BX11" s="17">
        <v>0.309174748357953</v>
      </c>
      <c r="BY11" s="17">
        <v>0.31464966707425601</v>
      </c>
      <c r="BZ11" s="17"/>
      <c r="CA11" s="17">
        <v>0.40724734083806602</v>
      </c>
      <c r="CB11" s="17">
        <v>0.25664955891374402</v>
      </c>
      <c r="CC11" s="17">
        <v>0.45148903401504498</v>
      </c>
      <c r="CD11" s="17">
        <v>0.19257898440818</v>
      </c>
    </row>
    <row r="12" spans="2:82">
      <c r="B12" s="18" t="s">
        <v>124</v>
      </c>
      <c r="C12" s="19">
        <v>9.4877137755361607E-2</v>
      </c>
      <c r="D12" s="19">
        <v>7.0446913515699497E-2</v>
      </c>
      <c r="E12" s="19">
        <v>0.12047807001567599</v>
      </c>
      <c r="F12" s="19"/>
      <c r="G12" s="19">
        <v>6.2222182214745902E-2</v>
      </c>
      <c r="H12" s="19">
        <v>6.4110662905497398E-2</v>
      </c>
      <c r="I12" s="19">
        <v>0.103606859468278</v>
      </c>
      <c r="J12" s="19">
        <v>0.12776383523482901</v>
      </c>
      <c r="K12" s="19">
        <v>8.9188201977936907E-2</v>
      </c>
      <c r="L12" s="19">
        <v>0.10445959439451</v>
      </c>
      <c r="M12" s="19"/>
      <c r="N12" s="19">
        <v>3.91619530733976E-2</v>
      </c>
      <c r="O12" s="19">
        <v>5.59654639931568E-2</v>
      </c>
      <c r="P12" s="19">
        <v>0.14578004395876601</v>
      </c>
      <c r="Q12" s="19">
        <v>0.15466540910197901</v>
      </c>
      <c r="R12" s="19"/>
      <c r="S12" s="19">
        <v>0.102640834446034</v>
      </c>
      <c r="T12" s="19">
        <v>7.6339971241371096E-2</v>
      </c>
      <c r="U12" s="19">
        <v>8.0083979145675194E-2</v>
      </c>
      <c r="V12" s="19">
        <v>0.123693942224714</v>
      </c>
      <c r="W12" s="19">
        <v>3.8712708528522703E-2</v>
      </c>
      <c r="X12" s="19">
        <v>0.11460045854280999</v>
      </c>
      <c r="Y12" s="19">
        <v>0.140020864650474</v>
      </c>
      <c r="Z12" s="19">
        <v>0.10279473013775001</v>
      </c>
      <c r="AA12" s="19">
        <v>9.5303444954024194E-2</v>
      </c>
      <c r="AB12" s="19">
        <v>0.112132763009844</v>
      </c>
      <c r="AC12" s="19">
        <v>5.9310066687603302E-2</v>
      </c>
      <c r="AD12" s="19">
        <v>6.1146947665319501E-2</v>
      </c>
      <c r="AE12" s="19"/>
      <c r="AF12" s="19">
        <v>0.23178183838220401</v>
      </c>
      <c r="AG12" s="19">
        <v>9.8796255611206293E-2</v>
      </c>
      <c r="AH12" s="19">
        <v>0.176152813108302</v>
      </c>
      <c r="AI12" s="19">
        <v>0.13206638957027</v>
      </c>
      <c r="AJ12" s="19">
        <v>0.15770463682257899</v>
      </c>
      <c r="AK12" s="19">
        <v>6.0018548009513402E-2</v>
      </c>
      <c r="AL12" s="19">
        <v>0.13075390559752201</v>
      </c>
      <c r="AM12" s="19">
        <v>0.102750660935539</v>
      </c>
      <c r="AN12" s="19">
        <v>4.7449096665165703E-2</v>
      </c>
      <c r="AO12" s="19">
        <v>5.4841756683975097E-2</v>
      </c>
      <c r="AP12" s="19">
        <v>2.8906362561240399E-2</v>
      </c>
      <c r="AQ12" s="19">
        <v>6.1301539401184602E-2</v>
      </c>
      <c r="AR12" s="19">
        <v>2.41145341956545E-2</v>
      </c>
      <c r="AS12" s="19">
        <v>3.5091117519893501E-2</v>
      </c>
      <c r="AT12" s="19">
        <v>0</v>
      </c>
      <c r="AU12" s="19">
        <v>2.2602290084332299E-2</v>
      </c>
      <c r="AV12" s="19"/>
      <c r="AW12" s="19">
        <v>5.8257803025353903E-2</v>
      </c>
      <c r="AX12" s="19">
        <v>0.10090451615271</v>
      </c>
      <c r="AY12" s="19">
        <v>0.131919030400766</v>
      </c>
      <c r="AZ12" s="19">
        <v>9.0417624137649102E-2</v>
      </c>
      <c r="BA12" s="19">
        <v>0.10891156961898001</v>
      </c>
      <c r="BB12" s="19">
        <v>0.112299162041473</v>
      </c>
      <c r="BC12" s="19"/>
      <c r="BD12" s="19">
        <v>0.16307295288496301</v>
      </c>
      <c r="BE12" s="19">
        <v>7.6921373140565297E-2</v>
      </c>
      <c r="BF12" s="19">
        <v>7.0165955752818407E-2</v>
      </c>
      <c r="BG12" s="19">
        <v>2.5164143507465101E-2</v>
      </c>
      <c r="BH12" s="19">
        <v>4.4289801473308098E-2</v>
      </c>
      <c r="BI12" s="19"/>
      <c r="BJ12" s="19">
        <v>0.102502726645559</v>
      </c>
      <c r="BK12" s="19">
        <v>5.7520472473011501E-2</v>
      </c>
      <c r="BL12" s="19"/>
      <c r="BM12" s="19">
        <v>0.10269869124143299</v>
      </c>
      <c r="BN12" s="19">
        <v>5.3562856836583399E-2</v>
      </c>
      <c r="BO12" s="19"/>
      <c r="BP12" s="19">
        <v>6.4334119973361997E-2</v>
      </c>
      <c r="BQ12" s="19">
        <v>4.4285201661942199E-2</v>
      </c>
      <c r="BR12" s="19">
        <v>8.1033045957899605E-2</v>
      </c>
      <c r="BS12" s="19">
        <v>0.109535477455213</v>
      </c>
      <c r="BT12" s="19"/>
      <c r="BU12" s="19">
        <v>6.7642782748506797E-2</v>
      </c>
      <c r="BV12" s="19">
        <v>0.12976564320689099</v>
      </c>
      <c r="BW12" s="19"/>
      <c r="BX12" s="19">
        <v>3.3011636946739698E-2</v>
      </c>
      <c r="BY12" s="19">
        <v>0.116645315987633</v>
      </c>
      <c r="BZ12" s="19"/>
      <c r="CA12" s="19">
        <v>1.67203519318984E-2</v>
      </c>
      <c r="CB12" s="19">
        <v>0.160709266174965</v>
      </c>
      <c r="CC12" s="19">
        <v>3.1349080823197199E-2</v>
      </c>
      <c r="CD12" s="19">
        <v>0.116393368595715</v>
      </c>
    </row>
    <row r="13" spans="2:82">
      <c r="B13" s="16" t="s">
        <v>17</v>
      </c>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236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991</v>
      </c>
      <c r="D7" s="10">
        <v>497</v>
      </c>
      <c r="E7" s="10">
        <v>490</v>
      </c>
      <c r="F7" s="10"/>
      <c r="G7" s="10">
        <v>116</v>
      </c>
      <c r="H7" s="10">
        <v>157</v>
      </c>
      <c r="I7" s="10">
        <v>194</v>
      </c>
      <c r="J7" s="10">
        <v>162</v>
      </c>
      <c r="K7" s="10">
        <v>149</v>
      </c>
      <c r="L7" s="10">
        <v>213</v>
      </c>
      <c r="M7" s="10"/>
      <c r="N7" s="10">
        <v>291</v>
      </c>
      <c r="O7" s="10">
        <v>275</v>
      </c>
      <c r="P7" s="10">
        <v>196</v>
      </c>
      <c r="Q7" s="10">
        <v>222</v>
      </c>
      <c r="R7" s="10"/>
      <c r="S7" s="10">
        <v>167</v>
      </c>
      <c r="T7" s="10">
        <v>132</v>
      </c>
      <c r="U7" s="10">
        <v>68</v>
      </c>
      <c r="V7" s="10">
        <v>69</v>
      </c>
      <c r="W7" s="10">
        <v>75</v>
      </c>
      <c r="X7" s="10">
        <v>86</v>
      </c>
      <c r="Y7" s="10">
        <v>89</v>
      </c>
      <c r="Z7" s="10">
        <v>38</v>
      </c>
      <c r="AA7" s="10">
        <v>122</v>
      </c>
      <c r="AB7" s="10">
        <v>73</v>
      </c>
      <c r="AC7" s="10">
        <v>52</v>
      </c>
      <c r="AD7" s="10">
        <v>20</v>
      </c>
      <c r="AE7" s="10"/>
      <c r="AF7" s="10">
        <v>4</v>
      </c>
      <c r="AG7" s="10">
        <v>48</v>
      </c>
      <c r="AH7" s="10">
        <v>65</v>
      </c>
      <c r="AI7" s="10">
        <v>74</v>
      </c>
      <c r="AJ7" s="10">
        <v>93</v>
      </c>
      <c r="AK7" s="10">
        <v>100</v>
      </c>
      <c r="AL7" s="10">
        <v>84</v>
      </c>
      <c r="AM7" s="10">
        <v>74</v>
      </c>
      <c r="AN7" s="10">
        <v>87</v>
      </c>
      <c r="AO7" s="10">
        <v>59</v>
      </c>
      <c r="AP7" s="10">
        <v>65</v>
      </c>
      <c r="AQ7" s="10">
        <v>43</v>
      </c>
      <c r="AR7" s="10">
        <v>36</v>
      </c>
      <c r="AS7" s="10">
        <v>27</v>
      </c>
      <c r="AT7" s="10">
        <v>26</v>
      </c>
      <c r="AU7" s="10">
        <v>64</v>
      </c>
      <c r="AV7" s="10"/>
      <c r="AW7" s="10">
        <v>231</v>
      </c>
      <c r="AX7" s="10">
        <v>266</v>
      </c>
      <c r="AY7" s="10">
        <v>136</v>
      </c>
      <c r="AZ7" s="10">
        <v>199</v>
      </c>
      <c r="BA7" s="10">
        <v>101</v>
      </c>
      <c r="BB7" s="10">
        <v>58</v>
      </c>
      <c r="BC7" s="10"/>
      <c r="BD7" s="10">
        <v>207</v>
      </c>
      <c r="BE7" s="10">
        <v>209</v>
      </c>
      <c r="BF7" s="10">
        <v>281</v>
      </c>
      <c r="BG7" s="10">
        <v>130</v>
      </c>
      <c r="BH7" s="10">
        <v>15</v>
      </c>
      <c r="BI7" s="10"/>
      <c r="BJ7" s="10">
        <v>814</v>
      </c>
      <c r="BK7" s="10">
        <v>173</v>
      </c>
      <c r="BL7" s="10"/>
      <c r="BM7" s="10">
        <v>809</v>
      </c>
      <c r="BN7" s="10">
        <v>180</v>
      </c>
      <c r="BO7" s="10"/>
      <c r="BP7" s="10">
        <v>135</v>
      </c>
      <c r="BQ7" s="10">
        <v>101</v>
      </c>
      <c r="BR7" s="10">
        <v>45</v>
      </c>
      <c r="BS7" s="10">
        <v>670</v>
      </c>
      <c r="BT7" s="10"/>
      <c r="BU7" s="10">
        <v>567</v>
      </c>
      <c r="BV7" s="10">
        <v>424</v>
      </c>
      <c r="BW7" s="10"/>
      <c r="BX7" s="10">
        <v>285</v>
      </c>
      <c r="BY7" s="10">
        <v>706</v>
      </c>
      <c r="BZ7" s="10"/>
      <c r="CA7" s="10">
        <v>82</v>
      </c>
      <c r="CB7" s="10">
        <v>288</v>
      </c>
      <c r="CC7" s="10">
        <v>332</v>
      </c>
      <c r="CD7" s="10">
        <v>289</v>
      </c>
    </row>
    <row r="8" spans="2:82" ht="30" customHeight="1">
      <c r="B8" s="11" t="s">
        <v>99</v>
      </c>
      <c r="C8" s="11">
        <v>986</v>
      </c>
      <c r="D8" s="11">
        <v>501</v>
      </c>
      <c r="E8" s="11">
        <v>481</v>
      </c>
      <c r="F8" s="11"/>
      <c r="G8" s="11">
        <v>128</v>
      </c>
      <c r="H8" s="11">
        <v>159</v>
      </c>
      <c r="I8" s="11">
        <v>197</v>
      </c>
      <c r="J8" s="11">
        <v>157</v>
      </c>
      <c r="K8" s="11">
        <v>139</v>
      </c>
      <c r="L8" s="11">
        <v>206</v>
      </c>
      <c r="M8" s="11"/>
      <c r="N8" s="11">
        <v>265</v>
      </c>
      <c r="O8" s="11">
        <v>252</v>
      </c>
      <c r="P8" s="11">
        <v>219</v>
      </c>
      <c r="Q8" s="11">
        <v>242</v>
      </c>
      <c r="R8" s="11"/>
      <c r="S8" s="11">
        <v>164</v>
      </c>
      <c r="T8" s="11">
        <v>123</v>
      </c>
      <c r="U8" s="11">
        <v>72</v>
      </c>
      <c r="V8" s="11">
        <v>74</v>
      </c>
      <c r="W8" s="11">
        <v>67</v>
      </c>
      <c r="X8" s="11">
        <v>87</v>
      </c>
      <c r="Y8" s="11">
        <v>80</v>
      </c>
      <c r="Z8" s="11">
        <v>35</v>
      </c>
      <c r="AA8" s="11">
        <v>115</v>
      </c>
      <c r="AB8" s="11">
        <v>87</v>
      </c>
      <c r="AC8" s="11">
        <v>55</v>
      </c>
      <c r="AD8" s="11">
        <v>27</v>
      </c>
      <c r="AE8" s="11"/>
      <c r="AF8" s="11">
        <v>4</v>
      </c>
      <c r="AG8" s="11">
        <v>52</v>
      </c>
      <c r="AH8" s="11">
        <v>68</v>
      </c>
      <c r="AI8" s="11">
        <v>77</v>
      </c>
      <c r="AJ8" s="11">
        <v>96</v>
      </c>
      <c r="AK8" s="11">
        <v>100</v>
      </c>
      <c r="AL8" s="11">
        <v>84</v>
      </c>
      <c r="AM8" s="11">
        <v>73</v>
      </c>
      <c r="AN8" s="11">
        <v>84</v>
      </c>
      <c r="AO8" s="11">
        <v>56</v>
      </c>
      <c r="AP8" s="11">
        <v>66</v>
      </c>
      <c r="AQ8" s="11">
        <v>41</v>
      </c>
      <c r="AR8" s="11">
        <v>35</v>
      </c>
      <c r="AS8" s="11">
        <v>26</v>
      </c>
      <c r="AT8" s="11">
        <v>24</v>
      </c>
      <c r="AU8" s="11">
        <v>58</v>
      </c>
      <c r="AV8" s="11"/>
      <c r="AW8" s="11">
        <v>233</v>
      </c>
      <c r="AX8" s="11">
        <v>259</v>
      </c>
      <c r="AY8" s="11">
        <v>137</v>
      </c>
      <c r="AZ8" s="11">
        <v>199</v>
      </c>
      <c r="BA8" s="11">
        <v>97</v>
      </c>
      <c r="BB8" s="11">
        <v>60</v>
      </c>
      <c r="BC8" s="11"/>
      <c r="BD8" s="11">
        <v>216</v>
      </c>
      <c r="BE8" s="11">
        <v>214</v>
      </c>
      <c r="BF8" s="11">
        <v>270</v>
      </c>
      <c r="BG8" s="11">
        <v>123</v>
      </c>
      <c r="BH8" s="11">
        <v>14</v>
      </c>
      <c r="BI8" s="11"/>
      <c r="BJ8" s="11">
        <v>809</v>
      </c>
      <c r="BK8" s="11">
        <v>173</v>
      </c>
      <c r="BL8" s="11"/>
      <c r="BM8" s="11">
        <v>806</v>
      </c>
      <c r="BN8" s="11">
        <v>178</v>
      </c>
      <c r="BO8" s="11"/>
      <c r="BP8" s="11">
        <v>132</v>
      </c>
      <c r="BQ8" s="11">
        <v>101</v>
      </c>
      <c r="BR8" s="11">
        <v>47</v>
      </c>
      <c r="BS8" s="11">
        <v>664</v>
      </c>
      <c r="BT8" s="11"/>
      <c r="BU8" s="11">
        <v>559</v>
      </c>
      <c r="BV8" s="11">
        <v>427</v>
      </c>
      <c r="BW8" s="11"/>
      <c r="BX8" s="11">
        <v>283</v>
      </c>
      <c r="BY8" s="11">
        <v>703</v>
      </c>
      <c r="BZ8" s="11"/>
      <c r="CA8" s="11">
        <v>80</v>
      </c>
      <c r="CB8" s="11">
        <v>291</v>
      </c>
      <c r="CC8" s="11">
        <v>323</v>
      </c>
      <c r="CD8" s="11">
        <v>291</v>
      </c>
    </row>
    <row r="9" spans="2:82" ht="43.15">
      <c r="B9" s="18" t="s">
        <v>233</v>
      </c>
      <c r="C9" s="17">
        <v>0.124989789982188</v>
      </c>
      <c r="D9" s="17">
        <v>0.12535943595655599</v>
      </c>
      <c r="E9" s="17">
        <v>0.125608352227701</v>
      </c>
      <c r="F9" s="17"/>
      <c r="G9" s="17">
        <v>0.19367700383106601</v>
      </c>
      <c r="H9" s="17">
        <v>0.115903118216431</v>
      </c>
      <c r="I9" s="17">
        <v>0.14480563443407901</v>
      </c>
      <c r="J9" s="17">
        <v>0.114706535938284</v>
      </c>
      <c r="K9" s="17">
        <v>0.12969309687708599</v>
      </c>
      <c r="L9" s="17">
        <v>7.5101652055377E-2</v>
      </c>
      <c r="M9" s="17"/>
      <c r="N9" s="17">
        <v>6.4898783337548505E-2</v>
      </c>
      <c r="O9" s="17">
        <v>0.115073436499617</v>
      </c>
      <c r="P9" s="17">
        <v>0.173172364009479</v>
      </c>
      <c r="Q9" s="17">
        <v>0.15689584353376701</v>
      </c>
      <c r="R9" s="17"/>
      <c r="S9" s="17">
        <v>0.136111781384786</v>
      </c>
      <c r="T9" s="17">
        <v>0.11684005648032</v>
      </c>
      <c r="U9" s="17">
        <v>0.12825692777515699</v>
      </c>
      <c r="V9" s="17">
        <v>0.17282206472352299</v>
      </c>
      <c r="W9" s="17">
        <v>0.13542537077191599</v>
      </c>
      <c r="X9" s="17">
        <v>0.113780025802086</v>
      </c>
      <c r="Y9" s="17">
        <v>6.7894367583586704E-2</v>
      </c>
      <c r="Z9" s="17">
        <v>0.112951666623158</v>
      </c>
      <c r="AA9" s="17">
        <v>0.12342007264379901</v>
      </c>
      <c r="AB9" s="17">
        <v>0.142045297498199</v>
      </c>
      <c r="AC9" s="17">
        <v>9.8507185223035101E-2</v>
      </c>
      <c r="AD9" s="17">
        <v>0.15622401402493799</v>
      </c>
      <c r="AE9" s="17"/>
      <c r="AF9" s="17">
        <v>0.50910065200309795</v>
      </c>
      <c r="AG9" s="17">
        <v>0.301174503453917</v>
      </c>
      <c r="AH9" s="17">
        <v>0.158654023811127</v>
      </c>
      <c r="AI9" s="17">
        <v>0.148819030003526</v>
      </c>
      <c r="AJ9" s="17">
        <v>0.18511333731773</v>
      </c>
      <c r="AK9" s="17">
        <v>6.4310861323700105E-2</v>
      </c>
      <c r="AL9" s="17">
        <v>0.11550654791781299</v>
      </c>
      <c r="AM9" s="17">
        <v>0.102850470297623</v>
      </c>
      <c r="AN9" s="17">
        <v>0.114843096502676</v>
      </c>
      <c r="AO9" s="17">
        <v>0.109880814832196</v>
      </c>
      <c r="AP9" s="17">
        <v>8.4395573175681901E-2</v>
      </c>
      <c r="AQ9" s="17">
        <v>8.6024452623504194E-2</v>
      </c>
      <c r="AR9" s="17">
        <v>0.17855942200013999</v>
      </c>
      <c r="AS9" s="17">
        <v>0.112795956516742</v>
      </c>
      <c r="AT9" s="17">
        <v>0.1171312998627</v>
      </c>
      <c r="AU9" s="17">
        <v>5.3260383897253301E-2</v>
      </c>
      <c r="AV9" s="17"/>
      <c r="AW9" s="17">
        <v>0.13068100576623101</v>
      </c>
      <c r="AX9" s="17">
        <v>9.4498372993961993E-2</v>
      </c>
      <c r="AY9" s="17">
        <v>0.16019712935045</v>
      </c>
      <c r="AZ9" s="17">
        <v>0.13241670205712799</v>
      </c>
      <c r="BA9" s="17">
        <v>0.10196790403641499</v>
      </c>
      <c r="BB9" s="17">
        <v>0.16669987084114599</v>
      </c>
      <c r="BC9" s="17"/>
      <c r="BD9" s="17">
        <v>0.197226970457897</v>
      </c>
      <c r="BE9" s="17">
        <v>0.11124644845337101</v>
      </c>
      <c r="BF9" s="17">
        <v>0.10328352003124699</v>
      </c>
      <c r="BG9" s="17">
        <v>0.110596103380925</v>
      </c>
      <c r="BH9" s="17">
        <v>0.141737783480061</v>
      </c>
      <c r="BI9" s="17"/>
      <c r="BJ9" s="17">
        <v>0.11120718906845101</v>
      </c>
      <c r="BK9" s="17">
        <v>0.192413618351164</v>
      </c>
      <c r="BL9" s="17"/>
      <c r="BM9" s="17">
        <v>0.116612552014782</v>
      </c>
      <c r="BN9" s="17">
        <v>0.16406711269702801</v>
      </c>
      <c r="BO9" s="17"/>
      <c r="BP9" s="17">
        <v>0.16515153842796901</v>
      </c>
      <c r="BQ9" s="17">
        <v>0.14595690189753999</v>
      </c>
      <c r="BR9" s="17">
        <v>4.7989832071134102E-2</v>
      </c>
      <c r="BS9" s="17">
        <v>0.118773010726674</v>
      </c>
      <c r="BT9" s="17"/>
      <c r="BU9" s="17">
        <v>9.8108769929436193E-2</v>
      </c>
      <c r="BV9" s="17">
        <v>0.160175401801676</v>
      </c>
      <c r="BW9" s="17"/>
      <c r="BX9" s="17">
        <v>0.106105058990315</v>
      </c>
      <c r="BY9" s="17">
        <v>0.13258124866729101</v>
      </c>
      <c r="BZ9" s="17"/>
      <c r="CA9" s="17">
        <v>0.17081075466109999</v>
      </c>
      <c r="CB9" s="17">
        <v>0.19403191957969801</v>
      </c>
      <c r="CC9" s="17">
        <v>7.45035086075337E-2</v>
      </c>
      <c r="CD9" s="17">
        <v>9.9334584190396799E-2</v>
      </c>
    </row>
    <row r="10" spans="2:82" ht="43.15">
      <c r="B10" s="18" t="s">
        <v>234</v>
      </c>
      <c r="C10" s="17">
        <v>0.61283815648820705</v>
      </c>
      <c r="D10" s="17">
        <v>0.63882650806309305</v>
      </c>
      <c r="E10" s="17">
        <v>0.58876887229196895</v>
      </c>
      <c r="F10" s="17"/>
      <c r="G10" s="17">
        <v>0.59799528741181696</v>
      </c>
      <c r="H10" s="17">
        <v>0.65461851705051</v>
      </c>
      <c r="I10" s="17">
        <v>0.59763130272500298</v>
      </c>
      <c r="J10" s="17">
        <v>0.61521744539125001</v>
      </c>
      <c r="K10" s="17">
        <v>0.60675298226122298</v>
      </c>
      <c r="L10" s="17">
        <v>0.60672624835555999</v>
      </c>
      <c r="M10" s="17"/>
      <c r="N10" s="17">
        <v>0.71929439438101295</v>
      </c>
      <c r="O10" s="17">
        <v>0.61045283303789499</v>
      </c>
      <c r="P10" s="17">
        <v>0.62829590329653295</v>
      </c>
      <c r="Q10" s="17">
        <v>0.48258482338138098</v>
      </c>
      <c r="R10" s="17"/>
      <c r="S10" s="17">
        <v>0.61994550413412197</v>
      </c>
      <c r="T10" s="17">
        <v>0.57169695628530404</v>
      </c>
      <c r="U10" s="17">
        <v>0.58287314430766601</v>
      </c>
      <c r="V10" s="17">
        <v>0.50396159098131499</v>
      </c>
      <c r="W10" s="17">
        <v>0.56391831971642503</v>
      </c>
      <c r="X10" s="17">
        <v>0.54596173040977303</v>
      </c>
      <c r="Y10" s="17">
        <v>0.69460168505931297</v>
      </c>
      <c r="Z10" s="17">
        <v>0.75302618565450896</v>
      </c>
      <c r="AA10" s="17">
        <v>0.65169688216917199</v>
      </c>
      <c r="AB10" s="17">
        <v>0.68226853292394296</v>
      </c>
      <c r="AC10" s="17">
        <v>0.66060747148421095</v>
      </c>
      <c r="AD10" s="17">
        <v>0.56413974105344999</v>
      </c>
      <c r="AE10" s="17"/>
      <c r="AF10" s="17">
        <v>0.49089934799690199</v>
      </c>
      <c r="AG10" s="17">
        <v>0.35339663373700297</v>
      </c>
      <c r="AH10" s="17">
        <v>0.50380789561089601</v>
      </c>
      <c r="AI10" s="17">
        <v>0.62332594205844205</v>
      </c>
      <c r="AJ10" s="17">
        <v>0.49187183398684903</v>
      </c>
      <c r="AK10" s="17">
        <v>0.68825114341298899</v>
      </c>
      <c r="AL10" s="17">
        <v>0.63222008321013601</v>
      </c>
      <c r="AM10" s="17">
        <v>0.58999025952078898</v>
      </c>
      <c r="AN10" s="17">
        <v>0.62172173517363505</v>
      </c>
      <c r="AO10" s="17">
        <v>0.70599141671232102</v>
      </c>
      <c r="AP10" s="17">
        <v>0.65970687109897397</v>
      </c>
      <c r="AQ10" s="17">
        <v>0.61771972401108999</v>
      </c>
      <c r="AR10" s="17">
        <v>0.64028224026413905</v>
      </c>
      <c r="AS10" s="17">
        <v>0.67416259522670596</v>
      </c>
      <c r="AT10" s="17">
        <v>0.76251692452495501</v>
      </c>
      <c r="AU10" s="17">
        <v>0.77103366240041304</v>
      </c>
      <c r="AV10" s="17"/>
      <c r="AW10" s="17">
        <v>0.60944093392784404</v>
      </c>
      <c r="AX10" s="17">
        <v>0.67757507252396498</v>
      </c>
      <c r="AY10" s="17">
        <v>0.55865104520474496</v>
      </c>
      <c r="AZ10" s="17">
        <v>0.57967450292618405</v>
      </c>
      <c r="BA10" s="17">
        <v>0.63619704720167003</v>
      </c>
      <c r="BB10" s="17">
        <v>0.54243654093565496</v>
      </c>
      <c r="BC10" s="17"/>
      <c r="BD10" s="17">
        <v>0.53824498075721805</v>
      </c>
      <c r="BE10" s="17">
        <v>0.63406721168284097</v>
      </c>
      <c r="BF10" s="17">
        <v>0.64229111784930504</v>
      </c>
      <c r="BG10" s="17">
        <v>0.66419163207868204</v>
      </c>
      <c r="BH10" s="17">
        <v>0.595608043933192</v>
      </c>
      <c r="BI10" s="17"/>
      <c r="BJ10" s="17">
        <v>0.62582853403452599</v>
      </c>
      <c r="BK10" s="17">
        <v>0.56596733536345101</v>
      </c>
      <c r="BL10" s="17"/>
      <c r="BM10" s="17">
        <v>0.61672773557474703</v>
      </c>
      <c r="BN10" s="17">
        <v>0.60126788302242795</v>
      </c>
      <c r="BO10" s="17"/>
      <c r="BP10" s="17">
        <v>0.60169040254349104</v>
      </c>
      <c r="BQ10" s="17">
        <v>0.55130978901225403</v>
      </c>
      <c r="BR10" s="17">
        <v>0.683158129612494</v>
      </c>
      <c r="BS10" s="17">
        <v>0.62541431413403104</v>
      </c>
      <c r="BT10" s="17"/>
      <c r="BU10" s="17">
        <v>0.67191209796666795</v>
      </c>
      <c r="BV10" s="17">
        <v>0.53551397870666295</v>
      </c>
      <c r="BW10" s="17"/>
      <c r="BX10" s="17">
        <v>0.65017422158123706</v>
      </c>
      <c r="BY10" s="17">
        <v>0.597829460005317</v>
      </c>
      <c r="BZ10" s="17"/>
      <c r="CA10" s="17">
        <v>0.63020809869194905</v>
      </c>
      <c r="CB10" s="17">
        <v>0.56726731576723</v>
      </c>
      <c r="CC10" s="17">
        <v>0.65558930658174897</v>
      </c>
      <c r="CD10" s="17">
        <v>0.60617799677698003</v>
      </c>
    </row>
    <row r="11" spans="2:82" ht="43.15">
      <c r="B11" s="18" t="s">
        <v>235</v>
      </c>
      <c r="C11" s="17">
        <v>0.171000827068015</v>
      </c>
      <c r="D11" s="17">
        <v>0.17821947785773801</v>
      </c>
      <c r="E11" s="17">
        <v>0.163017650186708</v>
      </c>
      <c r="F11" s="17"/>
      <c r="G11" s="17">
        <v>0.16009696605245599</v>
      </c>
      <c r="H11" s="17">
        <v>0.148527577522367</v>
      </c>
      <c r="I11" s="17">
        <v>0.152821365460721</v>
      </c>
      <c r="J11" s="17">
        <v>0.152884947248595</v>
      </c>
      <c r="K11" s="17">
        <v>0.164275671958761</v>
      </c>
      <c r="L11" s="17">
        <v>0.230801531435571</v>
      </c>
      <c r="M11" s="17"/>
      <c r="N11" s="17">
        <v>0.16840984655838001</v>
      </c>
      <c r="O11" s="17">
        <v>0.18998437647434999</v>
      </c>
      <c r="P11" s="17">
        <v>0.12286861553705</v>
      </c>
      <c r="Q11" s="17">
        <v>0.19779150544180599</v>
      </c>
      <c r="R11" s="17"/>
      <c r="S11" s="17">
        <v>0.17725830293389799</v>
      </c>
      <c r="T11" s="17">
        <v>0.224228728099754</v>
      </c>
      <c r="U11" s="17">
        <v>0.11241936533705101</v>
      </c>
      <c r="V11" s="17">
        <v>0.20194738213903199</v>
      </c>
      <c r="W11" s="17">
        <v>0.223742207116334</v>
      </c>
      <c r="X11" s="17">
        <v>0.19110624933251399</v>
      </c>
      <c r="Y11" s="17">
        <v>0.145393583653918</v>
      </c>
      <c r="Z11" s="17">
        <v>0.10980948987269799</v>
      </c>
      <c r="AA11" s="17">
        <v>0.14622525671978501</v>
      </c>
      <c r="AB11" s="17">
        <v>0.15015299347981301</v>
      </c>
      <c r="AC11" s="17">
        <v>0.14370855140317801</v>
      </c>
      <c r="AD11" s="17">
        <v>0.14753604932561601</v>
      </c>
      <c r="AE11" s="17"/>
      <c r="AF11" s="17">
        <v>0</v>
      </c>
      <c r="AG11" s="17">
        <v>0.22719311962741701</v>
      </c>
      <c r="AH11" s="17">
        <v>0.152649868244248</v>
      </c>
      <c r="AI11" s="17">
        <v>0.16650286976778</v>
      </c>
      <c r="AJ11" s="17">
        <v>0.15438080405979601</v>
      </c>
      <c r="AK11" s="17">
        <v>0.18759443362797201</v>
      </c>
      <c r="AL11" s="17">
        <v>0.17124944067992301</v>
      </c>
      <c r="AM11" s="17">
        <v>0.184871915139322</v>
      </c>
      <c r="AN11" s="17">
        <v>0.16875812056353801</v>
      </c>
      <c r="AO11" s="17">
        <v>0.13781415656075199</v>
      </c>
      <c r="AP11" s="17">
        <v>0.22887546942409001</v>
      </c>
      <c r="AQ11" s="17">
        <v>0.27486363826077398</v>
      </c>
      <c r="AR11" s="17">
        <v>0.121288791129194</v>
      </c>
      <c r="AS11" s="17">
        <v>0.13921038894051599</v>
      </c>
      <c r="AT11" s="17">
        <v>7.3585235659130305E-2</v>
      </c>
      <c r="AU11" s="17">
        <v>0.175705953702333</v>
      </c>
      <c r="AV11" s="17"/>
      <c r="AW11" s="17">
        <v>0.18496810247173501</v>
      </c>
      <c r="AX11" s="17">
        <v>0.14056353248116099</v>
      </c>
      <c r="AY11" s="17">
        <v>0.200244744305765</v>
      </c>
      <c r="AZ11" s="17">
        <v>0.164294499356095</v>
      </c>
      <c r="BA11" s="17">
        <v>0.17166868016898601</v>
      </c>
      <c r="BB11" s="17">
        <v>0.202640108197327</v>
      </c>
      <c r="BC11" s="17"/>
      <c r="BD11" s="17">
        <v>0.13485000641150999</v>
      </c>
      <c r="BE11" s="17">
        <v>0.18490407425972299</v>
      </c>
      <c r="BF11" s="17">
        <v>0.16800062524791001</v>
      </c>
      <c r="BG11" s="17">
        <v>0.175024329381852</v>
      </c>
      <c r="BH11" s="17">
        <v>0.262654172586747</v>
      </c>
      <c r="BI11" s="17"/>
      <c r="BJ11" s="17">
        <v>0.16313264056090199</v>
      </c>
      <c r="BK11" s="17">
        <v>0.20145567518744101</v>
      </c>
      <c r="BL11" s="17"/>
      <c r="BM11" s="17">
        <v>0.16856448011702799</v>
      </c>
      <c r="BN11" s="17">
        <v>0.17902007336176001</v>
      </c>
      <c r="BO11" s="17"/>
      <c r="BP11" s="17">
        <v>0.20389939784355601</v>
      </c>
      <c r="BQ11" s="17">
        <v>0.23691924454987701</v>
      </c>
      <c r="BR11" s="17">
        <v>0.14508549287911901</v>
      </c>
      <c r="BS11" s="17">
        <v>0.15657874781683101</v>
      </c>
      <c r="BT11" s="17"/>
      <c r="BU11" s="17">
        <v>0.17481664675855299</v>
      </c>
      <c r="BV11" s="17">
        <v>0.16600615238152799</v>
      </c>
      <c r="BW11" s="17"/>
      <c r="BX11" s="17">
        <v>0.21585531544265399</v>
      </c>
      <c r="BY11" s="17">
        <v>0.15296980531377199</v>
      </c>
      <c r="BZ11" s="17"/>
      <c r="CA11" s="17">
        <v>0.18770578586842199</v>
      </c>
      <c r="CB11" s="17">
        <v>0.11427726716479</v>
      </c>
      <c r="CC11" s="17">
        <v>0.25020719469269598</v>
      </c>
      <c r="CD11" s="17">
        <v>0.135197728992274</v>
      </c>
    </row>
    <row r="12" spans="2:82">
      <c r="B12" s="18" t="s">
        <v>124</v>
      </c>
      <c r="C12" s="19">
        <v>9.1171226461589996E-2</v>
      </c>
      <c r="D12" s="19">
        <v>5.7594578122612601E-2</v>
      </c>
      <c r="E12" s="19">
        <v>0.122605125293622</v>
      </c>
      <c r="F12" s="19"/>
      <c r="G12" s="19">
        <v>4.8230742704662197E-2</v>
      </c>
      <c r="H12" s="19">
        <v>8.0950787210693001E-2</v>
      </c>
      <c r="I12" s="19">
        <v>0.10474169738019599</v>
      </c>
      <c r="J12" s="19">
        <v>0.11719107142187001</v>
      </c>
      <c r="K12" s="19">
        <v>9.9278248902929703E-2</v>
      </c>
      <c r="L12" s="19">
        <v>8.7370568153491895E-2</v>
      </c>
      <c r="M12" s="19"/>
      <c r="N12" s="19">
        <v>4.7396975723059197E-2</v>
      </c>
      <c r="O12" s="19">
        <v>8.4489353988138297E-2</v>
      </c>
      <c r="P12" s="19">
        <v>7.5663117156938201E-2</v>
      </c>
      <c r="Q12" s="19">
        <v>0.162727827643046</v>
      </c>
      <c r="R12" s="19"/>
      <c r="S12" s="19">
        <v>6.6684411547193498E-2</v>
      </c>
      <c r="T12" s="19">
        <v>8.72342591346221E-2</v>
      </c>
      <c r="U12" s="19">
        <v>0.17645056258012601</v>
      </c>
      <c r="V12" s="19">
        <v>0.12126896215613001</v>
      </c>
      <c r="W12" s="19">
        <v>7.6914102395325604E-2</v>
      </c>
      <c r="X12" s="19">
        <v>0.14915199445562599</v>
      </c>
      <c r="Y12" s="19">
        <v>9.2110363703182804E-2</v>
      </c>
      <c r="Z12" s="19">
        <v>2.42126578496345E-2</v>
      </c>
      <c r="AA12" s="19">
        <v>7.8657788467243403E-2</v>
      </c>
      <c r="AB12" s="19">
        <v>2.5533176098044699E-2</v>
      </c>
      <c r="AC12" s="19">
        <v>9.7176791889575995E-2</v>
      </c>
      <c r="AD12" s="19">
        <v>0.13210019559599601</v>
      </c>
      <c r="AE12" s="19"/>
      <c r="AF12" s="19">
        <v>0</v>
      </c>
      <c r="AG12" s="19">
        <v>0.11823574318166299</v>
      </c>
      <c r="AH12" s="19">
        <v>0.18488821233372901</v>
      </c>
      <c r="AI12" s="19">
        <v>6.1352158170252198E-2</v>
      </c>
      <c r="AJ12" s="19">
        <v>0.16863402463562399</v>
      </c>
      <c r="AK12" s="19">
        <v>5.9843561635338299E-2</v>
      </c>
      <c r="AL12" s="19">
        <v>8.1023928192127198E-2</v>
      </c>
      <c r="AM12" s="19">
        <v>0.122287355042267</v>
      </c>
      <c r="AN12" s="19">
        <v>9.4677047760150401E-2</v>
      </c>
      <c r="AO12" s="19">
        <v>4.6313611894730801E-2</v>
      </c>
      <c r="AP12" s="19">
        <v>2.7022086301254199E-2</v>
      </c>
      <c r="AQ12" s="19">
        <v>2.1392185104631301E-2</v>
      </c>
      <c r="AR12" s="19">
        <v>5.9869546606527803E-2</v>
      </c>
      <c r="AS12" s="19">
        <v>7.3831059316035993E-2</v>
      </c>
      <c r="AT12" s="19">
        <v>4.6766539953214399E-2</v>
      </c>
      <c r="AU12" s="19">
        <v>0</v>
      </c>
      <c r="AV12" s="19"/>
      <c r="AW12" s="19">
        <v>7.4909957834190202E-2</v>
      </c>
      <c r="AX12" s="19">
        <v>8.7363022000912005E-2</v>
      </c>
      <c r="AY12" s="19">
        <v>8.0907081139040202E-2</v>
      </c>
      <c r="AZ12" s="19">
        <v>0.123614295660593</v>
      </c>
      <c r="BA12" s="19">
        <v>9.0166368592928398E-2</v>
      </c>
      <c r="BB12" s="19">
        <v>8.8223480025872603E-2</v>
      </c>
      <c r="BC12" s="19"/>
      <c r="BD12" s="19">
        <v>0.12967804237337499</v>
      </c>
      <c r="BE12" s="19">
        <v>6.9782265604065002E-2</v>
      </c>
      <c r="BF12" s="19">
        <v>8.6424736871538302E-2</v>
      </c>
      <c r="BG12" s="19">
        <v>5.0187935158541301E-2</v>
      </c>
      <c r="BH12" s="19">
        <v>0</v>
      </c>
      <c r="BI12" s="19"/>
      <c r="BJ12" s="19">
        <v>9.9831636336120397E-2</v>
      </c>
      <c r="BK12" s="19">
        <v>4.0163371097943601E-2</v>
      </c>
      <c r="BL12" s="19"/>
      <c r="BM12" s="19">
        <v>9.8095232293443205E-2</v>
      </c>
      <c r="BN12" s="19">
        <v>5.5644930918784197E-2</v>
      </c>
      <c r="BO12" s="19"/>
      <c r="BP12" s="19">
        <v>2.92586611849842E-2</v>
      </c>
      <c r="BQ12" s="19">
        <v>6.5814064540328399E-2</v>
      </c>
      <c r="BR12" s="19">
        <v>0.123766545437253</v>
      </c>
      <c r="BS12" s="19">
        <v>9.9233927322463597E-2</v>
      </c>
      <c r="BT12" s="19"/>
      <c r="BU12" s="19">
        <v>5.5162485345343501E-2</v>
      </c>
      <c r="BV12" s="19">
        <v>0.138304467110133</v>
      </c>
      <c r="BW12" s="19"/>
      <c r="BX12" s="19">
        <v>2.7865403985794499E-2</v>
      </c>
      <c r="BY12" s="19">
        <v>0.116619486013619</v>
      </c>
      <c r="BZ12" s="19"/>
      <c r="CA12" s="19">
        <v>1.12753607785299E-2</v>
      </c>
      <c r="CB12" s="19">
        <v>0.12442349748828301</v>
      </c>
      <c r="CC12" s="19">
        <v>1.9699990118020899E-2</v>
      </c>
      <c r="CD12" s="19">
        <v>0.15928969004034901</v>
      </c>
    </row>
    <row r="13" spans="2:82">
      <c r="B13" s="16" t="s">
        <v>17</v>
      </c>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19"/>
  <sheetViews>
    <sheetView showGridLines="0" workbookViewId="0">
      <pane xSplit="2" topLeftCell="C1" activePane="topRight" state="frozen"/>
      <selection pane="topRight"/>
    </sheetView>
  </sheetViews>
  <sheetFormatPr defaultColWidth="10.85546875" defaultRowHeight="14.45"/>
  <cols>
    <col min="2" max="2" width="25.7109375" customWidth="1"/>
    <col min="3" max="12" width="20.7109375" customWidth="1"/>
  </cols>
  <sheetData>
    <row r="2" spans="2:12" ht="40.15" customHeight="1">
      <c r="D2" s="31" t="s">
        <v>429</v>
      </c>
      <c r="E2" s="32"/>
      <c r="F2" s="32"/>
      <c r="G2" s="32"/>
      <c r="H2" s="32"/>
      <c r="I2" s="32"/>
      <c r="J2" s="32"/>
      <c r="K2" s="32"/>
      <c r="L2" s="32"/>
    </row>
    <row r="6" spans="2:12" ht="49.9" customHeight="1">
      <c r="B6" s="20" t="s">
        <v>32</v>
      </c>
      <c r="C6" s="20" t="s">
        <v>430</v>
      </c>
      <c r="D6" s="20" t="s">
        <v>431</v>
      </c>
      <c r="E6" s="20" t="s">
        <v>432</v>
      </c>
      <c r="F6" s="20" t="s">
        <v>433</v>
      </c>
      <c r="G6" s="20" t="s">
        <v>434</v>
      </c>
      <c r="H6" s="20" t="s">
        <v>435</v>
      </c>
      <c r="I6" s="20" t="s">
        <v>436</v>
      </c>
      <c r="J6" s="20" t="s">
        <v>437</v>
      </c>
      <c r="K6" s="20" t="s">
        <v>438</v>
      </c>
    </row>
    <row r="7" spans="2:12">
      <c r="B7" s="18" t="s">
        <v>119</v>
      </c>
      <c r="C7" s="17">
        <v>0.12912609462154601</v>
      </c>
      <c r="D7" s="17">
        <v>2.1650433614239201E-2</v>
      </c>
      <c r="E7" s="17">
        <v>0.241808784245053</v>
      </c>
      <c r="F7" s="17">
        <v>0.104856364506835</v>
      </c>
      <c r="G7" s="17">
        <v>7.0612596394382096E-2</v>
      </c>
      <c r="H7" s="17">
        <v>0.32879382861720102</v>
      </c>
      <c r="I7" s="17">
        <v>0.217395583818739</v>
      </c>
      <c r="J7" s="17">
        <v>0.100698208061098</v>
      </c>
      <c r="K7" s="17">
        <v>0</v>
      </c>
    </row>
    <row r="8" spans="2:12" ht="28.9">
      <c r="B8" s="18" t="s">
        <v>120</v>
      </c>
      <c r="C8" s="17">
        <v>0.12223360711332</v>
      </c>
      <c r="D8" s="17">
        <v>3.9924838135635098E-2</v>
      </c>
      <c r="E8" s="17">
        <v>0.318236121727689</v>
      </c>
      <c r="F8" s="17">
        <v>0.17914760508906999</v>
      </c>
      <c r="G8" s="17">
        <v>6.2887548667763998E-2</v>
      </c>
      <c r="H8" s="17">
        <v>0.29567668066087199</v>
      </c>
      <c r="I8" s="17">
        <v>0.24952575560491699</v>
      </c>
      <c r="J8" s="17">
        <v>0.13863865130636699</v>
      </c>
      <c r="K8" s="17">
        <v>1</v>
      </c>
    </row>
    <row r="9" spans="2:12" ht="28.9">
      <c r="B9" s="18" t="s">
        <v>121</v>
      </c>
      <c r="C9" s="17">
        <v>0.166756776623841</v>
      </c>
      <c r="D9" s="17">
        <v>4.8958528664794602E-2</v>
      </c>
      <c r="E9" s="17">
        <v>0.162177876670656</v>
      </c>
      <c r="F9" s="17">
        <v>0.18642835467958499</v>
      </c>
      <c r="G9" s="17">
        <v>0.22045445431708999</v>
      </c>
      <c r="H9" s="17">
        <v>0.111058633288035</v>
      </c>
      <c r="I9" s="17">
        <v>9.5541619775485004E-2</v>
      </c>
      <c r="J9" s="17">
        <v>8.6192225309095399E-2</v>
      </c>
      <c r="K9" s="17">
        <v>0</v>
      </c>
    </row>
    <row r="10" spans="2:12" ht="28.9">
      <c r="B10" s="18" t="s">
        <v>122</v>
      </c>
      <c r="C10" s="17">
        <v>0.30160003904159499</v>
      </c>
      <c r="D10" s="17">
        <v>0.241179585932871</v>
      </c>
      <c r="E10" s="17">
        <v>0.143231818660984</v>
      </c>
      <c r="F10" s="17">
        <v>0.18618782327527</v>
      </c>
      <c r="G10" s="17">
        <v>0.32459067998454799</v>
      </c>
      <c r="H10" s="17">
        <v>0.11860146154899601</v>
      </c>
      <c r="I10" s="17">
        <v>0.20391955356323699</v>
      </c>
      <c r="J10" s="17">
        <v>0.175967013542427</v>
      </c>
      <c r="K10" s="17">
        <v>0</v>
      </c>
    </row>
    <row r="11" spans="2:12" ht="28.9">
      <c r="B11" s="18" t="s">
        <v>123</v>
      </c>
      <c r="C11" s="17">
        <v>0.25145983756844398</v>
      </c>
      <c r="D11" s="17">
        <v>0.60422512827786201</v>
      </c>
      <c r="E11" s="17">
        <v>0.110986460423821</v>
      </c>
      <c r="F11" s="17">
        <v>0.30461311756520199</v>
      </c>
      <c r="G11" s="17">
        <v>0.29241715211163199</v>
      </c>
      <c r="H11" s="17">
        <v>0.120580835451917</v>
      </c>
      <c r="I11" s="17">
        <v>0.18335804435376399</v>
      </c>
      <c r="J11" s="17">
        <v>0.462690770829567</v>
      </c>
      <c r="K11" s="17">
        <v>0</v>
      </c>
    </row>
    <row r="12" spans="2:12">
      <c r="B12" s="18" t="s">
        <v>124</v>
      </c>
      <c r="C12" s="17">
        <v>2.88236450312544E-2</v>
      </c>
      <c r="D12" s="17">
        <v>4.4061485374597802E-2</v>
      </c>
      <c r="E12" s="17">
        <v>2.35589382717976E-2</v>
      </c>
      <c r="F12" s="17">
        <v>3.8766734884037903E-2</v>
      </c>
      <c r="G12" s="17">
        <v>2.90375685245827E-2</v>
      </c>
      <c r="H12" s="17">
        <v>2.52885604329793E-2</v>
      </c>
      <c r="I12" s="17">
        <v>5.0259442883858599E-2</v>
      </c>
      <c r="J12" s="17">
        <v>3.5813130951445497E-2</v>
      </c>
      <c r="K12" s="17">
        <v>0</v>
      </c>
    </row>
    <row r="13" spans="2:12">
      <c r="B13" s="16"/>
      <c r="C13" s="16"/>
      <c r="D13" s="16"/>
      <c r="E13" s="16"/>
      <c r="F13" s="16"/>
      <c r="G13" s="16"/>
      <c r="H13" s="16"/>
      <c r="I13" s="16"/>
      <c r="J13" s="16"/>
      <c r="K13" s="16"/>
    </row>
    <row r="14" spans="2:12">
      <c r="B14" t="s">
        <v>427</v>
      </c>
    </row>
    <row r="15" spans="2:12">
      <c r="B15" t="s">
        <v>428</v>
      </c>
    </row>
    <row r="19" spans="2:2">
      <c r="B19"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237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1028</v>
      </c>
      <c r="D7" s="10">
        <v>501</v>
      </c>
      <c r="E7" s="10">
        <v>523</v>
      </c>
      <c r="F7" s="10"/>
      <c r="G7" s="10">
        <v>146</v>
      </c>
      <c r="H7" s="10">
        <v>187</v>
      </c>
      <c r="I7" s="10">
        <v>161</v>
      </c>
      <c r="J7" s="10">
        <v>154</v>
      </c>
      <c r="K7" s="10">
        <v>159</v>
      </c>
      <c r="L7" s="10">
        <v>221</v>
      </c>
      <c r="M7" s="10"/>
      <c r="N7" s="10">
        <v>287</v>
      </c>
      <c r="O7" s="10">
        <v>300</v>
      </c>
      <c r="P7" s="10">
        <v>219</v>
      </c>
      <c r="Q7" s="10">
        <v>218</v>
      </c>
      <c r="R7" s="10"/>
      <c r="S7" s="10">
        <v>151</v>
      </c>
      <c r="T7" s="10">
        <v>137</v>
      </c>
      <c r="U7" s="10">
        <v>85</v>
      </c>
      <c r="V7" s="10">
        <v>95</v>
      </c>
      <c r="W7" s="10">
        <v>74</v>
      </c>
      <c r="X7" s="10">
        <v>107</v>
      </c>
      <c r="Y7" s="10">
        <v>93</v>
      </c>
      <c r="Z7" s="10">
        <v>50</v>
      </c>
      <c r="AA7" s="10">
        <v>96</v>
      </c>
      <c r="AB7" s="10">
        <v>76</v>
      </c>
      <c r="AC7" s="10">
        <v>37</v>
      </c>
      <c r="AD7" s="10">
        <v>27</v>
      </c>
      <c r="AE7" s="10"/>
      <c r="AF7" s="10">
        <v>8</v>
      </c>
      <c r="AG7" s="10">
        <v>40</v>
      </c>
      <c r="AH7" s="10">
        <v>75</v>
      </c>
      <c r="AI7" s="10">
        <v>65</v>
      </c>
      <c r="AJ7" s="10">
        <v>104</v>
      </c>
      <c r="AK7" s="10">
        <v>108</v>
      </c>
      <c r="AL7" s="10">
        <v>110</v>
      </c>
      <c r="AM7" s="10">
        <v>60</v>
      </c>
      <c r="AN7" s="10">
        <v>55</v>
      </c>
      <c r="AO7" s="10">
        <v>73</v>
      </c>
      <c r="AP7" s="10">
        <v>78</v>
      </c>
      <c r="AQ7" s="10">
        <v>59</v>
      </c>
      <c r="AR7" s="10">
        <v>54</v>
      </c>
      <c r="AS7" s="10">
        <v>15</v>
      </c>
      <c r="AT7" s="10">
        <v>19</v>
      </c>
      <c r="AU7" s="10">
        <v>54</v>
      </c>
      <c r="AV7" s="10"/>
      <c r="AW7" s="10">
        <v>232</v>
      </c>
      <c r="AX7" s="10">
        <v>292</v>
      </c>
      <c r="AY7" s="10">
        <v>133</v>
      </c>
      <c r="AZ7" s="10">
        <v>206</v>
      </c>
      <c r="BA7" s="10">
        <v>106</v>
      </c>
      <c r="BB7" s="10">
        <v>59</v>
      </c>
      <c r="BC7" s="10"/>
      <c r="BD7" s="10">
        <v>234</v>
      </c>
      <c r="BE7" s="10">
        <v>218</v>
      </c>
      <c r="BF7" s="10">
        <v>284</v>
      </c>
      <c r="BG7" s="10">
        <v>130</v>
      </c>
      <c r="BH7" s="10">
        <v>17</v>
      </c>
      <c r="BI7" s="10"/>
      <c r="BJ7" s="10">
        <v>807</v>
      </c>
      <c r="BK7" s="10">
        <v>215</v>
      </c>
      <c r="BL7" s="10"/>
      <c r="BM7" s="10">
        <v>861</v>
      </c>
      <c r="BN7" s="10">
        <v>163</v>
      </c>
      <c r="BO7" s="10"/>
      <c r="BP7" s="10">
        <v>111</v>
      </c>
      <c r="BQ7" s="10">
        <v>129</v>
      </c>
      <c r="BR7" s="10">
        <v>58</v>
      </c>
      <c r="BS7" s="10">
        <v>688</v>
      </c>
      <c r="BT7" s="10"/>
      <c r="BU7" s="10">
        <v>585</v>
      </c>
      <c r="BV7" s="10">
        <v>443</v>
      </c>
      <c r="BW7" s="10"/>
      <c r="BX7" s="10">
        <v>312</v>
      </c>
      <c r="BY7" s="10">
        <v>716</v>
      </c>
      <c r="BZ7" s="10"/>
      <c r="CA7" s="10">
        <v>73</v>
      </c>
      <c r="CB7" s="10">
        <v>287</v>
      </c>
      <c r="CC7" s="10">
        <v>334</v>
      </c>
      <c r="CD7" s="10">
        <v>334</v>
      </c>
    </row>
    <row r="8" spans="2:82" ht="30" customHeight="1">
      <c r="B8" s="11" t="s">
        <v>99</v>
      </c>
      <c r="C8" s="11">
        <v>1032</v>
      </c>
      <c r="D8" s="11">
        <v>511</v>
      </c>
      <c r="E8" s="11">
        <v>517</v>
      </c>
      <c r="F8" s="11"/>
      <c r="G8" s="11">
        <v>161</v>
      </c>
      <c r="H8" s="11">
        <v>191</v>
      </c>
      <c r="I8" s="11">
        <v>161</v>
      </c>
      <c r="J8" s="11">
        <v>152</v>
      </c>
      <c r="K8" s="11">
        <v>153</v>
      </c>
      <c r="L8" s="11">
        <v>216</v>
      </c>
      <c r="M8" s="11"/>
      <c r="N8" s="11">
        <v>263</v>
      </c>
      <c r="O8" s="11">
        <v>282</v>
      </c>
      <c r="P8" s="11">
        <v>246</v>
      </c>
      <c r="Q8" s="11">
        <v>238</v>
      </c>
      <c r="R8" s="11"/>
      <c r="S8" s="11">
        <v>150</v>
      </c>
      <c r="T8" s="11">
        <v>128</v>
      </c>
      <c r="U8" s="11">
        <v>89</v>
      </c>
      <c r="V8" s="11">
        <v>102</v>
      </c>
      <c r="W8" s="11">
        <v>70</v>
      </c>
      <c r="X8" s="11">
        <v>107</v>
      </c>
      <c r="Y8" s="11">
        <v>82</v>
      </c>
      <c r="Z8" s="11">
        <v>47</v>
      </c>
      <c r="AA8" s="11">
        <v>93</v>
      </c>
      <c r="AB8" s="11">
        <v>91</v>
      </c>
      <c r="AC8" s="11">
        <v>40</v>
      </c>
      <c r="AD8" s="11">
        <v>34</v>
      </c>
      <c r="AE8" s="11"/>
      <c r="AF8" s="11">
        <v>8</v>
      </c>
      <c r="AG8" s="11">
        <v>42</v>
      </c>
      <c r="AH8" s="11">
        <v>77</v>
      </c>
      <c r="AI8" s="11">
        <v>67</v>
      </c>
      <c r="AJ8" s="11">
        <v>109</v>
      </c>
      <c r="AK8" s="11">
        <v>112</v>
      </c>
      <c r="AL8" s="11">
        <v>112</v>
      </c>
      <c r="AM8" s="11">
        <v>60</v>
      </c>
      <c r="AN8" s="11">
        <v>53</v>
      </c>
      <c r="AO8" s="11">
        <v>74</v>
      </c>
      <c r="AP8" s="11">
        <v>75</v>
      </c>
      <c r="AQ8" s="11">
        <v>58</v>
      </c>
      <c r="AR8" s="11">
        <v>54</v>
      </c>
      <c r="AS8" s="11">
        <v>14</v>
      </c>
      <c r="AT8" s="11">
        <v>18</v>
      </c>
      <c r="AU8" s="11">
        <v>49</v>
      </c>
      <c r="AV8" s="11"/>
      <c r="AW8" s="11">
        <v>233</v>
      </c>
      <c r="AX8" s="11">
        <v>292</v>
      </c>
      <c r="AY8" s="11">
        <v>135</v>
      </c>
      <c r="AZ8" s="11">
        <v>207</v>
      </c>
      <c r="BA8" s="11">
        <v>104</v>
      </c>
      <c r="BB8" s="11">
        <v>60</v>
      </c>
      <c r="BC8" s="11"/>
      <c r="BD8" s="11">
        <v>239</v>
      </c>
      <c r="BE8" s="11">
        <v>223</v>
      </c>
      <c r="BF8" s="11">
        <v>280</v>
      </c>
      <c r="BG8" s="11">
        <v>126</v>
      </c>
      <c r="BH8" s="11">
        <v>16</v>
      </c>
      <c r="BI8" s="11"/>
      <c r="BJ8" s="11">
        <v>807</v>
      </c>
      <c r="BK8" s="11">
        <v>220</v>
      </c>
      <c r="BL8" s="11"/>
      <c r="BM8" s="11">
        <v>861</v>
      </c>
      <c r="BN8" s="11">
        <v>167</v>
      </c>
      <c r="BO8" s="11"/>
      <c r="BP8" s="11">
        <v>113</v>
      </c>
      <c r="BQ8" s="11">
        <v>132</v>
      </c>
      <c r="BR8" s="11">
        <v>59</v>
      </c>
      <c r="BS8" s="11">
        <v>685</v>
      </c>
      <c r="BT8" s="11"/>
      <c r="BU8" s="11">
        <v>582</v>
      </c>
      <c r="BV8" s="11">
        <v>450</v>
      </c>
      <c r="BW8" s="11"/>
      <c r="BX8" s="11">
        <v>316</v>
      </c>
      <c r="BY8" s="11">
        <v>716</v>
      </c>
      <c r="BZ8" s="11"/>
      <c r="CA8" s="11">
        <v>73</v>
      </c>
      <c r="CB8" s="11">
        <v>290</v>
      </c>
      <c r="CC8" s="11">
        <v>326</v>
      </c>
      <c r="CD8" s="11">
        <v>343</v>
      </c>
    </row>
    <row r="9" spans="2:82" ht="43.15">
      <c r="B9" s="18" t="s">
        <v>233</v>
      </c>
      <c r="C9" s="17">
        <v>0.198403043158937</v>
      </c>
      <c r="D9" s="17">
        <v>0.199185218309059</v>
      </c>
      <c r="E9" s="17">
        <v>0.19921559570776801</v>
      </c>
      <c r="F9" s="17"/>
      <c r="G9" s="17">
        <v>0.21595074003463899</v>
      </c>
      <c r="H9" s="17">
        <v>0.22486042016055199</v>
      </c>
      <c r="I9" s="17">
        <v>0.153752756672556</v>
      </c>
      <c r="J9" s="17">
        <v>0.231112159930107</v>
      </c>
      <c r="K9" s="17">
        <v>0.22801579779088599</v>
      </c>
      <c r="L9" s="17">
        <v>0.15111560440383501</v>
      </c>
      <c r="M9" s="17"/>
      <c r="N9" s="17">
        <v>0.183678873077498</v>
      </c>
      <c r="O9" s="17">
        <v>0.162593173978475</v>
      </c>
      <c r="P9" s="17">
        <v>0.21543989408638001</v>
      </c>
      <c r="Q9" s="17">
        <v>0.238771243957698</v>
      </c>
      <c r="R9" s="17"/>
      <c r="S9" s="17">
        <v>0.21603692050829801</v>
      </c>
      <c r="T9" s="17">
        <v>0.18143754135866</v>
      </c>
      <c r="U9" s="17">
        <v>0.24471501839767201</v>
      </c>
      <c r="V9" s="17">
        <v>0.227118715081808</v>
      </c>
      <c r="W9" s="17">
        <v>0.179581811857396</v>
      </c>
      <c r="X9" s="17">
        <v>0.231150832153591</v>
      </c>
      <c r="Y9" s="17">
        <v>0.12580876507637301</v>
      </c>
      <c r="Z9" s="17">
        <v>0.16577809113497699</v>
      </c>
      <c r="AA9" s="17">
        <v>0.17780804505740699</v>
      </c>
      <c r="AB9" s="17">
        <v>0.21701887546315601</v>
      </c>
      <c r="AC9" s="17">
        <v>0.13958530478752701</v>
      </c>
      <c r="AD9" s="17">
        <v>0.21018353744872301</v>
      </c>
      <c r="AE9" s="17"/>
      <c r="AF9" s="17">
        <v>0.37063883219049598</v>
      </c>
      <c r="AG9" s="17">
        <v>0.26763280015777502</v>
      </c>
      <c r="AH9" s="17">
        <v>0.221094532651086</v>
      </c>
      <c r="AI9" s="17">
        <v>0.25162337417924402</v>
      </c>
      <c r="AJ9" s="17">
        <v>0.180901120058549</v>
      </c>
      <c r="AK9" s="17">
        <v>0.143240737431444</v>
      </c>
      <c r="AL9" s="17">
        <v>0.20339312611100499</v>
      </c>
      <c r="AM9" s="17">
        <v>0.114568964566993</v>
      </c>
      <c r="AN9" s="17">
        <v>0.18535444545961</v>
      </c>
      <c r="AO9" s="17">
        <v>0.26421269852123802</v>
      </c>
      <c r="AP9" s="17">
        <v>0.21594955111411199</v>
      </c>
      <c r="AQ9" s="17">
        <v>0.21787902717271199</v>
      </c>
      <c r="AR9" s="17">
        <v>0.14245037786701001</v>
      </c>
      <c r="AS9" s="17">
        <v>0.35858379390454198</v>
      </c>
      <c r="AT9" s="17">
        <v>0.15602943390769999</v>
      </c>
      <c r="AU9" s="17">
        <v>0.23820211844754599</v>
      </c>
      <c r="AV9" s="17"/>
      <c r="AW9" s="17">
        <v>0.23759169465414001</v>
      </c>
      <c r="AX9" s="17">
        <v>0.16533373534801901</v>
      </c>
      <c r="AY9" s="17">
        <v>0.200698795877925</v>
      </c>
      <c r="AZ9" s="17">
        <v>0.18104122506707901</v>
      </c>
      <c r="BA9" s="17">
        <v>0.245174765734816</v>
      </c>
      <c r="BB9" s="17">
        <v>0.18051525095627599</v>
      </c>
      <c r="BC9" s="17"/>
      <c r="BD9" s="17">
        <v>0.24180536012711901</v>
      </c>
      <c r="BE9" s="17">
        <v>0.234925540796704</v>
      </c>
      <c r="BF9" s="17">
        <v>0.13844628853958699</v>
      </c>
      <c r="BG9" s="17">
        <v>0.16899555098683999</v>
      </c>
      <c r="BH9" s="17">
        <v>0.15071185240306001</v>
      </c>
      <c r="BI9" s="17"/>
      <c r="BJ9" s="17">
        <v>0.18774776405676299</v>
      </c>
      <c r="BK9" s="17">
        <v>0.23327212422240001</v>
      </c>
      <c r="BL9" s="17"/>
      <c r="BM9" s="17">
        <v>0.19684145998931299</v>
      </c>
      <c r="BN9" s="17">
        <v>0.19500263519449201</v>
      </c>
      <c r="BO9" s="17"/>
      <c r="BP9" s="17">
        <v>0.16323714726167299</v>
      </c>
      <c r="BQ9" s="17">
        <v>0.28732933188741799</v>
      </c>
      <c r="BR9" s="17">
        <v>0.16983103386901499</v>
      </c>
      <c r="BS9" s="17">
        <v>0.18707683962896601</v>
      </c>
      <c r="BT9" s="17"/>
      <c r="BU9" s="17">
        <v>0.18140733250531901</v>
      </c>
      <c r="BV9" s="17">
        <v>0.22035407544980001</v>
      </c>
      <c r="BW9" s="17"/>
      <c r="BX9" s="17">
        <v>0.19465791492869</v>
      </c>
      <c r="BY9" s="17">
        <v>0.20005376558941201</v>
      </c>
      <c r="BZ9" s="17"/>
      <c r="CA9" s="17">
        <v>0.19495326206959501</v>
      </c>
      <c r="CB9" s="17">
        <v>0.30126558415441601</v>
      </c>
      <c r="CC9" s="17">
        <v>0.119662424202339</v>
      </c>
      <c r="CD9" s="17">
        <v>0.18693599513222001</v>
      </c>
    </row>
    <row r="10" spans="2:82" ht="43.15">
      <c r="B10" s="18" t="s">
        <v>234</v>
      </c>
      <c r="C10" s="17">
        <v>0.61275295353098902</v>
      </c>
      <c r="D10" s="17">
        <v>0.61197339501242398</v>
      </c>
      <c r="E10" s="17">
        <v>0.61042901668048999</v>
      </c>
      <c r="F10" s="17"/>
      <c r="G10" s="17">
        <v>0.595757811190473</v>
      </c>
      <c r="H10" s="17">
        <v>0.59178260551916095</v>
      </c>
      <c r="I10" s="17">
        <v>0.65154259466470299</v>
      </c>
      <c r="J10" s="17">
        <v>0.59675421309360299</v>
      </c>
      <c r="K10" s="17">
        <v>0.58629409436659097</v>
      </c>
      <c r="L10" s="17">
        <v>0.64511816316358594</v>
      </c>
      <c r="M10" s="17"/>
      <c r="N10" s="17">
        <v>0.64674833576136803</v>
      </c>
      <c r="O10" s="17">
        <v>0.64979254160851696</v>
      </c>
      <c r="P10" s="17">
        <v>0.58695782109817995</v>
      </c>
      <c r="Q10" s="17">
        <v>0.56873007940730402</v>
      </c>
      <c r="R10" s="17"/>
      <c r="S10" s="17">
        <v>0.60879059537261504</v>
      </c>
      <c r="T10" s="17">
        <v>0.63502939257633195</v>
      </c>
      <c r="U10" s="17">
        <v>0.47134392572804101</v>
      </c>
      <c r="V10" s="17">
        <v>0.65837075523465105</v>
      </c>
      <c r="W10" s="17">
        <v>0.64400625869144701</v>
      </c>
      <c r="X10" s="17">
        <v>0.59832802600789103</v>
      </c>
      <c r="Y10" s="17">
        <v>0.68716726022863195</v>
      </c>
      <c r="Z10" s="17">
        <v>0.51382311135578995</v>
      </c>
      <c r="AA10" s="17">
        <v>0.631197810263467</v>
      </c>
      <c r="AB10" s="17">
        <v>0.62637928825470501</v>
      </c>
      <c r="AC10" s="17">
        <v>0.64377062628529402</v>
      </c>
      <c r="AD10" s="17">
        <v>0.59340847065742597</v>
      </c>
      <c r="AE10" s="17"/>
      <c r="AF10" s="17">
        <v>0.35964755771389401</v>
      </c>
      <c r="AG10" s="17">
        <v>0.46460429294304101</v>
      </c>
      <c r="AH10" s="17">
        <v>0.50617908958173197</v>
      </c>
      <c r="AI10" s="17">
        <v>0.54552504638612298</v>
      </c>
      <c r="AJ10" s="17">
        <v>0.644232919914555</v>
      </c>
      <c r="AK10" s="17">
        <v>0.685064118722991</v>
      </c>
      <c r="AL10" s="17">
        <v>0.62051535704286498</v>
      </c>
      <c r="AM10" s="17">
        <v>0.67177627633276704</v>
      </c>
      <c r="AN10" s="17">
        <v>0.64808591185206299</v>
      </c>
      <c r="AO10" s="17">
        <v>0.60700569196437304</v>
      </c>
      <c r="AP10" s="17">
        <v>0.63985252180630203</v>
      </c>
      <c r="AQ10" s="17">
        <v>0.64476652614658303</v>
      </c>
      <c r="AR10" s="17">
        <v>0.65448147743291696</v>
      </c>
      <c r="AS10" s="17">
        <v>0.51386168791226206</v>
      </c>
      <c r="AT10" s="17">
        <v>0.67200122126320005</v>
      </c>
      <c r="AU10" s="17">
        <v>0.62280515568693995</v>
      </c>
      <c r="AV10" s="17"/>
      <c r="AW10" s="17">
        <v>0.59944099720657995</v>
      </c>
      <c r="AX10" s="17">
        <v>0.63282992564398299</v>
      </c>
      <c r="AY10" s="17">
        <v>0.61153718057303696</v>
      </c>
      <c r="AZ10" s="17">
        <v>0.62288325633983599</v>
      </c>
      <c r="BA10" s="17">
        <v>0.57588555022977395</v>
      </c>
      <c r="BB10" s="17">
        <v>0.59835029359011505</v>
      </c>
      <c r="BC10" s="17"/>
      <c r="BD10" s="17">
        <v>0.53778070265607203</v>
      </c>
      <c r="BE10" s="17">
        <v>0.55973019111576106</v>
      </c>
      <c r="BF10" s="17">
        <v>0.65939977479490997</v>
      </c>
      <c r="BG10" s="17">
        <v>0.69119673922802305</v>
      </c>
      <c r="BH10" s="17">
        <v>0.74416638724914597</v>
      </c>
      <c r="BI10" s="17"/>
      <c r="BJ10" s="17">
        <v>0.61970766527389498</v>
      </c>
      <c r="BK10" s="17">
        <v>0.59503397717175999</v>
      </c>
      <c r="BL10" s="17"/>
      <c r="BM10" s="17">
        <v>0.61646888353211104</v>
      </c>
      <c r="BN10" s="17">
        <v>0.60991455278416296</v>
      </c>
      <c r="BO10" s="17"/>
      <c r="BP10" s="17">
        <v>0.58687420688741898</v>
      </c>
      <c r="BQ10" s="17">
        <v>0.57020545609776996</v>
      </c>
      <c r="BR10" s="17">
        <v>0.71803401064900296</v>
      </c>
      <c r="BS10" s="17">
        <v>0.62006400710520304</v>
      </c>
      <c r="BT10" s="17"/>
      <c r="BU10" s="17">
        <v>0.62878757013296505</v>
      </c>
      <c r="BV10" s="17">
        <v>0.59204323482754395</v>
      </c>
      <c r="BW10" s="17"/>
      <c r="BX10" s="17">
        <v>0.59622033292828402</v>
      </c>
      <c r="BY10" s="17">
        <v>0.62003995840388404</v>
      </c>
      <c r="BZ10" s="17"/>
      <c r="CA10" s="17">
        <v>0.64579007678536704</v>
      </c>
      <c r="CB10" s="17">
        <v>0.51769601985129299</v>
      </c>
      <c r="CC10" s="17">
        <v>0.71015761289372104</v>
      </c>
      <c r="CD10" s="17">
        <v>0.59350926751326505</v>
      </c>
    </row>
    <row r="11" spans="2:82" ht="43.15">
      <c r="B11" s="18" t="s">
        <v>235</v>
      </c>
      <c r="C11" s="17">
        <v>8.8167624748100401E-2</v>
      </c>
      <c r="D11" s="17">
        <v>0.101836888921456</v>
      </c>
      <c r="E11" s="17">
        <v>7.5369765430746805E-2</v>
      </c>
      <c r="F11" s="17"/>
      <c r="G11" s="17">
        <v>0.13680466297222599</v>
      </c>
      <c r="H11" s="17">
        <v>9.4412697403843296E-2</v>
      </c>
      <c r="I11" s="17">
        <v>0.116861594631015</v>
      </c>
      <c r="J11" s="17">
        <v>5.4139495279833402E-2</v>
      </c>
      <c r="K11" s="17">
        <v>5.7623463522978202E-2</v>
      </c>
      <c r="L11" s="17">
        <v>7.0666966220233801E-2</v>
      </c>
      <c r="M11" s="17"/>
      <c r="N11" s="17">
        <v>9.6102047923610198E-2</v>
      </c>
      <c r="O11" s="17">
        <v>8.2834161544320606E-2</v>
      </c>
      <c r="P11" s="17">
        <v>8.9434648985942597E-2</v>
      </c>
      <c r="Q11" s="17">
        <v>8.1438428355029097E-2</v>
      </c>
      <c r="R11" s="17"/>
      <c r="S11" s="17">
        <v>0.101218729215679</v>
      </c>
      <c r="T11" s="17">
        <v>8.8606557481201997E-2</v>
      </c>
      <c r="U11" s="17">
        <v>8.7002254272251806E-2</v>
      </c>
      <c r="V11" s="17">
        <v>4.1114666801634302E-2</v>
      </c>
      <c r="W11" s="17">
        <v>0.111202676407835</v>
      </c>
      <c r="X11" s="17">
        <v>5.2448774602413997E-2</v>
      </c>
      <c r="Y11" s="17">
        <v>7.2528559914641993E-2</v>
      </c>
      <c r="Z11" s="17">
        <v>0.20655268088349499</v>
      </c>
      <c r="AA11" s="17">
        <v>0.12241079345848301</v>
      </c>
      <c r="AB11" s="17">
        <v>9.1667861815822205E-2</v>
      </c>
      <c r="AC11" s="17">
        <v>2.48752790111159E-2</v>
      </c>
      <c r="AD11" s="17">
        <v>8.3762273003066601E-2</v>
      </c>
      <c r="AE11" s="17"/>
      <c r="AF11" s="17">
        <v>0</v>
      </c>
      <c r="AG11" s="17">
        <v>0.110578378215926</v>
      </c>
      <c r="AH11" s="17">
        <v>0.119087293078442</v>
      </c>
      <c r="AI11" s="17">
        <v>5.1725351392248597E-2</v>
      </c>
      <c r="AJ11" s="17">
        <v>0.116443100591047</v>
      </c>
      <c r="AK11" s="17">
        <v>8.8269077541629201E-2</v>
      </c>
      <c r="AL11" s="17">
        <v>7.1167647295636294E-2</v>
      </c>
      <c r="AM11" s="17">
        <v>0.100762468103018</v>
      </c>
      <c r="AN11" s="17">
        <v>0.11492386357012201</v>
      </c>
      <c r="AO11" s="17">
        <v>7.5264738648472995E-2</v>
      </c>
      <c r="AP11" s="17">
        <v>3.76645176455912E-2</v>
      </c>
      <c r="AQ11" s="17">
        <v>6.8083112886199296E-2</v>
      </c>
      <c r="AR11" s="17">
        <v>9.5099310522552896E-2</v>
      </c>
      <c r="AS11" s="17">
        <v>0.12755451818319699</v>
      </c>
      <c r="AT11" s="17">
        <v>0.17196934482910101</v>
      </c>
      <c r="AU11" s="17">
        <v>8.6873942485459599E-2</v>
      </c>
      <c r="AV11" s="17"/>
      <c r="AW11" s="17">
        <v>8.5823458572782799E-2</v>
      </c>
      <c r="AX11" s="17">
        <v>9.4374118563589002E-2</v>
      </c>
      <c r="AY11" s="17">
        <v>9.6542018830305595E-2</v>
      </c>
      <c r="AZ11" s="17">
        <v>7.8049906240650294E-2</v>
      </c>
      <c r="BA11" s="17">
        <v>7.5705279895465494E-2</v>
      </c>
      <c r="BB11" s="17">
        <v>0.104854122247155</v>
      </c>
      <c r="BC11" s="17"/>
      <c r="BD11" s="17">
        <v>6.4231379889312004E-2</v>
      </c>
      <c r="BE11" s="17">
        <v>9.3215548843534099E-2</v>
      </c>
      <c r="BF11" s="17">
        <v>0.11724135012008401</v>
      </c>
      <c r="BG11" s="17">
        <v>9.2765556453968695E-2</v>
      </c>
      <c r="BH11" s="17">
        <v>0</v>
      </c>
      <c r="BI11" s="17"/>
      <c r="BJ11" s="17">
        <v>7.8334777313225704E-2</v>
      </c>
      <c r="BK11" s="17">
        <v>0.122755126127522</v>
      </c>
      <c r="BL11" s="17"/>
      <c r="BM11" s="17">
        <v>8.6792857676992602E-2</v>
      </c>
      <c r="BN11" s="17">
        <v>8.7712278785287701E-2</v>
      </c>
      <c r="BO11" s="17"/>
      <c r="BP11" s="17">
        <v>0.15500501292670299</v>
      </c>
      <c r="BQ11" s="17">
        <v>9.4498611194351004E-2</v>
      </c>
      <c r="BR11" s="17">
        <v>0.112134955481982</v>
      </c>
      <c r="BS11" s="17">
        <v>7.65178564907118E-2</v>
      </c>
      <c r="BT11" s="17"/>
      <c r="BU11" s="17">
        <v>0.10057489792704299</v>
      </c>
      <c r="BV11" s="17">
        <v>7.2142848865337006E-2</v>
      </c>
      <c r="BW11" s="17"/>
      <c r="BX11" s="17">
        <v>0.14430073745977101</v>
      </c>
      <c r="BY11" s="17">
        <v>6.3426098544216894E-2</v>
      </c>
      <c r="BZ11" s="17"/>
      <c r="CA11" s="17">
        <v>0.136562637765338</v>
      </c>
      <c r="CB11" s="17">
        <v>4.2223211974267399E-2</v>
      </c>
      <c r="CC11" s="17">
        <v>0.10896473437026</v>
      </c>
      <c r="CD11" s="17">
        <v>9.6985605930869398E-2</v>
      </c>
    </row>
    <row r="12" spans="2:82">
      <c r="B12" s="18" t="s">
        <v>124</v>
      </c>
      <c r="C12" s="19">
        <v>0.10067637856197301</v>
      </c>
      <c r="D12" s="19">
        <v>8.7004497757061094E-2</v>
      </c>
      <c r="E12" s="19">
        <v>0.11498562218099601</v>
      </c>
      <c r="F12" s="19"/>
      <c r="G12" s="19">
        <v>5.1486785802661798E-2</v>
      </c>
      <c r="H12" s="19">
        <v>8.8944276916443604E-2</v>
      </c>
      <c r="I12" s="19">
        <v>7.78430540317262E-2</v>
      </c>
      <c r="J12" s="19">
        <v>0.11799413169645601</v>
      </c>
      <c r="K12" s="19">
        <v>0.12806664431954501</v>
      </c>
      <c r="L12" s="19">
        <v>0.133099266212346</v>
      </c>
      <c r="M12" s="19"/>
      <c r="N12" s="19">
        <v>7.34707432375237E-2</v>
      </c>
      <c r="O12" s="19">
        <v>0.104780122868688</v>
      </c>
      <c r="P12" s="19">
        <v>0.108167635829497</v>
      </c>
      <c r="Q12" s="19">
        <v>0.11106024827996799</v>
      </c>
      <c r="R12" s="19"/>
      <c r="S12" s="19">
        <v>7.3953754903409094E-2</v>
      </c>
      <c r="T12" s="19">
        <v>9.4926508583806302E-2</v>
      </c>
      <c r="U12" s="19">
        <v>0.196938801602036</v>
      </c>
      <c r="V12" s="19">
        <v>7.3395862881906707E-2</v>
      </c>
      <c r="W12" s="19">
        <v>6.5209253043322396E-2</v>
      </c>
      <c r="X12" s="19">
        <v>0.11807236723610399</v>
      </c>
      <c r="Y12" s="19">
        <v>0.11449541478035299</v>
      </c>
      <c r="Z12" s="19">
        <v>0.113846116625738</v>
      </c>
      <c r="AA12" s="19">
        <v>6.8583351220642894E-2</v>
      </c>
      <c r="AB12" s="19">
        <v>6.4933974466316297E-2</v>
      </c>
      <c r="AC12" s="19">
        <v>0.191768789916062</v>
      </c>
      <c r="AD12" s="19">
        <v>0.11264571889078499</v>
      </c>
      <c r="AE12" s="19"/>
      <c r="AF12" s="19">
        <v>0.26971361009561001</v>
      </c>
      <c r="AG12" s="19">
        <v>0.157184528683257</v>
      </c>
      <c r="AH12" s="19">
        <v>0.15363908468873999</v>
      </c>
      <c r="AI12" s="19">
        <v>0.15112622804238399</v>
      </c>
      <c r="AJ12" s="19">
        <v>5.84228594358491E-2</v>
      </c>
      <c r="AK12" s="19">
        <v>8.3426066303936203E-2</v>
      </c>
      <c r="AL12" s="19">
        <v>0.104923869550494</v>
      </c>
      <c r="AM12" s="19">
        <v>0.11289229099722201</v>
      </c>
      <c r="AN12" s="19">
        <v>5.1635779118205202E-2</v>
      </c>
      <c r="AO12" s="19">
        <v>5.3516870865916201E-2</v>
      </c>
      <c r="AP12" s="19">
        <v>0.106533409433995</v>
      </c>
      <c r="AQ12" s="19">
        <v>6.9271333794505105E-2</v>
      </c>
      <c r="AR12" s="19">
        <v>0.107968834177521</v>
      </c>
      <c r="AS12" s="19">
        <v>0</v>
      </c>
      <c r="AT12" s="19">
        <v>0</v>
      </c>
      <c r="AU12" s="19">
        <v>5.2118783380054802E-2</v>
      </c>
      <c r="AV12" s="19"/>
      <c r="AW12" s="19">
        <v>7.7143849566496406E-2</v>
      </c>
      <c r="AX12" s="19">
        <v>0.10746222044440901</v>
      </c>
      <c r="AY12" s="19">
        <v>9.1222004718731903E-2</v>
      </c>
      <c r="AZ12" s="19">
        <v>0.118025612352435</v>
      </c>
      <c r="BA12" s="19">
        <v>0.103234404139945</v>
      </c>
      <c r="BB12" s="19">
        <v>0.11628033320645401</v>
      </c>
      <c r="BC12" s="19"/>
      <c r="BD12" s="19">
        <v>0.156182557327496</v>
      </c>
      <c r="BE12" s="19">
        <v>0.112128719244</v>
      </c>
      <c r="BF12" s="19">
        <v>8.4912586545419305E-2</v>
      </c>
      <c r="BG12" s="19">
        <v>4.70421533311682E-2</v>
      </c>
      <c r="BH12" s="19">
        <v>0.105121760347794</v>
      </c>
      <c r="BI12" s="19"/>
      <c r="BJ12" s="19">
        <v>0.114209793356116</v>
      </c>
      <c r="BK12" s="19">
        <v>4.8938772478317599E-2</v>
      </c>
      <c r="BL12" s="19"/>
      <c r="BM12" s="19">
        <v>9.9896798801583198E-2</v>
      </c>
      <c r="BN12" s="19">
        <v>0.107370533236057</v>
      </c>
      <c r="BO12" s="19"/>
      <c r="BP12" s="19">
        <v>9.4883632924205E-2</v>
      </c>
      <c r="BQ12" s="19">
        <v>4.7966600820460503E-2</v>
      </c>
      <c r="BR12" s="19">
        <v>0</v>
      </c>
      <c r="BS12" s="19">
        <v>0.11634129677512001</v>
      </c>
      <c r="BT12" s="19"/>
      <c r="BU12" s="19">
        <v>8.9230199434672794E-2</v>
      </c>
      <c r="BV12" s="19">
        <v>0.11545984085732</v>
      </c>
      <c r="BW12" s="19"/>
      <c r="BX12" s="19">
        <v>6.4821014683255407E-2</v>
      </c>
      <c r="BY12" s="19">
        <v>0.116480177462487</v>
      </c>
      <c r="BZ12" s="19"/>
      <c r="CA12" s="19">
        <v>2.2694023379699099E-2</v>
      </c>
      <c r="CB12" s="19">
        <v>0.13881518402002399</v>
      </c>
      <c r="CC12" s="19">
        <v>6.1215228533679701E-2</v>
      </c>
      <c r="CD12" s="19">
        <v>0.12256913142364501</v>
      </c>
    </row>
    <row r="13" spans="2:82">
      <c r="B13" s="16" t="s">
        <v>17</v>
      </c>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238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981</v>
      </c>
      <c r="D7" s="10">
        <v>448</v>
      </c>
      <c r="E7" s="10">
        <v>530</v>
      </c>
      <c r="F7" s="10"/>
      <c r="G7" s="10">
        <v>116</v>
      </c>
      <c r="H7" s="10">
        <v>176</v>
      </c>
      <c r="I7" s="10">
        <v>169</v>
      </c>
      <c r="J7" s="10">
        <v>170</v>
      </c>
      <c r="K7" s="10">
        <v>133</v>
      </c>
      <c r="L7" s="10">
        <v>217</v>
      </c>
      <c r="M7" s="10"/>
      <c r="N7" s="10">
        <v>297</v>
      </c>
      <c r="O7" s="10">
        <v>257</v>
      </c>
      <c r="P7" s="10">
        <v>188</v>
      </c>
      <c r="Q7" s="10">
        <v>229</v>
      </c>
      <c r="R7" s="10"/>
      <c r="S7" s="10">
        <v>124</v>
      </c>
      <c r="T7" s="10">
        <v>141</v>
      </c>
      <c r="U7" s="10">
        <v>75</v>
      </c>
      <c r="V7" s="10">
        <v>81</v>
      </c>
      <c r="W7" s="10">
        <v>75</v>
      </c>
      <c r="X7" s="10">
        <v>75</v>
      </c>
      <c r="Y7" s="10">
        <v>86</v>
      </c>
      <c r="Z7" s="10">
        <v>44</v>
      </c>
      <c r="AA7" s="10">
        <v>119</v>
      </c>
      <c r="AB7" s="10">
        <v>89</v>
      </c>
      <c r="AC7" s="10">
        <v>46</v>
      </c>
      <c r="AD7" s="10">
        <v>26</v>
      </c>
      <c r="AE7" s="10"/>
      <c r="AF7" s="10">
        <v>2</v>
      </c>
      <c r="AG7" s="10">
        <v>43</v>
      </c>
      <c r="AH7" s="10">
        <v>75</v>
      </c>
      <c r="AI7" s="10">
        <v>71</v>
      </c>
      <c r="AJ7" s="10">
        <v>90</v>
      </c>
      <c r="AK7" s="10">
        <v>104</v>
      </c>
      <c r="AL7" s="10">
        <v>83</v>
      </c>
      <c r="AM7" s="10">
        <v>80</v>
      </c>
      <c r="AN7" s="10">
        <v>79</v>
      </c>
      <c r="AO7" s="10">
        <v>55</v>
      </c>
      <c r="AP7" s="10">
        <v>69</v>
      </c>
      <c r="AQ7" s="10">
        <v>51</v>
      </c>
      <c r="AR7" s="10">
        <v>35</v>
      </c>
      <c r="AS7" s="10">
        <v>29</v>
      </c>
      <c r="AT7" s="10">
        <v>24</v>
      </c>
      <c r="AU7" s="10">
        <v>47</v>
      </c>
      <c r="AV7" s="10"/>
      <c r="AW7" s="10">
        <v>225</v>
      </c>
      <c r="AX7" s="10">
        <v>283</v>
      </c>
      <c r="AY7" s="10">
        <v>105</v>
      </c>
      <c r="AZ7" s="10">
        <v>199</v>
      </c>
      <c r="BA7" s="10">
        <v>111</v>
      </c>
      <c r="BB7" s="10">
        <v>57</v>
      </c>
      <c r="BC7" s="10"/>
      <c r="BD7" s="10">
        <v>222</v>
      </c>
      <c r="BE7" s="10">
        <v>208</v>
      </c>
      <c r="BF7" s="10">
        <v>257</v>
      </c>
      <c r="BG7" s="10">
        <v>128</v>
      </c>
      <c r="BH7" s="10">
        <v>12</v>
      </c>
      <c r="BI7" s="10"/>
      <c r="BJ7" s="10">
        <v>791</v>
      </c>
      <c r="BK7" s="10">
        <v>177</v>
      </c>
      <c r="BL7" s="10"/>
      <c r="BM7" s="10">
        <v>805</v>
      </c>
      <c r="BN7" s="10">
        <v>170</v>
      </c>
      <c r="BO7" s="10"/>
      <c r="BP7" s="10">
        <v>116</v>
      </c>
      <c r="BQ7" s="10">
        <v>99</v>
      </c>
      <c r="BR7" s="10">
        <v>39</v>
      </c>
      <c r="BS7" s="10">
        <v>679</v>
      </c>
      <c r="BT7" s="10"/>
      <c r="BU7" s="10">
        <v>544</v>
      </c>
      <c r="BV7" s="10">
        <v>437</v>
      </c>
      <c r="BW7" s="10"/>
      <c r="BX7" s="10">
        <v>278</v>
      </c>
      <c r="BY7" s="10">
        <v>703</v>
      </c>
      <c r="BZ7" s="10"/>
      <c r="CA7" s="10">
        <v>82</v>
      </c>
      <c r="CB7" s="10">
        <v>273</v>
      </c>
      <c r="CC7" s="10">
        <v>335</v>
      </c>
      <c r="CD7" s="10">
        <v>291</v>
      </c>
    </row>
    <row r="8" spans="2:82" ht="30" customHeight="1">
      <c r="B8" s="11" t="s">
        <v>99</v>
      </c>
      <c r="C8" s="11">
        <v>986</v>
      </c>
      <c r="D8" s="11">
        <v>457</v>
      </c>
      <c r="E8" s="11">
        <v>526</v>
      </c>
      <c r="F8" s="11"/>
      <c r="G8" s="11">
        <v>129</v>
      </c>
      <c r="H8" s="11">
        <v>179</v>
      </c>
      <c r="I8" s="11">
        <v>169</v>
      </c>
      <c r="J8" s="11">
        <v>165</v>
      </c>
      <c r="K8" s="11">
        <v>131</v>
      </c>
      <c r="L8" s="11">
        <v>212</v>
      </c>
      <c r="M8" s="11"/>
      <c r="N8" s="11">
        <v>272</v>
      </c>
      <c r="O8" s="11">
        <v>240</v>
      </c>
      <c r="P8" s="11">
        <v>215</v>
      </c>
      <c r="Q8" s="11">
        <v>249</v>
      </c>
      <c r="R8" s="11"/>
      <c r="S8" s="11">
        <v>118</v>
      </c>
      <c r="T8" s="11">
        <v>129</v>
      </c>
      <c r="U8" s="11">
        <v>80</v>
      </c>
      <c r="V8" s="11">
        <v>91</v>
      </c>
      <c r="W8" s="11">
        <v>69</v>
      </c>
      <c r="X8" s="11">
        <v>77</v>
      </c>
      <c r="Y8" s="11">
        <v>78</v>
      </c>
      <c r="Z8" s="11">
        <v>40</v>
      </c>
      <c r="AA8" s="11">
        <v>114</v>
      </c>
      <c r="AB8" s="11">
        <v>106</v>
      </c>
      <c r="AC8" s="11">
        <v>49</v>
      </c>
      <c r="AD8" s="11">
        <v>35</v>
      </c>
      <c r="AE8" s="11"/>
      <c r="AF8" s="11">
        <v>2</v>
      </c>
      <c r="AG8" s="11">
        <v>44</v>
      </c>
      <c r="AH8" s="11">
        <v>76</v>
      </c>
      <c r="AI8" s="11">
        <v>71</v>
      </c>
      <c r="AJ8" s="11">
        <v>95</v>
      </c>
      <c r="AK8" s="11">
        <v>107</v>
      </c>
      <c r="AL8" s="11">
        <v>86</v>
      </c>
      <c r="AM8" s="11">
        <v>83</v>
      </c>
      <c r="AN8" s="11">
        <v>78</v>
      </c>
      <c r="AO8" s="11">
        <v>54</v>
      </c>
      <c r="AP8" s="11">
        <v>68</v>
      </c>
      <c r="AQ8" s="11">
        <v>51</v>
      </c>
      <c r="AR8" s="11">
        <v>32</v>
      </c>
      <c r="AS8" s="11">
        <v>29</v>
      </c>
      <c r="AT8" s="11">
        <v>22</v>
      </c>
      <c r="AU8" s="11">
        <v>42</v>
      </c>
      <c r="AV8" s="11"/>
      <c r="AW8" s="11">
        <v>228</v>
      </c>
      <c r="AX8" s="11">
        <v>275</v>
      </c>
      <c r="AY8" s="11">
        <v>109</v>
      </c>
      <c r="AZ8" s="11">
        <v>201</v>
      </c>
      <c r="BA8" s="11">
        <v>112</v>
      </c>
      <c r="BB8" s="11">
        <v>60</v>
      </c>
      <c r="BC8" s="11"/>
      <c r="BD8" s="11">
        <v>227</v>
      </c>
      <c r="BE8" s="11">
        <v>217</v>
      </c>
      <c r="BF8" s="11">
        <v>252</v>
      </c>
      <c r="BG8" s="11">
        <v>121</v>
      </c>
      <c r="BH8" s="11">
        <v>11</v>
      </c>
      <c r="BI8" s="11"/>
      <c r="BJ8" s="11">
        <v>796</v>
      </c>
      <c r="BK8" s="11">
        <v>177</v>
      </c>
      <c r="BL8" s="11"/>
      <c r="BM8" s="11">
        <v>808</v>
      </c>
      <c r="BN8" s="11">
        <v>171</v>
      </c>
      <c r="BO8" s="11"/>
      <c r="BP8" s="11">
        <v>118</v>
      </c>
      <c r="BQ8" s="11">
        <v>97</v>
      </c>
      <c r="BR8" s="11">
        <v>37</v>
      </c>
      <c r="BS8" s="11">
        <v>683</v>
      </c>
      <c r="BT8" s="11"/>
      <c r="BU8" s="11">
        <v>540</v>
      </c>
      <c r="BV8" s="11">
        <v>446</v>
      </c>
      <c r="BW8" s="11"/>
      <c r="BX8" s="11">
        <v>278</v>
      </c>
      <c r="BY8" s="11">
        <v>707</v>
      </c>
      <c r="BZ8" s="11"/>
      <c r="CA8" s="11">
        <v>83</v>
      </c>
      <c r="CB8" s="11">
        <v>276</v>
      </c>
      <c r="CC8" s="11">
        <v>331</v>
      </c>
      <c r="CD8" s="11">
        <v>296</v>
      </c>
    </row>
    <row r="9" spans="2:82" ht="43.15">
      <c r="B9" s="18" t="s">
        <v>233</v>
      </c>
      <c r="C9" s="17">
        <v>0.30948103352772399</v>
      </c>
      <c r="D9" s="17">
        <v>0.32332091556387399</v>
      </c>
      <c r="E9" s="17">
        <v>0.29740870646163903</v>
      </c>
      <c r="F9" s="17"/>
      <c r="G9" s="17">
        <v>0.243924667942225</v>
      </c>
      <c r="H9" s="17">
        <v>0.29104919247774702</v>
      </c>
      <c r="I9" s="17">
        <v>0.29571060449846998</v>
      </c>
      <c r="J9" s="17">
        <v>0.30161336479450901</v>
      </c>
      <c r="K9" s="17">
        <v>0.35022739079873499</v>
      </c>
      <c r="L9" s="17">
        <v>0.35708255976197301</v>
      </c>
      <c r="M9" s="17"/>
      <c r="N9" s="17">
        <v>0.30010070103470898</v>
      </c>
      <c r="O9" s="17">
        <v>0.27834558922639702</v>
      </c>
      <c r="P9" s="17">
        <v>0.32345590965596699</v>
      </c>
      <c r="Q9" s="17">
        <v>0.34280432361374302</v>
      </c>
      <c r="R9" s="17"/>
      <c r="S9" s="17">
        <v>0.25396382248927601</v>
      </c>
      <c r="T9" s="17">
        <v>0.29246443837541702</v>
      </c>
      <c r="U9" s="17">
        <v>0.26544875301451398</v>
      </c>
      <c r="V9" s="17">
        <v>0.28631851534133501</v>
      </c>
      <c r="W9" s="17">
        <v>0.366861476708083</v>
      </c>
      <c r="X9" s="17">
        <v>0.33868075895859301</v>
      </c>
      <c r="Y9" s="17">
        <v>0.26524102475372202</v>
      </c>
      <c r="Z9" s="17">
        <v>0.239955827901385</v>
      </c>
      <c r="AA9" s="17">
        <v>0.334092557839757</v>
      </c>
      <c r="AB9" s="17">
        <v>0.35377471699906599</v>
      </c>
      <c r="AC9" s="17">
        <v>0.37543150044238199</v>
      </c>
      <c r="AD9" s="17">
        <v>0.41598971504221799</v>
      </c>
      <c r="AE9" s="17"/>
      <c r="AF9" s="17">
        <v>0</v>
      </c>
      <c r="AG9" s="17">
        <v>0.35914513395863701</v>
      </c>
      <c r="AH9" s="17">
        <v>0.33709583841994301</v>
      </c>
      <c r="AI9" s="17">
        <v>0.29720100890642798</v>
      </c>
      <c r="AJ9" s="17">
        <v>0.38311265729910998</v>
      </c>
      <c r="AK9" s="17">
        <v>0.35616551664704299</v>
      </c>
      <c r="AL9" s="17">
        <v>0.251386532372876</v>
      </c>
      <c r="AM9" s="17">
        <v>0.26885535362978702</v>
      </c>
      <c r="AN9" s="17">
        <v>0.37917421528810402</v>
      </c>
      <c r="AO9" s="17">
        <v>0.16484663963836099</v>
      </c>
      <c r="AP9" s="17">
        <v>0.328533683896854</v>
      </c>
      <c r="AQ9" s="17">
        <v>0.29945723776641903</v>
      </c>
      <c r="AR9" s="17">
        <v>0.29953302047135599</v>
      </c>
      <c r="AS9" s="17">
        <v>0.31563558237667599</v>
      </c>
      <c r="AT9" s="17">
        <v>0.26410644697795799</v>
      </c>
      <c r="AU9" s="17">
        <v>0.21883272353286701</v>
      </c>
      <c r="AV9" s="17"/>
      <c r="AW9" s="17">
        <v>0.257723702747091</v>
      </c>
      <c r="AX9" s="17">
        <v>0.28533701205534401</v>
      </c>
      <c r="AY9" s="17">
        <v>0.36130319372570002</v>
      </c>
      <c r="AZ9" s="17">
        <v>0.39293614754053402</v>
      </c>
      <c r="BA9" s="17">
        <v>0.31561154784731599</v>
      </c>
      <c r="BB9" s="17">
        <v>0.23825028161342099</v>
      </c>
      <c r="BC9" s="17"/>
      <c r="BD9" s="17">
        <v>0.32251141164320002</v>
      </c>
      <c r="BE9" s="17">
        <v>0.36477935847237902</v>
      </c>
      <c r="BF9" s="17">
        <v>0.26773459614424699</v>
      </c>
      <c r="BG9" s="17">
        <v>0.24121663453362099</v>
      </c>
      <c r="BH9" s="17">
        <v>0.35100678367683602</v>
      </c>
      <c r="BI9" s="17"/>
      <c r="BJ9" s="17">
        <v>0.32288915853473599</v>
      </c>
      <c r="BK9" s="17">
        <v>0.25188843859661397</v>
      </c>
      <c r="BL9" s="17"/>
      <c r="BM9" s="17">
        <v>0.31236143353882401</v>
      </c>
      <c r="BN9" s="17">
        <v>0.29805639296201197</v>
      </c>
      <c r="BO9" s="17"/>
      <c r="BP9" s="17">
        <v>0.26128661548336901</v>
      </c>
      <c r="BQ9" s="17">
        <v>0.25500827881624599</v>
      </c>
      <c r="BR9" s="17">
        <v>0.24426893359184601</v>
      </c>
      <c r="BS9" s="17">
        <v>0.33022694947651399</v>
      </c>
      <c r="BT9" s="17"/>
      <c r="BU9" s="17">
        <v>0.29543310621778501</v>
      </c>
      <c r="BV9" s="17">
        <v>0.32650367606886299</v>
      </c>
      <c r="BW9" s="17"/>
      <c r="BX9" s="17">
        <v>0.23502255879752901</v>
      </c>
      <c r="BY9" s="17">
        <v>0.338770292557174</v>
      </c>
      <c r="BZ9" s="17"/>
      <c r="CA9" s="17">
        <v>0.27286648447101602</v>
      </c>
      <c r="CB9" s="17">
        <v>0.46631733164657002</v>
      </c>
      <c r="CC9" s="17">
        <v>0.22608700835769799</v>
      </c>
      <c r="CD9" s="17">
        <v>0.26664545544193502</v>
      </c>
    </row>
    <row r="10" spans="2:82" ht="43.15">
      <c r="B10" s="18" t="s">
        <v>234</v>
      </c>
      <c r="C10" s="17">
        <v>0.536260472091042</v>
      </c>
      <c r="D10" s="17">
        <v>0.54409971326006801</v>
      </c>
      <c r="E10" s="17">
        <v>0.52858349345839994</v>
      </c>
      <c r="F10" s="17"/>
      <c r="G10" s="17">
        <v>0.61697350065571999</v>
      </c>
      <c r="H10" s="17">
        <v>0.54633702374672399</v>
      </c>
      <c r="I10" s="17">
        <v>0.53728972794968199</v>
      </c>
      <c r="J10" s="17">
        <v>0.54953365661452902</v>
      </c>
      <c r="K10" s="17">
        <v>0.50297629524365906</v>
      </c>
      <c r="L10" s="17">
        <v>0.48786421525936902</v>
      </c>
      <c r="M10" s="17"/>
      <c r="N10" s="17">
        <v>0.58829607243962401</v>
      </c>
      <c r="O10" s="17">
        <v>0.566582806648257</v>
      </c>
      <c r="P10" s="17">
        <v>0.52047789733894201</v>
      </c>
      <c r="Q10" s="17">
        <v>0.46271628894389599</v>
      </c>
      <c r="R10" s="17"/>
      <c r="S10" s="17">
        <v>0.63073361987057797</v>
      </c>
      <c r="T10" s="17">
        <v>0.54239343741899104</v>
      </c>
      <c r="U10" s="17">
        <v>0.52138664161816295</v>
      </c>
      <c r="V10" s="17">
        <v>0.51049540334253296</v>
      </c>
      <c r="W10" s="17">
        <v>0.52859280890506299</v>
      </c>
      <c r="X10" s="17">
        <v>0.50244482079153996</v>
      </c>
      <c r="Y10" s="17">
        <v>0.59631282149692999</v>
      </c>
      <c r="Z10" s="17">
        <v>0.59918182316371404</v>
      </c>
      <c r="AA10" s="17">
        <v>0.52974536803288796</v>
      </c>
      <c r="AB10" s="17">
        <v>0.45200759506681598</v>
      </c>
      <c r="AC10" s="17">
        <v>0.47519083398387602</v>
      </c>
      <c r="AD10" s="17">
        <v>0.54062606555503701</v>
      </c>
      <c r="AE10" s="17"/>
      <c r="AF10" s="17">
        <v>1</v>
      </c>
      <c r="AG10" s="17">
        <v>0.43058877535571999</v>
      </c>
      <c r="AH10" s="17">
        <v>0.46309372775253999</v>
      </c>
      <c r="AI10" s="17">
        <v>0.48523381858431303</v>
      </c>
      <c r="AJ10" s="17">
        <v>0.49661224271496401</v>
      </c>
      <c r="AK10" s="17">
        <v>0.52633586353789596</v>
      </c>
      <c r="AL10" s="17">
        <v>0.56969749305891204</v>
      </c>
      <c r="AM10" s="17">
        <v>0.58315972165248198</v>
      </c>
      <c r="AN10" s="17">
        <v>0.47564812452605398</v>
      </c>
      <c r="AO10" s="17">
        <v>0.69454886047360398</v>
      </c>
      <c r="AP10" s="17">
        <v>0.52508298214124804</v>
      </c>
      <c r="AQ10" s="17">
        <v>0.59602825493867395</v>
      </c>
      <c r="AR10" s="17">
        <v>0.63871936142044194</v>
      </c>
      <c r="AS10" s="17">
        <v>0.64913784053091295</v>
      </c>
      <c r="AT10" s="17">
        <v>0.66167268843947402</v>
      </c>
      <c r="AU10" s="17">
        <v>0.584497082759312</v>
      </c>
      <c r="AV10" s="17"/>
      <c r="AW10" s="17">
        <v>0.55822355020618897</v>
      </c>
      <c r="AX10" s="17">
        <v>0.56596395350113304</v>
      </c>
      <c r="AY10" s="17">
        <v>0.49803664864563602</v>
      </c>
      <c r="AZ10" s="17">
        <v>0.48693856160111698</v>
      </c>
      <c r="BA10" s="17">
        <v>0.49797141974543302</v>
      </c>
      <c r="BB10" s="17">
        <v>0.63181889422487003</v>
      </c>
      <c r="BC10" s="17"/>
      <c r="BD10" s="17">
        <v>0.50579583843084497</v>
      </c>
      <c r="BE10" s="17">
        <v>0.47197407768688698</v>
      </c>
      <c r="BF10" s="17">
        <v>0.60392172767391405</v>
      </c>
      <c r="BG10" s="17">
        <v>0.63821972397661497</v>
      </c>
      <c r="BH10" s="17">
        <v>0.57613399717031</v>
      </c>
      <c r="BI10" s="17"/>
      <c r="BJ10" s="17">
        <v>0.52545313311675201</v>
      </c>
      <c r="BK10" s="17">
        <v>0.59462575994598599</v>
      </c>
      <c r="BL10" s="17"/>
      <c r="BM10" s="17">
        <v>0.52891702913620797</v>
      </c>
      <c r="BN10" s="17">
        <v>0.57813889700865195</v>
      </c>
      <c r="BO10" s="17"/>
      <c r="BP10" s="17">
        <v>0.57686289631225396</v>
      </c>
      <c r="BQ10" s="17">
        <v>0.58563265096975103</v>
      </c>
      <c r="BR10" s="17">
        <v>0.70894102788760605</v>
      </c>
      <c r="BS10" s="17">
        <v>0.51067603904547898</v>
      </c>
      <c r="BT10" s="17"/>
      <c r="BU10" s="17">
        <v>0.56321960593328102</v>
      </c>
      <c r="BV10" s="17">
        <v>0.503592613802054</v>
      </c>
      <c r="BW10" s="17"/>
      <c r="BX10" s="17">
        <v>0.60426573403251405</v>
      </c>
      <c r="BY10" s="17">
        <v>0.50950967254019397</v>
      </c>
      <c r="BZ10" s="17"/>
      <c r="CA10" s="17">
        <v>0.497925730241149</v>
      </c>
      <c r="CB10" s="17">
        <v>0.38148597781872101</v>
      </c>
      <c r="CC10" s="17">
        <v>0.66189457472194202</v>
      </c>
      <c r="CD10" s="17">
        <v>0.55097104407664599</v>
      </c>
    </row>
    <row r="11" spans="2:82" ht="43.15">
      <c r="B11" s="18" t="s">
        <v>235</v>
      </c>
      <c r="C11" s="17">
        <v>5.7245761398057697E-2</v>
      </c>
      <c r="D11" s="17">
        <v>7.3569157268153704E-2</v>
      </c>
      <c r="E11" s="17">
        <v>4.3418237296347202E-2</v>
      </c>
      <c r="F11" s="17"/>
      <c r="G11" s="17">
        <v>8.0378877249347003E-2</v>
      </c>
      <c r="H11" s="17">
        <v>8.0260562311540801E-2</v>
      </c>
      <c r="I11" s="17">
        <v>4.3103297794688397E-2</v>
      </c>
      <c r="J11" s="17">
        <v>4.4458074099945503E-2</v>
      </c>
      <c r="K11" s="17">
        <v>3.7122706355794302E-2</v>
      </c>
      <c r="L11" s="17">
        <v>5.7362527242073101E-2</v>
      </c>
      <c r="M11" s="17"/>
      <c r="N11" s="17">
        <v>4.2048716038219303E-2</v>
      </c>
      <c r="O11" s="17">
        <v>5.6356193588171698E-2</v>
      </c>
      <c r="P11" s="17">
        <v>7.1108763153540602E-2</v>
      </c>
      <c r="Q11" s="17">
        <v>6.50916003002876E-2</v>
      </c>
      <c r="R11" s="17"/>
      <c r="S11" s="17">
        <v>6.4597855378315694E-2</v>
      </c>
      <c r="T11" s="17">
        <v>4.4368741647017297E-2</v>
      </c>
      <c r="U11" s="17">
        <v>0.107378382622577</v>
      </c>
      <c r="V11" s="17">
        <v>2.5442118690244101E-2</v>
      </c>
      <c r="W11" s="17">
        <v>4.0687718572235798E-2</v>
      </c>
      <c r="X11" s="17">
        <v>4.6394733688730302E-2</v>
      </c>
      <c r="Y11" s="17">
        <v>5.7433185153595398E-2</v>
      </c>
      <c r="Z11" s="17">
        <v>8.9234770740589706E-2</v>
      </c>
      <c r="AA11" s="17">
        <v>7.8984300657530801E-2</v>
      </c>
      <c r="AB11" s="17">
        <v>6.8194755001699206E-2</v>
      </c>
      <c r="AC11" s="17">
        <v>0</v>
      </c>
      <c r="AD11" s="17">
        <v>4.33842194027447E-2</v>
      </c>
      <c r="AE11" s="17"/>
      <c r="AF11" s="17">
        <v>0</v>
      </c>
      <c r="AG11" s="17">
        <v>9.2673989272536506E-2</v>
      </c>
      <c r="AH11" s="17">
        <v>8.4114522463947503E-2</v>
      </c>
      <c r="AI11" s="17">
        <v>8.8444437863322803E-2</v>
      </c>
      <c r="AJ11" s="17">
        <v>2.2740367515176101E-2</v>
      </c>
      <c r="AK11" s="17">
        <v>4.9423103384791202E-2</v>
      </c>
      <c r="AL11" s="17">
        <v>6.2177907151869202E-2</v>
      </c>
      <c r="AM11" s="17">
        <v>7.3935731678134803E-2</v>
      </c>
      <c r="AN11" s="17">
        <v>5.0241239193057403E-2</v>
      </c>
      <c r="AO11" s="17">
        <v>4.1873396927097503E-2</v>
      </c>
      <c r="AP11" s="17">
        <v>2.8739311622792099E-2</v>
      </c>
      <c r="AQ11" s="17">
        <v>4.3771684300012798E-2</v>
      </c>
      <c r="AR11" s="17">
        <v>6.1747618108202097E-2</v>
      </c>
      <c r="AS11" s="17">
        <v>0</v>
      </c>
      <c r="AT11" s="17">
        <v>7.4220864582567297E-2</v>
      </c>
      <c r="AU11" s="17">
        <v>0.11222895104715699</v>
      </c>
      <c r="AV11" s="17"/>
      <c r="AW11" s="17">
        <v>8.2394782101016695E-2</v>
      </c>
      <c r="AX11" s="17">
        <v>5.9947713069628303E-2</v>
      </c>
      <c r="AY11" s="17">
        <v>4.0121851704710498E-2</v>
      </c>
      <c r="AZ11" s="17">
        <v>3.9885272346078499E-2</v>
      </c>
      <c r="BA11" s="17">
        <v>5.6353689815804499E-2</v>
      </c>
      <c r="BB11" s="17">
        <v>4.1093691815706997E-2</v>
      </c>
      <c r="BC11" s="17"/>
      <c r="BD11" s="17">
        <v>4.69132854432604E-2</v>
      </c>
      <c r="BE11" s="17">
        <v>4.2279265024329001E-2</v>
      </c>
      <c r="BF11" s="17">
        <v>5.39229945650785E-2</v>
      </c>
      <c r="BG11" s="17">
        <v>6.9168750334793694E-2</v>
      </c>
      <c r="BH11" s="17">
        <v>7.2859219152853594E-2</v>
      </c>
      <c r="BI11" s="17"/>
      <c r="BJ11" s="17">
        <v>5.5303157575888301E-2</v>
      </c>
      <c r="BK11" s="17">
        <v>6.5474907603654001E-2</v>
      </c>
      <c r="BL11" s="17"/>
      <c r="BM11" s="17">
        <v>5.6960613899288901E-2</v>
      </c>
      <c r="BN11" s="17">
        <v>6.0828111146260098E-2</v>
      </c>
      <c r="BO11" s="17"/>
      <c r="BP11" s="17">
        <v>0.106886483831287</v>
      </c>
      <c r="BQ11" s="17">
        <v>9.1187686943585797E-2</v>
      </c>
      <c r="BR11" s="17">
        <v>2.7480415067769201E-2</v>
      </c>
      <c r="BS11" s="17">
        <v>4.6643238424350399E-2</v>
      </c>
      <c r="BT11" s="17"/>
      <c r="BU11" s="17">
        <v>6.2693082616996798E-2</v>
      </c>
      <c r="BV11" s="17">
        <v>5.0644944076690603E-2</v>
      </c>
      <c r="BW11" s="17"/>
      <c r="BX11" s="17">
        <v>8.6683238326994497E-2</v>
      </c>
      <c r="BY11" s="17">
        <v>4.5666127379642499E-2</v>
      </c>
      <c r="BZ11" s="17"/>
      <c r="CA11" s="17">
        <v>0.150475690444722</v>
      </c>
      <c r="CB11" s="17">
        <v>2.7377897494471601E-2</v>
      </c>
      <c r="CC11" s="17">
        <v>6.0234863944492803E-2</v>
      </c>
      <c r="CD11" s="17">
        <v>5.5648283060000699E-2</v>
      </c>
    </row>
    <row r="12" spans="2:82">
      <c r="B12" s="18" t="s">
        <v>124</v>
      </c>
      <c r="C12" s="19">
        <v>9.7012732983175504E-2</v>
      </c>
      <c r="D12" s="19">
        <v>5.90102139079045E-2</v>
      </c>
      <c r="E12" s="19">
        <v>0.130589562783613</v>
      </c>
      <c r="F12" s="19"/>
      <c r="G12" s="19">
        <v>5.8722954152708499E-2</v>
      </c>
      <c r="H12" s="19">
        <v>8.2353221463988296E-2</v>
      </c>
      <c r="I12" s="19">
        <v>0.12389636975715999</v>
      </c>
      <c r="J12" s="19">
        <v>0.104394904491017</v>
      </c>
      <c r="K12" s="19">
        <v>0.109673607601812</v>
      </c>
      <c r="L12" s="19">
        <v>9.7690697736584703E-2</v>
      </c>
      <c r="M12" s="19"/>
      <c r="N12" s="19">
        <v>6.9554510487447402E-2</v>
      </c>
      <c r="O12" s="19">
        <v>9.8715410537173906E-2</v>
      </c>
      <c r="P12" s="19">
        <v>8.4957429851550595E-2</v>
      </c>
      <c r="Q12" s="19">
        <v>0.129387787142073</v>
      </c>
      <c r="R12" s="19"/>
      <c r="S12" s="19">
        <v>5.0704702261830603E-2</v>
      </c>
      <c r="T12" s="19">
        <v>0.120773382558575</v>
      </c>
      <c r="U12" s="19">
        <v>0.105786222744746</v>
      </c>
      <c r="V12" s="19">
        <v>0.17774396262588801</v>
      </c>
      <c r="W12" s="19">
        <v>6.3857995814618498E-2</v>
      </c>
      <c r="X12" s="19">
        <v>0.11247968656113599</v>
      </c>
      <c r="Y12" s="19">
        <v>8.1012968595753396E-2</v>
      </c>
      <c r="Z12" s="19">
        <v>7.16275781943113E-2</v>
      </c>
      <c r="AA12" s="19">
        <v>5.7177773469824202E-2</v>
      </c>
      <c r="AB12" s="19">
        <v>0.12602293293241901</v>
      </c>
      <c r="AC12" s="19">
        <v>0.14937766557374199</v>
      </c>
      <c r="AD12" s="19">
        <v>0</v>
      </c>
      <c r="AE12" s="19"/>
      <c r="AF12" s="19">
        <v>0</v>
      </c>
      <c r="AG12" s="19">
        <v>0.117592101413107</v>
      </c>
      <c r="AH12" s="19">
        <v>0.11569591136356901</v>
      </c>
      <c r="AI12" s="19">
        <v>0.12912073464593701</v>
      </c>
      <c r="AJ12" s="19">
        <v>9.7534732470749896E-2</v>
      </c>
      <c r="AK12" s="19">
        <v>6.8075516430270197E-2</v>
      </c>
      <c r="AL12" s="19">
        <v>0.116738067416343</v>
      </c>
      <c r="AM12" s="19">
        <v>7.4049193039596006E-2</v>
      </c>
      <c r="AN12" s="19">
        <v>9.49364209927855E-2</v>
      </c>
      <c r="AO12" s="19">
        <v>9.8731102960938205E-2</v>
      </c>
      <c r="AP12" s="19">
        <v>0.11764402233910499</v>
      </c>
      <c r="AQ12" s="19">
        <v>6.0742822994894301E-2</v>
      </c>
      <c r="AR12" s="19">
        <v>0</v>
      </c>
      <c r="AS12" s="19">
        <v>3.52265770924109E-2</v>
      </c>
      <c r="AT12" s="19">
        <v>0</v>
      </c>
      <c r="AU12" s="19">
        <v>8.4441242660663302E-2</v>
      </c>
      <c r="AV12" s="19"/>
      <c r="AW12" s="19">
        <v>0.10165796494570301</v>
      </c>
      <c r="AX12" s="19">
        <v>8.8751321373894798E-2</v>
      </c>
      <c r="AY12" s="19">
        <v>0.10053830592395401</v>
      </c>
      <c r="AZ12" s="19">
        <v>8.0240018512271402E-2</v>
      </c>
      <c r="BA12" s="19">
        <v>0.130063342591447</v>
      </c>
      <c r="BB12" s="19">
        <v>8.8837132346002198E-2</v>
      </c>
      <c r="BC12" s="19"/>
      <c r="BD12" s="19">
        <v>0.124779464482694</v>
      </c>
      <c r="BE12" s="19">
        <v>0.120967298816404</v>
      </c>
      <c r="BF12" s="19">
        <v>7.4420681616760395E-2</v>
      </c>
      <c r="BG12" s="19">
        <v>5.1394891154969903E-2</v>
      </c>
      <c r="BH12" s="19">
        <v>0</v>
      </c>
      <c r="BI12" s="19"/>
      <c r="BJ12" s="19">
        <v>9.6354550772624101E-2</v>
      </c>
      <c r="BK12" s="19">
        <v>8.8010893853746705E-2</v>
      </c>
      <c r="BL12" s="19"/>
      <c r="BM12" s="19">
        <v>0.101760923425679</v>
      </c>
      <c r="BN12" s="19">
        <v>6.2976598883075594E-2</v>
      </c>
      <c r="BO12" s="19"/>
      <c r="BP12" s="19">
        <v>5.4964004373089598E-2</v>
      </c>
      <c r="BQ12" s="19">
        <v>6.8171383270417399E-2</v>
      </c>
      <c r="BR12" s="19">
        <v>1.9309623452778001E-2</v>
      </c>
      <c r="BS12" s="19">
        <v>0.112453773053656</v>
      </c>
      <c r="BT12" s="19"/>
      <c r="BU12" s="19">
        <v>7.8654205231937793E-2</v>
      </c>
      <c r="BV12" s="19">
        <v>0.11925876605239299</v>
      </c>
      <c r="BW12" s="19"/>
      <c r="BX12" s="19">
        <v>7.4028468842962103E-2</v>
      </c>
      <c r="BY12" s="19">
        <v>0.106053907522989</v>
      </c>
      <c r="BZ12" s="19"/>
      <c r="CA12" s="19">
        <v>7.8732094843113595E-2</v>
      </c>
      <c r="CB12" s="19">
        <v>0.124818793040238</v>
      </c>
      <c r="CC12" s="19">
        <v>5.17835529758673E-2</v>
      </c>
      <c r="CD12" s="19">
        <v>0.12673521742141799</v>
      </c>
    </row>
    <row r="13" spans="2:82">
      <c r="B13" s="16" t="s">
        <v>17</v>
      </c>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L22"/>
  <sheetViews>
    <sheetView showGridLines="0" workbookViewId="0">
      <pane xSplit="2" topLeftCell="C1" activePane="topRight" state="frozen"/>
      <selection pane="topRight"/>
    </sheetView>
  </sheetViews>
  <sheetFormatPr defaultColWidth="10.85546875" defaultRowHeight="14.45"/>
  <cols>
    <col min="2" max="2" width="25.7109375" customWidth="1"/>
    <col min="3" max="12" width="20.7109375" customWidth="1"/>
  </cols>
  <sheetData>
    <row r="2" spans="2:12" ht="40.15" customHeight="1">
      <c r="D2" s="31" t="s">
        <v>459</v>
      </c>
      <c r="E2" s="32"/>
      <c r="F2" s="32"/>
      <c r="G2" s="32"/>
      <c r="H2" s="32"/>
      <c r="I2" s="32"/>
      <c r="J2" s="32"/>
      <c r="K2" s="32"/>
      <c r="L2" s="32"/>
    </row>
    <row r="6" spans="2:12" ht="49.9" customHeight="1">
      <c r="B6" s="20" t="s">
        <v>32</v>
      </c>
      <c r="C6" s="20" t="s">
        <v>460</v>
      </c>
      <c r="D6" s="20" t="s">
        <v>461</v>
      </c>
      <c r="E6" s="20" t="s">
        <v>462</v>
      </c>
      <c r="F6" s="20" t="s">
        <v>463</v>
      </c>
      <c r="G6" s="20" t="s">
        <v>464</v>
      </c>
      <c r="H6" s="20" t="s">
        <v>465</v>
      </c>
      <c r="I6" s="20" t="s">
        <v>466</v>
      </c>
      <c r="J6" s="20" t="s">
        <v>467</v>
      </c>
      <c r="K6" s="20" t="s">
        <v>468</v>
      </c>
    </row>
    <row r="7" spans="2:12">
      <c r="B7" s="18" t="s">
        <v>223</v>
      </c>
      <c r="C7" s="17">
        <v>0.30036792534297402</v>
      </c>
      <c r="D7" s="17">
        <v>0.26877615895534301</v>
      </c>
      <c r="E7" s="17">
        <v>0.24956767671465199</v>
      </c>
      <c r="F7" s="17">
        <v>0.218348362476395</v>
      </c>
      <c r="G7" s="17">
        <v>0.18870826273503299</v>
      </c>
      <c r="H7" s="17">
        <v>0.16816947038117999</v>
      </c>
      <c r="I7" s="17">
        <v>0.18946702550567299</v>
      </c>
      <c r="J7" s="17">
        <v>6.79134751284836E-2</v>
      </c>
      <c r="K7" s="17">
        <v>6.52384425182609E-2</v>
      </c>
    </row>
    <row r="8" spans="2:12">
      <c r="B8" s="18" t="s">
        <v>224</v>
      </c>
      <c r="C8" s="17">
        <v>0.47015276781813797</v>
      </c>
      <c r="D8" s="17">
        <v>0.482503872775979</v>
      </c>
      <c r="E8" s="17">
        <v>0.45740886200637698</v>
      </c>
      <c r="F8" s="17">
        <v>0.43366925246883897</v>
      </c>
      <c r="G8" s="17">
        <v>0.37658868868787398</v>
      </c>
      <c r="H8" s="17">
        <v>0.400906543299963</v>
      </c>
      <c r="I8" s="17">
        <v>0.339643332675793</v>
      </c>
      <c r="J8" s="17">
        <v>0.17771062546424499</v>
      </c>
      <c r="K8" s="17">
        <v>0.150736087118681</v>
      </c>
    </row>
    <row r="9" spans="2:12">
      <c r="B9" s="18" t="s">
        <v>225</v>
      </c>
      <c r="C9" s="17">
        <v>0.16149666677170399</v>
      </c>
      <c r="D9" s="17">
        <v>0.169735717624593</v>
      </c>
      <c r="E9" s="17">
        <v>0.19917688606422099</v>
      </c>
      <c r="F9" s="17">
        <v>0.241971438187357</v>
      </c>
      <c r="G9" s="17">
        <v>0.26267136129121399</v>
      </c>
      <c r="H9" s="17">
        <v>0.247254144929897</v>
      </c>
      <c r="I9" s="17">
        <v>0.25331429003457201</v>
      </c>
      <c r="J9" s="17">
        <v>0.27205253160302101</v>
      </c>
      <c r="K9" s="17">
        <v>0.235736262381121</v>
      </c>
    </row>
    <row r="10" spans="2:12">
      <c r="B10" s="18" t="s">
        <v>226</v>
      </c>
      <c r="C10" s="17">
        <v>2.2470415148475802E-2</v>
      </c>
      <c r="D10" s="17">
        <v>3.60285640875605E-2</v>
      </c>
      <c r="E10" s="17">
        <v>5.0062289926688201E-2</v>
      </c>
      <c r="F10" s="17">
        <v>5.1712219372806699E-2</v>
      </c>
      <c r="G10" s="17">
        <v>0.109329809716167</v>
      </c>
      <c r="H10" s="17">
        <v>0.123013191871333</v>
      </c>
      <c r="I10" s="17">
        <v>0.15051425192413501</v>
      </c>
      <c r="J10" s="17">
        <v>0.27738925470973003</v>
      </c>
      <c r="K10" s="17">
        <v>0.31608001619692599</v>
      </c>
    </row>
    <row r="11" spans="2:12">
      <c r="B11" s="18" t="s">
        <v>227</v>
      </c>
      <c r="C11" s="17">
        <v>1.03803978409915E-2</v>
      </c>
      <c r="D11" s="17">
        <v>1.3237208941590599E-2</v>
      </c>
      <c r="E11" s="17">
        <v>2.1290910211256401E-2</v>
      </c>
      <c r="F11" s="17">
        <v>2.3643933103548499E-2</v>
      </c>
      <c r="G11" s="17">
        <v>3.8208233734654602E-2</v>
      </c>
      <c r="H11" s="17">
        <v>2.8606612232592501E-2</v>
      </c>
      <c r="I11" s="17">
        <v>4.502775651951E-2</v>
      </c>
      <c r="J11" s="17">
        <v>0.16360478577988499</v>
      </c>
      <c r="K11" s="17">
        <v>0.20594193578779499</v>
      </c>
    </row>
    <row r="12" spans="2:12">
      <c r="B12" s="18" t="s">
        <v>124</v>
      </c>
      <c r="C12" s="17">
        <v>3.5131827077716601E-2</v>
      </c>
      <c r="D12" s="17">
        <v>2.9718477614934399E-2</v>
      </c>
      <c r="E12" s="17">
        <v>2.2493375076805201E-2</v>
      </c>
      <c r="F12" s="17">
        <v>3.06547943910539E-2</v>
      </c>
      <c r="G12" s="17">
        <v>2.44936438350567E-2</v>
      </c>
      <c r="H12" s="17">
        <v>3.20500372850352E-2</v>
      </c>
      <c r="I12" s="17">
        <v>2.2033343340316699E-2</v>
      </c>
      <c r="J12" s="17">
        <v>4.1329327314635303E-2</v>
      </c>
      <c r="K12" s="17">
        <v>2.6267255997215799E-2</v>
      </c>
    </row>
    <row r="13" spans="2:12">
      <c r="B13" s="23" t="s">
        <v>228</v>
      </c>
      <c r="C13" s="21">
        <v>0.77052069316111205</v>
      </c>
      <c r="D13" s="21">
        <v>0.75128003173132196</v>
      </c>
      <c r="E13" s="21">
        <v>0.70697653872102895</v>
      </c>
      <c r="F13" s="21">
        <v>0.65201761494523403</v>
      </c>
      <c r="G13" s="21">
        <v>0.56529695142290703</v>
      </c>
      <c r="H13" s="21">
        <v>0.56907601368114302</v>
      </c>
      <c r="I13" s="21">
        <v>0.52911035818146601</v>
      </c>
      <c r="J13" s="21">
        <v>0.24562410059272799</v>
      </c>
      <c r="K13" s="21">
        <v>0.215974529636942</v>
      </c>
    </row>
    <row r="14" spans="2:12">
      <c r="B14" s="23" t="s">
        <v>229</v>
      </c>
      <c r="C14" s="21">
        <v>3.2850812989467203E-2</v>
      </c>
      <c r="D14" s="21">
        <v>4.9265773029151097E-2</v>
      </c>
      <c r="E14" s="21">
        <v>7.1353200137944606E-2</v>
      </c>
      <c r="F14" s="21">
        <v>7.5356152476355201E-2</v>
      </c>
      <c r="G14" s="21">
        <v>0.147538043450822</v>
      </c>
      <c r="H14" s="21">
        <v>0.151619804103925</v>
      </c>
      <c r="I14" s="21">
        <v>0.195542008443645</v>
      </c>
      <c r="J14" s="21">
        <v>0.44099404048961499</v>
      </c>
      <c r="K14" s="21">
        <v>0.52202195198472101</v>
      </c>
    </row>
    <row r="15" spans="2:12">
      <c r="B15" s="23" t="s">
        <v>230</v>
      </c>
      <c r="C15" s="22">
        <v>0.73766988017164503</v>
      </c>
      <c r="D15" s="22">
        <v>0.70201425870217105</v>
      </c>
      <c r="E15" s="22">
        <v>0.63562333858308495</v>
      </c>
      <c r="F15" s="22">
        <v>0.57666146246887895</v>
      </c>
      <c r="G15" s="22">
        <v>0.41775890797208498</v>
      </c>
      <c r="H15" s="22">
        <v>0.41745620957721802</v>
      </c>
      <c r="I15" s="22">
        <v>0.33356834973782101</v>
      </c>
      <c r="J15" s="22">
        <v>-0.195369939896887</v>
      </c>
      <c r="K15" s="22">
        <v>-0.30604742234777998</v>
      </c>
    </row>
    <row r="16" spans="2:12">
      <c r="B16" s="16"/>
      <c r="C16" s="16"/>
      <c r="D16" s="16"/>
      <c r="E16" s="16"/>
      <c r="F16" s="16"/>
      <c r="G16" s="16"/>
      <c r="H16" s="16"/>
      <c r="I16" s="16"/>
      <c r="J16" s="16"/>
      <c r="K16" s="16"/>
    </row>
    <row r="17" spans="2:2">
      <c r="B17" t="s">
        <v>427</v>
      </c>
    </row>
    <row r="18" spans="2:2">
      <c r="B18" t="s">
        <v>428</v>
      </c>
    </row>
    <row r="22" spans="2:2">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239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6.52384425182609E-2</v>
      </c>
      <c r="D9" s="17">
        <v>8.6626200790298494E-2</v>
      </c>
      <c r="E9" s="17">
        <v>4.4333594640540201E-2</v>
      </c>
      <c r="F9" s="17"/>
      <c r="G9" s="17">
        <v>5.0848716628009799E-2</v>
      </c>
      <c r="H9" s="17">
        <v>8.6115311868942696E-2</v>
      </c>
      <c r="I9" s="17">
        <v>7.2872607653542795E-2</v>
      </c>
      <c r="J9" s="17">
        <v>6.7733231937449595E-2</v>
      </c>
      <c r="K9" s="17">
        <v>6.7965880311959603E-2</v>
      </c>
      <c r="L9" s="17">
        <v>4.77104442434459E-2</v>
      </c>
      <c r="M9" s="17"/>
      <c r="N9" s="17">
        <v>5.77612596369338E-2</v>
      </c>
      <c r="O9" s="17">
        <v>5.1159765418809199E-2</v>
      </c>
      <c r="P9" s="17">
        <v>7.5495651540348402E-2</v>
      </c>
      <c r="Q9" s="17">
        <v>7.9536682250017698E-2</v>
      </c>
      <c r="R9" s="17"/>
      <c r="S9" s="17">
        <v>6.9789912415927996E-2</v>
      </c>
      <c r="T9" s="17">
        <v>4.0438263006743198E-2</v>
      </c>
      <c r="U9" s="17">
        <v>7.1863863862701494E-2</v>
      </c>
      <c r="V9" s="17">
        <v>8.4270369176575696E-2</v>
      </c>
      <c r="W9" s="17">
        <v>7.3454195038868006E-2</v>
      </c>
      <c r="X9" s="17">
        <v>7.9118031939798494E-2</v>
      </c>
      <c r="Y9" s="17">
        <v>4.4153480778102099E-2</v>
      </c>
      <c r="Z9" s="17">
        <v>7.46305033221831E-2</v>
      </c>
      <c r="AA9" s="17">
        <v>6.4351040362304407E-2</v>
      </c>
      <c r="AB9" s="17">
        <v>4.9382027919589899E-2</v>
      </c>
      <c r="AC9" s="17">
        <v>0.10518886256340899</v>
      </c>
      <c r="AD9" s="17">
        <v>4.3828615724385199E-2</v>
      </c>
      <c r="AE9" s="17"/>
      <c r="AF9" s="17">
        <v>0.20855777920768501</v>
      </c>
      <c r="AG9" s="17">
        <v>0.13586140227598201</v>
      </c>
      <c r="AH9" s="17">
        <v>7.7156071684193694E-2</v>
      </c>
      <c r="AI9" s="17">
        <v>8.4071873113258894E-2</v>
      </c>
      <c r="AJ9" s="17">
        <v>6.7536301502566606E-2</v>
      </c>
      <c r="AK9" s="17">
        <v>6.5988438113560394E-2</v>
      </c>
      <c r="AL9" s="17">
        <v>4.9223159837543301E-2</v>
      </c>
      <c r="AM9" s="17">
        <v>6.0367212246940902E-2</v>
      </c>
      <c r="AN9" s="17">
        <v>2.4000121398767799E-2</v>
      </c>
      <c r="AO9" s="17">
        <v>4.5968135129337499E-2</v>
      </c>
      <c r="AP9" s="17">
        <v>7.52746991534404E-2</v>
      </c>
      <c r="AQ9" s="17">
        <v>5.9787537254680598E-2</v>
      </c>
      <c r="AR9" s="17">
        <v>9.7522870478049598E-2</v>
      </c>
      <c r="AS9" s="17">
        <v>7.4128541670749296E-2</v>
      </c>
      <c r="AT9" s="17">
        <v>4.2756435356168902E-2</v>
      </c>
      <c r="AU9" s="17">
        <v>4.7035042062187497E-2</v>
      </c>
      <c r="AV9" s="17"/>
      <c r="AW9" s="17">
        <v>7.8353302314268999E-2</v>
      </c>
      <c r="AX9" s="17">
        <v>5.4867891172383401E-2</v>
      </c>
      <c r="AY9" s="17">
        <v>6.9416666896426699E-2</v>
      </c>
      <c r="AZ9" s="17">
        <v>7.3693286610124198E-2</v>
      </c>
      <c r="BA9" s="17">
        <v>4.2211178716049201E-2</v>
      </c>
      <c r="BB9" s="17">
        <v>6.2700679547040297E-2</v>
      </c>
      <c r="BC9" s="17"/>
      <c r="BD9" s="17">
        <v>8.0761674325382504E-2</v>
      </c>
      <c r="BE9" s="17">
        <v>5.9152994806842302E-2</v>
      </c>
      <c r="BF9" s="17">
        <v>4.3230643024242801E-2</v>
      </c>
      <c r="BG9" s="17">
        <v>6.9551094768616595E-2</v>
      </c>
      <c r="BH9" s="17">
        <v>6.1385029187301002E-2</v>
      </c>
      <c r="BI9" s="17"/>
      <c r="BJ9" s="17">
        <v>6.4277824567797001E-2</v>
      </c>
      <c r="BK9" s="17">
        <v>6.74646181868825E-2</v>
      </c>
      <c r="BL9" s="17"/>
      <c r="BM9" s="17">
        <v>6.5698634459381899E-2</v>
      </c>
      <c r="BN9" s="17">
        <v>6.2807786194804996E-2</v>
      </c>
      <c r="BO9" s="17"/>
      <c r="BP9" s="17">
        <v>6.5492001671173805E-2</v>
      </c>
      <c r="BQ9" s="17">
        <v>7.93665363056935E-2</v>
      </c>
      <c r="BR9" s="17">
        <v>7.6581749735612104E-2</v>
      </c>
      <c r="BS9" s="17">
        <v>6.2512195806558299E-2</v>
      </c>
      <c r="BT9" s="17"/>
      <c r="BU9" s="17">
        <v>4.57654637213675E-2</v>
      </c>
      <c r="BV9" s="17">
        <v>9.0026750978304995E-2</v>
      </c>
      <c r="BW9" s="17"/>
      <c r="BX9" s="17">
        <v>4.8603529175594899E-2</v>
      </c>
      <c r="BY9" s="17">
        <v>7.1836777177371705E-2</v>
      </c>
      <c r="BZ9" s="17"/>
      <c r="CA9" s="17">
        <v>0.11706327838255801</v>
      </c>
      <c r="CB9" s="17">
        <v>0.109617124055086</v>
      </c>
      <c r="CC9" s="17">
        <v>3.7733753972899901E-2</v>
      </c>
      <c r="CD9" s="17">
        <v>3.8446986194030502E-2</v>
      </c>
    </row>
    <row r="10" spans="2:82">
      <c r="B10" s="18" t="s">
        <v>224</v>
      </c>
      <c r="C10" s="17">
        <v>0.150736087118681</v>
      </c>
      <c r="D10" s="17">
        <v>0.1647911924855</v>
      </c>
      <c r="E10" s="17">
        <v>0.13812958571758799</v>
      </c>
      <c r="F10" s="17"/>
      <c r="G10" s="17">
        <v>0.17455510173543301</v>
      </c>
      <c r="H10" s="17">
        <v>0.20077435745069</v>
      </c>
      <c r="I10" s="17">
        <v>0.18284621615574601</v>
      </c>
      <c r="J10" s="17">
        <v>0.137062411870885</v>
      </c>
      <c r="K10" s="17">
        <v>0.13115483363421501</v>
      </c>
      <c r="L10" s="17">
        <v>9.2118747584079702E-2</v>
      </c>
      <c r="M10" s="17"/>
      <c r="N10" s="17">
        <v>0.128620102133325</v>
      </c>
      <c r="O10" s="17">
        <v>0.136109719045785</v>
      </c>
      <c r="P10" s="17">
        <v>0.19424078092178901</v>
      </c>
      <c r="Q10" s="17">
        <v>0.153372844794745</v>
      </c>
      <c r="R10" s="17"/>
      <c r="S10" s="17">
        <v>0.174308962297332</v>
      </c>
      <c r="T10" s="17">
        <v>0.15692790747801</v>
      </c>
      <c r="U10" s="17">
        <v>0.12503166915074301</v>
      </c>
      <c r="V10" s="17">
        <v>0.12988979921767399</v>
      </c>
      <c r="W10" s="17">
        <v>0.16347637675725599</v>
      </c>
      <c r="X10" s="17">
        <v>0.18409054638057301</v>
      </c>
      <c r="Y10" s="17">
        <v>0.104936239327206</v>
      </c>
      <c r="Z10" s="17">
        <v>0.17235283843799101</v>
      </c>
      <c r="AA10" s="17">
        <v>0.15355696111133699</v>
      </c>
      <c r="AB10" s="17">
        <v>0.13920077589367399</v>
      </c>
      <c r="AC10" s="17">
        <v>0.132436135482044</v>
      </c>
      <c r="AD10" s="17">
        <v>0.16326060683386301</v>
      </c>
      <c r="AE10" s="17"/>
      <c r="AF10" s="17">
        <v>0.13586956448481699</v>
      </c>
      <c r="AG10" s="17">
        <v>0.177007440880219</v>
      </c>
      <c r="AH10" s="17">
        <v>0.12666835666372001</v>
      </c>
      <c r="AI10" s="17">
        <v>0.18914678373476601</v>
      </c>
      <c r="AJ10" s="17">
        <v>0.158866629538327</v>
      </c>
      <c r="AK10" s="17">
        <v>0.144719875796046</v>
      </c>
      <c r="AL10" s="17">
        <v>0.18750269064420799</v>
      </c>
      <c r="AM10" s="17">
        <v>0.14872306283258099</v>
      </c>
      <c r="AN10" s="17">
        <v>0.13867648542334701</v>
      </c>
      <c r="AO10" s="17">
        <v>0.16463739617699799</v>
      </c>
      <c r="AP10" s="17">
        <v>0.15076852039958299</v>
      </c>
      <c r="AQ10" s="17">
        <v>0.12661421982308901</v>
      </c>
      <c r="AR10" s="17">
        <v>0.137328781636716</v>
      </c>
      <c r="AS10" s="17">
        <v>0.15661451042600399</v>
      </c>
      <c r="AT10" s="17">
        <v>0.129872748260943</v>
      </c>
      <c r="AU10" s="17">
        <v>0.120207167171761</v>
      </c>
      <c r="AV10" s="17"/>
      <c r="AW10" s="17">
        <v>0.18046005714312099</v>
      </c>
      <c r="AX10" s="17">
        <v>0.140413135239535</v>
      </c>
      <c r="AY10" s="17">
        <v>0.16498008027633199</v>
      </c>
      <c r="AZ10" s="17">
        <v>0.13567939242736099</v>
      </c>
      <c r="BA10" s="17">
        <v>0.127585261364383</v>
      </c>
      <c r="BB10" s="17">
        <v>0.14819968556360399</v>
      </c>
      <c r="BC10" s="17"/>
      <c r="BD10" s="17">
        <v>0.16419287441734701</v>
      </c>
      <c r="BE10" s="17">
        <v>0.143049618105096</v>
      </c>
      <c r="BF10" s="17">
        <v>0.13832563616010801</v>
      </c>
      <c r="BG10" s="17">
        <v>0.16599714398930299</v>
      </c>
      <c r="BH10" s="17">
        <v>0.14207408525193499</v>
      </c>
      <c r="BI10" s="17"/>
      <c r="BJ10" s="17">
        <v>0.140018601629881</v>
      </c>
      <c r="BK10" s="17">
        <v>0.20021141763155501</v>
      </c>
      <c r="BL10" s="17"/>
      <c r="BM10" s="17">
        <v>0.14509129879000099</v>
      </c>
      <c r="BN10" s="17">
        <v>0.179931289315027</v>
      </c>
      <c r="BO10" s="17"/>
      <c r="BP10" s="17">
        <v>0.19695828629790799</v>
      </c>
      <c r="BQ10" s="17">
        <v>0.19600901103077201</v>
      </c>
      <c r="BR10" s="17">
        <v>0.187027748439935</v>
      </c>
      <c r="BS10" s="17">
        <v>0.13121556334678899</v>
      </c>
      <c r="BT10" s="17"/>
      <c r="BU10" s="17">
        <v>0.13360683084626199</v>
      </c>
      <c r="BV10" s="17">
        <v>0.17254093231471199</v>
      </c>
      <c r="BW10" s="17"/>
      <c r="BX10" s="17">
        <v>0.15648891211994101</v>
      </c>
      <c r="BY10" s="17">
        <v>0.14845419578497299</v>
      </c>
      <c r="BZ10" s="17"/>
      <c r="CA10" s="17">
        <v>0.20602142822191499</v>
      </c>
      <c r="CB10" s="17">
        <v>0.18123501740739101</v>
      </c>
      <c r="CC10" s="17">
        <v>0.102202345229534</v>
      </c>
      <c r="CD10" s="17">
        <v>0.15897094349592</v>
      </c>
    </row>
    <row r="11" spans="2:82">
      <c r="B11" s="18" t="s">
        <v>225</v>
      </c>
      <c r="C11" s="17">
        <v>0.235736262381121</v>
      </c>
      <c r="D11" s="17">
        <v>0.24642554866197899</v>
      </c>
      <c r="E11" s="17">
        <v>0.224564536055993</v>
      </c>
      <c r="F11" s="17"/>
      <c r="G11" s="17">
        <v>0.25452961118571199</v>
      </c>
      <c r="H11" s="17">
        <v>0.23227730979636299</v>
      </c>
      <c r="I11" s="17">
        <v>0.21178715397227299</v>
      </c>
      <c r="J11" s="17">
        <v>0.252439125253832</v>
      </c>
      <c r="K11" s="17">
        <v>0.22572706597800499</v>
      </c>
      <c r="L11" s="17">
        <v>0.238729649936477</v>
      </c>
      <c r="M11" s="17"/>
      <c r="N11" s="17">
        <v>0.194498480031044</v>
      </c>
      <c r="O11" s="17">
        <v>0.24913436402032499</v>
      </c>
      <c r="P11" s="17">
        <v>0.23607515366258899</v>
      </c>
      <c r="Q11" s="17">
        <v>0.26841855037850398</v>
      </c>
      <c r="R11" s="17"/>
      <c r="S11" s="17">
        <v>0.23216041439319399</v>
      </c>
      <c r="T11" s="17">
        <v>0.22509048448457</v>
      </c>
      <c r="U11" s="17">
        <v>0.23355038294268801</v>
      </c>
      <c r="V11" s="17">
        <v>0.25093735245492699</v>
      </c>
      <c r="W11" s="17">
        <v>0.29475846792822002</v>
      </c>
      <c r="X11" s="17">
        <v>0.24995256886588199</v>
      </c>
      <c r="Y11" s="17">
        <v>0.261119082233783</v>
      </c>
      <c r="Z11" s="17">
        <v>0.247158165419543</v>
      </c>
      <c r="AA11" s="17">
        <v>0.19138087378823199</v>
      </c>
      <c r="AB11" s="17">
        <v>0.193832468831663</v>
      </c>
      <c r="AC11" s="17">
        <v>0.27013008463971</v>
      </c>
      <c r="AD11" s="17">
        <v>0.22652272487243999</v>
      </c>
      <c r="AE11" s="17"/>
      <c r="AF11" s="17">
        <v>0.179574804730075</v>
      </c>
      <c r="AG11" s="17">
        <v>0.20763175612021501</v>
      </c>
      <c r="AH11" s="17">
        <v>0.26878533855947401</v>
      </c>
      <c r="AI11" s="17">
        <v>0.22681417265530801</v>
      </c>
      <c r="AJ11" s="17">
        <v>0.22010702053301001</v>
      </c>
      <c r="AK11" s="17">
        <v>0.26415107530256798</v>
      </c>
      <c r="AL11" s="17">
        <v>0.23907525753176101</v>
      </c>
      <c r="AM11" s="17">
        <v>0.26469463992345998</v>
      </c>
      <c r="AN11" s="17">
        <v>0.26576899321241998</v>
      </c>
      <c r="AO11" s="17">
        <v>0.23994660889382599</v>
      </c>
      <c r="AP11" s="17">
        <v>0.209341749729716</v>
      </c>
      <c r="AQ11" s="17">
        <v>0.19779541818851801</v>
      </c>
      <c r="AR11" s="17">
        <v>0.251960023182073</v>
      </c>
      <c r="AS11" s="17">
        <v>0.21775377731421899</v>
      </c>
      <c r="AT11" s="17">
        <v>0.189744101000409</v>
      </c>
      <c r="AU11" s="17">
        <v>0.16553402870476999</v>
      </c>
      <c r="AV11" s="17"/>
      <c r="AW11" s="17">
        <v>0.22573456297422401</v>
      </c>
      <c r="AX11" s="17">
        <v>0.23340766674576399</v>
      </c>
      <c r="AY11" s="17">
        <v>0.24893157683650199</v>
      </c>
      <c r="AZ11" s="17">
        <v>0.23756257136679401</v>
      </c>
      <c r="BA11" s="17">
        <v>0.24377038127876599</v>
      </c>
      <c r="BB11" s="17">
        <v>0.23704989423415301</v>
      </c>
      <c r="BC11" s="17"/>
      <c r="BD11" s="17">
        <v>0.26193372624620698</v>
      </c>
      <c r="BE11" s="17">
        <v>0.25060267380079798</v>
      </c>
      <c r="BF11" s="17">
        <v>0.21634583641435301</v>
      </c>
      <c r="BG11" s="17">
        <v>0.18986231312844301</v>
      </c>
      <c r="BH11" s="17">
        <v>0.17011956385404001</v>
      </c>
      <c r="BI11" s="17"/>
      <c r="BJ11" s="17">
        <v>0.23775466730943901</v>
      </c>
      <c r="BK11" s="17">
        <v>0.22731667827051599</v>
      </c>
      <c r="BL11" s="17"/>
      <c r="BM11" s="17">
        <v>0.23499336242265101</v>
      </c>
      <c r="BN11" s="17">
        <v>0.23871472612665301</v>
      </c>
      <c r="BO11" s="17"/>
      <c r="BP11" s="17">
        <v>0.238544094887152</v>
      </c>
      <c r="BQ11" s="17">
        <v>0.21151000291993499</v>
      </c>
      <c r="BR11" s="17">
        <v>0.15012546402183999</v>
      </c>
      <c r="BS11" s="17">
        <v>0.24309777112647801</v>
      </c>
      <c r="BT11" s="17"/>
      <c r="BU11" s="17">
        <v>0.17970400889357999</v>
      </c>
      <c r="BV11" s="17">
        <v>0.30706303768588999</v>
      </c>
      <c r="BW11" s="17"/>
      <c r="BX11" s="17">
        <v>0.154438327326476</v>
      </c>
      <c r="BY11" s="17">
        <v>0.26798355886744202</v>
      </c>
      <c r="BZ11" s="17"/>
      <c r="CA11" s="17">
        <v>0.20855385297878801</v>
      </c>
      <c r="CB11" s="17">
        <v>0.31613630652116198</v>
      </c>
      <c r="CC11" s="17">
        <v>0.122947211841181</v>
      </c>
      <c r="CD11" s="17">
        <v>0.286262768525544</v>
      </c>
    </row>
    <row r="12" spans="2:82">
      <c r="B12" s="18" t="s">
        <v>226</v>
      </c>
      <c r="C12" s="17">
        <v>0.31608001619692599</v>
      </c>
      <c r="D12" s="17">
        <v>0.288873230714975</v>
      </c>
      <c r="E12" s="17">
        <v>0.34351242225975098</v>
      </c>
      <c r="F12" s="17"/>
      <c r="G12" s="17">
        <v>0.287257921428271</v>
      </c>
      <c r="H12" s="17">
        <v>0.261266791084177</v>
      </c>
      <c r="I12" s="17">
        <v>0.31575556113118203</v>
      </c>
      <c r="J12" s="17">
        <v>0.313101604291664</v>
      </c>
      <c r="K12" s="17">
        <v>0.35153305346788799</v>
      </c>
      <c r="L12" s="17">
        <v>0.35886870062593701</v>
      </c>
      <c r="M12" s="17"/>
      <c r="N12" s="17">
        <v>0.35204222462300999</v>
      </c>
      <c r="O12" s="17">
        <v>0.31518841624731597</v>
      </c>
      <c r="P12" s="17">
        <v>0.27534168453129398</v>
      </c>
      <c r="Q12" s="17">
        <v>0.312493178676087</v>
      </c>
      <c r="R12" s="17"/>
      <c r="S12" s="17">
        <v>0.27638958271786102</v>
      </c>
      <c r="T12" s="17">
        <v>0.30348942179265398</v>
      </c>
      <c r="U12" s="17">
        <v>0.34487661036752998</v>
      </c>
      <c r="V12" s="17">
        <v>0.35528191652003199</v>
      </c>
      <c r="W12" s="17">
        <v>0.307150956162208</v>
      </c>
      <c r="X12" s="17">
        <v>0.26584120814518197</v>
      </c>
      <c r="Y12" s="17">
        <v>0.33095107153953202</v>
      </c>
      <c r="Z12" s="17">
        <v>0.312457571399329</v>
      </c>
      <c r="AA12" s="17">
        <v>0.35208017974394101</v>
      </c>
      <c r="AB12" s="17">
        <v>0.35030901865886499</v>
      </c>
      <c r="AC12" s="17">
        <v>0.29862918519966902</v>
      </c>
      <c r="AD12" s="17">
        <v>0.29258820155420201</v>
      </c>
      <c r="AE12" s="17"/>
      <c r="AF12" s="17">
        <v>0.218910061402662</v>
      </c>
      <c r="AG12" s="17">
        <v>0.29998979976678902</v>
      </c>
      <c r="AH12" s="17">
        <v>0.304211742971218</v>
      </c>
      <c r="AI12" s="17">
        <v>0.31073295838543702</v>
      </c>
      <c r="AJ12" s="17">
        <v>0.31511311675384401</v>
      </c>
      <c r="AK12" s="17">
        <v>0.296238841299726</v>
      </c>
      <c r="AL12" s="17">
        <v>0.28054889393718502</v>
      </c>
      <c r="AM12" s="17">
        <v>0.31289580480284501</v>
      </c>
      <c r="AN12" s="17">
        <v>0.30728058608923298</v>
      </c>
      <c r="AO12" s="17">
        <v>0.29928105045305697</v>
      </c>
      <c r="AP12" s="17">
        <v>0.333393631582654</v>
      </c>
      <c r="AQ12" s="17">
        <v>0.37890986338062699</v>
      </c>
      <c r="AR12" s="17">
        <v>0.31295585829813399</v>
      </c>
      <c r="AS12" s="17">
        <v>0.33992061689914099</v>
      </c>
      <c r="AT12" s="17">
        <v>0.38272570557969998</v>
      </c>
      <c r="AU12" s="17">
        <v>0.34390031627505502</v>
      </c>
      <c r="AV12" s="17"/>
      <c r="AW12" s="17">
        <v>0.26235519603879698</v>
      </c>
      <c r="AX12" s="17">
        <v>0.33772731342208101</v>
      </c>
      <c r="AY12" s="17">
        <v>0.29018197315080502</v>
      </c>
      <c r="AZ12" s="17">
        <v>0.34258083817013402</v>
      </c>
      <c r="BA12" s="17">
        <v>0.34718631226816898</v>
      </c>
      <c r="BB12" s="17">
        <v>0.33145568930439701</v>
      </c>
      <c r="BC12" s="17"/>
      <c r="BD12" s="17">
        <v>0.29737685333410402</v>
      </c>
      <c r="BE12" s="17">
        <v>0.32421570972859698</v>
      </c>
      <c r="BF12" s="17">
        <v>0.34683869723557997</v>
      </c>
      <c r="BG12" s="17">
        <v>0.30041200097502202</v>
      </c>
      <c r="BH12" s="17">
        <v>0.26798118743455102</v>
      </c>
      <c r="BI12" s="17"/>
      <c r="BJ12" s="17">
        <v>0.328870143050289</v>
      </c>
      <c r="BK12" s="17">
        <v>0.25975709934142999</v>
      </c>
      <c r="BL12" s="17"/>
      <c r="BM12" s="17">
        <v>0.32144970520249799</v>
      </c>
      <c r="BN12" s="17">
        <v>0.28939797362165498</v>
      </c>
      <c r="BO12" s="17"/>
      <c r="BP12" s="17">
        <v>0.259074213263428</v>
      </c>
      <c r="BQ12" s="17">
        <v>0.27940613394966202</v>
      </c>
      <c r="BR12" s="17">
        <v>0.29555491348979501</v>
      </c>
      <c r="BS12" s="17">
        <v>0.33397222658546599</v>
      </c>
      <c r="BT12" s="17"/>
      <c r="BU12" s="17">
        <v>0.353474135828238</v>
      </c>
      <c r="BV12" s="17">
        <v>0.26847882576371901</v>
      </c>
      <c r="BW12" s="17"/>
      <c r="BX12" s="17">
        <v>0.30416060992482402</v>
      </c>
      <c r="BY12" s="17">
        <v>0.320807917683465</v>
      </c>
      <c r="BZ12" s="17"/>
      <c r="CA12" s="17">
        <v>0.30004057572273002</v>
      </c>
      <c r="CB12" s="17">
        <v>0.27620625981348401</v>
      </c>
      <c r="CC12" s="17">
        <v>0.36517081453366201</v>
      </c>
      <c r="CD12" s="17">
        <v>0.30605625004485498</v>
      </c>
    </row>
    <row r="13" spans="2:82">
      <c r="B13" s="18" t="s">
        <v>227</v>
      </c>
      <c r="C13" s="17">
        <v>0.20594193578779499</v>
      </c>
      <c r="D13" s="17">
        <v>0.190299927496314</v>
      </c>
      <c r="E13" s="17">
        <v>0.22072507863142399</v>
      </c>
      <c r="F13" s="17"/>
      <c r="G13" s="17">
        <v>0.203436790256181</v>
      </c>
      <c r="H13" s="17">
        <v>0.18735247534926699</v>
      </c>
      <c r="I13" s="17">
        <v>0.19513662835839499</v>
      </c>
      <c r="J13" s="17">
        <v>0.201114230776064</v>
      </c>
      <c r="K13" s="17">
        <v>0.19885608319081399</v>
      </c>
      <c r="L13" s="17">
        <v>0.240257598502914</v>
      </c>
      <c r="M13" s="17"/>
      <c r="N13" s="17">
        <v>0.25807487977709698</v>
      </c>
      <c r="O13" s="17">
        <v>0.229751123036079</v>
      </c>
      <c r="P13" s="17">
        <v>0.17946259449575</v>
      </c>
      <c r="Q13" s="17">
        <v>0.14671946915230399</v>
      </c>
      <c r="R13" s="17"/>
      <c r="S13" s="17">
        <v>0.22008384972432599</v>
      </c>
      <c r="T13" s="17">
        <v>0.23740303218874001</v>
      </c>
      <c r="U13" s="17">
        <v>0.18991539985356101</v>
      </c>
      <c r="V13" s="17">
        <v>0.16435627430807101</v>
      </c>
      <c r="W13" s="17">
        <v>0.150810986218093</v>
      </c>
      <c r="X13" s="17">
        <v>0.201706628031324</v>
      </c>
      <c r="Y13" s="17">
        <v>0.233270423635316</v>
      </c>
      <c r="Z13" s="17">
        <v>0.159275309802072</v>
      </c>
      <c r="AA13" s="17">
        <v>0.21324741318057799</v>
      </c>
      <c r="AB13" s="17">
        <v>0.23738624584718501</v>
      </c>
      <c r="AC13" s="17">
        <v>0.17777536335069399</v>
      </c>
      <c r="AD13" s="17">
        <v>0.22763242465834199</v>
      </c>
      <c r="AE13" s="17"/>
      <c r="AF13" s="17">
        <v>0.125845392052331</v>
      </c>
      <c r="AG13" s="17">
        <v>0.134975877688391</v>
      </c>
      <c r="AH13" s="17">
        <v>0.20079741564026701</v>
      </c>
      <c r="AI13" s="17">
        <v>0.14417843860717899</v>
      </c>
      <c r="AJ13" s="17">
        <v>0.20471524331987001</v>
      </c>
      <c r="AK13" s="17">
        <v>0.19322404318474201</v>
      </c>
      <c r="AL13" s="17">
        <v>0.220945871064016</v>
      </c>
      <c r="AM13" s="17">
        <v>0.17722217022574599</v>
      </c>
      <c r="AN13" s="17">
        <v>0.24849360995036199</v>
      </c>
      <c r="AO13" s="17">
        <v>0.236834541378977</v>
      </c>
      <c r="AP13" s="17">
        <v>0.21379388898056401</v>
      </c>
      <c r="AQ13" s="17">
        <v>0.225178431259346</v>
      </c>
      <c r="AR13" s="17">
        <v>0.19484306447011801</v>
      </c>
      <c r="AS13" s="17">
        <v>0.20231108763464201</v>
      </c>
      <c r="AT13" s="17">
        <v>0.25490100980278002</v>
      </c>
      <c r="AU13" s="17">
        <v>0.30956432686951901</v>
      </c>
      <c r="AV13" s="17"/>
      <c r="AW13" s="17">
        <v>0.22856166833562</v>
      </c>
      <c r="AX13" s="17">
        <v>0.21202244101274101</v>
      </c>
      <c r="AY13" s="17">
        <v>0.19473913226446601</v>
      </c>
      <c r="AZ13" s="17">
        <v>0.17821581512620099</v>
      </c>
      <c r="BA13" s="17">
        <v>0.21606722233820899</v>
      </c>
      <c r="BB13" s="17">
        <v>0.19267800739562099</v>
      </c>
      <c r="BC13" s="17"/>
      <c r="BD13" s="17">
        <v>0.15728654617739801</v>
      </c>
      <c r="BE13" s="17">
        <v>0.19604873573030601</v>
      </c>
      <c r="BF13" s="17">
        <v>0.23872612593986201</v>
      </c>
      <c r="BG13" s="17">
        <v>0.26097196651144899</v>
      </c>
      <c r="BH13" s="17">
        <v>0.306913711585656</v>
      </c>
      <c r="BI13" s="17"/>
      <c r="BJ13" s="17">
        <v>0.20265007534162199</v>
      </c>
      <c r="BK13" s="17">
        <v>0.222217798931855</v>
      </c>
      <c r="BL13" s="17"/>
      <c r="BM13" s="17">
        <v>0.20701843576841</v>
      </c>
      <c r="BN13" s="17">
        <v>0.20188063902155401</v>
      </c>
      <c r="BO13" s="17"/>
      <c r="BP13" s="17">
        <v>0.207864725072573</v>
      </c>
      <c r="BQ13" s="17">
        <v>0.21708460702542401</v>
      </c>
      <c r="BR13" s="17">
        <v>0.25730139604160901</v>
      </c>
      <c r="BS13" s="17">
        <v>0.203432304992475</v>
      </c>
      <c r="BT13" s="17"/>
      <c r="BU13" s="17">
        <v>0.26923069508540398</v>
      </c>
      <c r="BV13" s="17">
        <v>0.12537792429855699</v>
      </c>
      <c r="BW13" s="17"/>
      <c r="BX13" s="17">
        <v>0.31494864601720002</v>
      </c>
      <c r="BY13" s="17">
        <v>0.16270379325190801</v>
      </c>
      <c r="BZ13" s="17"/>
      <c r="CA13" s="17">
        <v>0.16069178836307299</v>
      </c>
      <c r="CB13" s="17">
        <v>9.1524203697246703E-2</v>
      </c>
      <c r="CC13" s="17">
        <v>0.35477468420761099</v>
      </c>
      <c r="CD13" s="17">
        <v>0.16843416805765099</v>
      </c>
    </row>
    <row r="14" spans="2:82">
      <c r="B14" s="18" t="s">
        <v>124</v>
      </c>
      <c r="C14" s="17">
        <v>2.6267255997215799E-2</v>
      </c>
      <c r="D14" s="17">
        <v>2.2983899850933E-2</v>
      </c>
      <c r="E14" s="17">
        <v>2.8734782694704301E-2</v>
      </c>
      <c r="F14" s="17"/>
      <c r="G14" s="17">
        <v>2.9371858766393401E-2</v>
      </c>
      <c r="H14" s="17">
        <v>3.2213754450560801E-2</v>
      </c>
      <c r="I14" s="17">
        <v>2.1601832728861198E-2</v>
      </c>
      <c r="J14" s="17">
        <v>2.85493958701061E-2</v>
      </c>
      <c r="K14" s="17">
        <v>2.47630834171194E-2</v>
      </c>
      <c r="L14" s="17">
        <v>2.23148591071471E-2</v>
      </c>
      <c r="M14" s="17"/>
      <c r="N14" s="17">
        <v>9.0030537985898197E-3</v>
      </c>
      <c r="O14" s="17">
        <v>1.86566122316871E-2</v>
      </c>
      <c r="P14" s="17">
        <v>3.9384134848229099E-2</v>
      </c>
      <c r="Q14" s="17">
        <v>3.9459274748342502E-2</v>
      </c>
      <c r="R14" s="17"/>
      <c r="S14" s="17">
        <v>2.7267278451359098E-2</v>
      </c>
      <c r="T14" s="17">
        <v>3.6650891049282402E-2</v>
      </c>
      <c r="U14" s="17">
        <v>3.4762073822776199E-2</v>
      </c>
      <c r="V14" s="17">
        <v>1.52642883227201E-2</v>
      </c>
      <c r="W14" s="17">
        <v>1.03490178953558E-2</v>
      </c>
      <c r="X14" s="17">
        <v>1.9291016637240699E-2</v>
      </c>
      <c r="Y14" s="17">
        <v>2.5569702486061101E-2</v>
      </c>
      <c r="Z14" s="17">
        <v>3.4125611618881599E-2</v>
      </c>
      <c r="AA14" s="17">
        <v>2.53835318136078E-2</v>
      </c>
      <c r="AB14" s="17">
        <v>2.9889462849023701E-2</v>
      </c>
      <c r="AC14" s="17">
        <v>1.5840368764474599E-2</v>
      </c>
      <c r="AD14" s="17">
        <v>4.6167426356768203E-2</v>
      </c>
      <c r="AE14" s="17"/>
      <c r="AF14" s="17">
        <v>0.13124239812242999</v>
      </c>
      <c r="AG14" s="17">
        <v>4.4533723268404303E-2</v>
      </c>
      <c r="AH14" s="17">
        <v>2.2381074481126799E-2</v>
      </c>
      <c r="AI14" s="17">
        <v>4.5055773504052002E-2</v>
      </c>
      <c r="AJ14" s="17">
        <v>3.3661688352382702E-2</v>
      </c>
      <c r="AK14" s="17">
        <v>3.5677726303357499E-2</v>
      </c>
      <c r="AL14" s="17">
        <v>2.27041269852871E-2</v>
      </c>
      <c r="AM14" s="17">
        <v>3.6097109968427299E-2</v>
      </c>
      <c r="AN14" s="17">
        <v>1.5780203925870599E-2</v>
      </c>
      <c r="AO14" s="17">
        <v>1.33322679678054E-2</v>
      </c>
      <c r="AP14" s="17">
        <v>1.7427510154042401E-2</v>
      </c>
      <c r="AQ14" s="17">
        <v>1.17145300937385E-2</v>
      </c>
      <c r="AR14" s="17">
        <v>5.38940193490999E-3</v>
      </c>
      <c r="AS14" s="17">
        <v>9.2714660552433697E-3</v>
      </c>
      <c r="AT14" s="17">
        <v>0</v>
      </c>
      <c r="AU14" s="17">
        <v>1.37591189167085E-2</v>
      </c>
      <c r="AV14" s="17"/>
      <c r="AW14" s="17">
        <v>2.45352131939683E-2</v>
      </c>
      <c r="AX14" s="17">
        <v>2.15615524074948E-2</v>
      </c>
      <c r="AY14" s="17">
        <v>3.1750570575468498E-2</v>
      </c>
      <c r="AZ14" s="17">
        <v>3.2268096299386699E-2</v>
      </c>
      <c r="BA14" s="17">
        <v>2.31796440344227E-2</v>
      </c>
      <c r="BB14" s="17">
        <v>2.7916043955184499E-2</v>
      </c>
      <c r="BC14" s="17"/>
      <c r="BD14" s="17">
        <v>3.84483254995618E-2</v>
      </c>
      <c r="BE14" s="17">
        <v>2.6930267828360398E-2</v>
      </c>
      <c r="BF14" s="17">
        <v>1.6533061225853699E-2</v>
      </c>
      <c r="BG14" s="17">
        <v>1.3205480627166999E-2</v>
      </c>
      <c r="BH14" s="17">
        <v>5.1526422686516603E-2</v>
      </c>
      <c r="BI14" s="17"/>
      <c r="BJ14" s="17">
        <v>2.64286881009719E-2</v>
      </c>
      <c r="BK14" s="17">
        <v>2.3032387637761199E-2</v>
      </c>
      <c r="BL14" s="17"/>
      <c r="BM14" s="17">
        <v>2.5748563357058E-2</v>
      </c>
      <c r="BN14" s="17">
        <v>2.7267585720306801E-2</v>
      </c>
      <c r="BO14" s="17"/>
      <c r="BP14" s="17">
        <v>3.2066678807765099E-2</v>
      </c>
      <c r="BQ14" s="17">
        <v>1.6623708768512602E-2</v>
      </c>
      <c r="BR14" s="17">
        <v>3.34087282712092E-2</v>
      </c>
      <c r="BS14" s="17">
        <v>2.57699381422337E-2</v>
      </c>
      <c r="BT14" s="17"/>
      <c r="BU14" s="17">
        <v>1.8218865625148101E-2</v>
      </c>
      <c r="BV14" s="17">
        <v>3.6512528958817903E-2</v>
      </c>
      <c r="BW14" s="17"/>
      <c r="BX14" s="17">
        <v>2.1359975435963199E-2</v>
      </c>
      <c r="BY14" s="17">
        <v>2.8213757234841399E-2</v>
      </c>
      <c r="BZ14" s="17"/>
      <c r="CA14" s="17">
        <v>7.6290763309359404E-3</v>
      </c>
      <c r="CB14" s="17">
        <v>2.5281088505629101E-2</v>
      </c>
      <c r="CC14" s="17">
        <v>1.7171190215111199E-2</v>
      </c>
      <c r="CD14" s="17">
        <v>4.1828883681998698E-2</v>
      </c>
    </row>
    <row r="15" spans="2:82">
      <c r="B15" s="18" t="s">
        <v>228</v>
      </c>
      <c r="C15" s="21">
        <v>0.215974529636942</v>
      </c>
      <c r="D15" s="21">
        <v>0.25141739327579898</v>
      </c>
      <c r="E15" s="21">
        <v>0.182463180358128</v>
      </c>
      <c r="F15" s="21"/>
      <c r="G15" s="21">
        <v>0.225403818363442</v>
      </c>
      <c r="H15" s="21">
        <v>0.286889669319633</v>
      </c>
      <c r="I15" s="21">
        <v>0.25571882380928901</v>
      </c>
      <c r="J15" s="21">
        <v>0.20479564380833401</v>
      </c>
      <c r="K15" s="21">
        <v>0.199120713946174</v>
      </c>
      <c r="L15" s="21">
        <v>0.13982919182752601</v>
      </c>
      <c r="M15" s="21"/>
      <c r="N15" s="21">
        <v>0.18638136177025899</v>
      </c>
      <c r="O15" s="21">
        <v>0.18726948446459399</v>
      </c>
      <c r="P15" s="21">
        <v>0.26973643246213802</v>
      </c>
      <c r="Q15" s="21">
        <v>0.232909527044762</v>
      </c>
      <c r="R15" s="21"/>
      <c r="S15" s="21">
        <v>0.24409887471326</v>
      </c>
      <c r="T15" s="21">
        <v>0.197366170484753</v>
      </c>
      <c r="U15" s="21">
        <v>0.19689553301344501</v>
      </c>
      <c r="V15" s="21">
        <v>0.21416016839425001</v>
      </c>
      <c r="W15" s="21">
        <v>0.23693057179612301</v>
      </c>
      <c r="X15" s="21">
        <v>0.26320857832037198</v>
      </c>
      <c r="Y15" s="21">
        <v>0.14908972010530799</v>
      </c>
      <c r="Z15" s="21">
        <v>0.246983341760174</v>
      </c>
      <c r="AA15" s="21">
        <v>0.21790800147364101</v>
      </c>
      <c r="AB15" s="21">
        <v>0.188582803813264</v>
      </c>
      <c r="AC15" s="21">
        <v>0.23762499804545301</v>
      </c>
      <c r="AD15" s="21">
        <v>0.20708922255824799</v>
      </c>
      <c r="AE15" s="21"/>
      <c r="AF15" s="21">
        <v>0.344427343692502</v>
      </c>
      <c r="AG15" s="21">
        <v>0.3128688431562</v>
      </c>
      <c r="AH15" s="21">
        <v>0.20382442834791401</v>
      </c>
      <c r="AI15" s="21">
        <v>0.27321865684802499</v>
      </c>
      <c r="AJ15" s="21">
        <v>0.22640293104089301</v>
      </c>
      <c r="AK15" s="21">
        <v>0.21070831390960601</v>
      </c>
      <c r="AL15" s="21">
        <v>0.23672585048175199</v>
      </c>
      <c r="AM15" s="21">
        <v>0.20909027507952199</v>
      </c>
      <c r="AN15" s="21">
        <v>0.16267660682211499</v>
      </c>
      <c r="AO15" s="21">
        <v>0.210605531306335</v>
      </c>
      <c r="AP15" s="21">
        <v>0.22604321955302301</v>
      </c>
      <c r="AQ15" s="21">
        <v>0.18640175707776999</v>
      </c>
      <c r="AR15" s="21">
        <v>0.234851652114765</v>
      </c>
      <c r="AS15" s="21">
        <v>0.230743052096754</v>
      </c>
      <c r="AT15" s="21">
        <v>0.17262918361711099</v>
      </c>
      <c r="AU15" s="21">
        <v>0.167242209233948</v>
      </c>
      <c r="AV15" s="21"/>
      <c r="AW15" s="21">
        <v>0.25881335945738998</v>
      </c>
      <c r="AX15" s="21">
        <v>0.195281026411918</v>
      </c>
      <c r="AY15" s="21">
        <v>0.23439674717275899</v>
      </c>
      <c r="AZ15" s="21">
        <v>0.20937267903748499</v>
      </c>
      <c r="BA15" s="21">
        <v>0.16979644008043299</v>
      </c>
      <c r="BB15" s="21">
        <v>0.210900365110644</v>
      </c>
      <c r="BC15" s="21"/>
      <c r="BD15" s="21">
        <v>0.24495454874273001</v>
      </c>
      <c r="BE15" s="21">
        <v>0.202202612911938</v>
      </c>
      <c r="BF15" s="21">
        <v>0.18155627918435099</v>
      </c>
      <c r="BG15" s="21">
        <v>0.235548238757919</v>
      </c>
      <c r="BH15" s="21">
        <v>0.20345911443923601</v>
      </c>
      <c r="BI15" s="21"/>
      <c r="BJ15" s="21">
        <v>0.20429642619767799</v>
      </c>
      <c r="BK15" s="21">
        <v>0.26767603581843802</v>
      </c>
      <c r="BL15" s="21"/>
      <c r="BM15" s="21">
        <v>0.210789933249383</v>
      </c>
      <c r="BN15" s="21">
        <v>0.24273907550983201</v>
      </c>
      <c r="BO15" s="21"/>
      <c r="BP15" s="21">
        <v>0.26245028796908199</v>
      </c>
      <c r="BQ15" s="21">
        <v>0.27537554733646602</v>
      </c>
      <c r="BR15" s="21">
        <v>0.26360949817554702</v>
      </c>
      <c r="BS15" s="21">
        <v>0.193727759153347</v>
      </c>
      <c r="BT15" s="21"/>
      <c r="BU15" s="21">
        <v>0.17937229456762999</v>
      </c>
      <c r="BV15" s="21">
        <v>0.262567683293017</v>
      </c>
      <c r="BW15" s="21"/>
      <c r="BX15" s="21">
        <v>0.205092441295536</v>
      </c>
      <c r="BY15" s="21">
        <v>0.22029097296234401</v>
      </c>
      <c r="BZ15" s="21"/>
      <c r="CA15" s="21">
        <v>0.32308470660447203</v>
      </c>
      <c r="CB15" s="21">
        <v>0.29085214146247801</v>
      </c>
      <c r="CC15" s="21">
        <v>0.13993609920243399</v>
      </c>
      <c r="CD15" s="21">
        <v>0.197417929689951</v>
      </c>
    </row>
    <row r="16" spans="2:82">
      <c r="B16" s="18" t="s">
        <v>229</v>
      </c>
      <c r="C16" s="21">
        <v>0.52202195198472101</v>
      </c>
      <c r="D16" s="21">
        <v>0.47917315821128897</v>
      </c>
      <c r="E16" s="21">
        <v>0.56423750089117497</v>
      </c>
      <c r="F16" s="21"/>
      <c r="G16" s="21">
        <v>0.490694711684452</v>
      </c>
      <c r="H16" s="21">
        <v>0.44861926643344302</v>
      </c>
      <c r="I16" s="21">
        <v>0.51089218948957704</v>
      </c>
      <c r="J16" s="21">
        <v>0.51421583506772806</v>
      </c>
      <c r="K16" s="21">
        <v>0.55038913665870204</v>
      </c>
      <c r="L16" s="21">
        <v>0.59912629912884996</v>
      </c>
      <c r="M16" s="21"/>
      <c r="N16" s="21">
        <v>0.61011710440010702</v>
      </c>
      <c r="O16" s="21">
        <v>0.544939539283395</v>
      </c>
      <c r="P16" s="21">
        <v>0.45480427902704401</v>
      </c>
      <c r="Q16" s="21">
        <v>0.459212647828391</v>
      </c>
      <c r="R16" s="21"/>
      <c r="S16" s="21">
        <v>0.496473432442187</v>
      </c>
      <c r="T16" s="21">
        <v>0.54089245398139396</v>
      </c>
      <c r="U16" s="21">
        <v>0.53479201022109102</v>
      </c>
      <c r="V16" s="21">
        <v>0.51963819082810303</v>
      </c>
      <c r="W16" s="21">
        <v>0.45796194238030102</v>
      </c>
      <c r="X16" s="21">
        <v>0.46754783617650503</v>
      </c>
      <c r="Y16" s="21">
        <v>0.56422149517484699</v>
      </c>
      <c r="Z16" s="21">
        <v>0.471732881201401</v>
      </c>
      <c r="AA16" s="21">
        <v>0.56532759292451895</v>
      </c>
      <c r="AB16" s="21">
        <v>0.58769526450604903</v>
      </c>
      <c r="AC16" s="21">
        <v>0.47640454855036302</v>
      </c>
      <c r="AD16" s="21">
        <v>0.52022062621254395</v>
      </c>
      <c r="AE16" s="21"/>
      <c r="AF16" s="21">
        <v>0.34475545345499298</v>
      </c>
      <c r="AG16" s="21">
        <v>0.43496567745518</v>
      </c>
      <c r="AH16" s="21">
        <v>0.50500915861148599</v>
      </c>
      <c r="AI16" s="21">
        <v>0.45491139699261601</v>
      </c>
      <c r="AJ16" s="21">
        <v>0.51982836007371402</v>
      </c>
      <c r="AK16" s="21">
        <v>0.48946288448446801</v>
      </c>
      <c r="AL16" s="21">
        <v>0.50149476500120005</v>
      </c>
      <c r="AM16" s="21">
        <v>0.490117975028591</v>
      </c>
      <c r="AN16" s="21">
        <v>0.55577419603959499</v>
      </c>
      <c r="AO16" s="21">
        <v>0.53611559183203294</v>
      </c>
      <c r="AP16" s="21">
        <v>0.54718752056321796</v>
      </c>
      <c r="AQ16" s="21">
        <v>0.60408829463997404</v>
      </c>
      <c r="AR16" s="21">
        <v>0.507798922768252</v>
      </c>
      <c r="AS16" s="21">
        <v>0.542231704533784</v>
      </c>
      <c r="AT16" s="21">
        <v>0.63762671538247995</v>
      </c>
      <c r="AU16" s="21">
        <v>0.65346464314457298</v>
      </c>
      <c r="AV16" s="21"/>
      <c r="AW16" s="21">
        <v>0.49091686437441701</v>
      </c>
      <c r="AX16" s="21">
        <v>0.54974975443482299</v>
      </c>
      <c r="AY16" s="21">
        <v>0.484921105415271</v>
      </c>
      <c r="AZ16" s="21">
        <v>0.52079665329633495</v>
      </c>
      <c r="BA16" s="21">
        <v>0.56325353460637895</v>
      </c>
      <c r="BB16" s="21">
        <v>0.52413369670001797</v>
      </c>
      <c r="BC16" s="21"/>
      <c r="BD16" s="21">
        <v>0.45466339951150198</v>
      </c>
      <c r="BE16" s="21">
        <v>0.52026444545890405</v>
      </c>
      <c r="BF16" s="21">
        <v>0.58556482317544201</v>
      </c>
      <c r="BG16" s="21">
        <v>0.56138396748647101</v>
      </c>
      <c r="BH16" s="21">
        <v>0.57489489902020696</v>
      </c>
      <c r="BI16" s="21"/>
      <c r="BJ16" s="21">
        <v>0.53152021839191199</v>
      </c>
      <c r="BK16" s="21">
        <v>0.48197489827328499</v>
      </c>
      <c r="BL16" s="21"/>
      <c r="BM16" s="21">
        <v>0.528468140970908</v>
      </c>
      <c r="BN16" s="21">
        <v>0.49127861264320899</v>
      </c>
      <c r="BO16" s="21"/>
      <c r="BP16" s="21">
        <v>0.46693893833600097</v>
      </c>
      <c r="BQ16" s="21">
        <v>0.496490740975087</v>
      </c>
      <c r="BR16" s="21">
        <v>0.55285630953140397</v>
      </c>
      <c r="BS16" s="21">
        <v>0.53740453157794099</v>
      </c>
      <c r="BT16" s="21"/>
      <c r="BU16" s="21">
        <v>0.62270483091364204</v>
      </c>
      <c r="BV16" s="21">
        <v>0.393856750062275</v>
      </c>
      <c r="BW16" s="21"/>
      <c r="BX16" s="21">
        <v>0.61910925594202504</v>
      </c>
      <c r="BY16" s="21">
        <v>0.48351171093537298</v>
      </c>
      <c r="BZ16" s="21"/>
      <c r="CA16" s="21">
        <v>0.46073236408580298</v>
      </c>
      <c r="CB16" s="21">
        <v>0.36773046351073102</v>
      </c>
      <c r="CC16" s="21">
        <v>0.719945498741273</v>
      </c>
      <c r="CD16" s="21">
        <v>0.47449041810250597</v>
      </c>
    </row>
    <row r="17" spans="2:82">
      <c r="B17" s="18" t="s">
        <v>230</v>
      </c>
      <c r="C17" s="22">
        <v>-0.30604742234777998</v>
      </c>
      <c r="D17" s="22">
        <v>-0.22775576493548999</v>
      </c>
      <c r="E17" s="22">
        <v>-0.381774320533047</v>
      </c>
      <c r="F17" s="22"/>
      <c r="G17" s="22">
        <v>-0.26529089332101002</v>
      </c>
      <c r="H17" s="22">
        <v>-0.16172959711381099</v>
      </c>
      <c r="I17" s="22">
        <v>-0.25517336568028898</v>
      </c>
      <c r="J17" s="22">
        <v>-0.30942019125939302</v>
      </c>
      <c r="K17" s="22">
        <v>-0.35126842271252701</v>
      </c>
      <c r="L17" s="22">
        <v>-0.459297107301324</v>
      </c>
      <c r="M17" s="22"/>
      <c r="N17" s="22">
        <v>-0.42373574262984798</v>
      </c>
      <c r="O17" s="22">
        <v>-0.35767005481880099</v>
      </c>
      <c r="P17" s="22">
        <v>-0.18506784656490599</v>
      </c>
      <c r="Q17" s="22">
        <v>-0.22630312078362899</v>
      </c>
      <c r="R17" s="22"/>
      <c r="S17" s="22">
        <v>-0.25237455772892797</v>
      </c>
      <c r="T17" s="22">
        <v>-0.34352628349664099</v>
      </c>
      <c r="U17" s="22">
        <v>-0.33789647720764598</v>
      </c>
      <c r="V17" s="22">
        <v>-0.30547802243385302</v>
      </c>
      <c r="W17" s="22">
        <v>-0.22103137058417699</v>
      </c>
      <c r="X17" s="22">
        <v>-0.20433925785613299</v>
      </c>
      <c r="Y17" s="22">
        <v>-0.41513177506953902</v>
      </c>
      <c r="Z17" s="22">
        <v>-0.224749539441227</v>
      </c>
      <c r="AA17" s="22">
        <v>-0.34741959145087797</v>
      </c>
      <c r="AB17" s="22">
        <v>-0.399112460692785</v>
      </c>
      <c r="AC17" s="22">
        <v>-0.23877955050491001</v>
      </c>
      <c r="AD17" s="22">
        <v>-0.31313140365429498</v>
      </c>
      <c r="AE17" s="22"/>
      <c r="AF17" s="22">
        <v>-3.2810976249086899E-4</v>
      </c>
      <c r="AG17" s="22">
        <v>-0.12209683429897999</v>
      </c>
      <c r="AH17" s="22">
        <v>-0.30118473026357201</v>
      </c>
      <c r="AI17" s="22">
        <v>-0.181692740144591</v>
      </c>
      <c r="AJ17" s="22">
        <v>-0.29342542903282098</v>
      </c>
      <c r="AK17" s="22">
        <v>-0.27875457057486103</v>
      </c>
      <c r="AL17" s="22">
        <v>-0.26476891451944901</v>
      </c>
      <c r="AM17" s="22">
        <v>-0.28102769994906901</v>
      </c>
      <c r="AN17" s="22">
        <v>-0.39309758921748</v>
      </c>
      <c r="AO17" s="22">
        <v>-0.32551006052569798</v>
      </c>
      <c r="AP17" s="22">
        <v>-0.32114430101019498</v>
      </c>
      <c r="AQ17" s="22">
        <v>-0.41768653756220298</v>
      </c>
      <c r="AR17" s="22">
        <v>-0.27294727065348601</v>
      </c>
      <c r="AS17" s="22">
        <v>-0.31148865243703</v>
      </c>
      <c r="AT17" s="22">
        <v>-0.46499753176536801</v>
      </c>
      <c r="AU17" s="22">
        <v>-0.48622243391062497</v>
      </c>
      <c r="AV17" s="22"/>
      <c r="AW17" s="22">
        <v>-0.232103504917027</v>
      </c>
      <c r="AX17" s="22">
        <v>-0.35446872802290502</v>
      </c>
      <c r="AY17" s="22">
        <v>-0.25052435824251201</v>
      </c>
      <c r="AZ17" s="22">
        <v>-0.31142397425884999</v>
      </c>
      <c r="BA17" s="22">
        <v>-0.39345709452594602</v>
      </c>
      <c r="BB17" s="22">
        <v>-0.313233331589374</v>
      </c>
      <c r="BC17" s="22"/>
      <c r="BD17" s="22">
        <v>-0.20970885076877199</v>
      </c>
      <c r="BE17" s="22">
        <v>-0.31806183254696602</v>
      </c>
      <c r="BF17" s="22">
        <v>-0.40400854399109098</v>
      </c>
      <c r="BG17" s="22">
        <v>-0.32583572872855199</v>
      </c>
      <c r="BH17" s="22">
        <v>-0.37143578458097198</v>
      </c>
      <c r="BI17" s="22"/>
      <c r="BJ17" s="22">
        <v>-0.32722379219423398</v>
      </c>
      <c r="BK17" s="22">
        <v>-0.214298862454848</v>
      </c>
      <c r="BL17" s="22"/>
      <c r="BM17" s="22">
        <v>-0.317678207721525</v>
      </c>
      <c r="BN17" s="22">
        <v>-0.24853953713337801</v>
      </c>
      <c r="BO17" s="22"/>
      <c r="BP17" s="22">
        <v>-0.20448865036691999</v>
      </c>
      <c r="BQ17" s="22">
        <v>-0.221115193638621</v>
      </c>
      <c r="BR17" s="22">
        <v>-0.289246811355857</v>
      </c>
      <c r="BS17" s="22">
        <v>-0.34367677242459299</v>
      </c>
      <c r="BT17" s="22"/>
      <c r="BU17" s="22">
        <v>-0.443332536346012</v>
      </c>
      <c r="BV17" s="22">
        <v>-0.131289066769259</v>
      </c>
      <c r="BW17" s="22"/>
      <c r="BX17" s="22">
        <v>-0.41401681464648799</v>
      </c>
      <c r="BY17" s="22">
        <v>-0.26322073797302797</v>
      </c>
      <c r="BZ17" s="22"/>
      <c r="CA17" s="22">
        <v>-0.13764765748133101</v>
      </c>
      <c r="CB17" s="22">
        <v>-7.6878322048253095E-2</v>
      </c>
      <c r="CC17" s="22">
        <v>-0.58000939953883901</v>
      </c>
      <c r="CD17" s="22">
        <v>-0.277072488412556</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6.79134751284836E-2</v>
      </c>
      <c r="D9" s="17">
        <v>8.75777413242666E-2</v>
      </c>
      <c r="E9" s="17">
        <v>4.8711907363099299E-2</v>
      </c>
      <c r="F9" s="17"/>
      <c r="G9" s="17">
        <v>9.6656884205949298E-2</v>
      </c>
      <c r="H9" s="17">
        <v>8.5568282345471799E-2</v>
      </c>
      <c r="I9" s="17">
        <v>7.3879648795135297E-2</v>
      </c>
      <c r="J9" s="17">
        <v>4.86121782194327E-2</v>
      </c>
      <c r="K9" s="17">
        <v>5.9619462148923802E-2</v>
      </c>
      <c r="L9" s="17">
        <v>5.0765470543470602E-2</v>
      </c>
      <c r="M9" s="17"/>
      <c r="N9" s="17">
        <v>5.6185171557230698E-2</v>
      </c>
      <c r="O9" s="17">
        <v>5.3772372766330297E-2</v>
      </c>
      <c r="P9" s="17">
        <v>7.8985274138218695E-2</v>
      </c>
      <c r="Q9" s="17">
        <v>8.7311087292357606E-2</v>
      </c>
      <c r="R9" s="17"/>
      <c r="S9" s="17">
        <v>7.7199249157931804E-2</v>
      </c>
      <c r="T9" s="17">
        <v>5.1830597631047998E-2</v>
      </c>
      <c r="U9" s="17">
        <v>7.2863669912662701E-2</v>
      </c>
      <c r="V9" s="17">
        <v>7.5286959354453703E-2</v>
      </c>
      <c r="W9" s="17">
        <v>9.2096118221760698E-2</v>
      </c>
      <c r="X9" s="17">
        <v>8.5634352551089296E-2</v>
      </c>
      <c r="Y9" s="17">
        <v>6.3895922953076098E-2</v>
      </c>
      <c r="Z9" s="17">
        <v>6.9435688922589098E-2</v>
      </c>
      <c r="AA9" s="17">
        <v>6.0233614109918399E-2</v>
      </c>
      <c r="AB9" s="17">
        <v>4.29013149041481E-2</v>
      </c>
      <c r="AC9" s="17">
        <v>7.7354340634677901E-2</v>
      </c>
      <c r="AD9" s="17">
        <v>4.5501421530403999E-2</v>
      </c>
      <c r="AE9" s="17"/>
      <c r="AF9" s="17">
        <v>4.1286791694622398E-2</v>
      </c>
      <c r="AG9" s="17">
        <v>0.13992223411622101</v>
      </c>
      <c r="AH9" s="17">
        <v>8.15800932594343E-2</v>
      </c>
      <c r="AI9" s="17">
        <v>7.2067852469797605E-2</v>
      </c>
      <c r="AJ9" s="17">
        <v>5.8977030022835698E-2</v>
      </c>
      <c r="AK9" s="17">
        <v>7.9403939064608894E-2</v>
      </c>
      <c r="AL9" s="17">
        <v>6.4350770558366494E-2</v>
      </c>
      <c r="AM9" s="17">
        <v>5.8584626820562799E-2</v>
      </c>
      <c r="AN9" s="17">
        <v>7.0260079696576203E-2</v>
      </c>
      <c r="AO9" s="17">
        <v>4.8750175975900201E-2</v>
      </c>
      <c r="AP9" s="17">
        <v>7.1787071955141502E-2</v>
      </c>
      <c r="AQ9" s="17">
        <v>5.4457552709081501E-2</v>
      </c>
      <c r="AR9" s="17">
        <v>3.4499024218423199E-2</v>
      </c>
      <c r="AS9" s="17">
        <v>7.6040352548174303E-2</v>
      </c>
      <c r="AT9" s="17">
        <v>2.0856012384696199E-2</v>
      </c>
      <c r="AU9" s="17">
        <v>8.4815498505203799E-2</v>
      </c>
      <c r="AV9" s="17"/>
      <c r="AW9" s="17">
        <v>8.0512411375221499E-2</v>
      </c>
      <c r="AX9" s="17">
        <v>5.6468962252870299E-2</v>
      </c>
      <c r="AY9" s="17">
        <v>8.6563297099802095E-2</v>
      </c>
      <c r="AZ9" s="17">
        <v>6.9886630035760497E-2</v>
      </c>
      <c r="BA9" s="17">
        <v>4.5304314238925301E-2</v>
      </c>
      <c r="BB9" s="17">
        <v>6.7022974650193995E-2</v>
      </c>
      <c r="BC9" s="17"/>
      <c r="BD9" s="17">
        <v>7.4410426108245997E-2</v>
      </c>
      <c r="BE9" s="17">
        <v>5.9306366954982398E-2</v>
      </c>
      <c r="BF9" s="17">
        <v>5.8626815391002902E-2</v>
      </c>
      <c r="BG9" s="17">
        <v>8.0232453144087196E-2</v>
      </c>
      <c r="BH9" s="17">
        <v>5.8885847285908802E-2</v>
      </c>
      <c r="BI9" s="17"/>
      <c r="BJ9" s="17">
        <v>6.1917092456202097E-2</v>
      </c>
      <c r="BK9" s="17">
        <v>9.4210971922984194E-2</v>
      </c>
      <c r="BL9" s="17"/>
      <c r="BM9" s="17">
        <v>6.4234564919906506E-2</v>
      </c>
      <c r="BN9" s="17">
        <v>8.7910231422278995E-2</v>
      </c>
      <c r="BO9" s="17"/>
      <c r="BP9" s="17">
        <v>9.5017513076224899E-2</v>
      </c>
      <c r="BQ9" s="17">
        <v>8.9624289578469199E-2</v>
      </c>
      <c r="BR9" s="17">
        <v>6.7919161090033695E-2</v>
      </c>
      <c r="BS9" s="17">
        <v>5.8046556456119197E-2</v>
      </c>
      <c r="BT9" s="17"/>
      <c r="BU9" s="17">
        <v>5.9227605573185897E-2</v>
      </c>
      <c r="BV9" s="17">
        <v>7.8970233112258301E-2</v>
      </c>
      <c r="BW9" s="17"/>
      <c r="BX9" s="17">
        <v>5.9280736174842301E-2</v>
      </c>
      <c r="BY9" s="17">
        <v>7.1337701000148898E-2</v>
      </c>
      <c r="BZ9" s="17"/>
      <c r="CA9" s="17">
        <v>0.12945298487620099</v>
      </c>
      <c r="CB9" s="17">
        <v>9.0540661152761007E-2</v>
      </c>
      <c r="CC9" s="17">
        <v>4.9686599045834001E-2</v>
      </c>
      <c r="CD9" s="17">
        <v>4.96085711526194E-2</v>
      </c>
    </row>
    <row r="10" spans="2:82">
      <c r="B10" s="18" t="s">
        <v>224</v>
      </c>
      <c r="C10" s="17">
        <v>0.17771062546424499</v>
      </c>
      <c r="D10" s="17">
        <v>0.196990143621459</v>
      </c>
      <c r="E10" s="17">
        <v>0.1602019989106</v>
      </c>
      <c r="F10" s="17"/>
      <c r="G10" s="17">
        <v>0.17436896328808399</v>
      </c>
      <c r="H10" s="17">
        <v>0.22288527772597999</v>
      </c>
      <c r="I10" s="17">
        <v>0.195324995897946</v>
      </c>
      <c r="J10" s="17">
        <v>0.17018345732885801</v>
      </c>
      <c r="K10" s="17">
        <v>0.17146812990415999</v>
      </c>
      <c r="L10" s="17">
        <v>0.13903278172490799</v>
      </c>
      <c r="M10" s="17"/>
      <c r="N10" s="17">
        <v>0.155943513412</v>
      </c>
      <c r="O10" s="17">
        <v>0.17023095271413299</v>
      </c>
      <c r="P10" s="17">
        <v>0.20493948346299401</v>
      </c>
      <c r="Q10" s="17">
        <v>0.18508212925177001</v>
      </c>
      <c r="R10" s="17"/>
      <c r="S10" s="17">
        <v>0.19253592057388</v>
      </c>
      <c r="T10" s="17">
        <v>0.16006111937103701</v>
      </c>
      <c r="U10" s="17">
        <v>0.165716163976286</v>
      </c>
      <c r="V10" s="17">
        <v>0.162837425024635</v>
      </c>
      <c r="W10" s="17">
        <v>0.21137992708579201</v>
      </c>
      <c r="X10" s="17">
        <v>0.187580125129097</v>
      </c>
      <c r="Y10" s="17">
        <v>0.13452003108132199</v>
      </c>
      <c r="Z10" s="17">
        <v>0.21855224464866099</v>
      </c>
      <c r="AA10" s="17">
        <v>0.19599701245698101</v>
      </c>
      <c r="AB10" s="17">
        <v>0.168992324176653</v>
      </c>
      <c r="AC10" s="17">
        <v>0.169957383621403</v>
      </c>
      <c r="AD10" s="17">
        <v>0.18617741335347399</v>
      </c>
      <c r="AE10" s="17"/>
      <c r="AF10" s="17">
        <v>0.33863003383229601</v>
      </c>
      <c r="AG10" s="17">
        <v>0.1887437754431</v>
      </c>
      <c r="AH10" s="17">
        <v>0.17969856599949499</v>
      </c>
      <c r="AI10" s="17">
        <v>0.175175033565378</v>
      </c>
      <c r="AJ10" s="17">
        <v>0.15815877592552099</v>
      </c>
      <c r="AK10" s="17">
        <v>0.20217300055686099</v>
      </c>
      <c r="AL10" s="17">
        <v>0.18132174102029999</v>
      </c>
      <c r="AM10" s="17">
        <v>0.157986357090562</v>
      </c>
      <c r="AN10" s="17">
        <v>0.19095643775500401</v>
      </c>
      <c r="AO10" s="17">
        <v>0.208804866841343</v>
      </c>
      <c r="AP10" s="17">
        <v>0.19915586298985499</v>
      </c>
      <c r="AQ10" s="17">
        <v>0.14461767577374701</v>
      </c>
      <c r="AR10" s="17">
        <v>0.181433102550385</v>
      </c>
      <c r="AS10" s="17">
        <v>0.1679688537497</v>
      </c>
      <c r="AT10" s="17">
        <v>0.177917368156086</v>
      </c>
      <c r="AU10" s="17">
        <v>0.16373266552587001</v>
      </c>
      <c r="AV10" s="17"/>
      <c r="AW10" s="17">
        <v>0.17255982118755001</v>
      </c>
      <c r="AX10" s="17">
        <v>0.174922984205336</v>
      </c>
      <c r="AY10" s="17">
        <v>0.19159311419778199</v>
      </c>
      <c r="AZ10" s="17">
        <v>0.17581298331117701</v>
      </c>
      <c r="BA10" s="17">
        <v>0.178704793854079</v>
      </c>
      <c r="BB10" s="17">
        <v>0.18656836069250901</v>
      </c>
      <c r="BC10" s="17"/>
      <c r="BD10" s="17">
        <v>0.196931326334221</v>
      </c>
      <c r="BE10" s="17">
        <v>0.17166926276283401</v>
      </c>
      <c r="BF10" s="17">
        <v>0.16941774124434</v>
      </c>
      <c r="BG10" s="17">
        <v>0.14812027079049001</v>
      </c>
      <c r="BH10" s="17">
        <v>0.19064776392416499</v>
      </c>
      <c r="BI10" s="17"/>
      <c r="BJ10" s="17">
        <v>0.17471234035494199</v>
      </c>
      <c r="BK10" s="17">
        <v>0.19384609397643801</v>
      </c>
      <c r="BL10" s="17"/>
      <c r="BM10" s="17">
        <v>0.17541275016574401</v>
      </c>
      <c r="BN10" s="17">
        <v>0.18788639608035099</v>
      </c>
      <c r="BO10" s="17"/>
      <c r="BP10" s="17">
        <v>0.178768064807445</v>
      </c>
      <c r="BQ10" s="17">
        <v>0.22439964569300599</v>
      </c>
      <c r="BR10" s="17">
        <v>0.22579226627961599</v>
      </c>
      <c r="BS10" s="17">
        <v>0.167104167437226</v>
      </c>
      <c r="BT10" s="17"/>
      <c r="BU10" s="17">
        <v>0.15883134979665001</v>
      </c>
      <c r="BV10" s="17">
        <v>0.20174317403484099</v>
      </c>
      <c r="BW10" s="17"/>
      <c r="BX10" s="17">
        <v>0.17529032937351</v>
      </c>
      <c r="BY10" s="17">
        <v>0.17867064991714299</v>
      </c>
      <c r="BZ10" s="17"/>
      <c r="CA10" s="17">
        <v>0.253909229467013</v>
      </c>
      <c r="CB10" s="17">
        <v>0.20795976685757001</v>
      </c>
      <c r="CC10" s="17">
        <v>0.157638106617423</v>
      </c>
      <c r="CD10" s="17">
        <v>0.15021733492199801</v>
      </c>
    </row>
    <row r="11" spans="2:82">
      <c r="B11" s="18" t="s">
        <v>225</v>
      </c>
      <c r="C11" s="17">
        <v>0.27205253160302101</v>
      </c>
      <c r="D11" s="17">
        <v>0.25704589609422701</v>
      </c>
      <c r="E11" s="17">
        <v>0.28580582146894801</v>
      </c>
      <c r="F11" s="17"/>
      <c r="G11" s="17">
        <v>0.29076725617444499</v>
      </c>
      <c r="H11" s="17">
        <v>0.27718141485654302</v>
      </c>
      <c r="I11" s="17">
        <v>0.28588096774294303</v>
      </c>
      <c r="J11" s="17">
        <v>0.29435428530501101</v>
      </c>
      <c r="K11" s="17">
        <v>0.241507160868109</v>
      </c>
      <c r="L11" s="17">
        <v>0.24647644589978401</v>
      </c>
      <c r="M11" s="17"/>
      <c r="N11" s="17">
        <v>0.23963618998508501</v>
      </c>
      <c r="O11" s="17">
        <v>0.25850493028829102</v>
      </c>
      <c r="P11" s="17">
        <v>0.28583328608032599</v>
      </c>
      <c r="Q11" s="17">
        <v>0.307073683050469</v>
      </c>
      <c r="R11" s="17"/>
      <c r="S11" s="17">
        <v>0.30065899929205803</v>
      </c>
      <c r="T11" s="17">
        <v>0.257138247385931</v>
      </c>
      <c r="U11" s="17">
        <v>0.28728592642949602</v>
      </c>
      <c r="V11" s="17">
        <v>0.29133056298357002</v>
      </c>
      <c r="W11" s="17">
        <v>0.25536439454999998</v>
      </c>
      <c r="X11" s="17">
        <v>0.28165063522796102</v>
      </c>
      <c r="Y11" s="17">
        <v>0.294702106276585</v>
      </c>
      <c r="Z11" s="17">
        <v>0.29297141221965001</v>
      </c>
      <c r="AA11" s="17">
        <v>0.23267831323048399</v>
      </c>
      <c r="AB11" s="17">
        <v>0.25440268617004302</v>
      </c>
      <c r="AC11" s="17">
        <v>0.26283883542530101</v>
      </c>
      <c r="AD11" s="17">
        <v>0.23925743021114501</v>
      </c>
      <c r="AE11" s="17"/>
      <c r="AF11" s="17">
        <v>0.12848478819470299</v>
      </c>
      <c r="AG11" s="17">
        <v>0.31662138364437098</v>
      </c>
      <c r="AH11" s="17">
        <v>0.27218803518326001</v>
      </c>
      <c r="AI11" s="17">
        <v>0.29049969284809002</v>
      </c>
      <c r="AJ11" s="17">
        <v>0.29170502956127597</v>
      </c>
      <c r="AK11" s="17">
        <v>0.24813431259288901</v>
      </c>
      <c r="AL11" s="17">
        <v>0.275064764785377</v>
      </c>
      <c r="AM11" s="17">
        <v>0.30276138987252399</v>
      </c>
      <c r="AN11" s="17">
        <v>0.262294837504914</v>
      </c>
      <c r="AO11" s="17">
        <v>0.26215641069482998</v>
      </c>
      <c r="AP11" s="17">
        <v>0.23135797531649099</v>
      </c>
      <c r="AQ11" s="17">
        <v>0.22977868106315499</v>
      </c>
      <c r="AR11" s="17">
        <v>0.308393712018532</v>
      </c>
      <c r="AS11" s="17">
        <v>0.249024179915879</v>
      </c>
      <c r="AT11" s="17">
        <v>0.272244858859575</v>
      </c>
      <c r="AU11" s="17">
        <v>0.22697746536890301</v>
      </c>
      <c r="AV11" s="17"/>
      <c r="AW11" s="17">
        <v>0.31189975065590803</v>
      </c>
      <c r="AX11" s="17">
        <v>0.25549900123251001</v>
      </c>
      <c r="AY11" s="17">
        <v>0.24583949246642001</v>
      </c>
      <c r="AZ11" s="17">
        <v>0.26007936281626598</v>
      </c>
      <c r="BA11" s="17">
        <v>0.26026549442754299</v>
      </c>
      <c r="BB11" s="17">
        <v>0.31642441189159398</v>
      </c>
      <c r="BC11" s="17"/>
      <c r="BD11" s="17">
        <v>0.30150589983003301</v>
      </c>
      <c r="BE11" s="17">
        <v>0.26407483242884899</v>
      </c>
      <c r="BF11" s="17">
        <v>0.25106143824504001</v>
      </c>
      <c r="BG11" s="17">
        <v>0.269490953587879</v>
      </c>
      <c r="BH11" s="17">
        <v>0.25235859696430402</v>
      </c>
      <c r="BI11" s="17"/>
      <c r="BJ11" s="17">
        <v>0.25982791391513799</v>
      </c>
      <c r="BK11" s="17">
        <v>0.324699012359079</v>
      </c>
      <c r="BL11" s="17"/>
      <c r="BM11" s="17">
        <v>0.26623525090710298</v>
      </c>
      <c r="BN11" s="17">
        <v>0.30254085683127102</v>
      </c>
      <c r="BO11" s="17"/>
      <c r="BP11" s="17">
        <v>0.31304349205079102</v>
      </c>
      <c r="BQ11" s="17">
        <v>0.25943318963721401</v>
      </c>
      <c r="BR11" s="17">
        <v>0.273974637854627</v>
      </c>
      <c r="BS11" s="17">
        <v>0.26699380455448202</v>
      </c>
      <c r="BT11" s="17"/>
      <c r="BU11" s="17">
        <v>0.244276644808372</v>
      </c>
      <c r="BV11" s="17">
        <v>0.307410103590255</v>
      </c>
      <c r="BW11" s="17"/>
      <c r="BX11" s="17">
        <v>0.24239558968607899</v>
      </c>
      <c r="BY11" s="17">
        <v>0.28381612926673</v>
      </c>
      <c r="BZ11" s="17"/>
      <c r="CA11" s="17">
        <v>0.19822992940985101</v>
      </c>
      <c r="CB11" s="17">
        <v>0.31574738522553403</v>
      </c>
      <c r="CC11" s="17">
        <v>0.18092943339925699</v>
      </c>
      <c r="CD11" s="17">
        <v>0.34688338553507297</v>
      </c>
    </row>
    <row r="12" spans="2:82">
      <c r="B12" s="18" t="s">
        <v>226</v>
      </c>
      <c r="C12" s="17">
        <v>0.27738925470973003</v>
      </c>
      <c r="D12" s="17">
        <v>0.25930145947349398</v>
      </c>
      <c r="E12" s="17">
        <v>0.29597195010778399</v>
      </c>
      <c r="F12" s="17"/>
      <c r="G12" s="17">
        <v>0.25267066508644598</v>
      </c>
      <c r="H12" s="17">
        <v>0.262357103240696</v>
      </c>
      <c r="I12" s="17">
        <v>0.27143047409681498</v>
      </c>
      <c r="J12" s="17">
        <v>0.24600278519417501</v>
      </c>
      <c r="K12" s="17">
        <v>0.316564045379162</v>
      </c>
      <c r="L12" s="17">
        <v>0.31021007225187502</v>
      </c>
      <c r="M12" s="17"/>
      <c r="N12" s="17">
        <v>0.30983160820371702</v>
      </c>
      <c r="O12" s="17">
        <v>0.30369437382239201</v>
      </c>
      <c r="P12" s="17">
        <v>0.25579587345502502</v>
      </c>
      <c r="Q12" s="17">
        <v>0.23339352851376499</v>
      </c>
      <c r="R12" s="17"/>
      <c r="S12" s="17">
        <v>0.22553720425545101</v>
      </c>
      <c r="T12" s="17">
        <v>0.29911706525023202</v>
      </c>
      <c r="U12" s="17">
        <v>0.28055770700091698</v>
      </c>
      <c r="V12" s="17">
        <v>0.29446976680618497</v>
      </c>
      <c r="W12" s="17">
        <v>0.28727877174008798</v>
      </c>
      <c r="X12" s="17">
        <v>0.25242435893182102</v>
      </c>
      <c r="Y12" s="17">
        <v>0.29956899143787502</v>
      </c>
      <c r="Z12" s="17">
        <v>0.26009664133152299</v>
      </c>
      <c r="AA12" s="17">
        <v>0.28223526458748899</v>
      </c>
      <c r="AB12" s="17">
        <v>0.30870700393008899</v>
      </c>
      <c r="AC12" s="17">
        <v>0.287604311076397</v>
      </c>
      <c r="AD12" s="17">
        <v>0.25251922292548401</v>
      </c>
      <c r="AE12" s="17"/>
      <c r="AF12" s="17">
        <v>0.315931839505315</v>
      </c>
      <c r="AG12" s="17">
        <v>0.199214937174715</v>
      </c>
      <c r="AH12" s="17">
        <v>0.26412141492169</v>
      </c>
      <c r="AI12" s="17">
        <v>0.28140484275591499</v>
      </c>
      <c r="AJ12" s="17">
        <v>0.28397250505532601</v>
      </c>
      <c r="AK12" s="17">
        <v>0.25676898892618799</v>
      </c>
      <c r="AL12" s="17">
        <v>0.260126448939557</v>
      </c>
      <c r="AM12" s="17">
        <v>0.25676005825721399</v>
      </c>
      <c r="AN12" s="17">
        <v>0.30531784028402698</v>
      </c>
      <c r="AO12" s="17">
        <v>0.30343924522989102</v>
      </c>
      <c r="AP12" s="17">
        <v>0.29257422683105</v>
      </c>
      <c r="AQ12" s="17">
        <v>0.36972472064149497</v>
      </c>
      <c r="AR12" s="17">
        <v>0.23194959610732199</v>
      </c>
      <c r="AS12" s="17">
        <v>0.30617810685097901</v>
      </c>
      <c r="AT12" s="17">
        <v>0.25071280911070898</v>
      </c>
      <c r="AU12" s="17">
        <v>0.30473732723193703</v>
      </c>
      <c r="AV12" s="17"/>
      <c r="AW12" s="17">
        <v>0.23953569559350199</v>
      </c>
      <c r="AX12" s="17">
        <v>0.29562096270023003</v>
      </c>
      <c r="AY12" s="17">
        <v>0.273798088962519</v>
      </c>
      <c r="AZ12" s="17">
        <v>0.29897544193826397</v>
      </c>
      <c r="BA12" s="17">
        <v>0.29883667340092901</v>
      </c>
      <c r="BB12" s="17">
        <v>0.23569366967708</v>
      </c>
      <c r="BC12" s="17"/>
      <c r="BD12" s="17">
        <v>0.24515591999872599</v>
      </c>
      <c r="BE12" s="17">
        <v>0.30192183178399701</v>
      </c>
      <c r="BF12" s="17">
        <v>0.29749002551568998</v>
      </c>
      <c r="BG12" s="17">
        <v>0.27423177026557</v>
      </c>
      <c r="BH12" s="17">
        <v>0.253249315545929</v>
      </c>
      <c r="BI12" s="17"/>
      <c r="BJ12" s="17">
        <v>0.28836525841440103</v>
      </c>
      <c r="BK12" s="17">
        <v>0.23031166853606999</v>
      </c>
      <c r="BL12" s="17"/>
      <c r="BM12" s="17">
        <v>0.28311553537745998</v>
      </c>
      <c r="BN12" s="17">
        <v>0.24649714887808</v>
      </c>
      <c r="BO12" s="17"/>
      <c r="BP12" s="17">
        <v>0.243060263554506</v>
      </c>
      <c r="BQ12" s="17">
        <v>0.244655907331674</v>
      </c>
      <c r="BR12" s="17">
        <v>0.25139151792501502</v>
      </c>
      <c r="BS12" s="17">
        <v>0.29087891628259299</v>
      </c>
      <c r="BT12" s="17"/>
      <c r="BU12" s="17">
        <v>0.31000555767474602</v>
      </c>
      <c r="BV12" s="17">
        <v>0.23587003019067199</v>
      </c>
      <c r="BW12" s="17"/>
      <c r="BX12" s="17">
        <v>0.28036480531664498</v>
      </c>
      <c r="BY12" s="17">
        <v>0.27620898533921301</v>
      </c>
      <c r="BZ12" s="17"/>
      <c r="CA12" s="17">
        <v>0.25908799534942201</v>
      </c>
      <c r="CB12" s="17">
        <v>0.244491905920275</v>
      </c>
      <c r="CC12" s="17">
        <v>0.31460727009838202</v>
      </c>
      <c r="CD12" s="17">
        <v>0.27396122188039801</v>
      </c>
    </row>
    <row r="13" spans="2:82">
      <c r="B13" s="18" t="s">
        <v>227</v>
      </c>
      <c r="C13" s="17">
        <v>0.16360478577988499</v>
      </c>
      <c r="D13" s="17">
        <v>0.171409009535647</v>
      </c>
      <c r="E13" s="17">
        <v>0.15478423962788801</v>
      </c>
      <c r="F13" s="17"/>
      <c r="G13" s="17">
        <v>0.13736222459212299</v>
      </c>
      <c r="H13" s="17">
        <v>0.122982447607952</v>
      </c>
      <c r="I13" s="17">
        <v>0.13208219572858401</v>
      </c>
      <c r="J13" s="17">
        <v>0.18549435213021101</v>
      </c>
      <c r="K13" s="17">
        <v>0.177211886448887</v>
      </c>
      <c r="L13" s="17">
        <v>0.21300711757275501</v>
      </c>
      <c r="M13" s="17"/>
      <c r="N13" s="17">
        <v>0.21788764310985101</v>
      </c>
      <c r="O13" s="17">
        <v>0.18193472762686499</v>
      </c>
      <c r="P13" s="17">
        <v>0.109829457793925</v>
      </c>
      <c r="Q13" s="17">
        <v>0.134811023153839</v>
      </c>
      <c r="R13" s="17"/>
      <c r="S13" s="17">
        <v>0.157987608815504</v>
      </c>
      <c r="T13" s="17">
        <v>0.19823381685393399</v>
      </c>
      <c r="U13" s="17">
        <v>0.15458019381045901</v>
      </c>
      <c r="V13" s="17">
        <v>0.13898342806282599</v>
      </c>
      <c r="W13" s="17">
        <v>0.13043686798597401</v>
      </c>
      <c r="X13" s="17">
        <v>0.15472490324795299</v>
      </c>
      <c r="Y13" s="17">
        <v>0.1652843004115</v>
      </c>
      <c r="Z13" s="17">
        <v>0.10724688517889799</v>
      </c>
      <c r="AA13" s="17">
        <v>0.18122559401427399</v>
      </c>
      <c r="AB13" s="17">
        <v>0.19571557356135599</v>
      </c>
      <c r="AC13" s="17">
        <v>0.137229210613554</v>
      </c>
      <c r="AD13" s="17">
        <v>0.195413948550266</v>
      </c>
      <c r="AE13" s="17"/>
      <c r="AF13" s="17">
        <v>4.3629477109585202E-2</v>
      </c>
      <c r="AG13" s="17">
        <v>0.12668429687754501</v>
      </c>
      <c r="AH13" s="17">
        <v>0.14186783652801199</v>
      </c>
      <c r="AI13" s="17">
        <v>0.116756084327133</v>
      </c>
      <c r="AJ13" s="17">
        <v>0.16332996477011899</v>
      </c>
      <c r="AK13" s="17">
        <v>0.16881266625322</v>
      </c>
      <c r="AL13" s="17">
        <v>0.17327288710199201</v>
      </c>
      <c r="AM13" s="17">
        <v>0.18482342434958501</v>
      </c>
      <c r="AN13" s="17">
        <v>0.15012208409946001</v>
      </c>
      <c r="AO13" s="17">
        <v>0.15151875580548699</v>
      </c>
      <c r="AP13" s="17">
        <v>0.178662133484354</v>
      </c>
      <c r="AQ13" s="17">
        <v>0.17211828999291701</v>
      </c>
      <c r="AR13" s="17">
        <v>0.21714345104661201</v>
      </c>
      <c r="AS13" s="17">
        <v>0.16403716899367199</v>
      </c>
      <c r="AT13" s="17">
        <v>0.24792465092736399</v>
      </c>
      <c r="AU13" s="17">
        <v>0.19457407659120601</v>
      </c>
      <c r="AV13" s="17"/>
      <c r="AW13" s="17">
        <v>0.16516320725946701</v>
      </c>
      <c r="AX13" s="17">
        <v>0.16932220777903201</v>
      </c>
      <c r="AY13" s="17">
        <v>0.16301145046715301</v>
      </c>
      <c r="AZ13" s="17">
        <v>0.15213595399888299</v>
      </c>
      <c r="BA13" s="17">
        <v>0.16836965455887501</v>
      </c>
      <c r="BB13" s="17">
        <v>0.16087877650398399</v>
      </c>
      <c r="BC13" s="17"/>
      <c r="BD13" s="17">
        <v>0.11641903394894899</v>
      </c>
      <c r="BE13" s="17">
        <v>0.163231961302924</v>
      </c>
      <c r="BF13" s="17">
        <v>0.20112999859542499</v>
      </c>
      <c r="BG13" s="17">
        <v>0.20014024251384799</v>
      </c>
      <c r="BH13" s="17">
        <v>0.21300683056177699</v>
      </c>
      <c r="BI13" s="17"/>
      <c r="BJ13" s="17">
        <v>0.17218165036510499</v>
      </c>
      <c r="BK13" s="17">
        <v>0.124420459829524</v>
      </c>
      <c r="BL13" s="17"/>
      <c r="BM13" s="17">
        <v>0.169808503709106</v>
      </c>
      <c r="BN13" s="17">
        <v>0.13212102682056401</v>
      </c>
      <c r="BO13" s="17"/>
      <c r="BP13" s="17">
        <v>0.13563053291911001</v>
      </c>
      <c r="BQ13" s="17">
        <v>0.155799831640206</v>
      </c>
      <c r="BR13" s="17">
        <v>0.15930183230175199</v>
      </c>
      <c r="BS13" s="17">
        <v>0.173207738356706</v>
      </c>
      <c r="BT13" s="17"/>
      <c r="BU13" s="17">
        <v>0.201029600885168</v>
      </c>
      <c r="BV13" s="17">
        <v>0.115964521259192</v>
      </c>
      <c r="BW13" s="17"/>
      <c r="BX13" s="17">
        <v>0.218378050545492</v>
      </c>
      <c r="BY13" s="17">
        <v>0.141878653286692</v>
      </c>
      <c r="BZ13" s="17"/>
      <c r="CA13" s="17">
        <v>0.15020370267994401</v>
      </c>
      <c r="CB13" s="17">
        <v>9.2260393488216297E-2</v>
      </c>
      <c r="CC13" s="17">
        <v>0.27876449963514699</v>
      </c>
      <c r="CD13" s="17">
        <v>0.1123841028397</v>
      </c>
    </row>
    <row r="14" spans="2:82">
      <c r="B14" s="18" t="s">
        <v>124</v>
      </c>
      <c r="C14" s="17">
        <v>4.1329327314635303E-2</v>
      </c>
      <c r="D14" s="17">
        <v>2.7675749950905999E-2</v>
      </c>
      <c r="E14" s="17">
        <v>5.4524082521679403E-2</v>
      </c>
      <c r="F14" s="17"/>
      <c r="G14" s="17">
        <v>4.8174006652952898E-2</v>
      </c>
      <c r="H14" s="17">
        <v>2.90254742233573E-2</v>
      </c>
      <c r="I14" s="17">
        <v>4.14017177385766E-2</v>
      </c>
      <c r="J14" s="17">
        <v>5.5352941822311097E-2</v>
      </c>
      <c r="K14" s="17">
        <v>3.3629315250758698E-2</v>
      </c>
      <c r="L14" s="17">
        <v>4.0508112007207303E-2</v>
      </c>
      <c r="M14" s="17"/>
      <c r="N14" s="17">
        <v>2.05158737321159E-2</v>
      </c>
      <c r="O14" s="17">
        <v>3.1862642781988901E-2</v>
      </c>
      <c r="P14" s="17">
        <v>6.4616625069511005E-2</v>
      </c>
      <c r="Q14" s="17">
        <v>5.2328548737799102E-2</v>
      </c>
      <c r="R14" s="17"/>
      <c r="S14" s="17">
        <v>4.6081017905174597E-2</v>
      </c>
      <c r="T14" s="17">
        <v>3.3619153507818099E-2</v>
      </c>
      <c r="U14" s="17">
        <v>3.8996338870179698E-2</v>
      </c>
      <c r="V14" s="17">
        <v>3.7091857768330502E-2</v>
      </c>
      <c r="W14" s="17">
        <v>2.3443920416384701E-2</v>
      </c>
      <c r="X14" s="17">
        <v>3.79856249120787E-2</v>
      </c>
      <c r="Y14" s="17">
        <v>4.2028647839642101E-2</v>
      </c>
      <c r="Z14" s="17">
        <v>5.1697127698678499E-2</v>
      </c>
      <c r="AA14" s="17">
        <v>4.7630201600853302E-2</v>
      </c>
      <c r="AB14" s="17">
        <v>2.9281097257710401E-2</v>
      </c>
      <c r="AC14" s="17">
        <v>6.5015918628667305E-2</v>
      </c>
      <c r="AD14" s="17">
        <v>8.1130563429227198E-2</v>
      </c>
      <c r="AE14" s="17"/>
      <c r="AF14" s="17">
        <v>0.132037069663478</v>
      </c>
      <c r="AG14" s="17">
        <v>2.88133727440484E-2</v>
      </c>
      <c r="AH14" s="17">
        <v>6.0544054108108397E-2</v>
      </c>
      <c r="AI14" s="17">
        <v>6.4096494033685406E-2</v>
      </c>
      <c r="AJ14" s="17">
        <v>4.38566946649218E-2</v>
      </c>
      <c r="AK14" s="17">
        <v>4.4707092606232901E-2</v>
      </c>
      <c r="AL14" s="17">
        <v>4.5863387594408299E-2</v>
      </c>
      <c r="AM14" s="17">
        <v>3.9084143609552299E-2</v>
      </c>
      <c r="AN14" s="17">
        <v>2.1048720660018699E-2</v>
      </c>
      <c r="AO14" s="17">
        <v>2.53305454525477E-2</v>
      </c>
      <c r="AP14" s="17">
        <v>2.6462729423108101E-2</v>
      </c>
      <c r="AQ14" s="17">
        <v>2.9303079819604502E-2</v>
      </c>
      <c r="AR14" s="17">
        <v>2.6581114058725999E-2</v>
      </c>
      <c r="AS14" s="17">
        <v>3.6751337941595699E-2</v>
      </c>
      <c r="AT14" s="17">
        <v>3.0344300561569001E-2</v>
      </c>
      <c r="AU14" s="17">
        <v>2.5162966776880302E-2</v>
      </c>
      <c r="AV14" s="17"/>
      <c r="AW14" s="17">
        <v>3.0329113928350401E-2</v>
      </c>
      <c r="AX14" s="17">
        <v>4.8165881830021899E-2</v>
      </c>
      <c r="AY14" s="17">
        <v>3.9194556806323499E-2</v>
      </c>
      <c r="AZ14" s="17">
        <v>4.3109627899649103E-2</v>
      </c>
      <c r="BA14" s="17">
        <v>4.8519069519648003E-2</v>
      </c>
      <c r="BB14" s="17">
        <v>3.3411806584639298E-2</v>
      </c>
      <c r="BC14" s="17"/>
      <c r="BD14" s="17">
        <v>6.5577393779824897E-2</v>
      </c>
      <c r="BE14" s="17">
        <v>3.97957447664141E-2</v>
      </c>
      <c r="BF14" s="17">
        <v>2.2273981008501E-2</v>
      </c>
      <c r="BG14" s="17">
        <v>2.7784309698126401E-2</v>
      </c>
      <c r="BH14" s="17">
        <v>3.1851645717917001E-2</v>
      </c>
      <c r="BI14" s="17"/>
      <c r="BJ14" s="17">
        <v>4.2995744494211799E-2</v>
      </c>
      <c r="BK14" s="17">
        <v>3.2511793375904902E-2</v>
      </c>
      <c r="BL14" s="17"/>
      <c r="BM14" s="17">
        <v>4.1193394920681199E-2</v>
      </c>
      <c r="BN14" s="17">
        <v>4.3044339967455297E-2</v>
      </c>
      <c r="BO14" s="17"/>
      <c r="BP14" s="17">
        <v>3.4480133591923E-2</v>
      </c>
      <c r="BQ14" s="17">
        <v>2.60871361194309E-2</v>
      </c>
      <c r="BR14" s="17">
        <v>2.1620584548955699E-2</v>
      </c>
      <c r="BS14" s="17">
        <v>4.3768816912873702E-2</v>
      </c>
      <c r="BT14" s="17"/>
      <c r="BU14" s="17">
        <v>2.6629241261877101E-2</v>
      </c>
      <c r="BV14" s="17">
        <v>6.0041937812783303E-2</v>
      </c>
      <c r="BW14" s="17"/>
      <c r="BX14" s="17">
        <v>2.4290488903431402E-2</v>
      </c>
      <c r="BY14" s="17">
        <v>4.8087881190072297E-2</v>
      </c>
      <c r="BZ14" s="17"/>
      <c r="CA14" s="17">
        <v>9.1161582175680392E-3</v>
      </c>
      <c r="CB14" s="17">
        <v>4.8999887355644103E-2</v>
      </c>
      <c r="CC14" s="17">
        <v>1.8374091203957499E-2</v>
      </c>
      <c r="CD14" s="17">
        <v>6.6945383670210495E-2</v>
      </c>
    </row>
    <row r="15" spans="2:82">
      <c r="B15" s="18" t="s">
        <v>228</v>
      </c>
      <c r="C15" s="21">
        <v>0.24562410059272799</v>
      </c>
      <c r="D15" s="21">
        <v>0.28456788494572499</v>
      </c>
      <c r="E15" s="21">
        <v>0.20891390627369999</v>
      </c>
      <c r="F15" s="21"/>
      <c r="G15" s="21">
        <v>0.27102584749403302</v>
      </c>
      <c r="H15" s="21">
        <v>0.30845356007145203</v>
      </c>
      <c r="I15" s="21">
        <v>0.26920464469308097</v>
      </c>
      <c r="J15" s="21">
        <v>0.21879563554829101</v>
      </c>
      <c r="K15" s="21">
        <v>0.23108759205308399</v>
      </c>
      <c r="L15" s="21">
        <v>0.18979825226837899</v>
      </c>
      <c r="M15" s="21"/>
      <c r="N15" s="21">
        <v>0.21212868496923101</v>
      </c>
      <c r="O15" s="21">
        <v>0.22400332548046401</v>
      </c>
      <c r="P15" s="21">
        <v>0.283924757601212</v>
      </c>
      <c r="Q15" s="21">
        <v>0.27239321654412801</v>
      </c>
      <c r="R15" s="21"/>
      <c r="S15" s="21">
        <v>0.269735169731812</v>
      </c>
      <c r="T15" s="21">
        <v>0.21189171700208501</v>
      </c>
      <c r="U15" s="21">
        <v>0.23857983388894799</v>
      </c>
      <c r="V15" s="21">
        <v>0.23812438437908801</v>
      </c>
      <c r="W15" s="21">
        <v>0.30347604530755301</v>
      </c>
      <c r="X15" s="21">
        <v>0.27321447768018597</v>
      </c>
      <c r="Y15" s="21">
        <v>0.19841595403439799</v>
      </c>
      <c r="Z15" s="21">
        <v>0.28798793357125102</v>
      </c>
      <c r="AA15" s="21">
        <v>0.25623062656689999</v>
      </c>
      <c r="AB15" s="21">
        <v>0.211893639080802</v>
      </c>
      <c r="AC15" s="21">
        <v>0.247311724256081</v>
      </c>
      <c r="AD15" s="21">
        <v>0.231678834883878</v>
      </c>
      <c r="AE15" s="21"/>
      <c r="AF15" s="21">
        <v>0.37991682552691902</v>
      </c>
      <c r="AG15" s="21">
        <v>0.32866600955932102</v>
      </c>
      <c r="AH15" s="21">
        <v>0.26127865925892901</v>
      </c>
      <c r="AI15" s="21">
        <v>0.247242886035176</v>
      </c>
      <c r="AJ15" s="21">
        <v>0.21713580594835699</v>
      </c>
      <c r="AK15" s="21">
        <v>0.28157693962147001</v>
      </c>
      <c r="AL15" s="21">
        <v>0.24567251157866599</v>
      </c>
      <c r="AM15" s="21">
        <v>0.216570983911125</v>
      </c>
      <c r="AN15" s="21">
        <v>0.26121651745157998</v>
      </c>
      <c r="AO15" s="21">
        <v>0.25755504281724301</v>
      </c>
      <c r="AP15" s="21">
        <v>0.27094293494499699</v>
      </c>
      <c r="AQ15" s="21">
        <v>0.19907522848282799</v>
      </c>
      <c r="AR15" s="21">
        <v>0.21593212676880799</v>
      </c>
      <c r="AS15" s="21">
        <v>0.24400920629787501</v>
      </c>
      <c r="AT15" s="21">
        <v>0.198773380540782</v>
      </c>
      <c r="AU15" s="21">
        <v>0.24854816403107399</v>
      </c>
      <c r="AV15" s="21"/>
      <c r="AW15" s="21">
        <v>0.253072232562772</v>
      </c>
      <c r="AX15" s="21">
        <v>0.23139194645820699</v>
      </c>
      <c r="AY15" s="21">
        <v>0.27815641129758401</v>
      </c>
      <c r="AZ15" s="21">
        <v>0.24569961334693699</v>
      </c>
      <c r="BA15" s="21">
        <v>0.224009108093005</v>
      </c>
      <c r="BB15" s="21">
        <v>0.25359133534270301</v>
      </c>
      <c r="BC15" s="21"/>
      <c r="BD15" s="21">
        <v>0.271341752442467</v>
      </c>
      <c r="BE15" s="21">
        <v>0.23097562971781699</v>
      </c>
      <c r="BF15" s="21">
        <v>0.22804455663534301</v>
      </c>
      <c r="BG15" s="21">
        <v>0.22835272393457701</v>
      </c>
      <c r="BH15" s="21">
        <v>0.249533611210073</v>
      </c>
      <c r="BI15" s="21"/>
      <c r="BJ15" s="21">
        <v>0.23662943281114401</v>
      </c>
      <c r="BK15" s="21">
        <v>0.28805706589942198</v>
      </c>
      <c r="BL15" s="21"/>
      <c r="BM15" s="21">
        <v>0.23964731508564999</v>
      </c>
      <c r="BN15" s="21">
        <v>0.27579662750263001</v>
      </c>
      <c r="BO15" s="21"/>
      <c r="BP15" s="21">
        <v>0.27378557788366997</v>
      </c>
      <c r="BQ15" s="21">
        <v>0.31402393527147499</v>
      </c>
      <c r="BR15" s="21">
        <v>0.29371142736965</v>
      </c>
      <c r="BS15" s="21">
        <v>0.22515072389334501</v>
      </c>
      <c r="BT15" s="21"/>
      <c r="BU15" s="21">
        <v>0.21805895536983599</v>
      </c>
      <c r="BV15" s="21">
        <v>0.28071340714709903</v>
      </c>
      <c r="BW15" s="21"/>
      <c r="BX15" s="21">
        <v>0.234571065548352</v>
      </c>
      <c r="BY15" s="21">
        <v>0.25000835091729201</v>
      </c>
      <c r="BZ15" s="21"/>
      <c r="CA15" s="21">
        <v>0.38336221434321499</v>
      </c>
      <c r="CB15" s="21">
        <v>0.298500428010331</v>
      </c>
      <c r="CC15" s="21">
        <v>0.207324705663257</v>
      </c>
      <c r="CD15" s="21">
        <v>0.199825906074618</v>
      </c>
    </row>
    <row r="16" spans="2:82">
      <c r="B16" s="18" t="s">
        <v>229</v>
      </c>
      <c r="C16" s="21">
        <v>0.44099404048961499</v>
      </c>
      <c r="D16" s="21">
        <v>0.43071046900914201</v>
      </c>
      <c r="E16" s="21">
        <v>0.450756189735672</v>
      </c>
      <c r="F16" s="21"/>
      <c r="G16" s="21">
        <v>0.39003288967856897</v>
      </c>
      <c r="H16" s="21">
        <v>0.38533955084864802</v>
      </c>
      <c r="I16" s="21">
        <v>0.40351266982539902</v>
      </c>
      <c r="J16" s="21">
        <v>0.43149713732438699</v>
      </c>
      <c r="K16" s="21">
        <v>0.49377593182804902</v>
      </c>
      <c r="L16" s="21">
        <v>0.52321718982462995</v>
      </c>
      <c r="M16" s="21"/>
      <c r="N16" s="21">
        <v>0.527719251313569</v>
      </c>
      <c r="O16" s="21">
        <v>0.48562910144925697</v>
      </c>
      <c r="P16" s="21">
        <v>0.36562533124895003</v>
      </c>
      <c r="Q16" s="21">
        <v>0.36820455166760402</v>
      </c>
      <c r="R16" s="21"/>
      <c r="S16" s="21">
        <v>0.38352481307095498</v>
      </c>
      <c r="T16" s="21">
        <v>0.497350882104166</v>
      </c>
      <c r="U16" s="21">
        <v>0.43513790081137599</v>
      </c>
      <c r="V16" s="21">
        <v>0.43345319486901102</v>
      </c>
      <c r="W16" s="21">
        <v>0.41771563972606202</v>
      </c>
      <c r="X16" s="21">
        <v>0.40714926217977399</v>
      </c>
      <c r="Y16" s="21">
        <v>0.46485329184937502</v>
      </c>
      <c r="Z16" s="21">
        <v>0.36734352651042101</v>
      </c>
      <c r="AA16" s="21">
        <v>0.463460858601763</v>
      </c>
      <c r="AB16" s="21">
        <v>0.50442257749144503</v>
      </c>
      <c r="AC16" s="21">
        <v>0.42483352168995098</v>
      </c>
      <c r="AD16" s="21">
        <v>0.44793317147575001</v>
      </c>
      <c r="AE16" s="21"/>
      <c r="AF16" s="21">
        <v>0.35956131661489998</v>
      </c>
      <c r="AG16" s="21">
        <v>0.32589923405226001</v>
      </c>
      <c r="AH16" s="21">
        <v>0.40598925144970299</v>
      </c>
      <c r="AI16" s="21">
        <v>0.39816092708304801</v>
      </c>
      <c r="AJ16" s="21">
        <v>0.44730246982544503</v>
      </c>
      <c r="AK16" s="21">
        <v>0.42558165517940799</v>
      </c>
      <c r="AL16" s="21">
        <v>0.43339933604154901</v>
      </c>
      <c r="AM16" s="21">
        <v>0.44158348260679903</v>
      </c>
      <c r="AN16" s="21">
        <v>0.45543992438348702</v>
      </c>
      <c r="AO16" s="21">
        <v>0.45495800103537898</v>
      </c>
      <c r="AP16" s="21">
        <v>0.471236360315404</v>
      </c>
      <c r="AQ16" s="21">
        <v>0.54184301063441198</v>
      </c>
      <c r="AR16" s="21">
        <v>0.449093047153934</v>
      </c>
      <c r="AS16" s="21">
        <v>0.47021527584465</v>
      </c>
      <c r="AT16" s="21">
        <v>0.49863746003807402</v>
      </c>
      <c r="AU16" s="21">
        <v>0.49931140382314299</v>
      </c>
      <c r="AV16" s="21"/>
      <c r="AW16" s="21">
        <v>0.404698902852969</v>
      </c>
      <c r="AX16" s="21">
        <v>0.46494317047926198</v>
      </c>
      <c r="AY16" s="21">
        <v>0.43680953942967199</v>
      </c>
      <c r="AZ16" s="21">
        <v>0.451111395937147</v>
      </c>
      <c r="BA16" s="21">
        <v>0.46720632795980399</v>
      </c>
      <c r="BB16" s="21">
        <v>0.39657244618106402</v>
      </c>
      <c r="BC16" s="21"/>
      <c r="BD16" s="21">
        <v>0.36157495394767503</v>
      </c>
      <c r="BE16" s="21">
        <v>0.46515379308692101</v>
      </c>
      <c r="BF16" s="21">
        <v>0.498620024111116</v>
      </c>
      <c r="BG16" s="21">
        <v>0.47437201277941798</v>
      </c>
      <c r="BH16" s="21">
        <v>0.46625614610770599</v>
      </c>
      <c r="BI16" s="21"/>
      <c r="BJ16" s="21">
        <v>0.46054690877950599</v>
      </c>
      <c r="BK16" s="21">
        <v>0.35473212836559398</v>
      </c>
      <c r="BL16" s="21"/>
      <c r="BM16" s="21">
        <v>0.45292403908656598</v>
      </c>
      <c r="BN16" s="21">
        <v>0.37861817569864398</v>
      </c>
      <c r="BO16" s="21"/>
      <c r="BP16" s="21">
        <v>0.37869079647361598</v>
      </c>
      <c r="BQ16" s="21">
        <v>0.40045573897188003</v>
      </c>
      <c r="BR16" s="21">
        <v>0.41069335022676801</v>
      </c>
      <c r="BS16" s="21">
        <v>0.46408665463929899</v>
      </c>
      <c r="BT16" s="21"/>
      <c r="BU16" s="21">
        <v>0.51103515855991499</v>
      </c>
      <c r="BV16" s="21">
        <v>0.35183455144986298</v>
      </c>
      <c r="BW16" s="21"/>
      <c r="BX16" s="21">
        <v>0.49874285586213801</v>
      </c>
      <c r="BY16" s="21">
        <v>0.41808763862590498</v>
      </c>
      <c r="BZ16" s="21"/>
      <c r="CA16" s="21">
        <v>0.40929169802936599</v>
      </c>
      <c r="CB16" s="21">
        <v>0.336752299408491</v>
      </c>
      <c r="CC16" s="21">
        <v>0.59337176973352901</v>
      </c>
      <c r="CD16" s="21">
        <v>0.38634532472009803</v>
      </c>
    </row>
    <row r="17" spans="2:82">
      <c r="B17" s="18" t="s">
        <v>230</v>
      </c>
      <c r="C17" s="22">
        <v>-0.195369939896887</v>
      </c>
      <c r="D17" s="22">
        <v>-0.14614258406341599</v>
      </c>
      <c r="E17" s="22">
        <v>-0.24184228346197301</v>
      </c>
      <c r="F17" s="22"/>
      <c r="G17" s="22">
        <v>-0.119007042184536</v>
      </c>
      <c r="H17" s="22">
        <v>-7.6885990777195906E-2</v>
      </c>
      <c r="I17" s="22">
        <v>-0.13430802513231799</v>
      </c>
      <c r="J17" s="22">
        <v>-0.21270150177609601</v>
      </c>
      <c r="K17" s="22">
        <v>-0.26268833977496497</v>
      </c>
      <c r="L17" s="22">
        <v>-0.33341893755625102</v>
      </c>
      <c r="M17" s="22"/>
      <c r="N17" s="22">
        <v>-0.31559056634433802</v>
      </c>
      <c r="O17" s="22">
        <v>-0.261625775968793</v>
      </c>
      <c r="P17" s="22">
        <v>-8.1700573647737904E-2</v>
      </c>
      <c r="Q17" s="22">
        <v>-9.5811335123475894E-2</v>
      </c>
      <c r="R17" s="22"/>
      <c r="S17" s="22">
        <v>-0.113789643339143</v>
      </c>
      <c r="T17" s="22">
        <v>-0.28545916510208103</v>
      </c>
      <c r="U17" s="22">
        <v>-0.196558066922428</v>
      </c>
      <c r="V17" s="22">
        <v>-0.19532881048992201</v>
      </c>
      <c r="W17" s="22">
        <v>-0.11423959441851</v>
      </c>
      <c r="X17" s="22">
        <v>-0.13393478449958801</v>
      </c>
      <c r="Y17" s="22">
        <v>-0.26643733781497603</v>
      </c>
      <c r="Z17" s="22">
        <v>-7.93555929391703E-2</v>
      </c>
      <c r="AA17" s="22">
        <v>-0.20723023203486399</v>
      </c>
      <c r="AB17" s="22">
        <v>-0.29252893841064298</v>
      </c>
      <c r="AC17" s="22">
        <v>-0.17752179743387</v>
      </c>
      <c r="AD17" s="22">
        <v>-0.21625433659187199</v>
      </c>
      <c r="AE17" s="22"/>
      <c r="AF17" s="22">
        <v>2.03555089120184E-2</v>
      </c>
      <c r="AG17" s="22">
        <v>2.76677550706078E-3</v>
      </c>
      <c r="AH17" s="22">
        <v>-0.14471059219077401</v>
      </c>
      <c r="AI17" s="22">
        <v>-0.15091804104787199</v>
      </c>
      <c r="AJ17" s="22">
        <v>-0.23016666387708901</v>
      </c>
      <c r="AK17" s="22">
        <v>-0.14400471555793801</v>
      </c>
      <c r="AL17" s="22">
        <v>-0.187726824462883</v>
      </c>
      <c r="AM17" s="22">
        <v>-0.225012498695673</v>
      </c>
      <c r="AN17" s="22">
        <v>-0.19422340693190701</v>
      </c>
      <c r="AO17" s="22">
        <v>-0.197402958218135</v>
      </c>
      <c r="AP17" s="22">
        <v>-0.20029342537040701</v>
      </c>
      <c r="AQ17" s="22">
        <v>-0.34276778215158399</v>
      </c>
      <c r="AR17" s="22">
        <v>-0.23316092038512501</v>
      </c>
      <c r="AS17" s="22">
        <v>-0.226206069546776</v>
      </c>
      <c r="AT17" s="22">
        <v>-0.29986407949729199</v>
      </c>
      <c r="AU17" s="22">
        <v>-0.25076323979206899</v>
      </c>
      <c r="AV17" s="22"/>
      <c r="AW17" s="22">
        <v>-0.151626670290197</v>
      </c>
      <c r="AX17" s="22">
        <v>-0.23355122402105499</v>
      </c>
      <c r="AY17" s="22">
        <v>-0.15865312813208801</v>
      </c>
      <c r="AZ17" s="22">
        <v>-0.20541178259021001</v>
      </c>
      <c r="BA17" s="22">
        <v>-0.24319721986679901</v>
      </c>
      <c r="BB17" s="22">
        <v>-0.14298111083836201</v>
      </c>
      <c r="BC17" s="22"/>
      <c r="BD17" s="22">
        <v>-9.02332015052075E-2</v>
      </c>
      <c r="BE17" s="22">
        <v>-0.23417816336910399</v>
      </c>
      <c r="BF17" s="22">
        <v>-0.27057546747577299</v>
      </c>
      <c r="BG17" s="22">
        <v>-0.24601928884484101</v>
      </c>
      <c r="BH17" s="22">
        <v>-0.21672253489763299</v>
      </c>
      <c r="BI17" s="22"/>
      <c r="BJ17" s="22">
        <v>-0.22391747596836201</v>
      </c>
      <c r="BK17" s="22">
        <v>-6.6675062466171803E-2</v>
      </c>
      <c r="BL17" s="22"/>
      <c r="BM17" s="22">
        <v>-0.21327672400091599</v>
      </c>
      <c r="BN17" s="22">
        <v>-0.102821548196014</v>
      </c>
      <c r="BO17" s="22"/>
      <c r="BP17" s="22">
        <v>-0.104905218589946</v>
      </c>
      <c r="BQ17" s="22">
        <v>-8.6431803700405693E-2</v>
      </c>
      <c r="BR17" s="22">
        <v>-0.116981922857117</v>
      </c>
      <c r="BS17" s="22">
        <v>-0.23893593074595501</v>
      </c>
      <c r="BT17" s="22"/>
      <c r="BU17" s="22">
        <v>-0.292976203190078</v>
      </c>
      <c r="BV17" s="22">
        <v>-7.1121144302764006E-2</v>
      </c>
      <c r="BW17" s="22"/>
      <c r="BX17" s="22">
        <v>-0.26417179031378601</v>
      </c>
      <c r="BY17" s="22">
        <v>-0.168079287708613</v>
      </c>
      <c r="BZ17" s="22"/>
      <c r="CA17" s="22">
        <v>-2.5929483686151299E-2</v>
      </c>
      <c r="CB17" s="22">
        <v>-3.8251871398160699E-2</v>
      </c>
      <c r="CC17" s="22">
        <v>-0.38604706407027201</v>
      </c>
      <c r="CD17" s="22">
        <v>-0.18651941864548099</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0.218348362476395</v>
      </c>
      <c r="D9" s="17">
        <v>0.23717390742974701</v>
      </c>
      <c r="E9" s="17">
        <v>0.19865386408944399</v>
      </c>
      <c r="F9" s="17"/>
      <c r="G9" s="17">
        <v>0.25886556897187801</v>
      </c>
      <c r="H9" s="17">
        <v>0.28007474792458997</v>
      </c>
      <c r="I9" s="17">
        <v>0.226612630270526</v>
      </c>
      <c r="J9" s="17">
        <v>0.203423278808121</v>
      </c>
      <c r="K9" s="17">
        <v>0.16015781750525901</v>
      </c>
      <c r="L9" s="17">
        <v>0.18545162079702299</v>
      </c>
      <c r="M9" s="17"/>
      <c r="N9" s="17">
        <v>0.25671419862625899</v>
      </c>
      <c r="O9" s="17">
        <v>0.19437559739452701</v>
      </c>
      <c r="P9" s="17">
        <v>0.21937060618544699</v>
      </c>
      <c r="Q9" s="17">
        <v>0.19892021073741001</v>
      </c>
      <c r="R9" s="17"/>
      <c r="S9" s="17">
        <v>0.26266817083053701</v>
      </c>
      <c r="T9" s="17">
        <v>0.19319214450119199</v>
      </c>
      <c r="U9" s="17">
        <v>0.18883819837589499</v>
      </c>
      <c r="V9" s="17">
        <v>0.187231955706261</v>
      </c>
      <c r="W9" s="17">
        <v>0.21862465601570899</v>
      </c>
      <c r="X9" s="17">
        <v>0.20085400826180599</v>
      </c>
      <c r="Y9" s="17">
        <v>0.22319986799682201</v>
      </c>
      <c r="Z9" s="17">
        <v>0.232986839578875</v>
      </c>
      <c r="AA9" s="17">
        <v>0.22784178682738701</v>
      </c>
      <c r="AB9" s="17">
        <v>0.25183415823736099</v>
      </c>
      <c r="AC9" s="17">
        <v>0.211646222645403</v>
      </c>
      <c r="AD9" s="17">
        <v>0.18785932928501001</v>
      </c>
      <c r="AE9" s="17"/>
      <c r="AF9" s="17">
        <v>0.25186549035201</v>
      </c>
      <c r="AG9" s="17">
        <v>0.217928067220657</v>
      </c>
      <c r="AH9" s="17">
        <v>0.21036494277440199</v>
      </c>
      <c r="AI9" s="17">
        <v>0.163074479338151</v>
      </c>
      <c r="AJ9" s="17">
        <v>0.19577686680762399</v>
      </c>
      <c r="AK9" s="17">
        <v>0.22580609452627601</v>
      </c>
      <c r="AL9" s="17">
        <v>0.200039588115387</v>
      </c>
      <c r="AM9" s="17">
        <v>0.21568032067179199</v>
      </c>
      <c r="AN9" s="17">
        <v>0.22855039720272899</v>
      </c>
      <c r="AO9" s="17">
        <v>0.25060549829255702</v>
      </c>
      <c r="AP9" s="17">
        <v>0.26122050165085597</v>
      </c>
      <c r="AQ9" s="17">
        <v>0.24465827810378801</v>
      </c>
      <c r="AR9" s="17">
        <v>0.203835237896693</v>
      </c>
      <c r="AS9" s="17">
        <v>0.24435659378295499</v>
      </c>
      <c r="AT9" s="17">
        <v>0.25298759011524302</v>
      </c>
      <c r="AU9" s="17">
        <v>0.28290198975680497</v>
      </c>
      <c r="AV9" s="17"/>
      <c r="AW9" s="17">
        <v>0.27899566118299102</v>
      </c>
      <c r="AX9" s="17">
        <v>0.213928851961636</v>
      </c>
      <c r="AY9" s="17">
        <v>0.21854205030787799</v>
      </c>
      <c r="AZ9" s="17">
        <v>0.17827734632235301</v>
      </c>
      <c r="BA9" s="17">
        <v>0.196113879596226</v>
      </c>
      <c r="BB9" s="17">
        <v>0.18380046503015099</v>
      </c>
      <c r="BC9" s="17"/>
      <c r="BD9" s="17">
        <v>0.181478126528856</v>
      </c>
      <c r="BE9" s="17">
        <v>0.19847347375471799</v>
      </c>
      <c r="BF9" s="17">
        <v>0.23789997585357101</v>
      </c>
      <c r="BG9" s="17">
        <v>0.30211284429331497</v>
      </c>
      <c r="BH9" s="17">
        <v>0.25814827920136602</v>
      </c>
      <c r="BI9" s="17"/>
      <c r="BJ9" s="17">
        <v>0.20418402907545799</v>
      </c>
      <c r="BK9" s="17">
        <v>0.28041765035070798</v>
      </c>
      <c r="BL9" s="17"/>
      <c r="BM9" s="17">
        <v>0.211483605159693</v>
      </c>
      <c r="BN9" s="17">
        <v>0.25238832033515801</v>
      </c>
      <c r="BO9" s="17"/>
      <c r="BP9" s="17">
        <v>0.25028792962705998</v>
      </c>
      <c r="BQ9" s="17">
        <v>0.29540068425899102</v>
      </c>
      <c r="BR9" s="17">
        <v>0.28124916038204001</v>
      </c>
      <c r="BS9" s="17">
        <v>0.19703145227803401</v>
      </c>
      <c r="BT9" s="17"/>
      <c r="BU9" s="17">
        <v>0.25265357476245398</v>
      </c>
      <c r="BV9" s="17">
        <v>0.17467922521683099</v>
      </c>
      <c r="BW9" s="17"/>
      <c r="BX9" s="17">
        <v>0.32787869518709001</v>
      </c>
      <c r="BY9" s="17">
        <v>0.174902522052613</v>
      </c>
      <c r="BZ9" s="17"/>
      <c r="CA9" s="17">
        <v>0.25613105730070601</v>
      </c>
      <c r="CB9" s="17">
        <v>0.102766474929865</v>
      </c>
      <c r="CC9" s="17">
        <v>0.36665756283629303</v>
      </c>
      <c r="CD9" s="17">
        <v>0.160884211256729</v>
      </c>
    </row>
    <row r="10" spans="2:82">
      <c r="B10" s="18" t="s">
        <v>224</v>
      </c>
      <c r="C10" s="17">
        <v>0.43366925246883897</v>
      </c>
      <c r="D10" s="17">
        <v>0.43369036200247402</v>
      </c>
      <c r="E10" s="17">
        <v>0.434351298718328</v>
      </c>
      <c r="F10" s="17"/>
      <c r="G10" s="17">
        <v>0.41740570264768601</v>
      </c>
      <c r="H10" s="17">
        <v>0.41932887859534801</v>
      </c>
      <c r="I10" s="17">
        <v>0.42468738121940097</v>
      </c>
      <c r="J10" s="17">
        <v>0.41555457650132699</v>
      </c>
      <c r="K10" s="17">
        <v>0.46289538800433799</v>
      </c>
      <c r="L10" s="17">
        <v>0.45864806601657998</v>
      </c>
      <c r="M10" s="17"/>
      <c r="N10" s="17">
        <v>0.46600281385617298</v>
      </c>
      <c r="O10" s="17">
        <v>0.46460093716643802</v>
      </c>
      <c r="P10" s="17">
        <v>0.36133315361711199</v>
      </c>
      <c r="Q10" s="17">
        <v>0.43048415425791398</v>
      </c>
      <c r="R10" s="17"/>
      <c r="S10" s="17">
        <v>0.42567015251770601</v>
      </c>
      <c r="T10" s="17">
        <v>0.48828230568686798</v>
      </c>
      <c r="U10" s="17">
        <v>0.44488296592085003</v>
      </c>
      <c r="V10" s="17">
        <v>0.42603445384170102</v>
      </c>
      <c r="W10" s="17">
        <v>0.43414813105477801</v>
      </c>
      <c r="X10" s="17">
        <v>0.42617873188516597</v>
      </c>
      <c r="Y10" s="17">
        <v>0.40056906486011601</v>
      </c>
      <c r="Z10" s="17">
        <v>0.38525908574312701</v>
      </c>
      <c r="AA10" s="17">
        <v>0.42855682253690702</v>
      </c>
      <c r="AB10" s="17">
        <v>0.41585207159654197</v>
      </c>
      <c r="AC10" s="17">
        <v>0.46463723143154401</v>
      </c>
      <c r="AD10" s="17">
        <v>0.422117575435072</v>
      </c>
      <c r="AE10" s="17"/>
      <c r="AF10" s="17">
        <v>0.37673486208297202</v>
      </c>
      <c r="AG10" s="17">
        <v>0.42382574935565298</v>
      </c>
      <c r="AH10" s="17">
        <v>0.38969242340917598</v>
      </c>
      <c r="AI10" s="17">
        <v>0.46856360914869499</v>
      </c>
      <c r="AJ10" s="17">
        <v>0.44942627802604801</v>
      </c>
      <c r="AK10" s="17">
        <v>0.40434345680665501</v>
      </c>
      <c r="AL10" s="17">
        <v>0.44654861136776602</v>
      </c>
      <c r="AM10" s="17">
        <v>0.42912108947872102</v>
      </c>
      <c r="AN10" s="17">
        <v>0.44026095689341299</v>
      </c>
      <c r="AO10" s="17">
        <v>0.427768472235173</v>
      </c>
      <c r="AP10" s="17">
        <v>0.43962653223798298</v>
      </c>
      <c r="AQ10" s="17">
        <v>0.43184940390276499</v>
      </c>
      <c r="AR10" s="17">
        <v>0.42009915904245898</v>
      </c>
      <c r="AS10" s="17">
        <v>0.41372032502473499</v>
      </c>
      <c r="AT10" s="17">
        <v>0.51015847325096597</v>
      </c>
      <c r="AU10" s="17">
        <v>0.48895610757504798</v>
      </c>
      <c r="AV10" s="17"/>
      <c r="AW10" s="17">
        <v>0.41027165555941197</v>
      </c>
      <c r="AX10" s="17">
        <v>0.45065832281568102</v>
      </c>
      <c r="AY10" s="17">
        <v>0.43432808669907802</v>
      </c>
      <c r="AZ10" s="17">
        <v>0.44732423023661699</v>
      </c>
      <c r="BA10" s="17">
        <v>0.41418757734072398</v>
      </c>
      <c r="BB10" s="17">
        <v>0.43521460161880399</v>
      </c>
      <c r="BC10" s="17"/>
      <c r="BD10" s="17">
        <v>0.41727943920361199</v>
      </c>
      <c r="BE10" s="17">
        <v>0.434224791188913</v>
      </c>
      <c r="BF10" s="17">
        <v>0.46088292406811499</v>
      </c>
      <c r="BG10" s="17">
        <v>0.44343822022957202</v>
      </c>
      <c r="BH10" s="17">
        <v>0.48069080472371101</v>
      </c>
      <c r="BI10" s="17"/>
      <c r="BJ10" s="17">
        <v>0.44096424708635901</v>
      </c>
      <c r="BK10" s="17">
        <v>0.40962029835443098</v>
      </c>
      <c r="BL10" s="17"/>
      <c r="BM10" s="17">
        <v>0.43374743383178599</v>
      </c>
      <c r="BN10" s="17">
        <v>0.436099475904767</v>
      </c>
      <c r="BO10" s="17"/>
      <c r="BP10" s="17">
        <v>0.43956677396968602</v>
      </c>
      <c r="BQ10" s="17">
        <v>0.41247862185717898</v>
      </c>
      <c r="BR10" s="17">
        <v>0.41932985707633003</v>
      </c>
      <c r="BS10" s="17">
        <v>0.43851267687248402</v>
      </c>
      <c r="BT10" s="17"/>
      <c r="BU10" s="17">
        <v>0.44685302479647798</v>
      </c>
      <c r="BV10" s="17">
        <v>0.41688684755107402</v>
      </c>
      <c r="BW10" s="17"/>
      <c r="BX10" s="17">
        <v>0.42970959379572898</v>
      </c>
      <c r="BY10" s="17">
        <v>0.43523987399976199</v>
      </c>
      <c r="BZ10" s="17"/>
      <c r="CA10" s="17">
        <v>0.486860272126454</v>
      </c>
      <c r="CB10" s="17">
        <v>0.32095554115779701</v>
      </c>
      <c r="CC10" s="17">
        <v>0.49637648221844499</v>
      </c>
      <c r="CD10" s="17">
        <v>0.46121436442418601</v>
      </c>
    </row>
    <row r="11" spans="2:82">
      <c r="B11" s="18" t="s">
        <v>225</v>
      </c>
      <c r="C11" s="17">
        <v>0.241971438187357</v>
      </c>
      <c r="D11" s="17">
        <v>0.22776753352603801</v>
      </c>
      <c r="E11" s="17">
        <v>0.25616074167770703</v>
      </c>
      <c r="F11" s="17"/>
      <c r="G11" s="17">
        <v>0.21794321401272199</v>
      </c>
      <c r="H11" s="17">
        <v>0.21393648771374699</v>
      </c>
      <c r="I11" s="17">
        <v>0.23524027056692701</v>
      </c>
      <c r="J11" s="17">
        <v>0.24745042847097801</v>
      </c>
      <c r="K11" s="17">
        <v>0.26700637832539198</v>
      </c>
      <c r="L11" s="17">
        <v>0.26507901497601699</v>
      </c>
      <c r="M11" s="17"/>
      <c r="N11" s="17">
        <v>0.19748076016323801</v>
      </c>
      <c r="O11" s="17">
        <v>0.24182591857945401</v>
      </c>
      <c r="P11" s="17">
        <v>0.28175959637267101</v>
      </c>
      <c r="Q11" s="17">
        <v>0.25675330316574402</v>
      </c>
      <c r="R11" s="17"/>
      <c r="S11" s="17">
        <v>0.21940852727250301</v>
      </c>
      <c r="T11" s="17">
        <v>0.242524436719077</v>
      </c>
      <c r="U11" s="17">
        <v>0.264436467900318</v>
      </c>
      <c r="V11" s="17">
        <v>0.275088576800889</v>
      </c>
      <c r="W11" s="17">
        <v>0.261607438535641</v>
      </c>
      <c r="X11" s="17">
        <v>0.23281129578585699</v>
      </c>
      <c r="Y11" s="17">
        <v>0.24279735581356501</v>
      </c>
      <c r="Z11" s="17">
        <v>0.26091473639392798</v>
      </c>
      <c r="AA11" s="17">
        <v>0.232996791063565</v>
      </c>
      <c r="AB11" s="17">
        <v>0.244523598344633</v>
      </c>
      <c r="AC11" s="17">
        <v>0.17916850042424401</v>
      </c>
      <c r="AD11" s="17">
        <v>0.269737676697205</v>
      </c>
      <c r="AE11" s="17"/>
      <c r="AF11" s="17">
        <v>0.33225953386170898</v>
      </c>
      <c r="AG11" s="17">
        <v>0.22252374535983399</v>
      </c>
      <c r="AH11" s="17">
        <v>0.26287502652060202</v>
      </c>
      <c r="AI11" s="17">
        <v>0.22415395891069001</v>
      </c>
      <c r="AJ11" s="17">
        <v>0.246571058591743</v>
      </c>
      <c r="AK11" s="17">
        <v>0.27486958435745501</v>
      </c>
      <c r="AL11" s="17">
        <v>0.24044140205623599</v>
      </c>
      <c r="AM11" s="17">
        <v>0.242342331443758</v>
      </c>
      <c r="AN11" s="17">
        <v>0.250160184122101</v>
      </c>
      <c r="AO11" s="17">
        <v>0.25311174540894599</v>
      </c>
      <c r="AP11" s="17">
        <v>0.20395866708334501</v>
      </c>
      <c r="AQ11" s="17">
        <v>0.249548112639424</v>
      </c>
      <c r="AR11" s="17">
        <v>0.26234858394527799</v>
      </c>
      <c r="AS11" s="17">
        <v>0.20766308006318601</v>
      </c>
      <c r="AT11" s="17">
        <v>0.18308264113270301</v>
      </c>
      <c r="AU11" s="17">
        <v>0.15935589348331</v>
      </c>
      <c r="AV11" s="17"/>
      <c r="AW11" s="17">
        <v>0.226979769524216</v>
      </c>
      <c r="AX11" s="17">
        <v>0.23563848458676701</v>
      </c>
      <c r="AY11" s="17">
        <v>0.230081195238376</v>
      </c>
      <c r="AZ11" s="17">
        <v>0.24703081942077501</v>
      </c>
      <c r="BA11" s="17">
        <v>0.28337960543936402</v>
      </c>
      <c r="BB11" s="17">
        <v>0.261758474245052</v>
      </c>
      <c r="BC11" s="17"/>
      <c r="BD11" s="17">
        <v>0.28184474578664698</v>
      </c>
      <c r="BE11" s="17">
        <v>0.25201330581077103</v>
      </c>
      <c r="BF11" s="17">
        <v>0.20546281532951</v>
      </c>
      <c r="BG11" s="17">
        <v>0.184747182160445</v>
      </c>
      <c r="BH11" s="17">
        <v>0.24963338216380199</v>
      </c>
      <c r="BI11" s="17"/>
      <c r="BJ11" s="17">
        <v>0.24364602587173401</v>
      </c>
      <c r="BK11" s="17">
        <v>0.22937382776635801</v>
      </c>
      <c r="BL11" s="17"/>
      <c r="BM11" s="17">
        <v>0.24512042373022599</v>
      </c>
      <c r="BN11" s="17">
        <v>0.223157932250478</v>
      </c>
      <c r="BO11" s="17"/>
      <c r="BP11" s="17">
        <v>0.22353650087141799</v>
      </c>
      <c r="BQ11" s="17">
        <v>0.21728650424123699</v>
      </c>
      <c r="BR11" s="17">
        <v>0.207775289984543</v>
      </c>
      <c r="BS11" s="17">
        <v>0.24974799217475799</v>
      </c>
      <c r="BT11" s="17"/>
      <c r="BU11" s="17">
        <v>0.22545925172777601</v>
      </c>
      <c r="BV11" s="17">
        <v>0.26299077865801901</v>
      </c>
      <c r="BW11" s="17"/>
      <c r="BX11" s="17">
        <v>0.18558367965737199</v>
      </c>
      <c r="BY11" s="17">
        <v>0.26433796897677098</v>
      </c>
      <c r="BZ11" s="17"/>
      <c r="CA11" s="17">
        <v>0.20401749643651401</v>
      </c>
      <c r="CB11" s="17">
        <v>0.36495693764432002</v>
      </c>
      <c r="CC11" s="17">
        <v>0.110701259050892</v>
      </c>
      <c r="CD11" s="17">
        <v>0.27407300391668199</v>
      </c>
    </row>
    <row r="12" spans="2:82">
      <c r="B12" s="18" t="s">
        <v>226</v>
      </c>
      <c r="C12" s="17">
        <v>5.1712219372806699E-2</v>
      </c>
      <c r="D12" s="17">
        <v>5.28891444459915E-2</v>
      </c>
      <c r="E12" s="17">
        <v>5.0947424692619502E-2</v>
      </c>
      <c r="F12" s="17"/>
      <c r="G12" s="17">
        <v>4.80984434336615E-2</v>
      </c>
      <c r="H12" s="17">
        <v>5.44345042651454E-2</v>
      </c>
      <c r="I12" s="17">
        <v>6.0609641045369402E-2</v>
      </c>
      <c r="J12" s="17">
        <v>5.1838168571791098E-2</v>
      </c>
      <c r="K12" s="17">
        <v>5.1252115207826202E-2</v>
      </c>
      <c r="L12" s="17">
        <v>4.4841810354159899E-2</v>
      </c>
      <c r="M12" s="17"/>
      <c r="N12" s="17">
        <v>4.0280338959483901E-2</v>
      </c>
      <c r="O12" s="17">
        <v>4.3085635286703401E-2</v>
      </c>
      <c r="P12" s="17">
        <v>7.6754607677212303E-2</v>
      </c>
      <c r="Q12" s="17">
        <v>5.2351192582145503E-2</v>
      </c>
      <c r="R12" s="17"/>
      <c r="S12" s="17">
        <v>5.1547292873732102E-2</v>
      </c>
      <c r="T12" s="17">
        <v>3.2404294620444002E-2</v>
      </c>
      <c r="U12" s="17">
        <v>5.70284436009207E-2</v>
      </c>
      <c r="V12" s="17">
        <v>5.7246544990329301E-2</v>
      </c>
      <c r="W12" s="17">
        <v>4.5572583804968397E-2</v>
      </c>
      <c r="X12" s="17">
        <v>7.1129429373451694E-2</v>
      </c>
      <c r="Y12" s="17">
        <v>6.4516517792329503E-2</v>
      </c>
      <c r="Z12" s="17">
        <v>5.7700653281613598E-2</v>
      </c>
      <c r="AA12" s="17">
        <v>4.8306919047589797E-2</v>
      </c>
      <c r="AB12" s="17">
        <v>4.7444216908768599E-2</v>
      </c>
      <c r="AC12" s="17">
        <v>5.8245163528843E-2</v>
      </c>
      <c r="AD12" s="17">
        <v>3.3707070340281697E-2</v>
      </c>
      <c r="AE12" s="17"/>
      <c r="AF12" s="17">
        <v>0</v>
      </c>
      <c r="AG12" s="17">
        <v>5.3328871266256198E-2</v>
      </c>
      <c r="AH12" s="17">
        <v>6.8879846803464997E-2</v>
      </c>
      <c r="AI12" s="17">
        <v>6.8779208355586194E-2</v>
      </c>
      <c r="AJ12" s="17">
        <v>5.1469618220247197E-2</v>
      </c>
      <c r="AK12" s="17">
        <v>4.4060514627257401E-2</v>
      </c>
      <c r="AL12" s="17">
        <v>6.4642437768443306E-2</v>
      </c>
      <c r="AM12" s="17">
        <v>6.3444397912442399E-2</v>
      </c>
      <c r="AN12" s="17">
        <v>4.53781162840379E-2</v>
      </c>
      <c r="AO12" s="17">
        <v>3.7674379084282998E-2</v>
      </c>
      <c r="AP12" s="17">
        <v>4.4009235119646703E-2</v>
      </c>
      <c r="AQ12" s="17">
        <v>3.2602433478154898E-2</v>
      </c>
      <c r="AR12" s="17">
        <v>6.9883645855263396E-2</v>
      </c>
      <c r="AS12" s="17">
        <v>5.19635116002495E-2</v>
      </c>
      <c r="AT12" s="17">
        <v>2.94623556954558E-2</v>
      </c>
      <c r="AU12" s="17">
        <v>3.7026653066260497E-2</v>
      </c>
      <c r="AV12" s="17"/>
      <c r="AW12" s="17">
        <v>4.7164758960183698E-2</v>
      </c>
      <c r="AX12" s="17">
        <v>5.0326363219732502E-2</v>
      </c>
      <c r="AY12" s="17">
        <v>5.4288922156081797E-2</v>
      </c>
      <c r="AZ12" s="17">
        <v>5.0416818299211803E-2</v>
      </c>
      <c r="BA12" s="17">
        <v>5.74862598792832E-2</v>
      </c>
      <c r="BB12" s="17">
        <v>6.4340963294415507E-2</v>
      </c>
      <c r="BC12" s="17"/>
      <c r="BD12" s="17">
        <v>4.81328062063043E-2</v>
      </c>
      <c r="BE12" s="17">
        <v>6.5943927887957998E-2</v>
      </c>
      <c r="BF12" s="17">
        <v>4.7051046003229201E-2</v>
      </c>
      <c r="BG12" s="17">
        <v>3.5889688869354099E-2</v>
      </c>
      <c r="BH12" s="17">
        <v>1.1527533911121501E-2</v>
      </c>
      <c r="BI12" s="17"/>
      <c r="BJ12" s="17">
        <v>5.3721383041480102E-2</v>
      </c>
      <c r="BK12" s="17">
        <v>4.3435536538002299E-2</v>
      </c>
      <c r="BL12" s="17"/>
      <c r="BM12" s="17">
        <v>5.2756581562895803E-2</v>
      </c>
      <c r="BN12" s="17">
        <v>4.7820695806366102E-2</v>
      </c>
      <c r="BO12" s="17"/>
      <c r="BP12" s="17">
        <v>4.8153251477930599E-2</v>
      </c>
      <c r="BQ12" s="17">
        <v>3.7568377360929897E-2</v>
      </c>
      <c r="BR12" s="17">
        <v>3.5075975610389998E-2</v>
      </c>
      <c r="BS12" s="17">
        <v>5.6583729416807699E-2</v>
      </c>
      <c r="BT12" s="17"/>
      <c r="BU12" s="17">
        <v>4.1927382219836003E-2</v>
      </c>
      <c r="BV12" s="17">
        <v>6.4167918324105996E-2</v>
      </c>
      <c r="BW12" s="17"/>
      <c r="BX12" s="17">
        <v>3.5708212211172798E-2</v>
      </c>
      <c r="BY12" s="17">
        <v>5.8060301443569197E-2</v>
      </c>
      <c r="BZ12" s="17"/>
      <c r="CA12" s="17">
        <v>4.2442570595341303E-2</v>
      </c>
      <c r="CB12" s="17">
        <v>0.107196472419112</v>
      </c>
      <c r="CC12" s="17">
        <v>1.54833162034745E-2</v>
      </c>
      <c r="CD12" s="17">
        <v>3.9493036004340801E-2</v>
      </c>
    </row>
    <row r="13" spans="2:82">
      <c r="B13" s="18" t="s">
        <v>227</v>
      </c>
      <c r="C13" s="17">
        <v>2.3643933103548499E-2</v>
      </c>
      <c r="D13" s="17">
        <v>2.8452802652691001E-2</v>
      </c>
      <c r="E13" s="17">
        <v>1.8622639614039999E-2</v>
      </c>
      <c r="F13" s="17"/>
      <c r="G13" s="17">
        <v>1.9473658057821201E-2</v>
      </c>
      <c r="H13" s="17">
        <v>1.03396890565079E-2</v>
      </c>
      <c r="I13" s="17">
        <v>2.3584448605496799E-2</v>
      </c>
      <c r="J13" s="17">
        <v>3.45775706380482E-2</v>
      </c>
      <c r="K13" s="17">
        <v>3.4476284688051202E-2</v>
      </c>
      <c r="L13" s="17">
        <v>2.11661084921922E-2</v>
      </c>
      <c r="M13" s="17"/>
      <c r="N13" s="17">
        <v>2.3916848181022E-2</v>
      </c>
      <c r="O13" s="17">
        <v>2.02891676645666E-2</v>
      </c>
      <c r="P13" s="17">
        <v>2.33093068965468E-2</v>
      </c>
      <c r="Q13" s="17">
        <v>2.7748400292633899E-2</v>
      </c>
      <c r="R13" s="17"/>
      <c r="S13" s="17">
        <v>1.90982493568745E-2</v>
      </c>
      <c r="T13" s="17">
        <v>1.90971002669276E-2</v>
      </c>
      <c r="U13" s="17">
        <v>1.5885421422040701E-2</v>
      </c>
      <c r="V13" s="17">
        <v>2.4564408585083901E-2</v>
      </c>
      <c r="W13" s="17">
        <v>2.2791326732895599E-2</v>
      </c>
      <c r="X13" s="17">
        <v>1.5690657960883699E-2</v>
      </c>
      <c r="Y13" s="17">
        <v>2.17461957193779E-2</v>
      </c>
      <c r="Z13" s="17">
        <v>2.9371671152938601E-2</v>
      </c>
      <c r="AA13" s="17">
        <v>2.73455897743222E-2</v>
      </c>
      <c r="AB13" s="17">
        <v>1.6062384750892899E-2</v>
      </c>
      <c r="AC13" s="17">
        <v>6.5608136132368003E-2</v>
      </c>
      <c r="AD13" s="17">
        <v>4.4990697502793303E-2</v>
      </c>
      <c r="AE13" s="17"/>
      <c r="AF13" s="17">
        <v>0</v>
      </c>
      <c r="AG13" s="17">
        <v>3.3286345888835202E-2</v>
      </c>
      <c r="AH13" s="17">
        <v>2.9104789430704901E-2</v>
      </c>
      <c r="AI13" s="17">
        <v>3.04631930706744E-2</v>
      </c>
      <c r="AJ13" s="17">
        <v>1.8548346585416001E-2</v>
      </c>
      <c r="AK13" s="17">
        <v>2.2066556924655801E-2</v>
      </c>
      <c r="AL13" s="17">
        <v>1.6854835328578299E-2</v>
      </c>
      <c r="AM13" s="17">
        <v>2.21534188988366E-2</v>
      </c>
      <c r="AN13" s="17">
        <v>1.79520124455196E-2</v>
      </c>
      <c r="AO13" s="17">
        <v>2.2304916708321101E-2</v>
      </c>
      <c r="AP13" s="17">
        <v>2.8094459606072798E-2</v>
      </c>
      <c r="AQ13" s="17">
        <v>2.4883606578789599E-2</v>
      </c>
      <c r="AR13" s="17">
        <v>2.01173725930609E-2</v>
      </c>
      <c r="AS13" s="17">
        <v>6.3545798729052402E-2</v>
      </c>
      <c r="AT13" s="17">
        <v>0</v>
      </c>
      <c r="AU13" s="17">
        <v>2.3128748886030601E-2</v>
      </c>
      <c r="AV13" s="17"/>
      <c r="AW13" s="17">
        <v>1.76007274158674E-2</v>
      </c>
      <c r="AX13" s="17">
        <v>1.8103372873500799E-2</v>
      </c>
      <c r="AY13" s="17">
        <v>2.8477772031157901E-2</v>
      </c>
      <c r="AZ13" s="17">
        <v>3.8289664385659901E-2</v>
      </c>
      <c r="BA13" s="17">
        <v>1.8318406236892699E-2</v>
      </c>
      <c r="BB13" s="17">
        <v>2.1576516979957501E-2</v>
      </c>
      <c r="BC13" s="17"/>
      <c r="BD13" s="17">
        <v>2.3658743895329799E-2</v>
      </c>
      <c r="BE13" s="17">
        <v>1.98937099369541E-2</v>
      </c>
      <c r="BF13" s="17">
        <v>2.4859290198413701E-2</v>
      </c>
      <c r="BG13" s="17">
        <v>1.5080257085282701E-2</v>
      </c>
      <c r="BH13" s="17">
        <v>0</v>
      </c>
      <c r="BI13" s="17"/>
      <c r="BJ13" s="17">
        <v>2.6427357914055101E-2</v>
      </c>
      <c r="BK13" s="17">
        <v>1.21305845586458E-2</v>
      </c>
      <c r="BL13" s="17"/>
      <c r="BM13" s="17">
        <v>2.5597529981128599E-2</v>
      </c>
      <c r="BN13" s="17">
        <v>1.45265215429224E-2</v>
      </c>
      <c r="BO13" s="17"/>
      <c r="BP13" s="17">
        <v>1.4376365350833699E-2</v>
      </c>
      <c r="BQ13" s="17">
        <v>1.63546382272131E-2</v>
      </c>
      <c r="BR13" s="17">
        <v>3.2930967313495797E-2</v>
      </c>
      <c r="BS13" s="17">
        <v>2.59903571495122E-2</v>
      </c>
      <c r="BT13" s="17"/>
      <c r="BU13" s="17">
        <v>1.6013079439138999E-2</v>
      </c>
      <c r="BV13" s="17">
        <v>3.3357698851448098E-2</v>
      </c>
      <c r="BW13" s="17"/>
      <c r="BX13" s="17">
        <v>5.1808735401328099E-3</v>
      </c>
      <c r="BY13" s="17">
        <v>3.0967412542304999E-2</v>
      </c>
      <c r="BZ13" s="17"/>
      <c r="CA13" s="17">
        <v>3.3938438348505E-3</v>
      </c>
      <c r="CB13" s="17">
        <v>6.4601517642838405E-2</v>
      </c>
      <c r="CC13" s="17">
        <v>3.76463525422247E-3</v>
      </c>
      <c r="CD13" s="17">
        <v>1.07576673358236E-2</v>
      </c>
    </row>
    <row r="14" spans="2:82">
      <c r="B14" s="18" t="s">
        <v>124</v>
      </c>
      <c r="C14" s="17">
        <v>3.06547943910539E-2</v>
      </c>
      <c r="D14" s="17">
        <v>2.0026249943058402E-2</v>
      </c>
      <c r="E14" s="17">
        <v>4.1264031207860798E-2</v>
      </c>
      <c r="F14" s="17"/>
      <c r="G14" s="17">
        <v>3.8213412876231E-2</v>
      </c>
      <c r="H14" s="17">
        <v>2.1885692444661299E-2</v>
      </c>
      <c r="I14" s="17">
        <v>2.9265628292279602E-2</v>
      </c>
      <c r="J14" s="17">
        <v>4.7155977009734E-2</v>
      </c>
      <c r="K14" s="17">
        <v>2.4212016269133899E-2</v>
      </c>
      <c r="L14" s="17">
        <v>2.4813379364027801E-2</v>
      </c>
      <c r="M14" s="17"/>
      <c r="N14" s="17">
        <v>1.56050402138245E-2</v>
      </c>
      <c r="O14" s="17">
        <v>3.5822743908311201E-2</v>
      </c>
      <c r="P14" s="17">
        <v>3.7472729251009897E-2</v>
      </c>
      <c r="Q14" s="17">
        <v>3.3742738964153501E-2</v>
      </c>
      <c r="R14" s="17"/>
      <c r="S14" s="17">
        <v>2.1607607148646901E-2</v>
      </c>
      <c r="T14" s="17">
        <v>2.4499718205491499E-2</v>
      </c>
      <c r="U14" s="17">
        <v>2.8928502779974798E-2</v>
      </c>
      <c r="V14" s="17">
        <v>2.9834060075735601E-2</v>
      </c>
      <c r="W14" s="17">
        <v>1.72558638560085E-2</v>
      </c>
      <c r="X14" s="17">
        <v>5.3335876732835803E-2</v>
      </c>
      <c r="Y14" s="17">
        <v>4.7170997817788801E-2</v>
      </c>
      <c r="Z14" s="17">
        <v>3.3767013849517899E-2</v>
      </c>
      <c r="AA14" s="17">
        <v>3.49520907502286E-2</v>
      </c>
      <c r="AB14" s="17">
        <v>2.4283570161802E-2</v>
      </c>
      <c r="AC14" s="17">
        <v>2.0694745837598699E-2</v>
      </c>
      <c r="AD14" s="17">
        <v>4.1587650739637702E-2</v>
      </c>
      <c r="AE14" s="17"/>
      <c r="AF14" s="17">
        <v>3.91401137033092E-2</v>
      </c>
      <c r="AG14" s="17">
        <v>4.9107220908765001E-2</v>
      </c>
      <c r="AH14" s="17">
        <v>3.9082971061650498E-2</v>
      </c>
      <c r="AI14" s="17">
        <v>4.4965551176202899E-2</v>
      </c>
      <c r="AJ14" s="17">
        <v>3.8207831768921501E-2</v>
      </c>
      <c r="AK14" s="17">
        <v>2.8853792757700301E-2</v>
      </c>
      <c r="AL14" s="17">
        <v>3.14731253635889E-2</v>
      </c>
      <c r="AM14" s="17">
        <v>2.7258441594451201E-2</v>
      </c>
      <c r="AN14" s="17">
        <v>1.7698333052200001E-2</v>
      </c>
      <c r="AO14" s="17">
        <v>8.53498827072088E-3</v>
      </c>
      <c r="AP14" s="17">
        <v>2.3090604302096401E-2</v>
      </c>
      <c r="AQ14" s="17">
        <v>1.6458165297078699E-2</v>
      </c>
      <c r="AR14" s="17">
        <v>2.37160006672456E-2</v>
      </c>
      <c r="AS14" s="17">
        <v>1.8750690799821699E-2</v>
      </c>
      <c r="AT14" s="17">
        <v>2.4308939805631698E-2</v>
      </c>
      <c r="AU14" s="17">
        <v>8.6306072325463192E-3</v>
      </c>
      <c r="AV14" s="17"/>
      <c r="AW14" s="17">
        <v>1.8987427357329102E-2</v>
      </c>
      <c r="AX14" s="17">
        <v>3.1344604542681599E-2</v>
      </c>
      <c r="AY14" s="17">
        <v>3.4281973567427501E-2</v>
      </c>
      <c r="AZ14" s="17">
        <v>3.8661121335382499E-2</v>
      </c>
      <c r="BA14" s="17">
        <v>3.0514271507509301E-2</v>
      </c>
      <c r="BB14" s="17">
        <v>3.3308978831619797E-2</v>
      </c>
      <c r="BC14" s="17"/>
      <c r="BD14" s="17">
        <v>4.7606138379250998E-2</v>
      </c>
      <c r="BE14" s="17">
        <v>2.9450791420685699E-2</v>
      </c>
      <c r="BF14" s="17">
        <v>2.3843948547160401E-2</v>
      </c>
      <c r="BG14" s="17">
        <v>1.8731807362030301E-2</v>
      </c>
      <c r="BH14" s="17">
        <v>0</v>
      </c>
      <c r="BI14" s="17"/>
      <c r="BJ14" s="17">
        <v>3.1056957010912802E-2</v>
      </c>
      <c r="BK14" s="17">
        <v>2.50221024318554E-2</v>
      </c>
      <c r="BL14" s="17"/>
      <c r="BM14" s="17">
        <v>3.1294425734270902E-2</v>
      </c>
      <c r="BN14" s="17">
        <v>2.6007054160307901E-2</v>
      </c>
      <c r="BO14" s="17"/>
      <c r="BP14" s="17">
        <v>2.4079178703071E-2</v>
      </c>
      <c r="BQ14" s="17">
        <v>2.09111740544504E-2</v>
      </c>
      <c r="BR14" s="17">
        <v>2.3638749633202099E-2</v>
      </c>
      <c r="BS14" s="17">
        <v>3.2133792108404002E-2</v>
      </c>
      <c r="BT14" s="17"/>
      <c r="BU14" s="17">
        <v>1.7093687054318199E-2</v>
      </c>
      <c r="BV14" s="17">
        <v>4.7917531398521798E-2</v>
      </c>
      <c r="BW14" s="17"/>
      <c r="BX14" s="17">
        <v>1.59389456085029E-2</v>
      </c>
      <c r="BY14" s="17">
        <v>3.64919209849804E-2</v>
      </c>
      <c r="BZ14" s="17"/>
      <c r="CA14" s="17">
        <v>7.1547597061344601E-3</v>
      </c>
      <c r="CB14" s="17">
        <v>3.9523056206068198E-2</v>
      </c>
      <c r="CC14" s="17">
        <v>7.0167444366722297E-3</v>
      </c>
      <c r="CD14" s="17">
        <v>5.3577717062238898E-2</v>
      </c>
    </row>
    <row r="15" spans="2:82">
      <c r="B15" s="18" t="s">
        <v>228</v>
      </c>
      <c r="C15" s="21">
        <v>0.65201761494523403</v>
      </c>
      <c r="D15" s="21">
        <v>0.67086426943222099</v>
      </c>
      <c r="E15" s="21">
        <v>0.63300516280777297</v>
      </c>
      <c r="F15" s="21"/>
      <c r="G15" s="21">
        <v>0.67627127161956402</v>
      </c>
      <c r="H15" s="21">
        <v>0.69940362651993804</v>
      </c>
      <c r="I15" s="21">
        <v>0.651300011489927</v>
      </c>
      <c r="J15" s="21">
        <v>0.61897785530944804</v>
      </c>
      <c r="K15" s="21">
        <v>0.62305320550959598</v>
      </c>
      <c r="L15" s="21">
        <v>0.64409968681360297</v>
      </c>
      <c r="M15" s="21"/>
      <c r="N15" s="21">
        <v>0.72271701248243203</v>
      </c>
      <c r="O15" s="21">
        <v>0.65897653456096505</v>
      </c>
      <c r="P15" s="21">
        <v>0.58070375980255995</v>
      </c>
      <c r="Q15" s="21">
        <v>0.62940436499532304</v>
      </c>
      <c r="R15" s="21"/>
      <c r="S15" s="21">
        <v>0.68833832334824296</v>
      </c>
      <c r="T15" s="21">
        <v>0.68147445018805997</v>
      </c>
      <c r="U15" s="21">
        <v>0.63372116429674497</v>
      </c>
      <c r="V15" s="21">
        <v>0.61326640954796197</v>
      </c>
      <c r="W15" s="21">
        <v>0.65277278707048603</v>
      </c>
      <c r="X15" s="21">
        <v>0.62703274014697197</v>
      </c>
      <c r="Y15" s="21">
        <v>0.62376893285693802</v>
      </c>
      <c r="Z15" s="21">
        <v>0.61824592532200195</v>
      </c>
      <c r="AA15" s="21">
        <v>0.65639860936429395</v>
      </c>
      <c r="AB15" s="21">
        <v>0.66768622983390302</v>
      </c>
      <c r="AC15" s="21">
        <v>0.67628345407694601</v>
      </c>
      <c r="AD15" s="21">
        <v>0.60997690472008204</v>
      </c>
      <c r="AE15" s="21"/>
      <c r="AF15" s="21">
        <v>0.62860035243498202</v>
      </c>
      <c r="AG15" s="21">
        <v>0.64175381657631003</v>
      </c>
      <c r="AH15" s="21">
        <v>0.60005736618357797</v>
      </c>
      <c r="AI15" s="21">
        <v>0.63163808848684599</v>
      </c>
      <c r="AJ15" s="21">
        <v>0.64520314483367203</v>
      </c>
      <c r="AK15" s="21">
        <v>0.63014955133293105</v>
      </c>
      <c r="AL15" s="21">
        <v>0.64658819948315305</v>
      </c>
      <c r="AM15" s="21">
        <v>0.64480141015051196</v>
      </c>
      <c r="AN15" s="21">
        <v>0.66881135409614201</v>
      </c>
      <c r="AO15" s="21">
        <v>0.67837397052772896</v>
      </c>
      <c r="AP15" s="21">
        <v>0.70084703388883896</v>
      </c>
      <c r="AQ15" s="21">
        <v>0.67650768200655198</v>
      </c>
      <c r="AR15" s="21">
        <v>0.62393439693915198</v>
      </c>
      <c r="AS15" s="21">
        <v>0.65807691880769104</v>
      </c>
      <c r="AT15" s="21">
        <v>0.76314606336620905</v>
      </c>
      <c r="AU15" s="21">
        <v>0.77185809733185295</v>
      </c>
      <c r="AV15" s="21"/>
      <c r="AW15" s="21">
        <v>0.68926731674240305</v>
      </c>
      <c r="AX15" s="21">
        <v>0.66458717477731799</v>
      </c>
      <c r="AY15" s="21">
        <v>0.65287013700695595</v>
      </c>
      <c r="AZ15" s="21">
        <v>0.62560157655896997</v>
      </c>
      <c r="BA15" s="21">
        <v>0.61030145693695004</v>
      </c>
      <c r="BB15" s="21">
        <v>0.619015066648955</v>
      </c>
      <c r="BC15" s="21"/>
      <c r="BD15" s="21">
        <v>0.59875756573246797</v>
      </c>
      <c r="BE15" s="21">
        <v>0.63269826494363202</v>
      </c>
      <c r="BF15" s="21">
        <v>0.69878289992168596</v>
      </c>
      <c r="BG15" s="21">
        <v>0.745551064522888</v>
      </c>
      <c r="BH15" s="21">
        <v>0.73883908392507602</v>
      </c>
      <c r="BI15" s="21"/>
      <c r="BJ15" s="21">
        <v>0.64514827616181802</v>
      </c>
      <c r="BK15" s="21">
        <v>0.69003794870513901</v>
      </c>
      <c r="BL15" s="21"/>
      <c r="BM15" s="21">
        <v>0.64523103899147904</v>
      </c>
      <c r="BN15" s="21">
        <v>0.68848779623992495</v>
      </c>
      <c r="BO15" s="21"/>
      <c r="BP15" s="21">
        <v>0.68985470359674606</v>
      </c>
      <c r="BQ15" s="21">
        <v>0.70787930611617</v>
      </c>
      <c r="BR15" s="21">
        <v>0.70057901745836904</v>
      </c>
      <c r="BS15" s="21">
        <v>0.63554412915051794</v>
      </c>
      <c r="BT15" s="21"/>
      <c r="BU15" s="21">
        <v>0.69950659955893102</v>
      </c>
      <c r="BV15" s="21">
        <v>0.59156607276790496</v>
      </c>
      <c r="BW15" s="21"/>
      <c r="BX15" s="21">
        <v>0.75758828898281905</v>
      </c>
      <c r="BY15" s="21">
        <v>0.61014239605237497</v>
      </c>
      <c r="BZ15" s="21"/>
      <c r="CA15" s="21">
        <v>0.74299132942715995</v>
      </c>
      <c r="CB15" s="21">
        <v>0.42372201608766202</v>
      </c>
      <c r="CC15" s="21">
        <v>0.86303404505473902</v>
      </c>
      <c r="CD15" s="21">
        <v>0.62209857568091498</v>
      </c>
    </row>
    <row r="16" spans="2:82">
      <c r="B16" s="18" t="s">
        <v>229</v>
      </c>
      <c r="C16" s="21">
        <v>7.5356152476355201E-2</v>
      </c>
      <c r="D16" s="21">
        <v>8.1341947098682504E-2</v>
      </c>
      <c r="E16" s="21">
        <v>6.9570064306659504E-2</v>
      </c>
      <c r="F16" s="21"/>
      <c r="G16" s="21">
        <v>6.7572101491482697E-2</v>
      </c>
      <c r="H16" s="21">
        <v>6.4774193321653295E-2</v>
      </c>
      <c r="I16" s="21">
        <v>8.4194089650866194E-2</v>
      </c>
      <c r="J16" s="21">
        <v>8.6415739209839304E-2</v>
      </c>
      <c r="K16" s="21">
        <v>8.5728399895877397E-2</v>
      </c>
      <c r="L16" s="21">
        <v>6.6007918846352098E-2</v>
      </c>
      <c r="M16" s="21"/>
      <c r="N16" s="21">
        <v>6.4197187140505901E-2</v>
      </c>
      <c r="O16" s="21">
        <v>6.3374802951270001E-2</v>
      </c>
      <c r="P16" s="21">
        <v>0.100063914573759</v>
      </c>
      <c r="Q16" s="21">
        <v>8.0099592874779302E-2</v>
      </c>
      <c r="R16" s="21"/>
      <c r="S16" s="21">
        <v>7.0645542230606595E-2</v>
      </c>
      <c r="T16" s="21">
        <v>5.1501394887371599E-2</v>
      </c>
      <c r="U16" s="21">
        <v>7.2913865022961405E-2</v>
      </c>
      <c r="V16" s="21">
        <v>8.1810953575413195E-2</v>
      </c>
      <c r="W16" s="21">
        <v>6.8363910537864003E-2</v>
      </c>
      <c r="X16" s="21">
        <v>8.68200873343353E-2</v>
      </c>
      <c r="Y16" s="21">
        <v>8.6262713511707501E-2</v>
      </c>
      <c r="Z16" s="21">
        <v>8.7072324434552303E-2</v>
      </c>
      <c r="AA16" s="21">
        <v>7.5652508821912004E-2</v>
      </c>
      <c r="AB16" s="21">
        <v>6.3506601659661502E-2</v>
      </c>
      <c r="AC16" s="21">
        <v>0.123853299661211</v>
      </c>
      <c r="AD16" s="21">
        <v>7.8697767843075001E-2</v>
      </c>
      <c r="AE16" s="21"/>
      <c r="AF16" s="21">
        <v>0</v>
      </c>
      <c r="AG16" s="21">
        <v>8.6615217155091503E-2</v>
      </c>
      <c r="AH16" s="21">
        <v>9.7984636234169906E-2</v>
      </c>
      <c r="AI16" s="21">
        <v>9.9242401426260604E-2</v>
      </c>
      <c r="AJ16" s="21">
        <v>7.0017964805663205E-2</v>
      </c>
      <c r="AK16" s="21">
        <v>6.6127071551913205E-2</v>
      </c>
      <c r="AL16" s="21">
        <v>8.1497273097021594E-2</v>
      </c>
      <c r="AM16" s="21">
        <v>8.5597816811278996E-2</v>
      </c>
      <c r="AN16" s="21">
        <v>6.3330128729557497E-2</v>
      </c>
      <c r="AO16" s="21">
        <v>5.9979295792604102E-2</v>
      </c>
      <c r="AP16" s="21">
        <v>7.2103694725719494E-2</v>
      </c>
      <c r="AQ16" s="21">
        <v>5.74860400569445E-2</v>
      </c>
      <c r="AR16" s="21">
        <v>9.0001018448324296E-2</v>
      </c>
      <c r="AS16" s="21">
        <v>0.11550931032930201</v>
      </c>
      <c r="AT16" s="21">
        <v>2.94623556954558E-2</v>
      </c>
      <c r="AU16" s="21">
        <v>6.0155401952291E-2</v>
      </c>
      <c r="AV16" s="21"/>
      <c r="AW16" s="21">
        <v>6.4765486376051104E-2</v>
      </c>
      <c r="AX16" s="21">
        <v>6.8429736093233301E-2</v>
      </c>
      <c r="AY16" s="21">
        <v>8.2766694187239698E-2</v>
      </c>
      <c r="AZ16" s="21">
        <v>8.8706482684871704E-2</v>
      </c>
      <c r="BA16" s="21">
        <v>7.5804666116176006E-2</v>
      </c>
      <c r="BB16" s="21">
        <v>8.5917480274373098E-2</v>
      </c>
      <c r="BC16" s="21"/>
      <c r="BD16" s="21">
        <v>7.1791550101634002E-2</v>
      </c>
      <c r="BE16" s="21">
        <v>8.5837637824912105E-2</v>
      </c>
      <c r="BF16" s="21">
        <v>7.1910336201642999E-2</v>
      </c>
      <c r="BG16" s="21">
        <v>5.0969945954636803E-2</v>
      </c>
      <c r="BH16" s="21">
        <v>1.1527533911121501E-2</v>
      </c>
      <c r="BI16" s="21"/>
      <c r="BJ16" s="21">
        <v>8.0148740955535203E-2</v>
      </c>
      <c r="BK16" s="21">
        <v>5.5566121096648102E-2</v>
      </c>
      <c r="BL16" s="21"/>
      <c r="BM16" s="21">
        <v>7.8354111544024399E-2</v>
      </c>
      <c r="BN16" s="21">
        <v>6.2347217349288497E-2</v>
      </c>
      <c r="BO16" s="21"/>
      <c r="BP16" s="21">
        <v>6.2529616828764303E-2</v>
      </c>
      <c r="BQ16" s="21">
        <v>5.39230155881429E-2</v>
      </c>
      <c r="BR16" s="21">
        <v>6.8006942923885802E-2</v>
      </c>
      <c r="BS16" s="21">
        <v>8.2574086566319801E-2</v>
      </c>
      <c r="BT16" s="21"/>
      <c r="BU16" s="21">
        <v>5.7940461658974998E-2</v>
      </c>
      <c r="BV16" s="21">
        <v>9.7525617175554094E-2</v>
      </c>
      <c r="BW16" s="21"/>
      <c r="BX16" s="21">
        <v>4.08890857513056E-2</v>
      </c>
      <c r="BY16" s="21">
        <v>8.9027713985874196E-2</v>
      </c>
      <c r="BZ16" s="21"/>
      <c r="CA16" s="21">
        <v>4.5836414430191798E-2</v>
      </c>
      <c r="CB16" s="21">
        <v>0.17179799006195001</v>
      </c>
      <c r="CC16" s="21">
        <v>1.92479514576969E-2</v>
      </c>
      <c r="CD16" s="21">
        <v>5.0250703340164397E-2</v>
      </c>
    </row>
    <row r="17" spans="2:82">
      <c r="B17" s="18" t="s">
        <v>230</v>
      </c>
      <c r="C17" s="22">
        <v>0.57666146246887895</v>
      </c>
      <c r="D17" s="22">
        <v>0.58952232233353896</v>
      </c>
      <c r="E17" s="22">
        <v>0.56343509850111295</v>
      </c>
      <c r="F17" s="22"/>
      <c r="G17" s="22">
        <v>0.60869917012808095</v>
      </c>
      <c r="H17" s="22">
        <v>0.63462943319828502</v>
      </c>
      <c r="I17" s="22">
        <v>0.56710592183906094</v>
      </c>
      <c r="J17" s="22">
        <v>0.53256211609960902</v>
      </c>
      <c r="K17" s="22">
        <v>0.53732480561371898</v>
      </c>
      <c r="L17" s="22">
        <v>0.57809176796725004</v>
      </c>
      <c r="M17" s="22"/>
      <c r="N17" s="22">
        <v>0.65851982534192599</v>
      </c>
      <c r="O17" s="22">
        <v>0.59560173160969498</v>
      </c>
      <c r="P17" s="22">
        <v>0.48063984522880099</v>
      </c>
      <c r="Q17" s="22">
        <v>0.54930477212054396</v>
      </c>
      <c r="R17" s="22"/>
      <c r="S17" s="22">
        <v>0.61769278111763704</v>
      </c>
      <c r="T17" s="22">
        <v>0.62997305530068803</v>
      </c>
      <c r="U17" s="22">
        <v>0.56080729927378403</v>
      </c>
      <c r="V17" s="22">
        <v>0.53145545597254895</v>
      </c>
      <c r="W17" s="22">
        <v>0.58440887653262297</v>
      </c>
      <c r="X17" s="22">
        <v>0.54021265281263597</v>
      </c>
      <c r="Y17" s="22">
        <v>0.53750621934523102</v>
      </c>
      <c r="Z17" s="22">
        <v>0.53117360088744903</v>
      </c>
      <c r="AA17" s="22">
        <v>0.58074610054238196</v>
      </c>
      <c r="AB17" s="22">
        <v>0.60417962817424198</v>
      </c>
      <c r="AC17" s="22">
        <v>0.55243015441573595</v>
      </c>
      <c r="AD17" s="22">
        <v>0.53127913687700701</v>
      </c>
      <c r="AE17" s="22"/>
      <c r="AF17" s="22">
        <v>0.62860035243498202</v>
      </c>
      <c r="AG17" s="22">
        <v>0.55513859942121802</v>
      </c>
      <c r="AH17" s="22">
        <v>0.50207272994940799</v>
      </c>
      <c r="AI17" s="22">
        <v>0.53239568706058604</v>
      </c>
      <c r="AJ17" s="22">
        <v>0.575185180028009</v>
      </c>
      <c r="AK17" s="22">
        <v>0.56402247978101805</v>
      </c>
      <c r="AL17" s="22">
        <v>0.56509092638613201</v>
      </c>
      <c r="AM17" s="22">
        <v>0.55920359333923297</v>
      </c>
      <c r="AN17" s="22">
        <v>0.605481225366584</v>
      </c>
      <c r="AO17" s="22">
        <v>0.61839467473512499</v>
      </c>
      <c r="AP17" s="22">
        <v>0.62874333916311997</v>
      </c>
      <c r="AQ17" s="22">
        <v>0.61902164194960796</v>
      </c>
      <c r="AR17" s="22">
        <v>0.533933378490828</v>
      </c>
      <c r="AS17" s="22">
        <v>0.54256760847838903</v>
      </c>
      <c r="AT17" s="22">
        <v>0.73368370767075297</v>
      </c>
      <c r="AU17" s="22">
        <v>0.71170269537956199</v>
      </c>
      <c r="AV17" s="22"/>
      <c r="AW17" s="22">
        <v>0.62450183036635198</v>
      </c>
      <c r="AX17" s="22">
        <v>0.59615743868408499</v>
      </c>
      <c r="AY17" s="22">
        <v>0.57010344281971703</v>
      </c>
      <c r="AZ17" s="22">
        <v>0.53689509387409895</v>
      </c>
      <c r="BA17" s="22">
        <v>0.53449679082077495</v>
      </c>
      <c r="BB17" s="22">
        <v>0.53309758637458204</v>
      </c>
      <c r="BC17" s="22"/>
      <c r="BD17" s="22">
        <v>0.52696601563083401</v>
      </c>
      <c r="BE17" s="22">
        <v>0.54686062711871997</v>
      </c>
      <c r="BF17" s="22">
        <v>0.62687256372004296</v>
      </c>
      <c r="BG17" s="22">
        <v>0.694581118568251</v>
      </c>
      <c r="BH17" s="22">
        <v>0.72731155001395498</v>
      </c>
      <c r="BI17" s="22"/>
      <c r="BJ17" s="22">
        <v>0.56499953520628199</v>
      </c>
      <c r="BK17" s="22">
        <v>0.63447182760849097</v>
      </c>
      <c r="BL17" s="22"/>
      <c r="BM17" s="22">
        <v>0.56687692744745499</v>
      </c>
      <c r="BN17" s="22">
        <v>0.62614057889063701</v>
      </c>
      <c r="BO17" s="22"/>
      <c r="BP17" s="22">
        <v>0.62732508676798204</v>
      </c>
      <c r="BQ17" s="22">
        <v>0.65395629052802695</v>
      </c>
      <c r="BR17" s="22">
        <v>0.63257207453448305</v>
      </c>
      <c r="BS17" s="22">
        <v>0.55297004258419802</v>
      </c>
      <c r="BT17" s="22"/>
      <c r="BU17" s="22">
        <v>0.64156613789995598</v>
      </c>
      <c r="BV17" s="22">
        <v>0.49404045559235099</v>
      </c>
      <c r="BW17" s="22"/>
      <c r="BX17" s="22">
        <v>0.71669920323151304</v>
      </c>
      <c r="BY17" s="22">
        <v>0.52111468206650002</v>
      </c>
      <c r="BZ17" s="22"/>
      <c r="CA17" s="22">
        <v>0.69715491499696802</v>
      </c>
      <c r="CB17" s="22">
        <v>0.25192402602571201</v>
      </c>
      <c r="CC17" s="22">
        <v>0.84378609359704204</v>
      </c>
      <c r="CD17" s="22">
        <v>0.57184787234075096</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0.18870826273503299</v>
      </c>
      <c r="D9" s="17">
        <v>0.18660725845953999</v>
      </c>
      <c r="E9" s="17">
        <v>0.18871494224646199</v>
      </c>
      <c r="F9" s="17"/>
      <c r="G9" s="17">
        <v>0.20290489403353601</v>
      </c>
      <c r="H9" s="17">
        <v>0.23773735892515499</v>
      </c>
      <c r="I9" s="17">
        <v>0.20563450263321401</v>
      </c>
      <c r="J9" s="17">
        <v>0.16851375159430701</v>
      </c>
      <c r="K9" s="17">
        <v>0.14765199629315601</v>
      </c>
      <c r="L9" s="17">
        <v>0.1694087771785</v>
      </c>
      <c r="M9" s="17"/>
      <c r="N9" s="17">
        <v>0.23003334194592201</v>
      </c>
      <c r="O9" s="17">
        <v>0.17066934047433099</v>
      </c>
      <c r="P9" s="17">
        <v>0.17579768129631301</v>
      </c>
      <c r="Q9" s="17">
        <v>0.17314223592781999</v>
      </c>
      <c r="R9" s="17"/>
      <c r="S9" s="17">
        <v>0.26530300699266501</v>
      </c>
      <c r="T9" s="17">
        <v>0.16309454578503799</v>
      </c>
      <c r="U9" s="17">
        <v>0.173219662448168</v>
      </c>
      <c r="V9" s="17">
        <v>0.183906726235298</v>
      </c>
      <c r="W9" s="17">
        <v>0.15955573500141201</v>
      </c>
      <c r="X9" s="17">
        <v>0.17404509700978399</v>
      </c>
      <c r="Y9" s="17">
        <v>0.15798643560908901</v>
      </c>
      <c r="Z9" s="17">
        <v>0.135407208855573</v>
      </c>
      <c r="AA9" s="17">
        <v>0.19186407520838999</v>
      </c>
      <c r="AB9" s="17">
        <v>0.189676515144962</v>
      </c>
      <c r="AC9" s="17">
        <v>0.22154532435848101</v>
      </c>
      <c r="AD9" s="17">
        <v>0.19376755084764399</v>
      </c>
      <c r="AE9" s="17"/>
      <c r="AF9" s="17">
        <v>0.12312003778239899</v>
      </c>
      <c r="AG9" s="17">
        <v>0.22308793828196599</v>
      </c>
      <c r="AH9" s="17">
        <v>0.197888774824514</v>
      </c>
      <c r="AI9" s="17">
        <v>0.14683055158986799</v>
      </c>
      <c r="AJ9" s="17">
        <v>0.18861918484410001</v>
      </c>
      <c r="AK9" s="17">
        <v>0.19393794915044099</v>
      </c>
      <c r="AL9" s="17">
        <v>0.16859953211867401</v>
      </c>
      <c r="AM9" s="17">
        <v>0.19951019183985899</v>
      </c>
      <c r="AN9" s="17">
        <v>0.20623593938094301</v>
      </c>
      <c r="AO9" s="17">
        <v>0.164666832869237</v>
      </c>
      <c r="AP9" s="17">
        <v>0.167988712592157</v>
      </c>
      <c r="AQ9" s="17">
        <v>0.179231868951194</v>
      </c>
      <c r="AR9" s="17">
        <v>0.17225894648253201</v>
      </c>
      <c r="AS9" s="17">
        <v>0.19045000569207299</v>
      </c>
      <c r="AT9" s="17">
        <v>0.21444406591350401</v>
      </c>
      <c r="AU9" s="17">
        <v>0.32159969952738299</v>
      </c>
      <c r="AV9" s="17"/>
      <c r="AW9" s="17">
        <v>0.24590906352272801</v>
      </c>
      <c r="AX9" s="17">
        <v>0.176325366135094</v>
      </c>
      <c r="AY9" s="17">
        <v>0.18635289637774199</v>
      </c>
      <c r="AZ9" s="17">
        <v>0.16127105538099501</v>
      </c>
      <c r="BA9" s="17">
        <v>0.16084696440599</v>
      </c>
      <c r="BB9" s="17">
        <v>0.17664553604036701</v>
      </c>
      <c r="BC9" s="17"/>
      <c r="BD9" s="17">
        <v>0.132688297467809</v>
      </c>
      <c r="BE9" s="17">
        <v>0.18165248933405001</v>
      </c>
      <c r="BF9" s="17">
        <v>0.219948616320705</v>
      </c>
      <c r="BG9" s="17">
        <v>0.274888056946827</v>
      </c>
      <c r="BH9" s="17">
        <v>0.25913188000406301</v>
      </c>
      <c r="BI9" s="17"/>
      <c r="BJ9" s="17">
        <v>0.175919403155742</v>
      </c>
      <c r="BK9" s="17">
        <v>0.24755144669703699</v>
      </c>
      <c r="BL9" s="17"/>
      <c r="BM9" s="17">
        <v>0.18073925256614401</v>
      </c>
      <c r="BN9" s="17">
        <v>0.22611111269225001</v>
      </c>
      <c r="BO9" s="17"/>
      <c r="BP9" s="17">
        <v>0.22989178510934799</v>
      </c>
      <c r="BQ9" s="17">
        <v>0.250723078436626</v>
      </c>
      <c r="BR9" s="17">
        <v>0.21423185856074001</v>
      </c>
      <c r="BS9" s="17">
        <v>0.17073381653985101</v>
      </c>
      <c r="BT9" s="17"/>
      <c r="BU9" s="17">
        <v>0.213414617375392</v>
      </c>
      <c r="BV9" s="17">
        <v>0.15725808009291201</v>
      </c>
      <c r="BW9" s="17"/>
      <c r="BX9" s="17">
        <v>0.30789765571489802</v>
      </c>
      <c r="BY9" s="17">
        <v>0.141431100149504</v>
      </c>
      <c r="BZ9" s="17"/>
      <c r="CA9" s="17">
        <v>0.231195645979026</v>
      </c>
      <c r="CB9" s="17">
        <v>6.17638742679655E-2</v>
      </c>
      <c r="CC9" s="17">
        <v>0.34463957110270399</v>
      </c>
      <c r="CD9" s="17">
        <v>0.132797523573084</v>
      </c>
    </row>
    <row r="10" spans="2:82">
      <c r="B10" s="18" t="s">
        <v>224</v>
      </c>
      <c r="C10" s="17">
        <v>0.37658868868787398</v>
      </c>
      <c r="D10" s="17">
        <v>0.38536574607614799</v>
      </c>
      <c r="E10" s="17">
        <v>0.369270325358176</v>
      </c>
      <c r="F10" s="17"/>
      <c r="G10" s="17">
        <v>0.41476728403481999</v>
      </c>
      <c r="H10" s="17">
        <v>0.38915441188921901</v>
      </c>
      <c r="I10" s="17">
        <v>0.357043865015999</v>
      </c>
      <c r="J10" s="17">
        <v>0.33558906865955501</v>
      </c>
      <c r="K10" s="17">
        <v>0.39156845346367603</v>
      </c>
      <c r="L10" s="17">
        <v>0.380166709581089</v>
      </c>
      <c r="M10" s="17"/>
      <c r="N10" s="17">
        <v>0.404639063469449</v>
      </c>
      <c r="O10" s="17">
        <v>0.40523487997378299</v>
      </c>
      <c r="P10" s="17">
        <v>0.35389140396733698</v>
      </c>
      <c r="Q10" s="17">
        <v>0.33664372068960702</v>
      </c>
      <c r="R10" s="17"/>
      <c r="S10" s="17">
        <v>0.36520286232361698</v>
      </c>
      <c r="T10" s="17">
        <v>0.404044102911298</v>
      </c>
      <c r="U10" s="17">
        <v>0.38990106793847501</v>
      </c>
      <c r="V10" s="17">
        <v>0.35347309398267601</v>
      </c>
      <c r="W10" s="17">
        <v>0.38114757987340397</v>
      </c>
      <c r="X10" s="17">
        <v>0.34965635837743497</v>
      </c>
      <c r="Y10" s="17">
        <v>0.37346066780584802</v>
      </c>
      <c r="Z10" s="17">
        <v>0.41102647703533801</v>
      </c>
      <c r="AA10" s="17">
        <v>0.40779804902540501</v>
      </c>
      <c r="AB10" s="17">
        <v>0.34705302757220702</v>
      </c>
      <c r="AC10" s="17">
        <v>0.35338993276707897</v>
      </c>
      <c r="AD10" s="17">
        <v>0.39001485746666897</v>
      </c>
      <c r="AE10" s="17"/>
      <c r="AF10" s="17">
        <v>0.45434499797957401</v>
      </c>
      <c r="AG10" s="17">
        <v>0.286643979621585</v>
      </c>
      <c r="AH10" s="17">
        <v>0.35733698011375398</v>
      </c>
      <c r="AI10" s="17">
        <v>0.38009059230498199</v>
      </c>
      <c r="AJ10" s="17">
        <v>0.3596711975879</v>
      </c>
      <c r="AK10" s="17">
        <v>0.37359303322516502</v>
      </c>
      <c r="AL10" s="17">
        <v>0.39901281542297401</v>
      </c>
      <c r="AM10" s="17">
        <v>0.36816319189089303</v>
      </c>
      <c r="AN10" s="17">
        <v>0.39090614947725799</v>
      </c>
      <c r="AO10" s="17">
        <v>0.489772393082402</v>
      </c>
      <c r="AP10" s="17">
        <v>0.38993525980964</v>
      </c>
      <c r="AQ10" s="17">
        <v>0.37031240104531499</v>
      </c>
      <c r="AR10" s="17">
        <v>0.35642391247870697</v>
      </c>
      <c r="AS10" s="17">
        <v>0.39910387220386601</v>
      </c>
      <c r="AT10" s="17">
        <v>0.43743966038836701</v>
      </c>
      <c r="AU10" s="17">
        <v>0.36565252424309103</v>
      </c>
      <c r="AV10" s="17"/>
      <c r="AW10" s="17">
        <v>0.37818518708613802</v>
      </c>
      <c r="AX10" s="17">
        <v>0.40478418555303403</v>
      </c>
      <c r="AY10" s="17">
        <v>0.35607333042691802</v>
      </c>
      <c r="AZ10" s="17">
        <v>0.37561296857802701</v>
      </c>
      <c r="BA10" s="17">
        <v>0.353445372638996</v>
      </c>
      <c r="BB10" s="17">
        <v>0.33581320984961599</v>
      </c>
      <c r="BC10" s="17"/>
      <c r="BD10" s="17">
        <v>0.36014755613878802</v>
      </c>
      <c r="BE10" s="17">
        <v>0.38018808803614501</v>
      </c>
      <c r="BF10" s="17">
        <v>0.391053061227226</v>
      </c>
      <c r="BG10" s="17">
        <v>0.42251829590359502</v>
      </c>
      <c r="BH10" s="17">
        <v>0.44521812617751999</v>
      </c>
      <c r="BI10" s="17"/>
      <c r="BJ10" s="17">
        <v>0.37358219982855501</v>
      </c>
      <c r="BK10" s="17">
        <v>0.39501256209864899</v>
      </c>
      <c r="BL10" s="17"/>
      <c r="BM10" s="17">
        <v>0.37717875008944002</v>
      </c>
      <c r="BN10" s="17">
        <v>0.374166586394449</v>
      </c>
      <c r="BO10" s="17"/>
      <c r="BP10" s="17">
        <v>0.38680600077231297</v>
      </c>
      <c r="BQ10" s="17">
        <v>0.39582365807200998</v>
      </c>
      <c r="BR10" s="17">
        <v>0.42205153042078303</v>
      </c>
      <c r="BS10" s="17">
        <v>0.37078846206897997</v>
      </c>
      <c r="BT10" s="17"/>
      <c r="BU10" s="17">
        <v>0.40945583244511002</v>
      </c>
      <c r="BV10" s="17">
        <v>0.334750154062399</v>
      </c>
      <c r="BW10" s="17"/>
      <c r="BX10" s="17">
        <v>0.41632841162011103</v>
      </c>
      <c r="BY10" s="17">
        <v>0.36082569757600003</v>
      </c>
      <c r="BZ10" s="17"/>
      <c r="CA10" s="17">
        <v>0.41932217792551102</v>
      </c>
      <c r="CB10" s="17">
        <v>0.211203624492484</v>
      </c>
      <c r="CC10" s="17">
        <v>0.50069645220290604</v>
      </c>
      <c r="CD10" s="17">
        <v>0.39179168142264298</v>
      </c>
    </row>
    <row r="11" spans="2:82">
      <c r="B11" s="18" t="s">
        <v>225</v>
      </c>
      <c r="C11" s="17">
        <v>0.26267136129121399</v>
      </c>
      <c r="D11" s="17">
        <v>0.243300966806934</v>
      </c>
      <c r="E11" s="17">
        <v>0.28214567255140599</v>
      </c>
      <c r="F11" s="17"/>
      <c r="G11" s="17">
        <v>0.228503205530356</v>
      </c>
      <c r="H11" s="17">
        <v>0.21340072133190499</v>
      </c>
      <c r="I11" s="17">
        <v>0.24402692972659801</v>
      </c>
      <c r="J11" s="17">
        <v>0.29741568707673999</v>
      </c>
      <c r="K11" s="17">
        <v>0.29282658396539601</v>
      </c>
      <c r="L11" s="17">
        <v>0.29234633341351801</v>
      </c>
      <c r="M11" s="17"/>
      <c r="N11" s="17">
        <v>0.21625486609840699</v>
      </c>
      <c r="O11" s="17">
        <v>0.283590684448144</v>
      </c>
      <c r="P11" s="17">
        <v>0.268152356386688</v>
      </c>
      <c r="Q11" s="17">
        <v>0.28715623127033302</v>
      </c>
      <c r="R11" s="17"/>
      <c r="S11" s="17">
        <v>0.226006464970196</v>
      </c>
      <c r="T11" s="17">
        <v>0.269613434823329</v>
      </c>
      <c r="U11" s="17">
        <v>0.29394021716249602</v>
      </c>
      <c r="V11" s="17">
        <v>0.28916480553815699</v>
      </c>
      <c r="W11" s="17">
        <v>0.28992827843164098</v>
      </c>
      <c r="X11" s="17">
        <v>0.28449053588753798</v>
      </c>
      <c r="Y11" s="17">
        <v>0.27436095418024398</v>
      </c>
      <c r="Z11" s="17">
        <v>0.26093476308137797</v>
      </c>
      <c r="AA11" s="17">
        <v>0.232136070267458</v>
      </c>
      <c r="AB11" s="17">
        <v>0.28125986046648599</v>
      </c>
      <c r="AC11" s="17">
        <v>0.226475365908134</v>
      </c>
      <c r="AD11" s="17">
        <v>0.19944741810118399</v>
      </c>
      <c r="AE11" s="17"/>
      <c r="AF11" s="17">
        <v>0.28593114541111198</v>
      </c>
      <c r="AG11" s="17">
        <v>0.24941034303578399</v>
      </c>
      <c r="AH11" s="17">
        <v>0.24647028869538101</v>
      </c>
      <c r="AI11" s="17">
        <v>0.25288198481330998</v>
      </c>
      <c r="AJ11" s="17">
        <v>0.29081931725183602</v>
      </c>
      <c r="AK11" s="17">
        <v>0.256008470504209</v>
      </c>
      <c r="AL11" s="17">
        <v>0.24982483445842901</v>
      </c>
      <c r="AM11" s="17">
        <v>0.28812290648789401</v>
      </c>
      <c r="AN11" s="17">
        <v>0.260126549899999</v>
      </c>
      <c r="AO11" s="17">
        <v>0.203960831109013</v>
      </c>
      <c r="AP11" s="17">
        <v>0.29369213274682798</v>
      </c>
      <c r="AQ11" s="17">
        <v>0.261834065276765</v>
      </c>
      <c r="AR11" s="17">
        <v>0.28268295426530199</v>
      </c>
      <c r="AS11" s="17">
        <v>0.25762313665152398</v>
      </c>
      <c r="AT11" s="17">
        <v>0.24639850316371301</v>
      </c>
      <c r="AU11" s="17">
        <v>0.17562386325262999</v>
      </c>
      <c r="AV11" s="17"/>
      <c r="AW11" s="17">
        <v>0.240437653960341</v>
      </c>
      <c r="AX11" s="17">
        <v>0.24945644676169099</v>
      </c>
      <c r="AY11" s="17">
        <v>0.26859605295740502</v>
      </c>
      <c r="AZ11" s="17">
        <v>0.270028591278755</v>
      </c>
      <c r="BA11" s="17">
        <v>0.29751071513787802</v>
      </c>
      <c r="BB11" s="17">
        <v>0.30454582263215202</v>
      </c>
      <c r="BC11" s="17"/>
      <c r="BD11" s="17">
        <v>0.31295912157446198</v>
      </c>
      <c r="BE11" s="17">
        <v>0.24730720839607001</v>
      </c>
      <c r="BF11" s="17">
        <v>0.22877390661920899</v>
      </c>
      <c r="BG11" s="17">
        <v>0.20587954499541999</v>
      </c>
      <c r="BH11" s="17">
        <v>0.202671780155113</v>
      </c>
      <c r="BI11" s="17"/>
      <c r="BJ11" s="17">
        <v>0.26546819038371899</v>
      </c>
      <c r="BK11" s="17">
        <v>0.24563026245847799</v>
      </c>
      <c r="BL11" s="17"/>
      <c r="BM11" s="17">
        <v>0.264609140680656</v>
      </c>
      <c r="BN11" s="17">
        <v>0.25650079808479898</v>
      </c>
      <c r="BO11" s="17"/>
      <c r="BP11" s="17">
        <v>0.25899851015567499</v>
      </c>
      <c r="BQ11" s="17">
        <v>0.22284696501121601</v>
      </c>
      <c r="BR11" s="17">
        <v>0.21738381374572099</v>
      </c>
      <c r="BS11" s="17">
        <v>0.272857764902389</v>
      </c>
      <c r="BT11" s="17"/>
      <c r="BU11" s="17">
        <v>0.251331629262951</v>
      </c>
      <c r="BV11" s="17">
        <v>0.27710637805483801</v>
      </c>
      <c r="BW11" s="17"/>
      <c r="BX11" s="17">
        <v>0.201411777320124</v>
      </c>
      <c r="BY11" s="17">
        <v>0.286970329839635</v>
      </c>
      <c r="BZ11" s="17"/>
      <c r="CA11" s="17">
        <v>0.236938908494569</v>
      </c>
      <c r="CB11" s="17">
        <v>0.36845526416199198</v>
      </c>
      <c r="CC11" s="17">
        <v>0.11735564179055701</v>
      </c>
      <c r="CD11" s="17">
        <v>0.32322966121576502</v>
      </c>
    </row>
    <row r="12" spans="2:82">
      <c r="B12" s="18" t="s">
        <v>226</v>
      </c>
      <c r="C12" s="17">
        <v>0.109329809716167</v>
      </c>
      <c r="D12" s="17">
        <v>0.11882554878139</v>
      </c>
      <c r="E12" s="17">
        <v>0.100868494120395</v>
      </c>
      <c r="F12" s="17"/>
      <c r="G12" s="17">
        <v>8.4387548883482003E-2</v>
      </c>
      <c r="H12" s="17">
        <v>0.10847286448430001</v>
      </c>
      <c r="I12" s="17">
        <v>0.120173618777676</v>
      </c>
      <c r="J12" s="17">
        <v>0.11222036729255901</v>
      </c>
      <c r="K12" s="17">
        <v>0.114164637867054</v>
      </c>
      <c r="L12" s="17">
        <v>0.112189217732932</v>
      </c>
      <c r="M12" s="17"/>
      <c r="N12" s="17">
        <v>0.106727227906359</v>
      </c>
      <c r="O12" s="17">
        <v>8.8473711452081397E-2</v>
      </c>
      <c r="P12" s="17">
        <v>0.130575610603272</v>
      </c>
      <c r="Q12" s="17">
        <v>0.1171362585336</v>
      </c>
      <c r="R12" s="17"/>
      <c r="S12" s="17">
        <v>8.6312337155785193E-2</v>
      </c>
      <c r="T12" s="17">
        <v>0.11299892344129001</v>
      </c>
      <c r="U12" s="17">
        <v>9.9009961426061305E-2</v>
      </c>
      <c r="V12" s="17">
        <v>0.11114017718217201</v>
      </c>
      <c r="W12" s="17">
        <v>0.117972679298447</v>
      </c>
      <c r="X12" s="17">
        <v>0.13369407420746299</v>
      </c>
      <c r="Y12" s="17">
        <v>0.111071787801481</v>
      </c>
      <c r="Z12" s="17">
        <v>0.13995836217834101</v>
      </c>
      <c r="AA12" s="17">
        <v>8.8790056182097496E-2</v>
      </c>
      <c r="AB12" s="17">
        <v>0.111859340623001</v>
      </c>
      <c r="AC12" s="17">
        <v>0.115917608319382</v>
      </c>
      <c r="AD12" s="17">
        <v>0.140933623218297</v>
      </c>
      <c r="AE12" s="17"/>
      <c r="AF12" s="17">
        <v>4.6935320473486301E-2</v>
      </c>
      <c r="AG12" s="17">
        <v>0.13106238468550099</v>
      </c>
      <c r="AH12" s="17">
        <v>0.108852086791972</v>
      </c>
      <c r="AI12" s="17">
        <v>0.14571757378113201</v>
      </c>
      <c r="AJ12" s="17">
        <v>0.100299090295576</v>
      </c>
      <c r="AK12" s="17">
        <v>9.6605843273993797E-2</v>
      </c>
      <c r="AL12" s="17">
        <v>0.130165837474125</v>
      </c>
      <c r="AM12" s="17">
        <v>7.9396127394360499E-2</v>
      </c>
      <c r="AN12" s="17">
        <v>0.109394248274423</v>
      </c>
      <c r="AO12" s="17">
        <v>0.110472554321402</v>
      </c>
      <c r="AP12" s="17">
        <v>0.103055737474056</v>
      </c>
      <c r="AQ12" s="17">
        <v>0.122250839285</v>
      </c>
      <c r="AR12" s="17">
        <v>0.158007507330513</v>
      </c>
      <c r="AS12" s="17">
        <v>5.9251927721385503E-2</v>
      </c>
      <c r="AT12" s="17">
        <v>8.1590583304171002E-2</v>
      </c>
      <c r="AU12" s="17">
        <v>9.4491931933687295E-2</v>
      </c>
      <c r="AV12" s="17"/>
      <c r="AW12" s="17">
        <v>7.78343533441367E-2</v>
      </c>
      <c r="AX12" s="17">
        <v>0.11963424676526099</v>
      </c>
      <c r="AY12" s="17">
        <v>0.118203949175854</v>
      </c>
      <c r="AZ12" s="17">
        <v>0.10476069147879701</v>
      </c>
      <c r="BA12" s="17">
        <v>0.14294159617570201</v>
      </c>
      <c r="BB12" s="17">
        <v>0.118807306343806</v>
      </c>
      <c r="BC12" s="17"/>
      <c r="BD12" s="17">
        <v>0.118489651274313</v>
      </c>
      <c r="BE12" s="17">
        <v>0.121995611201675</v>
      </c>
      <c r="BF12" s="17">
        <v>0.10700254374037101</v>
      </c>
      <c r="BG12" s="17">
        <v>6.5635496738706806E-2</v>
      </c>
      <c r="BH12" s="17">
        <v>7.8247763221720501E-2</v>
      </c>
      <c r="BI12" s="17"/>
      <c r="BJ12" s="17">
        <v>0.11894562302099999</v>
      </c>
      <c r="BK12" s="17">
        <v>6.8074132422180494E-2</v>
      </c>
      <c r="BL12" s="17"/>
      <c r="BM12" s="17">
        <v>0.112108114489942</v>
      </c>
      <c r="BN12" s="17">
        <v>9.5791538614226901E-2</v>
      </c>
      <c r="BO12" s="17"/>
      <c r="BP12" s="17">
        <v>7.3076614389691305E-2</v>
      </c>
      <c r="BQ12" s="17">
        <v>8.7948140136960298E-2</v>
      </c>
      <c r="BR12" s="17">
        <v>9.7031674145865804E-2</v>
      </c>
      <c r="BS12" s="17">
        <v>0.117453351634642</v>
      </c>
      <c r="BT12" s="17"/>
      <c r="BU12" s="17">
        <v>8.6753399301367398E-2</v>
      </c>
      <c r="BV12" s="17">
        <v>0.13806866015706101</v>
      </c>
      <c r="BW12" s="17"/>
      <c r="BX12" s="17">
        <v>5.17499398488247E-2</v>
      </c>
      <c r="BY12" s="17">
        <v>0.13216919836740301</v>
      </c>
      <c r="BZ12" s="17"/>
      <c r="CA12" s="17">
        <v>0.102554671652793</v>
      </c>
      <c r="CB12" s="17">
        <v>0.22985651237935201</v>
      </c>
      <c r="CC12" s="17">
        <v>2.61884041172867E-2</v>
      </c>
      <c r="CD12" s="17">
        <v>8.4067942501630299E-2</v>
      </c>
    </row>
    <row r="13" spans="2:82">
      <c r="B13" s="18" t="s">
        <v>227</v>
      </c>
      <c r="C13" s="17">
        <v>3.8208233734654602E-2</v>
      </c>
      <c r="D13" s="17">
        <v>4.8370150131939203E-2</v>
      </c>
      <c r="E13" s="17">
        <v>2.7523446292030702E-2</v>
      </c>
      <c r="F13" s="17"/>
      <c r="G13" s="17">
        <v>3.5517985404917102E-2</v>
      </c>
      <c r="H13" s="17">
        <v>2.93780507528109E-2</v>
      </c>
      <c r="I13" s="17">
        <v>4.2055867945071303E-2</v>
      </c>
      <c r="J13" s="17">
        <v>5.5571198016945399E-2</v>
      </c>
      <c r="K13" s="17">
        <v>3.7228588971139898E-2</v>
      </c>
      <c r="L13" s="17">
        <v>3.0601403523297498E-2</v>
      </c>
      <c r="M13" s="17"/>
      <c r="N13" s="17">
        <v>3.1527980637922601E-2</v>
      </c>
      <c r="O13" s="17">
        <v>3.0461714084955901E-2</v>
      </c>
      <c r="P13" s="17">
        <v>4.0612326905221E-2</v>
      </c>
      <c r="Q13" s="17">
        <v>5.12747144406204E-2</v>
      </c>
      <c r="R13" s="17"/>
      <c r="S13" s="17">
        <v>3.7200688784108801E-2</v>
      </c>
      <c r="T13" s="17">
        <v>3.3166169478862299E-2</v>
      </c>
      <c r="U13" s="17">
        <v>1.51238894731794E-2</v>
      </c>
      <c r="V13" s="17">
        <v>4.9926425202728997E-2</v>
      </c>
      <c r="W13" s="17">
        <v>2.7182721021723599E-2</v>
      </c>
      <c r="X13" s="17">
        <v>3.1993517886431802E-2</v>
      </c>
      <c r="Y13" s="17">
        <v>4.0242523737930302E-2</v>
      </c>
      <c r="Z13" s="17">
        <v>3.0272175657621501E-2</v>
      </c>
      <c r="AA13" s="17">
        <v>4.4751546326091199E-2</v>
      </c>
      <c r="AB13" s="17">
        <v>3.9722000603669601E-2</v>
      </c>
      <c r="AC13" s="17">
        <v>7.1827005734138805E-2</v>
      </c>
      <c r="AD13" s="17">
        <v>5.6125195191940799E-2</v>
      </c>
      <c r="AE13" s="17"/>
      <c r="AF13" s="17">
        <v>0</v>
      </c>
      <c r="AG13" s="17">
        <v>7.6029316543860095E-2</v>
      </c>
      <c r="AH13" s="17">
        <v>4.4996102512789203E-2</v>
      </c>
      <c r="AI13" s="17">
        <v>4.7580477950389999E-2</v>
      </c>
      <c r="AJ13" s="17">
        <v>3.2238954801161998E-2</v>
      </c>
      <c r="AK13" s="17">
        <v>4.9578637355443302E-2</v>
      </c>
      <c r="AL13" s="17">
        <v>2.97924004807823E-2</v>
      </c>
      <c r="AM13" s="17">
        <v>3.0073822073697899E-2</v>
      </c>
      <c r="AN13" s="17">
        <v>2.67764237545705E-2</v>
      </c>
      <c r="AO13" s="17">
        <v>2.2592400347225199E-2</v>
      </c>
      <c r="AP13" s="17">
        <v>3.3314343724546398E-2</v>
      </c>
      <c r="AQ13" s="17">
        <v>5.2946668152784399E-2</v>
      </c>
      <c r="AR13" s="17">
        <v>1.9132397296841901E-2</v>
      </c>
      <c r="AS13" s="17">
        <v>8.3593185995222294E-2</v>
      </c>
      <c r="AT13" s="17">
        <v>2.0127187230244599E-2</v>
      </c>
      <c r="AU13" s="17">
        <v>3.4001373810661997E-2</v>
      </c>
      <c r="AV13" s="17"/>
      <c r="AW13" s="17">
        <v>3.7302678317245E-2</v>
      </c>
      <c r="AX13" s="17">
        <v>2.6703029644090801E-2</v>
      </c>
      <c r="AY13" s="17">
        <v>4.9353753480820099E-2</v>
      </c>
      <c r="AZ13" s="17">
        <v>5.2907636925817597E-2</v>
      </c>
      <c r="BA13" s="17">
        <v>2.1746067786892701E-2</v>
      </c>
      <c r="BB13" s="17">
        <v>5.0898382579010797E-2</v>
      </c>
      <c r="BC13" s="17"/>
      <c r="BD13" s="17">
        <v>4.0075083585409198E-2</v>
      </c>
      <c r="BE13" s="17">
        <v>4.34751208015575E-2</v>
      </c>
      <c r="BF13" s="17">
        <v>3.76536246817736E-2</v>
      </c>
      <c r="BG13" s="17">
        <v>1.3727156975286099E-2</v>
      </c>
      <c r="BH13" s="17">
        <v>1.47304504415835E-2</v>
      </c>
      <c r="BI13" s="17"/>
      <c r="BJ13" s="17">
        <v>4.1836492913133898E-2</v>
      </c>
      <c r="BK13" s="17">
        <v>2.3469837295263501E-2</v>
      </c>
      <c r="BL13" s="17"/>
      <c r="BM13" s="17">
        <v>4.0807211982034797E-2</v>
      </c>
      <c r="BN13" s="17">
        <v>2.62486536539033E-2</v>
      </c>
      <c r="BO13" s="17"/>
      <c r="BP13" s="17">
        <v>2.3376913799701401E-2</v>
      </c>
      <c r="BQ13" s="17">
        <v>2.6361445570661501E-2</v>
      </c>
      <c r="BR13" s="17">
        <v>2.5662373493687302E-2</v>
      </c>
      <c r="BS13" s="17">
        <v>4.3530812878664997E-2</v>
      </c>
      <c r="BT13" s="17"/>
      <c r="BU13" s="17">
        <v>2.9103701801594901E-2</v>
      </c>
      <c r="BV13" s="17">
        <v>4.9797931864301301E-2</v>
      </c>
      <c r="BW13" s="17"/>
      <c r="BX13" s="17">
        <v>1.1468984202219999E-2</v>
      </c>
      <c r="BY13" s="17">
        <v>4.8814511826644799E-2</v>
      </c>
      <c r="BZ13" s="17"/>
      <c r="CA13" s="17">
        <v>7.4164003637365496E-3</v>
      </c>
      <c r="CB13" s="17">
        <v>0.10419270236098201</v>
      </c>
      <c r="CC13" s="17">
        <v>5.3599504866954596E-3</v>
      </c>
      <c r="CD13" s="17">
        <v>1.7851720894067301E-2</v>
      </c>
    </row>
    <row r="14" spans="2:82">
      <c r="B14" s="18" t="s">
        <v>124</v>
      </c>
      <c r="C14" s="17">
        <v>2.44936438350567E-2</v>
      </c>
      <c r="D14" s="17">
        <v>1.7530329744048001E-2</v>
      </c>
      <c r="E14" s="17">
        <v>3.1477119431530802E-2</v>
      </c>
      <c r="F14" s="17"/>
      <c r="G14" s="17">
        <v>3.3919082112888299E-2</v>
      </c>
      <c r="H14" s="17">
        <v>2.18565926166099E-2</v>
      </c>
      <c r="I14" s="17">
        <v>3.1065215901440901E-2</v>
      </c>
      <c r="J14" s="17">
        <v>3.0689927359894099E-2</v>
      </c>
      <c r="K14" s="17">
        <v>1.65597394395787E-2</v>
      </c>
      <c r="L14" s="17">
        <v>1.5287558570662701E-2</v>
      </c>
      <c r="M14" s="17"/>
      <c r="N14" s="17">
        <v>1.08175199419409E-2</v>
      </c>
      <c r="O14" s="17">
        <v>2.1569669566704499E-2</v>
      </c>
      <c r="P14" s="17">
        <v>3.0970620841168198E-2</v>
      </c>
      <c r="Q14" s="17">
        <v>3.4646839138020302E-2</v>
      </c>
      <c r="R14" s="17"/>
      <c r="S14" s="17">
        <v>1.9974639773629101E-2</v>
      </c>
      <c r="T14" s="17">
        <v>1.7082823560182599E-2</v>
      </c>
      <c r="U14" s="17">
        <v>2.8805201551620901E-2</v>
      </c>
      <c r="V14" s="17">
        <v>1.2388771858968599E-2</v>
      </c>
      <c r="W14" s="17">
        <v>2.4213006373372599E-2</v>
      </c>
      <c r="X14" s="17">
        <v>2.61204166313488E-2</v>
      </c>
      <c r="Y14" s="17">
        <v>4.2877630865407801E-2</v>
      </c>
      <c r="Z14" s="17">
        <v>2.2401013191747698E-2</v>
      </c>
      <c r="AA14" s="17">
        <v>3.4660202990558699E-2</v>
      </c>
      <c r="AB14" s="17">
        <v>3.0429255589674398E-2</v>
      </c>
      <c r="AC14" s="17">
        <v>1.0844762912786E-2</v>
      </c>
      <c r="AD14" s="17">
        <v>1.97113551742648E-2</v>
      </c>
      <c r="AE14" s="17"/>
      <c r="AF14" s="17">
        <v>8.9668498353428702E-2</v>
      </c>
      <c r="AG14" s="17">
        <v>3.3766037831304101E-2</v>
      </c>
      <c r="AH14" s="17">
        <v>4.4455767061589602E-2</v>
      </c>
      <c r="AI14" s="17">
        <v>2.68988195603178E-2</v>
      </c>
      <c r="AJ14" s="17">
        <v>2.8352255219425301E-2</v>
      </c>
      <c r="AK14" s="17">
        <v>3.0276066490747901E-2</v>
      </c>
      <c r="AL14" s="17">
        <v>2.26045800450159E-2</v>
      </c>
      <c r="AM14" s="17">
        <v>3.4733760313295101E-2</v>
      </c>
      <c r="AN14" s="17">
        <v>6.5606892128074901E-3</v>
      </c>
      <c r="AO14" s="17">
        <v>8.53498827072088E-3</v>
      </c>
      <c r="AP14" s="17">
        <v>1.20138136527723E-2</v>
      </c>
      <c r="AQ14" s="17">
        <v>1.3424157288941699E-2</v>
      </c>
      <c r="AR14" s="17">
        <v>1.14942821461031E-2</v>
      </c>
      <c r="AS14" s="17">
        <v>9.9778717359289403E-3</v>
      </c>
      <c r="AT14" s="17">
        <v>0</v>
      </c>
      <c r="AU14" s="17">
        <v>8.6306072325463192E-3</v>
      </c>
      <c r="AV14" s="17"/>
      <c r="AW14" s="17">
        <v>2.0331063769411201E-2</v>
      </c>
      <c r="AX14" s="17">
        <v>2.3096725140829E-2</v>
      </c>
      <c r="AY14" s="17">
        <v>2.1420017581261299E-2</v>
      </c>
      <c r="AZ14" s="17">
        <v>3.5419056357608301E-2</v>
      </c>
      <c r="BA14" s="17">
        <v>2.3509283854541901E-2</v>
      </c>
      <c r="BB14" s="17">
        <v>1.3289742555049E-2</v>
      </c>
      <c r="BC14" s="17"/>
      <c r="BD14" s="17">
        <v>3.5640289959217697E-2</v>
      </c>
      <c r="BE14" s="17">
        <v>2.5381482230502898E-2</v>
      </c>
      <c r="BF14" s="17">
        <v>1.55682474107158E-2</v>
      </c>
      <c r="BG14" s="17">
        <v>1.7351448440165999E-2</v>
      </c>
      <c r="BH14" s="17">
        <v>0</v>
      </c>
      <c r="BI14" s="17"/>
      <c r="BJ14" s="17">
        <v>2.42480906978495E-2</v>
      </c>
      <c r="BK14" s="17">
        <v>2.0261759028391502E-2</v>
      </c>
      <c r="BL14" s="17"/>
      <c r="BM14" s="17">
        <v>2.4557530191783701E-2</v>
      </c>
      <c r="BN14" s="17">
        <v>2.11813105603725E-2</v>
      </c>
      <c r="BO14" s="17"/>
      <c r="BP14" s="17">
        <v>2.7850175773270699E-2</v>
      </c>
      <c r="BQ14" s="17">
        <v>1.6296712772525999E-2</v>
      </c>
      <c r="BR14" s="17">
        <v>2.3638749633202099E-2</v>
      </c>
      <c r="BS14" s="17">
        <v>2.4635791975473598E-2</v>
      </c>
      <c r="BT14" s="17"/>
      <c r="BU14" s="17">
        <v>9.9408198135854196E-3</v>
      </c>
      <c r="BV14" s="17">
        <v>4.3018795768489597E-2</v>
      </c>
      <c r="BW14" s="17"/>
      <c r="BX14" s="17">
        <v>1.11432312938229E-2</v>
      </c>
      <c r="BY14" s="17">
        <v>2.9789162240812999E-2</v>
      </c>
      <c r="BZ14" s="17"/>
      <c r="CA14" s="17">
        <v>2.5721955843648302E-3</v>
      </c>
      <c r="CB14" s="17">
        <v>2.4528022337223399E-2</v>
      </c>
      <c r="CC14" s="17">
        <v>5.7599802998502597E-3</v>
      </c>
      <c r="CD14" s="17">
        <v>5.02614703928096E-2</v>
      </c>
    </row>
    <row r="15" spans="2:82">
      <c r="B15" s="18" t="s">
        <v>228</v>
      </c>
      <c r="C15" s="21">
        <v>0.56529695142290703</v>
      </c>
      <c r="D15" s="21">
        <v>0.571973004535689</v>
      </c>
      <c r="E15" s="21">
        <v>0.55798526760463796</v>
      </c>
      <c r="F15" s="21"/>
      <c r="G15" s="21">
        <v>0.61767217806835595</v>
      </c>
      <c r="H15" s="21">
        <v>0.62689177081437397</v>
      </c>
      <c r="I15" s="21">
        <v>0.56267836764921297</v>
      </c>
      <c r="J15" s="21">
        <v>0.50410282025386199</v>
      </c>
      <c r="K15" s="21">
        <v>0.53922044975683203</v>
      </c>
      <c r="L15" s="21">
        <v>0.549575486759589</v>
      </c>
      <c r="M15" s="21"/>
      <c r="N15" s="21">
        <v>0.63467240541537095</v>
      </c>
      <c r="O15" s="21">
        <v>0.57590422044811396</v>
      </c>
      <c r="P15" s="21">
        <v>0.52968908526364999</v>
      </c>
      <c r="Q15" s="21">
        <v>0.50978595661742698</v>
      </c>
      <c r="R15" s="21"/>
      <c r="S15" s="21">
        <v>0.63050586931628105</v>
      </c>
      <c r="T15" s="21">
        <v>0.56713864869633601</v>
      </c>
      <c r="U15" s="21">
        <v>0.56312073038664301</v>
      </c>
      <c r="V15" s="21">
        <v>0.53737982021797304</v>
      </c>
      <c r="W15" s="21">
        <v>0.54070331487481504</v>
      </c>
      <c r="X15" s="21">
        <v>0.52370145538721902</v>
      </c>
      <c r="Y15" s="21">
        <v>0.53144710341493695</v>
      </c>
      <c r="Z15" s="21">
        <v>0.54643368589091201</v>
      </c>
      <c r="AA15" s="21">
        <v>0.59966212423379495</v>
      </c>
      <c r="AB15" s="21">
        <v>0.53672954271716899</v>
      </c>
      <c r="AC15" s="21">
        <v>0.57493525712556004</v>
      </c>
      <c r="AD15" s="21">
        <v>0.58378240831431305</v>
      </c>
      <c r="AE15" s="21"/>
      <c r="AF15" s="21">
        <v>0.57746503576197294</v>
      </c>
      <c r="AG15" s="21">
        <v>0.50973191790355099</v>
      </c>
      <c r="AH15" s="21">
        <v>0.55522575493826898</v>
      </c>
      <c r="AI15" s="21">
        <v>0.52692114389485001</v>
      </c>
      <c r="AJ15" s="21">
        <v>0.54829038243200001</v>
      </c>
      <c r="AK15" s="21">
        <v>0.56753098237560595</v>
      </c>
      <c r="AL15" s="21">
        <v>0.56761234754164802</v>
      </c>
      <c r="AM15" s="21">
        <v>0.56767338373075205</v>
      </c>
      <c r="AN15" s="21">
        <v>0.59714208885819997</v>
      </c>
      <c r="AO15" s="21">
        <v>0.65443922595163895</v>
      </c>
      <c r="AP15" s="21">
        <v>0.55792397240179703</v>
      </c>
      <c r="AQ15" s="21">
        <v>0.54954426999650896</v>
      </c>
      <c r="AR15" s="21">
        <v>0.52868285896124001</v>
      </c>
      <c r="AS15" s="21">
        <v>0.58955387789593905</v>
      </c>
      <c r="AT15" s="21">
        <v>0.65188372630187097</v>
      </c>
      <c r="AU15" s="21">
        <v>0.68725222377047401</v>
      </c>
      <c r="AV15" s="21"/>
      <c r="AW15" s="21">
        <v>0.62409425060886603</v>
      </c>
      <c r="AX15" s="21">
        <v>0.58110955168812795</v>
      </c>
      <c r="AY15" s="21">
        <v>0.54242622680466002</v>
      </c>
      <c r="AZ15" s="21">
        <v>0.53688402395902202</v>
      </c>
      <c r="BA15" s="21">
        <v>0.514292337044986</v>
      </c>
      <c r="BB15" s="21">
        <v>0.51245874588998297</v>
      </c>
      <c r="BC15" s="21"/>
      <c r="BD15" s="21">
        <v>0.49283585360659798</v>
      </c>
      <c r="BE15" s="21">
        <v>0.56184057737019499</v>
      </c>
      <c r="BF15" s="21">
        <v>0.611001677547931</v>
      </c>
      <c r="BG15" s="21">
        <v>0.69740635285042196</v>
      </c>
      <c r="BH15" s="21">
        <v>0.70435000618158305</v>
      </c>
      <c r="BI15" s="21"/>
      <c r="BJ15" s="21">
        <v>0.54950160298429696</v>
      </c>
      <c r="BK15" s="21">
        <v>0.64256400879568598</v>
      </c>
      <c r="BL15" s="21"/>
      <c r="BM15" s="21">
        <v>0.557918002655584</v>
      </c>
      <c r="BN15" s="21">
        <v>0.60027769908669903</v>
      </c>
      <c r="BO15" s="21"/>
      <c r="BP15" s="21">
        <v>0.61669778588166102</v>
      </c>
      <c r="BQ15" s="21">
        <v>0.64654673650863603</v>
      </c>
      <c r="BR15" s="21">
        <v>0.63628338898152403</v>
      </c>
      <c r="BS15" s="21">
        <v>0.54152227860883095</v>
      </c>
      <c r="BT15" s="21"/>
      <c r="BU15" s="21">
        <v>0.62287044982050199</v>
      </c>
      <c r="BV15" s="21">
        <v>0.49200823415531098</v>
      </c>
      <c r="BW15" s="21"/>
      <c r="BX15" s="21">
        <v>0.72422606733500805</v>
      </c>
      <c r="BY15" s="21">
        <v>0.50225679772550402</v>
      </c>
      <c r="BZ15" s="21"/>
      <c r="CA15" s="21">
        <v>0.65051782390453705</v>
      </c>
      <c r="CB15" s="21">
        <v>0.27296749876045001</v>
      </c>
      <c r="CC15" s="21">
        <v>0.84533602330561097</v>
      </c>
      <c r="CD15" s="21">
        <v>0.52458920499572703</v>
      </c>
    </row>
    <row r="16" spans="2:82">
      <c r="B16" s="18" t="s">
        <v>229</v>
      </c>
      <c r="C16" s="21">
        <v>0.147538043450822</v>
      </c>
      <c r="D16" s="21">
        <v>0.167195698913329</v>
      </c>
      <c r="E16" s="21">
        <v>0.12839194041242499</v>
      </c>
      <c r="F16" s="21"/>
      <c r="G16" s="21">
        <v>0.11990553428839899</v>
      </c>
      <c r="H16" s="21">
        <v>0.13785091523711099</v>
      </c>
      <c r="I16" s="21">
        <v>0.16222948672274801</v>
      </c>
      <c r="J16" s="21">
        <v>0.16779156530950401</v>
      </c>
      <c r="K16" s="21">
        <v>0.15139322683819301</v>
      </c>
      <c r="L16" s="21">
        <v>0.14279062125622999</v>
      </c>
      <c r="M16" s="21"/>
      <c r="N16" s="21">
        <v>0.138255208544281</v>
      </c>
      <c r="O16" s="21">
        <v>0.118935425537037</v>
      </c>
      <c r="P16" s="21">
        <v>0.17118793750849301</v>
      </c>
      <c r="Q16" s="21">
        <v>0.16841097297422</v>
      </c>
      <c r="R16" s="21"/>
      <c r="S16" s="21">
        <v>0.12351302593989399</v>
      </c>
      <c r="T16" s="21">
        <v>0.14616509292015201</v>
      </c>
      <c r="U16" s="21">
        <v>0.114133850899241</v>
      </c>
      <c r="V16" s="21">
        <v>0.161066602384901</v>
      </c>
      <c r="W16" s="21">
        <v>0.14515540032017099</v>
      </c>
      <c r="X16" s="21">
        <v>0.165687592093894</v>
      </c>
      <c r="Y16" s="21">
        <v>0.15131431153941099</v>
      </c>
      <c r="Z16" s="21">
        <v>0.17023053783596201</v>
      </c>
      <c r="AA16" s="21">
        <v>0.133541602508189</v>
      </c>
      <c r="AB16" s="21">
        <v>0.151581341226671</v>
      </c>
      <c r="AC16" s="21">
        <v>0.18774461405352</v>
      </c>
      <c r="AD16" s="21">
        <v>0.19705881841023801</v>
      </c>
      <c r="AE16" s="21"/>
      <c r="AF16" s="21">
        <v>4.6935320473486301E-2</v>
      </c>
      <c r="AG16" s="21">
        <v>0.20709170122936099</v>
      </c>
      <c r="AH16" s="21">
        <v>0.15384818930476099</v>
      </c>
      <c r="AI16" s="21">
        <v>0.19329805173152201</v>
      </c>
      <c r="AJ16" s="21">
        <v>0.132538045096738</v>
      </c>
      <c r="AK16" s="21">
        <v>0.14618448062943701</v>
      </c>
      <c r="AL16" s="21">
        <v>0.15995823795490799</v>
      </c>
      <c r="AM16" s="21">
        <v>0.10946994946805801</v>
      </c>
      <c r="AN16" s="21">
        <v>0.136170672028993</v>
      </c>
      <c r="AO16" s="21">
        <v>0.133064954668627</v>
      </c>
      <c r="AP16" s="21">
        <v>0.136370081198602</v>
      </c>
      <c r="AQ16" s="21">
        <v>0.17519750743778501</v>
      </c>
      <c r="AR16" s="21">
        <v>0.17713990462735499</v>
      </c>
      <c r="AS16" s="21">
        <v>0.14284511371660799</v>
      </c>
      <c r="AT16" s="21">
        <v>0.101717770534416</v>
      </c>
      <c r="AU16" s="21">
        <v>0.128493305744349</v>
      </c>
      <c r="AV16" s="21"/>
      <c r="AW16" s="21">
        <v>0.11513703166138201</v>
      </c>
      <c r="AX16" s="21">
        <v>0.14633727640935201</v>
      </c>
      <c r="AY16" s="21">
        <v>0.167557702656674</v>
      </c>
      <c r="AZ16" s="21">
        <v>0.15766832840461401</v>
      </c>
      <c r="BA16" s="21">
        <v>0.16468766396259399</v>
      </c>
      <c r="BB16" s="21">
        <v>0.16970568892281601</v>
      </c>
      <c r="BC16" s="21"/>
      <c r="BD16" s="21">
        <v>0.158564734859722</v>
      </c>
      <c r="BE16" s="21">
        <v>0.16547073200323201</v>
      </c>
      <c r="BF16" s="21">
        <v>0.14465616842214499</v>
      </c>
      <c r="BG16" s="21">
        <v>7.9362653713992898E-2</v>
      </c>
      <c r="BH16" s="21">
        <v>9.2978213663303999E-2</v>
      </c>
      <c r="BI16" s="21"/>
      <c r="BJ16" s="21">
        <v>0.160782115934134</v>
      </c>
      <c r="BK16" s="21">
        <v>9.1543969717443996E-2</v>
      </c>
      <c r="BL16" s="21"/>
      <c r="BM16" s="21">
        <v>0.152915326471977</v>
      </c>
      <c r="BN16" s="21">
        <v>0.12204019226813</v>
      </c>
      <c r="BO16" s="21"/>
      <c r="BP16" s="21">
        <v>9.6453528189392707E-2</v>
      </c>
      <c r="BQ16" s="21">
        <v>0.11430958570762199</v>
      </c>
      <c r="BR16" s="21">
        <v>0.12269404763955299</v>
      </c>
      <c r="BS16" s="21">
        <v>0.16098416451330699</v>
      </c>
      <c r="BT16" s="21"/>
      <c r="BU16" s="21">
        <v>0.115857101102962</v>
      </c>
      <c r="BV16" s="21">
        <v>0.18786659202136199</v>
      </c>
      <c r="BW16" s="21"/>
      <c r="BX16" s="21">
        <v>6.3218924051044595E-2</v>
      </c>
      <c r="BY16" s="21">
        <v>0.18098371019404699</v>
      </c>
      <c r="BZ16" s="21"/>
      <c r="CA16" s="21">
        <v>0.109971072016529</v>
      </c>
      <c r="CB16" s="21">
        <v>0.334049214740335</v>
      </c>
      <c r="CC16" s="21">
        <v>3.1548354603982198E-2</v>
      </c>
      <c r="CD16" s="21">
        <v>0.101919663395698</v>
      </c>
    </row>
    <row r="17" spans="2:82">
      <c r="B17" s="18" t="s">
        <v>230</v>
      </c>
      <c r="C17" s="22">
        <v>0.41775890797208498</v>
      </c>
      <c r="D17" s="22">
        <v>0.40477730562235997</v>
      </c>
      <c r="E17" s="22">
        <v>0.42959332719221299</v>
      </c>
      <c r="F17" s="22"/>
      <c r="G17" s="22">
        <v>0.497766643779957</v>
      </c>
      <c r="H17" s="22">
        <v>0.48904085557726301</v>
      </c>
      <c r="I17" s="22">
        <v>0.40044888092646502</v>
      </c>
      <c r="J17" s="22">
        <v>0.33631125494435798</v>
      </c>
      <c r="K17" s="22">
        <v>0.38782722291863803</v>
      </c>
      <c r="L17" s="22">
        <v>0.40678486550336002</v>
      </c>
      <c r="M17" s="22"/>
      <c r="N17" s="22">
        <v>0.49641719687108898</v>
      </c>
      <c r="O17" s="22">
        <v>0.456968794911077</v>
      </c>
      <c r="P17" s="22">
        <v>0.35850114775515701</v>
      </c>
      <c r="Q17" s="22">
        <v>0.34137498364320701</v>
      </c>
      <c r="R17" s="22"/>
      <c r="S17" s="22">
        <v>0.50699284337638795</v>
      </c>
      <c r="T17" s="22">
        <v>0.42097355577618401</v>
      </c>
      <c r="U17" s="22">
        <v>0.44898687948740201</v>
      </c>
      <c r="V17" s="22">
        <v>0.37631321783307298</v>
      </c>
      <c r="W17" s="22">
        <v>0.395547914554645</v>
      </c>
      <c r="X17" s="22">
        <v>0.35801386329332502</v>
      </c>
      <c r="Y17" s="22">
        <v>0.38013279187552601</v>
      </c>
      <c r="Z17" s="22">
        <v>0.37620314805494898</v>
      </c>
      <c r="AA17" s="22">
        <v>0.46612052172560597</v>
      </c>
      <c r="AB17" s="22">
        <v>0.385148201490498</v>
      </c>
      <c r="AC17" s="22">
        <v>0.38719064307203999</v>
      </c>
      <c r="AD17" s="22">
        <v>0.38672358990407502</v>
      </c>
      <c r="AE17" s="22"/>
      <c r="AF17" s="22">
        <v>0.53052971528848702</v>
      </c>
      <c r="AG17" s="22">
        <v>0.30264021667419</v>
      </c>
      <c r="AH17" s="22">
        <v>0.40137756563350802</v>
      </c>
      <c r="AI17" s="22">
        <v>0.33362309216332697</v>
      </c>
      <c r="AJ17" s="22">
        <v>0.41575233733526201</v>
      </c>
      <c r="AK17" s="22">
        <v>0.421346501746168</v>
      </c>
      <c r="AL17" s="22">
        <v>0.40765410958673998</v>
      </c>
      <c r="AM17" s="22">
        <v>0.458203434262694</v>
      </c>
      <c r="AN17" s="22">
        <v>0.460971416829207</v>
      </c>
      <c r="AO17" s="22">
        <v>0.52137427128301195</v>
      </c>
      <c r="AP17" s="22">
        <v>0.42155389120319497</v>
      </c>
      <c r="AQ17" s="22">
        <v>0.37434676255872401</v>
      </c>
      <c r="AR17" s="22">
        <v>0.35154295433388499</v>
      </c>
      <c r="AS17" s="22">
        <v>0.44670876417933097</v>
      </c>
      <c r="AT17" s="22">
        <v>0.55016595576745597</v>
      </c>
      <c r="AU17" s="22">
        <v>0.55875891802612498</v>
      </c>
      <c r="AV17" s="22"/>
      <c r="AW17" s="22">
        <v>0.50895721894748402</v>
      </c>
      <c r="AX17" s="22">
        <v>0.43477227527877699</v>
      </c>
      <c r="AY17" s="22">
        <v>0.37486852414798599</v>
      </c>
      <c r="AZ17" s="22">
        <v>0.37921569555440798</v>
      </c>
      <c r="BA17" s="22">
        <v>0.34960467308239201</v>
      </c>
      <c r="BB17" s="22">
        <v>0.34275305696716701</v>
      </c>
      <c r="BC17" s="22"/>
      <c r="BD17" s="22">
        <v>0.33427111874687498</v>
      </c>
      <c r="BE17" s="22">
        <v>0.39636984536696301</v>
      </c>
      <c r="BF17" s="22">
        <v>0.46634550912578598</v>
      </c>
      <c r="BG17" s="22">
        <v>0.61804369913642898</v>
      </c>
      <c r="BH17" s="22">
        <v>0.611371792518279</v>
      </c>
      <c r="BI17" s="22"/>
      <c r="BJ17" s="22">
        <v>0.38871948705016302</v>
      </c>
      <c r="BK17" s="22">
        <v>0.55102003907824204</v>
      </c>
      <c r="BL17" s="22"/>
      <c r="BM17" s="22">
        <v>0.40500267618360702</v>
      </c>
      <c r="BN17" s="22">
        <v>0.47823750681856902</v>
      </c>
      <c r="BO17" s="22"/>
      <c r="BP17" s="22">
        <v>0.52024425769226801</v>
      </c>
      <c r="BQ17" s="22">
        <v>0.53223715080101497</v>
      </c>
      <c r="BR17" s="22">
        <v>0.51358934134197098</v>
      </c>
      <c r="BS17" s="22">
        <v>0.38053811409552402</v>
      </c>
      <c r="BT17" s="22"/>
      <c r="BU17" s="22">
        <v>0.507013348717539</v>
      </c>
      <c r="BV17" s="22">
        <v>0.30414164213394901</v>
      </c>
      <c r="BW17" s="22"/>
      <c r="BX17" s="22">
        <v>0.66100714328396404</v>
      </c>
      <c r="BY17" s="22">
        <v>0.321273087531457</v>
      </c>
      <c r="BZ17" s="22"/>
      <c r="CA17" s="22">
        <v>0.54054675188800805</v>
      </c>
      <c r="CB17" s="22">
        <v>-6.10817159798848E-2</v>
      </c>
      <c r="CC17" s="22">
        <v>0.813787668701629</v>
      </c>
      <c r="CD17" s="22">
        <v>0.42266954160003001</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0.18946702550567299</v>
      </c>
      <c r="D9" s="17">
        <v>0.20897744233080701</v>
      </c>
      <c r="E9" s="17">
        <v>0.169715501770626</v>
      </c>
      <c r="F9" s="17"/>
      <c r="G9" s="17">
        <v>0.14858015799451199</v>
      </c>
      <c r="H9" s="17">
        <v>0.20371505509195401</v>
      </c>
      <c r="I9" s="17">
        <v>0.19782225391458499</v>
      </c>
      <c r="J9" s="17">
        <v>0.20051445413793001</v>
      </c>
      <c r="K9" s="17">
        <v>0.202420645438595</v>
      </c>
      <c r="L9" s="17">
        <v>0.18058562523152</v>
      </c>
      <c r="M9" s="17"/>
      <c r="N9" s="17">
        <v>0.15137032923214999</v>
      </c>
      <c r="O9" s="17">
        <v>0.15994241056286701</v>
      </c>
      <c r="P9" s="17">
        <v>0.23005809432132401</v>
      </c>
      <c r="Q9" s="17">
        <v>0.228819522277104</v>
      </c>
      <c r="R9" s="17"/>
      <c r="S9" s="17">
        <v>0.173004263555746</v>
      </c>
      <c r="T9" s="17">
        <v>0.15004045005127301</v>
      </c>
      <c r="U9" s="17">
        <v>0.179046806485229</v>
      </c>
      <c r="V9" s="17">
        <v>0.18829906053852399</v>
      </c>
      <c r="W9" s="17">
        <v>0.17733410123285701</v>
      </c>
      <c r="X9" s="17">
        <v>0.20095757284127799</v>
      </c>
      <c r="Y9" s="17">
        <v>0.20356374192073301</v>
      </c>
      <c r="Z9" s="17">
        <v>0.23026781265985399</v>
      </c>
      <c r="AA9" s="17">
        <v>0.208306172024319</v>
      </c>
      <c r="AB9" s="17">
        <v>0.175250077290276</v>
      </c>
      <c r="AC9" s="17">
        <v>0.26083310592665698</v>
      </c>
      <c r="AD9" s="17">
        <v>0.22488560742052899</v>
      </c>
      <c r="AE9" s="17"/>
      <c r="AF9" s="17">
        <v>0.130035415391174</v>
      </c>
      <c r="AG9" s="17">
        <v>0.28921047628267699</v>
      </c>
      <c r="AH9" s="17">
        <v>0.23325331441403599</v>
      </c>
      <c r="AI9" s="17">
        <v>0.21522496843106101</v>
      </c>
      <c r="AJ9" s="17">
        <v>0.202078397991691</v>
      </c>
      <c r="AK9" s="17">
        <v>0.218019860512777</v>
      </c>
      <c r="AL9" s="17">
        <v>0.18102404744093001</v>
      </c>
      <c r="AM9" s="17">
        <v>0.180510088491667</v>
      </c>
      <c r="AN9" s="17">
        <v>0.12978424297871699</v>
      </c>
      <c r="AO9" s="17">
        <v>0.15247676129775101</v>
      </c>
      <c r="AP9" s="17">
        <v>0.153934253896618</v>
      </c>
      <c r="AQ9" s="17">
        <v>0.161707699427833</v>
      </c>
      <c r="AR9" s="17">
        <v>0.19669898719814999</v>
      </c>
      <c r="AS9" s="17">
        <v>0.18413770500740501</v>
      </c>
      <c r="AT9" s="17">
        <v>0.15926396627456699</v>
      </c>
      <c r="AU9" s="17">
        <v>0.17977425123364099</v>
      </c>
      <c r="AV9" s="17"/>
      <c r="AW9" s="17">
        <v>0.18985597240788499</v>
      </c>
      <c r="AX9" s="17">
        <v>0.17236369802121099</v>
      </c>
      <c r="AY9" s="17">
        <v>0.20533931255313201</v>
      </c>
      <c r="AZ9" s="17">
        <v>0.20090931688442901</v>
      </c>
      <c r="BA9" s="17">
        <v>0.164134280435876</v>
      </c>
      <c r="BB9" s="17">
        <v>0.24239439421564199</v>
      </c>
      <c r="BC9" s="17"/>
      <c r="BD9" s="17">
        <v>0.21757032511428601</v>
      </c>
      <c r="BE9" s="17">
        <v>0.207856705714454</v>
      </c>
      <c r="BF9" s="17">
        <v>0.136832002368144</v>
      </c>
      <c r="BG9" s="17">
        <v>0.15633972076172001</v>
      </c>
      <c r="BH9" s="17">
        <v>0.14496502837928099</v>
      </c>
      <c r="BI9" s="17"/>
      <c r="BJ9" s="17">
        <v>0.19304440584340099</v>
      </c>
      <c r="BK9" s="17">
        <v>0.17430977727980901</v>
      </c>
      <c r="BL9" s="17"/>
      <c r="BM9" s="17">
        <v>0.19186645463249899</v>
      </c>
      <c r="BN9" s="17">
        <v>0.177920700391799</v>
      </c>
      <c r="BO9" s="17"/>
      <c r="BP9" s="17">
        <v>0.182325851272397</v>
      </c>
      <c r="BQ9" s="17">
        <v>0.18590867675179601</v>
      </c>
      <c r="BR9" s="17">
        <v>0.10401057838752099</v>
      </c>
      <c r="BS9" s="17">
        <v>0.19632282649237601</v>
      </c>
      <c r="BT9" s="17"/>
      <c r="BU9" s="17">
        <v>0.17834018718848299</v>
      </c>
      <c r="BV9" s="17">
        <v>0.20363103725078599</v>
      </c>
      <c r="BW9" s="17"/>
      <c r="BX9" s="17">
        <v>0.15428730157558401</v>
      </c>
      <c r="BY9" s="17">
        <v>0.20342126662038201</v>
      </c>
      <c r="BZ9" s="17"/>
      <c r="CA9" s="17">
        <v>0.29508204286623801</v>
      </c>
      <c r="CB9" s="17">
        <v>0.37437766388388199</v>
      </c>
      <c r="CC9" s="17">
        <v>7.6834138004373401E-2</v>
      </c>
      <c r="CD9" s="17">
        <v>0.10447604851293101</v>
      </c>
    </row>
    <row r="10" spans="2:82">
      <c r="B10" s="18" t="s">
        <v>224</v>
      </c>
      <c r="C10" s="17">
        <v>0.339643332675793</v>
      </c>
      <c r="D10" s="17">
        <v>0.34156938464220699</v>
      </c>
      <c r="E10" s="17">
        <v>0.33977015776466701</v>
      </c>
      <c r="F10" s="17"/>
      <c r="G10" s="17">
        <v>0.35764102509617102</v>
      </c>
      <c r="H10" s="17">
        <v>0.361483988057554</v>
      </c>
      <c r="I10" s="17">
        <v>0.368383928130946</v>
      </c>
      <c r="J10" s="17">
        <v>0.32811837990962101</v>
      </c>
      <c r="K10" s="17">
        <v>0.30757202389846799</v>
      </c>
      <c r="L10" s="17">
        <v>0.31726456420913302</v>
      </c>
      <c r="M10" s="17"/>
      <c r="N10" s="17">
        <v>0.32793024645100399</v>
      </c>
      <c r="O10" s="17">
        <v>0.32000438395785002</v>
      </c>
      <c r="P10" s="17">
        <v>0.37035575521497499</v>
      </c>
      <c r="Q10" s="17">
        <v>0.34743229273274501</v>
      </c>
      <c r="R10" s="17"/>
      <c r="S10" s="17">
        <v>0.36114611233353699</v>
      </c>
      <c r="T10" s="17">
        <v>0.34598715962465698</v>
      </c>
      <c r="U10" s="17">
        <v>0.30690785877313198</v>
      </c>
      <c r="V10" s="17">
        <v>0.36261730956777</v>
      </c>
      <c r="W10" s="17">
        <v>0.36473142599888198</v>
      </c>
      <c r="X10" s="17">
        <v>0.343998022715929</v>
      </c>
      <c r="Y10" s="17">
        <v>0.34430858033273098</v>
      </c>
      <c r="Z10" s="17">
        <v>0.33156479282671197</v>
      </c>
      <c r="AA10" s="17">
        <v>0.36075782193547001</v>
      </c>
      <c r="AB10" s="17">
        <v>0.34601857938210001</v>
      </c>
      <c r="AC10" s="17">
        <v>0.257089899532355</v>
      </c>
      <c r="AD10" s="17">
        <v>0.19795897308487201</v>
      </c>
      <c r="AE10" s="17"/>
      <c r="AF10" s="17">
        <v>0.37897091735753202</v>
      </c>
      <c r="AG10" s="17">
        <v>0.33572894137561698</v>
      </c>
      <c r="AH10" s="17">
        <v>0.32282149389404202</v>
      </c>
      <c r="AI10" s="17">
        <v>0.33434356466056903</v>
      </c>
      <c r="AJ10" s="17">
        <v>0.33628362778081999</v>
      </c>
      <c r="AK10" s="17">
        <v>0.32496468511722798</v>
      </c>
      <c r="AL10" s="17">
        <v>0.34987875402058799</v>
      </c>
      <c r="AM10" s="17">
        <v>0.33985089382857098</v>
      </c>
      <c r="AN10" s="17">
        <v>0.33085249019910101</v>
      </c>
      <c r="AO10" s="17">
        <v>0.382830437090385</v>
      </c>
      <c r="AP10" s="17">
        <v>0.36397328275613</v>
      </c>
      <c r="AQ10" s="17">
        <v>0.37317524191809898</v>
      </c>
      <c r="AR10" s="17">
        <v>0.30339237759273402</v>
      </c>
      <c r="AS10" s="17">
        <v>0.33681910952147698</v>
      </c>
      <c r="AT10" s="17">
        <v>0.40636915103853699</v>
      </c>
      <c r="AU10" s="17">
        <v>0.31003968258858899</v>
      </c>
      <c r="AV10" s="17"/>
      <c r="AW10" s="17">
        <v>0.34688135646770701</v>
      </c>
      <c r="AX10" s="17">
        <v>0.348260341257633</v>
      </c>
      <c r="AY10" s="17">
        <v>0.30455879176372402</v>
      </c>
      <c r="AZ10" s="17">
        <v>0.33566588651756901</v>
      </c>
      <c r="BA10" s="17">
        <v>0.367284324871334</v>
      </c>
      <c r="BB10" s="17">
        <v>0.30855288473537701</v>
      </c>
      <c r="BC10" s="17"/>
      <c r="BD10" s="17">
        <v>0.36611190161322299</v>
      </c>
      <c r="BE10" s="17">
        <v>0.34245832656634601</v>
      </c>
      <c r="BF10" s="17">
        <v>0.325160085851741</v>
      </c>
      <c r="BG10" s="17">
        <v>0.34100947436398499</v>
      </c>
      <c r="BH10" s="17">
        <v>0.30387403472645802</v>
      </c>
      <c r="BI10" s="17"/>
      <c r="BJ10" s="17">
        <v>0.33525495355135299</v>
      </c>
      <c r="BK10" s="17">
        <v>0.36114237352335699</v>
      </c>
      <c r="BL10" s="17"/>
      <c r="BM10" s="17">
        <v>0.33436813089135098</v>
      </c>
      <c r="BN10" s="17">
        <v>0.36518034418050499</v>
      </c>
      <c r="BO10" s="17"/>
      <c r="BP10" s="17">
        <v>0.355975500813352</v>
      </c>
      <c r="BQ10" s="17">
        <v>0.370553155876721</v>
      </c>
      <c r="BR10" s="17">
        <v>0.33552462946161798</v>
      </c>
      <c r="BS10" s="17">
        <v>0.33299281846113099</v>
      </c>
      <c r="BT10" s="17"/>
      <c r="BU10" s="17">
        <v>0.33174535294963198</v>
      </c>
      <c r="BV10" s="17">
        <v>0.349697139014578</v>
      </c>
      <c r="BW10" s="17"/>
      <c r="BX10" s="17">
        <v>0.29026533544415201</v>
      </c>
      <c r="BY10" s="17">
        <v>0.35922940107419798</v>
      </c>
      <c r="BZ10" s="17"/>
      <c r="CA10" s="17">
        <v>0.41721979772831203</v>
      </c>
      <c r="CB10" s="17">
        <v>0.38205528826308899</v>
      </c>
      <c r="CC10" s="17">
        <v>0.26488936344578201</v>
      </c>
      <c r="CD10" s="17">
        <v>0.35870096772183702</v>
      </c>
    </row>
    <row r="11" spans="2:82">
      <c r="B11" s="18" t="s">
        <v>225</v>
      </c>
      <c r="C11" s="17">
        <v>0.25331429003457201</v>
      </c>
      <c r="D11" s="17">
        <v>0.23497442028203699</v>
      </c>
      <c r="E11" s="17">
        <v>0.27061820333389403</v>
      </c>
      <c r="F11" s="17"/>
      <c r="G11" s="17">
        <v>0.26958698875931902</v>
      </c>
      <c r="H11" s="17">
        <v>0.240364118728503</v>
      </c>
      <c r="I11" s="17">
        <v>0.218169278967037</v>
      </c>
      <c r="J11" s="17">
        <v>0.26057419711520502</v>
      </c>
      <c r="K11" s="17">
        <v>0.26566022508847797</v>
      </c>
      <c r="L11" s="17">
        <v>0.26755075299745801</v>
      </c>
      <c r="M11" s="17"/>
      <c r="N11" s="17">
        <v>0.25318696269249102</v>
      </c>
      <c r="O11" s="17">
        <v>0.26656722639059999</v>
      </c>
      <c r="P11" s="17">
        <v>0.231997726396278</v>
      </c>
      <c r="Q11" s="17">
        <v>0.25785480301623498</v>
      </c>
      <c r="R11" s="17"/>
      <c r="S11" s="17">
        <v>0.25884156924561502</v>
      </c>
      <c r="T11" s="17">
        <v>0.23992468743230499</v>
      </c>
      <c r="U11" s="17">
        <v>0.301148307505056</v>
      </c>
      <c r="V11" s="17">
        <v>0.267683963754485</v>
      </c>
      <c r="W11" s="17">
        <v>0.26828268679218098</v>
      </c>
      <c r="X11" s="17">
        <v>0.23337980672367001</v>
      </c>
      <c r="Y11" s="17">
        <v>0.24100902818193801</v>
      </c>
      <c r="Z11" s="17">
        <v>0.214856538896877</v>
      </c>
      <c r="AA11" s="17">
        <v>0.22901488145380899</v>
      </c>
      <c r="AB11" s="17">
        <v>0.25177285434380198</v>
      </c>
      <c r="AC11" s="17">
        <v>0.25233651429415099</v>
      </c>
      <c r="AD11" s="17">
        <v>0.31919968305955299</v>
      </c>
      <c r="AE11" s="17"/>
      <c r="AF11" s="17">
        <v>0.18184729306424699</v>
      </c>
      <c r="AG11" s="17">
        <v>0.22895921501614</v>
      </c>
      <c r="AH11" s="17">
        <v>0.245862311321282</v>
      </c>
      <c r="AI11" s="17">
        <v>0.256630412250203</v>
      </c>
      <c r="AJ11" s="17">
        <v>0.287610166841613</v>
      </c>
      <c r="AK11" s="17">
        <v>0.26204748934294902</v>
      </c>
      <c r="AL11" s="17">
        <v>0.263406881914728</v>
      </c>
      <c r="AM11" s="17">
        <v>0.22341411576131201</v>
      </c>
      <c r="AN11" s="17">
        <v>0.31896315894254501</v>
      </c>
      <c r="AO11" s="17">
        <v>0.21567932150118199</v>
      </c>
      <c r="AP11" s="17">
        <v>0.24338911619928899</v>
      </c>
      <c r="AQ11" s="17">
        <v>0.22198732769061699</v>
      </c>
      <c r="AR11" s="17">
        <v>0.243225756592513</v>
      </c>
      <c r="AS11" s="17">
        <v>0.19180281857151801</v>
      </c>
      <c r="AT11" s="17">
        <v>0.19738778979636901</v>
      </c>
      <c r="AU11" s="17">
        <v>0.26112480951723999</v>
      </c>
      <c r="AV11" s="17"/>
      <c r="AW11" s="17">
        <v>0.229105205384976</v>
      </c>
      <c r="AX11" s="17">
        <v>0.27874407722217398</v>
      </c>
      <c r="AY11" s="17">
        <v>0.245703071582865</v>
      </c>
      <c r="AZ11" s="17">
        <v>0.25036636352008901</v>
      </c>
      <c r="BA11" s="17">
        <v>0.25560610656462401</v>
      </c>
      <c r="BB11" s="17">
        <v>0.25594289583420099</v>
      </c>
      <c r="BC11" s="17"/>
      <c r="BD11" s="17">
        <v>0.26929382518925599</v>
      </c>
      <c r="BE11" s="17">
        <v>0.22932460336427701</v>
      </c>
      <c r="BF11" s="17">
        <v>0.25609899550638898</v>
      </c>
      <c r="BG11" s="17">
        <v>0.257937329836114</v>
      </c>
      <c r="BH11" s="17">
        <v>0.309034954073585</v>
      </c>
      <c r="BI11" s="17"/>
      <c r="BJ11" s="17">
        <v>0.24978595635133899</v>
      </c>
      <c r="BK11" s="17">
        <v>0.27116726411296799</v>
      </c>
      <c r="BL11" s="17"/>
      <c r="BM11" s="17">
        <v>0.25609717892782002</v>
      </c>
      <c r="BN11" s="17">
        <v>0.238356095666475</v>
      </c>
      <c r="BO11" s="17"/>
      <c r="BP11" s="17">
        <v>0.26361064721995198</v>
      </c>
      <c r="BQ11" s="17">
        <v>0.23552425100430099</v>
      </c>
      <c r="BR11" s="17">
        <v>0.30075057847490499</v>
      </c>
      <c r="BS11" s="17">
        <v>0.25241352810753298</v>
      </c>
      <c r="BT11" s="17"/>
      <c r="BU11" s="17">
        <v>0.26265977055912398</v>
      </c>
      <c r="BV11" s="17">
        <v>0.24141787416691499</v>
      </c>
      <c r="BW11" s="17"/>
      <c r="BX11" s="17">
        <v>0.278042104278652</v>
      </c>
      <c r="BY11" s="17">
        <v>0.24350585939175801</v>
      </c>
      <c r="BZ11" s="17"/>
      <c r="CA11" s="17">
        <v>0.18711901425463601</v>
      </c>
      <c r="CB11" s="17">
        <v>0.17176548433376701</v>
      </c>
      <c r="CC11" s="17">
        <v>0.276725956682359</v>
      </c>
      <c r="CD11" s="17">
        <v>0.32406909688220398</v>
      </c>
    </row>
    <row r="12" spans="2:82">
      <c r="B12" s="18" t="s">
        <v>226</v>
      </c>
      <c r="C12" s="17">
        <v>0.15051425192413501</v>
      </c>
      <c r="D12" s="17">
        <v>0.148293351837429</v>
      </c>
      <c r="E12" s="17">
        <v>0.151994632892335</v>
      </c>
      <c r="F12" s="17"/>
      <c r="G12" s="17">
        <v>0.156956282023549</v>
      </c>
      <c r="H12" s="17">
        <v>0.13583813788882301</v>
      </c>
      <c r="I12" s="17">
        <v>0.15399704477488599</v>
      </c>
      <c r="J12" s="17">
        <v>0.13669481310609</v>
      </c>
      <c r="K12" s="17">
        <v>0.15602874769828401</v>
      </c>
      <c r="L12" s="17">
        <v>0.16288243645785999</v>
      </c>
      <c r="M12" s="17"/>
      <c r="N12" s="17">
        <v>0.19369454536435801</v>
      </c>
      <c r="O12" s="17">
        <v>0.17935873898448099</v>
      </c>
      <c r="P12" s="17">
        <v>0.111725919660751</v>
      </c>
      <c r="Q12" s="17">
        <v>0.105210226961965</v>
      </c>
      <c r="R12" s="17"/>
      <c r="S12" s="17">
        <v>0.150771068533438</v>
      </c>
      <c r="T12" s="17">
        <v>0.188914543158789</v>
      </c>
      <c r="U12" s="17">
        <v>0.156202167937776</v>
      </c>
      <c r="V12" s="17">
        <v>0.13001615522309201</v>
      </c>
      <c r="W12" s="17">
        <v>0.14483973903047501</v>
      </c>
      <c r="X12" s="17">
        <v>0.159842086227902</v>
      </c>
      <c r="Y12" s="17">
        <v>0.12338083433413299</v>
      </c>
      <c r="Z12" s="17">
        <v>0.14173061226762301</v>
      </c>
      <c r="AA12" s="17">
        <v>0.12581024403478699</v>
      </c>
      <c r="AB12" s="17">
        <v>0.144329838437566</v>
      </c>
      <c r="AC12" s="17">
        <v>0.16372849847138901</v>
      </c>
      <c r="AD12" s="17">
        <v>0.18568960670684201</v>
      </c>
      <c r="AE12" s="17"/>
      <c r="AF12" s="17">
        <v>0.12658091987344999</v>
      </c>
      <c r="AG12" s="17">
        <v>5.8631379371463399E-2</v>
      </c>
      <c r="AH12" s="17">
        <v>0.117319305334733</v>
      </c>
      <c r="AI12" s="17">
        <v>0.12253614250522001</v>
      </c>
      <c r="AJ12" s="17">
        <v>0.116738588198327</v>
      </c>
      <c r="AK12" s="17">
        <v>0.138560456677192</v>
      </c>
      <c r="AL12" s="17">
        <v>0.15430566721559999</v>
      </c>
      <c r="AM12" s="17">
        <v>0.189733826019477</v>
      </c>
      <c r="AN12" s="17">
        <v>0.176995451195647</v>
      </c>
      <c r="AO12" s="17">
        <v>0.18173592328402099</v>
      </c>
      <c r="AP12" s="17">
        <v>0.162340896273342</v>
      </c>
      <c r="AQ12" s="17">
        <v>0.17986024673678</v>
      </c>
      <c r="AR12" s="17">
        <v>0.168650829300724</v>
      </c>
      <c r="AS12" s="17">
        <v>0.20719139196485101</v>
      </c>
      <c r="AT12" s="17">
        <v>0.18294916997558</v>
      </c>
      <c r="AU12" s="17">
        <v>0.17777132889123101</v>
      </c>
      <c r="AV12" s="17"/>
      <c r="AW12" s="17">
        <v>0.17309332667289201</v>
      </c>
      <c r="AX12" s="17">
        <v>0.13001207045426699</v>
      </c>
      <c r="AY12" s="17">
        <v>0.17928672221209799</v>
      </c>
      <c r="AZ12" s="17">
        <v>0.14879340057946899</v>
      </c>
      <c r="BA12" s="17">
        <v>0.13047692262704999</v>
      </c>
      <c r="BB12" s="17">
        <v>0.13851213268295301</v>
      </c>
      <c r="BC12" s="17"/>
      <c r="BD12" s="17">
        <v>8.3865586871146702E-2</v>
      </c>
      <c r="BE12" s="17">
        <v>0.15576380918198399</v>
      </c>
      <c r="BF12" s="17">
        <v>0.20897403498818701</v>
      </c>
      <c r="BG12" s="17">
        <v>0.176180699571345</v>
      </c>
      <c r="BH12" s="17">
        <v>0.15025848664154701</v>
      </c>
      <c r="BI12" s="17"/>
      <c r="BJ12" s="17">
        <v>0.151781797510946</v>
      </c>
      <c r="BK12" s="17">
        <v>0.141407125684543</v>
      </c>
      <c r="BL12" s="17"/>
      <c r="BM12" s="17">
        <v>0.149447897843931</v>
      </c>
      <c r="BN12" s="17">
        <v>0.15693028949813301</v>
      </c>
      <c r="BO12" s="17"/>
      <c r="BP12" s="17">
        <v>0.15499046795216601</v>
      </c>
      <c r="BQ12" s="17">
        <v>0.15192370253522799</v>
      </c>
      <c r="BR12" s="17">
        <v>0.176437358775106</v>
      </c>
      <c r="BS12" s="17">
        <v>0.14854147955413399</v>
      </c>
      <c r="BT12" s="17"/>
      <c r="BU12" s="17">
        <v>0.15877156736182799</v>
      </c>
      <c r="BV12" s="17">
        <v>0.14000302586795099</v>
      </c>
      <c r="BW12" s="17"/>
      <c r="BX12" s="17">
        <v>0.190071629248667</v>
      </c>
      <c r="BY12" s="17">
        <v>0.13482358925296101</v>
      </c>
      <c r="BZ12" s="17"/>
      <c r="CA12" s="17">
        <v>8.2969194107401098E-2</v>
      </c>
      <c r="CB12" s="17">
        <v>4.4854517820314597E-2</v>
      </c>
      <c r="CC12" s="17">
        <v>0.26928946277770799</v>
      </c>
      <c r="CD12" s="17">
        <v>0.14260513253542101</v>
      </c>
    </row>
    <row r="13" spans="2:82">
      <c r="B13" s="18" t="s">
        <v>227</v>
      </c>
      <c r="C13" s="17">
        <v>4.502775651951E-2</v>
      </c>
      <c r="D13" s="17">
        <v>4.9072371580730197E-2</v>
      </c>
      <c r="E13" s="17">
        <v>4.0898439291445099E-2</v>
      </c>
      <c r="F13" s="17"/>
      <c r="G13" s="17">
        <v>3.6869985188846002E-2</v>
      </c>
      <c r="H13" s="17">
        <v>2.9087477862519799E-2</v>
      </c>
      <c r="I13" s="17">
        <v>3.5464645160734699E-2</v>
      </c>
      <c r="J13" s="17">
        <v>4.6999113347422003E-2</v>
      </c>
      <c r="K13" s="17">
        <v>6.1795443837898797E-2</v>
      </c>
      <c r="L13" s="17">
        <v>5.8416111349885801E-2</v>
      </c>
      <c r="M13" s="17"/>
      <c r="N13" s="17">
        <v>6.2189495659289197E-2</v>
      </c>
      <c r="O13" s="17">
        <v>5.3651791056609603E-2</v>
      </c>
      <c r="P13" s="17">
        <v>2.8649105998798E-2</v>
      </c>
      <c r="Q13" s="17">
        <v>3.1910906432017397E-2</v>
      </c>
      <c r="R13" s="17"/>
      <c r="S13" s="17">
        <v>4.3838947183437199E-2</v>
      </c>
      <c r="T13" s="17">
        <v>5.60986004630925E-2</v>
      </c>
      <c r="U13" s="17">
        <v>3.1599574107666201E-2</v>
      </c>
      <c r="V13" s="17">
        <v>3.9778742022381602E-2</v>
      </c>
      <c r="W13" s="17">
        <v>2.7425569384035401E-2</v>
      </c>
      <c r="X13" s="17">
        <v>2.54884501917488E-2</v>
      </c>
      <c r="Y13" s="17">
        <v>5.6753577846566698E-2</v>
      </c>
      <c r="Z13" s="17">
        <v>4.20562043839375E-2</v>
      </c>
      <c r="AA13" s="17">
        <v>5.5219453995562502E-2</v>
      </c>
      <c r="AB13" s="17">
        <v>6.2007671702959399E-2</v>
      </c>
      <c r="AC13" s="17">
        <v>4.99164733001176E-2</v>
      </c>
      <c r="AD13" s="17">
        <v>3.0089191016033801E-2</v>
      </c>
      <c r="AE13" s="17"/>
      <c r="AF13" s="17">
        <v>0</v>
      </c>
      <c r="AG13" s="17">
        <v>5.37039501227983E-2</v>
      </c>
      <c r="AH13" s="17">
        <v>3.4445898971345403E-2</v>
      </c>
      <c r="AI13" s="17">
        <v>2.93744179867001E-2</v>
      </c>
      <c r="AJ13" s="17">
        <v>3.7312372815662201E-2</v>
      </c>
      <c r="AK13" s="17">
        <v>3.9553075803723498E-2</v>
      </c>
      <c r="AL13" s="17">
        <v>3.67936100171012E-2</v>
      </c>
      <c r="AM13" s="17">
        <v>5.3765513348278102E-2</v>
      </c>
      <c r="AN13" s="17">
        <v>3.2325725790815101E-2</v>
      </c>
      <c r="AO13" s="17">
        <v>5.10958575061655E-2</v>
      </c>
      <c r="AP13" s="17">
        <v>6.7202581218321303E-2</v>
      </c>
      <c r="AQ13" s="17">
        <v>4.46907414759736E-2</v>
      </c>
      <c r="AR13" s="17">
        <v>7.41139648512954E-2</v>
      </c>
      <c r="AS13" s="17">
        <v>4.9822530157025598E-2</v>
      </c>
      <c r="AT13" s="17">
        <v>5.40299229149468E-2</v>
      </c>
      <c r="AU13" s="17">
        <v>6.2659320536752397E-2</v>
      </c>
      <c r="AV13" s="17"/>
      <c r="AW13" s="17">
        <v>4.0913283692993602E-2</v>
      </c>
      <c r="AX13" s="17">
        <v>4.9719483493958799E-2</v>
      </c>
      <c r="AY13" s="17">
        <v>4.5308304852382797E-2</v>
      </c>
      <c r="AZ13" s="17">
        <v>3.52545547915998E-2</v>
      </c>
      <c r="BA13" s="17">
        <v>6.3605377610068597E-2</v>
      </c>
      <c r="BB13" s="17">
        <v>3.7886816412337002E-2</v>
      </c>
      <c r="BC13" s="17"/>
      <c r="BD13" s="17">
        <v>3.2551820062704802E-2</v>
      </c>
      <c r="BE13" s="17">
        <v>4.2022990246360602E-2</v>
      </c>
      <c r="BF13" s="17">
        <v>5.7061322266715599E-2</v>
      </c>
      <c r="BG13" s="17">
        <v>4.79748686161795E-2</v>
      </c>
      <c r="BH13" s="17">
        <v>9.1867496179129204E-2</v>
      </c>
      <c r="BI13" s="17"/>
      <c r="BJ13" s="17">
        <v>4.6713036630280799E-2</v>
      </c>
      <c r="BK13" s="17">
        <v>3.8043001210927699E-2</v>
      </c>
      <c r="BL13" s="17"/>
      <c r="BM13" s="17">
        <v>4.6291194736252303E-2</v>
      </c>
      <c r="BN13" s="17">
        <v>3.9879051689072999E-2</v>
      </c>
      <c r="BO13" s="17"/>
      <c r="BP13" s="17">
        <v>2.88559923827107E-2</v>
      </c>
      <c r="BQ13" s="17">
        <v>4.4397095663203302E-2</v>
      </c>
      <c r="BR13" s="17">
        <v>6.0759693946068297E-2</v>
      </c>
      <c r="BS13" s="17">
        <v>4.6348965313476397E-2</v>
      </c>
      <c r="BT13" s="17"/>
      <c r="BU13" s="17">
        <v>5.6576666631162502E-2</v>
      </c>
      <c r="BV13" s="17">
        <v>3.03264645800027E-2</v>
      </c>
      <c r="BW13" s="17"/>
      <c r="BX13" s="17">
        <v>7.4948827995183001E-2</v>
      </c>
      <c r="BY13" s="17">
        <v>3.3159390337566201E-2</v>
      </c>
      <c r="BZ13" s="17"/>
      <c r="CA13" s="17">
        <v>1.3991271097396001E-2</v>
      </c>
      <c r="CB13" s="17">
        <v>7.0204965162265903E-3</v>
      </c>
      <c r="CC13" s="17">
        <v>0.107291426677049</v>
      </c>
      <c r="CD13" s="17">
        <v>2.29882726962823E-2</v>
      </c>
    </row>
    <row r="14" spans="2:82">
      <c r="B14" s="18" t="s">
        <v>124</v>
      </c>
      <c r="C14" s="17">
        <v>2.2033343340316699E-2</v>
      </c>
      <c r="D14" s="17">
        <v>1.7113029326789299E-2</v>
      </c>
      <c r="E14" s="17">
        <v>2.70030649470329E-2</v>
      </c>
      <c r="F14" s="17"/>
      <c r="G14" s="17">
        <v>3.0365560937602901E-2</v>
      </c>
      <c r="H14" s="17">
        <v>2.9511222370646E-2</v>
      </c>
      <c r="I14" s="17">
        <v>2.6162849051811099E-2</v>
      </c>
      <c r="J14" s="17">
        <v>2.7099042383732699E-2</v>
      </c>
      <c r="K14" s="17">
        <v>6.5229140382768299E-3</v>
      </c>
      <c r="L14" s="17">
        <v>1.3300509754142299E-2</v>
      </c>
      <c r="M14" s="17"/>
      <c r="N14" s="17">
        <v>1.1628420600707E-2</v>
      </c>
      <c r="O14" s="17">
        <v>2.0475449047592399E-2</v>
      </c>
      <c r="P14" s="17">
        <v>2.72133984078743E-2</v>
      </c>
      <c r="Q14" s="17">
        <v>2.8772248579934202E-2</v>
      </c>
      <c r="R14" s="17"/>
      <c r="S14" s="17">
        <v>1.2398039148227499E-2</v>
      </c>
      <c r="T14" s="17">
        <v>1.90345592698835E-2</v>
      </c>
      <c r="U14" s="17">
        <v>2.5095285191141101E-2</v>
      </c>
      <c r="V14" s="17">
        <v>1.16047688937467E-2</v>
      </c>
      <c r="W14" s="17">
        <v>1.7386477561569299E-2</v>
      </c>
      <c r="X14" s="17">
        <v>3.6334061299471102E-2</v>
      </c>
      <c r="Y14" s="17">
        <v>3.0984237383897901E-2</v>
      </c>
      <c r="Z14" s="17">
        <v>3.9524038964996303E-2</v>
      </c>
      <c r="AA14" s="17">
        <v>2.08914265560524E-2</v>
      </c>
      <c r="AB14" s="17">
        <v>2.0620978843295699E-2</v>
      </c>
      <c r="AC14" s="17">
        <v>1.6095508475330301E-2</v>
      </c>
      <c r="AD14" s="17">
        <v>4.2176938712168897E-2</v>
      </c>
      <c r="AE14" s="17"/>
      <c r="AF14" s="17">
        <v>0.182565454313597</v>
      </c>
      <c r="AG14" s="17">
        <v>3.3766037831304101E-2</v>
      </c>
      <c r="AH14" s="17">
        <v>4.6297676064561401E-2</v>
      </c>
      <c r="AI14" s="17">
        <v>4.1890494166246697E-2</v>
      </c>
      <c r="AJ14" s="17">
        <v>1.9976846371887399E-2</v>
      </c>
      <c r="AK14" s="17">
        <v>1.6854432546131001E-2</v>
      </c>
      <c r="AL14" s="17">
        <v>1.4591039391052199E-2</v>
      </c>
      <c r="AM14" s="17">
        <v>1.27255625506946E-2</v>
      </c>
      <c r="AN14" s="17">
        <v>1.1078930893175401E-2</v>
      </c>
      <c r="AO14" s="17">
        <v>1.6181699320496599E-2</v>
      </c>
      <c r="AP14" s="17">
        <v>9.1598696562999894E-3</v>
      </c>
      <c r="AQ14" s="17">
        <v>1.8578742750697302E-2</v>
      </c>
      <c r="AR14" s="17">
        <v>1.39180844645839E-2</v>
      </c>
      <c r="AS14" s="17">
        <v>3.0226444777724501E-2</v>
      </c>
      <c r="AT14" s="17">
        <v>0</v>
      </c>
      <c r="AU14" s="17">
        <v>8.6306072325463192E-3</v>
      </c>
      <c r="AV14" s="17"/>
      <c r="AW14" s="17">
        <v>2.0150855373545901E-2</v>
      </c>
      <c r="AX14" s="17">
        <v>2.0900329550756401E-2</v>
      </c>
      <c r="AY14" s="17">
        <v>1.98037970357989E-2</v>
      </c>
      <c r="AZ14" s="17">
        <v>2.9010477706844201E-2</v>
      </c>
      <c r="BA14" s="17">
        <v>1.8892987891046899E-2</v>
      </c>
      <c r="BB14" s="17">
        <v>1.67108761194904E-2</v>
      </c>
      <c r="BC14" s="17"/>
      <c r="BD14" s="17">
        <v>3.0606541149383701E-2</v>
      </c>
      <c r="BE14" s="17">
        <v>2.2573564926578901E-2</v>
      </c>
      <c r="BF14" s="17">
        <v>1.5873559018823102E-2</v>
      </c>
      <c r="BG14" s="17">
        <v>2.0557906850656602E-2</v>
      </c>
      <c r="BH14" s="17">
        <v>0</v>
      </c>
      <c r="BI14" s="17"/>
      <c r="BJ14" s="17">
        <v>2.34198501126806E-2</v>
      </c>
      <c r="BK14" s="17">
        <v>1.39304581883955E-2</v>
      </c>
      <c r="BL14" s="17"/>
      <c r="BM14" s="17">
        <v>2.1929142968147099E-2</v>
      </c>
      <c r="BN14" s="17">
        <v>2.17335185740146E-2</v>
      </c>
      <c r="BO14" s="17"/>
      <c r="BP14" s="17">
        <v>1.4241540359422799E-2</v>
      </c>
      <c r="BQ14" s="17">
        <v>1.1693118168751199E-2</v>
      </c>
      <c r="BR14" s="17">
        <v>2.25171609547818E-2</v>
      </c>
      <c r="BS14" s="17">
        <v>2.3380382071350202E-2</v>
      </c>
      <c r="BT14" s="17"/>
      <c r="BU14" s="17">
        <v>1.19064553097692E-2</v>
      </c>
      <c r="BV14" s="17">
        <v>3.4924459119767201E-2</v>
      </c>
      <c r="BW14" s="17"/>
      <c r="BX14" s="17">
        <v>1.23848014577621E-2</v>
      </c>
      <c r="BY14" s="17">
        <v>2.58604933231333E-2</v>
      </c>
      <c r="BZ14" s="17"/>
      <c r="CA14" s="17">
        <v>3.6186799460171202E-3</v>
      </c>
      <c r="CB14" s="17">
        <v>1.9926549182721701E-2</v>
      </c>
      <c r="CC14" s="17">
        <v>4.9696524127296297E-3</v>
      </c>
      <c r="CD14" s="17">
        <v>4.7160481651325498E-2</v>
      </c>
    </row>
    <row r="15" spans="2:82">
      <c r="B15" s="18" t="s">
        <v>228</v>
      </c>
      <c r="C15" s="21">
        <v>0.52911035818146601</v>
      </c>
      <c r="D15" s="21">
        <v>0.55054682697301405</v>
      </c>
      <c r="E15" s="21">
        <v>0.50948565953529301</v>
      </c>
      <c r="F15" s="21"/>
      <c r="G15" s="21">
        <v>0.50622118309068298</v>
      </c>
      <c r="H15" s="21">
        <v>0.56519904314950897</v>
      </c>
      <c r="I15" s="21">
        <v>0.56620618204553097</v>
      </c>
      <c r="J15" s="21">
        <v>0.52863283404755101</v>
      </c>
      <c r="K15" s="21">
        <v>0.509992669337063</v>
      </c>
      <c r="L15" s="21">
        <v>0.49785018944065401</v>
      </c>
      <c r="M15" s="21"/>
      <c r="N15" s="21">
        <v>0.47930057568315398</v>
      </c>
      <c r="O15" s="21">
        <v>0.47994679452071698</v>
      </c>
      <c r="P15" s="21">
        <v>0.60041384953629895</v>
      </c>
      <c r="Q15" s="21">
        <v>0.57625181500984901</v>
      </c>
      <c r="R15" s="21"/>
      <c r="S15" s="21">
        <v>0.53415037588928205</v>
      </c>
      <c r="T15" s="21">
        <v>0.49602760967593001</v>
      </c>
      <c r="U15" s="21">
        <v>0.48595466525836001</v>
      </c>
      <c r="V15" s="21">
        <v>0.55091637010629502</v>
      </c>
      <c r="W15" s="21">
        <v>0.54206552723173895</v>
      </c>
      <c r="X15" s="21">
        <v>0.54495559555720696</v>
      </c>
      <c r="Y15" s="21">
        <v>0.54787232225346405</v>
      </c>
      <c r="Z15" s="21">
        <v>0.56183260548656599</v>
      </c>
      <c r="AA15" s="21">
        <v>0.56906399395978902</v>
      </c>
      <c r="AB15" s="21">
        <v>0.52126865667237698</v>
      </c>
      <c r="AC15" s="21">
        <v>0.51792300545901204</v>
      </c>
      <c r="AD15" s="21">
        <v>0.42284458050540202</v>
      </c>
      <c r="AE15" s="21"/>
      <c r="AF15" s="21">
        <v>0.50900633274870599</v>
      </c>
      <c r="AG15" s="21">
        <v>0.62493941765829397</v>
      </c>
      <c r="AH15" s="21">
        <v>0.55607480830807898</v>
      </c>
      <c r="AI15" s="21">
        <v>0.54956853309163001</v>
      </c>
      <c r="AJ15" s="21">
        <v>0.53836202577251102</v>
      </c>
      <c r="AK15" s="21">
        <v>0.54298454563000498</v>
      </c>
      <c r="AL15" s="21">
        <v>0.53090280146151803</v>
      </c>
      <c r="AM15" s="21">
        <v>0.52036098232023797</v>
      </c>
      <c r="AN15" s="21">
        <v>0.460636733177818</v>
      </c>
      <c r="AO15" s="21">
        <v>0.53530719838813501</v>
      </c>
      <c r="AP15" s="21">
        <v>0.51790753665274702</v>
      </c>
      <c r="AQ15" s="21">
        <v>0.53488294134593195</v>
      </c>
      <c r="AR15" s="21">
        <v>0.50009136479088301</v>
      </c>
      <c r="AS15" s="21">
        <v>0.52095681452888198</v>
      </c>
      <c r="AT15" s="21">
        <v>0.56563311731310295</v>
      </c>
      <c r="AU15" s="21">
        <v>0.48981393382222999</v>
      </c>
      <c r="AV15" s="21"/>
      <c r="AW15" s="21">
        <v>0.536737328875593</v>
      </c>
      <c r="AX15" s="21">
        <v>0.52062403927884404</v>
      </c>
      <c r="AY15" s="21">
        <v>0.50989810431685501</v>
      </c>
      <c r="AZ15" s="21">
        <v>0.53657520340199705</v>
      </c>
      <c r="BA15" s="21">
        <v>0.53141860530720997</v>
      </c>
      <c r="BB15" s="21">
        <v>0.55094727895101903</v>
      </c>
      <c r="BC15" s="21"/>
      <c r="BD15" s="21">
        <v>0.58368222672750902</v>
      </c>
      <c r="BE15" s="21">
        <v>0.55031503228080003</v>
      </c>
      <c r="BF15" s="21">
        <v>0.46199208821988502</v>
      </c>
      <c r="BG15" s="21">
        <v>0.49734919512570502</v>
      </c>
      <c r="BH15" s="21">
        <v>0.44883906310573901</v>
      </c>
      <c r="BI15" s="21"/>
      <c r="BJ15" s="21">
        <v>0.52829935939475403</v>
      </c>
      <c r="BK15" s="21">
        <v>0.53545215080316599</v>
      </c>
      <c r="BL15" s="21"/>
      <c r="BM15" s="21">
        <v>0.52623458552385005</v>
      </c>
      <c r="BN15" s="21">
        <v>0.54310104457230501</v>
      </c>
      <c r="BO15" s="21"/>
      <c r="BP15" s="21">
        <v>0.53830135208574903</v>
      </c>
      <c r="BQ15" s="21">
        <v>0.55646183262851701</v>
      </c>
      <c r="BR15" s="21">
        <v>0.43953520784913902</v>
      </c>
      <c r="BS15" s="21">
        <v>0.52931564495350703</v>
      </c>
      <c r="BT15" s="21"/>
      <c r="BU15" s="21">
        <v>0.51008554013811602</v>
      </c>
      <c r="BV15" s="21">
        <v>0.55332817626536401</v>
      </c>
      <c r="BW15" s="21"/>
      <c r="BX15" s="21">
        <v>0.44455263701973602</v>
      </c>
      <c r="BY15" s="21">
        <v>0.56265066769458105</v>
      </c>
      <c r="BZ15" s="21"/>
      <c r="CA15" s="21">
        <v>0.71230184059454904</v>
      </c>
      <c r="CB15" s="21">
        <v>0.75643295214697104</v>
      </c>
      <c r="CC15" s="21">
        <v>0.34172350145015501</v>
      </c>
      <c r="CD15" s="21">
        <v>0.46317701623476798</v>
      </c>
    </row>
    <row r="16" spans="2:82">
      <c r="B16" s="18" t="s">
        <v>229</v>
      </c>
      <c r="C16" s="21">
        <v>0.195542008443645</v>
      </c>
      <c r="D16" s="21">
        <v>0.197365723418159</v>
      </c>
      <c r="E16" s="21">
        <v>0.19289307218377999</v>
      </c>
      <c r="F16" s="21"/>
      <c r="G16" s="21">
        <v>0.19382626721239499</v>
      </c>
      <c r="H16" s="21">
        <v>0.16492561575134301</v>
      </c>
      <c r="I16" s="21">
        <v>0.18946168993562101</v>
      </c>
      <c r="J16" s="21">
        <v>0.18369392645351201</v>
      </c>
      <c r="K16" s="21">
        <v>0.21782419153618299</v>
      </c>
      <c r="L16" s="21">
        <v>0.22129854780774599</v>
      </c>
      <c r="M16" s="21"/>
      <c r="N16" s="21">
        <v>0.25588404102364698</v>
      </c>
      <c r="O16" s="21">
        <v>0.23301053004109101</v>
      </c>
      <c r="P16" s="21">
        <v>0.14037502565954901</v>
      </c>
      <c r="Q16" s="21">
        <v>0.13712113339398199</v>
      </c>
      <c r="R16" s="21"/>
      <c r="S16" s="21">
        <v>0.194610015716875</v>
      </c>
      <c r="T16" s="21">
        <v>0.24501314362188201</v>
      </c>
      <c r="U16" s="21">
        <v>0.187801742045443</v>
      </c>
      <c r="V16" s="21">
        <v>0.169794897245474</v>
      </c>
      <c r="W16" s="21">
        <v>0.17226530841450999</v>
      </c>
      <c r="X16" s="21">
        <v>0.185330536419651</v>
      </c>
      <c r="Y16" s="21">
        <v>0.1801344121807</v>
      </c>
      <c r="Z16" s="21">
        <v>0.18378681665156099</v>
      </c>
      <c r="AA16" s="21">
        <v>0.18102969803034999</v>
      </c>
      <c r="AB16" s="21">
        <v>0.20633751014052501</v>
      </c>
      <c r="AC16" s="21">
        <v>0.21364497177150599</v>
      </c>
      <c r="AD16" s="21">
        <v>0.215778797722876</v>
      </c>
      <c r="AE16" s="21"/>
      <c r="AF16" s="21">
        <v>0.12658091987344999</v>
      </c>
      <c r="AG16" s="21">
        <v>0.112335329494262</v>
      </c>
      <c r="AH16" s="21">
        <v>0.15176520430607801</v>
      </c>
      <c r="AI16" s="21">
        <v>0.15191056049192</v>
      </c>
      <c r="AJ16" s="21">
        <v>0.15405096101398899</v>
      </c>
      <c r="AK16" s="21">
        <v>0.17811353248091499</v>
      </c>
      <c r="AL16" s="21">
        <v>0.19109927723270201</v>
      </c>
      <c r="AM16" s="21">
        <v>0.243499339367756</v>
      </c>
      <c r="AN16" s="21">
        <v>0.20932117698646199</v>
      </c>
      <c r="AO16" s="21">
        <v>0.23283178079018599</v>
      </c>
      <c r="AP16" s="21">
        <v>0.22954347749166301</v>
      </c>
      <c r="AQ16" s="21">
        <v>0.22455098821275399</v>
      </c>
      <c r="AR16" s="21">
        <v>0.24276479415201899</v>
      </c>
      <c r="AS16" s="21">
        <v>0.25701392212187602</v>
      </c>
      <c r="AT16" s="21">
        <v>0.23697909289052699</v>
      </c>
      <c r="AU16" s="21">
        <v>0.24043064942798401</v>
      </c>
      <c r="AV16" s="21"/>
      <c r="AW16" s="21">
        <v>0.214006610365886</v>
      </c>
      <c r="AX16" s="21">
        <v>0.17973155394822601</v>
      </c>
      <c r="AY16" s="21">
        <v>0.22459502706448101</v>
      </c>
      <c r="AZ16" s="21">
        <v>0.18404795537106899</v>
      </c>
      <c r="BA16" s="21">
        <v>0.194082300237119</v>
      </c>
      <c r="BB16" s="21">
        <v>0.17639894909529</v>
      </c>
      <c r="BC16" s="21"/>
      <c r="BD16" s="21">
        <v>0.116417406933852</v>
      </c>
      <c r="BE16" s="21">
        <v>0.19778679942834501</v>
      </c>
      <c r="BF16" s="21">
        <v>0.26603535725490302</v>
      </c>
      <c r="BG16" s="21">
        <v>0.224155568187525</v>
      </c>
      <c r="BH16" s="21">
        <v>0.24212598282067599</v>
      </c>
      <c r="BI16" s="21"/>
      <c r="BJ16" s="21">
        <v>0.19849483414122601</v>
      </c>
      <c r="BK16" s="21">
        <v>0.17945012689546999</v>
      </c>
      <c r="BL16" s="21"/>
      <c r="BM16" s="21">
        <v>0.19573909258018299</v>
      </c>
      <c r="BN16" s="21">
        <v>0.196809341187206</v>
      </c>
      <c r="BO16" s="21"/>
      <c r="BP16" s="21">
        <v>0.18384646033487601</v>
      </c>
      <c r="BQ16" s="21">
        <v>0.19632079819843101</v>
      </c>
      <c r="BR16" s="21">
        <v>0.237197052721175</v>
      </c>
      <c r="BS16" s="21">
        <v>0.19489044486761001</v>
      </c>
      <c r="BT16" s="21"/>
      <c r="BU16" s="21">
        <v>0.215348233992991</v>
      </c>
      <c r="BV16" s="21">
        <v>0.17032949044795401</v>
      </c>
      <c r="BW16" s="21"/>
      <c r="BX16" s="21">
        <v>0.26502045724384998</v>
      </c>
      <c r="BY16" s="21">
        <v>0.16798297959052799</v>
      </c>
      <c r="BZ16" s="21"/>
      <c r="CA16" s="21">
        <v>9.6960465204797203E-2</v>
      </c>
      <c r="CB16" s="21">
        <v>5.1875014336541202E-2</v>
      </c>
      <c r="CC16" s="21">
        <v>0.37658088945475698</v>
      </c>
      <c r="CD16" s="21">
        <v>0.16559340523170299</v>
      </c>
    </row>
    <row r="17" spans="2:82">
      <c r="B17" s="18" t="s">
        <v>230</v>
      </c>
      <c r="C17" s="22">
        <v>0.33356834973782101</v>
      </c>
      <c r="D17" s="22">
        <v>0.35318110355485499</v>
      </c>
      <c r="E17" s="22">
        <v>0.31659258735151302</v>
      </c>
      <c r="F17" s="22"/>
      <c r="G17" s="22">
        <v>0.31239491587828799</v>
      </c>
      <c r="H17" s="22">
        <v>0.40027342739816602</v>
      </c>
      <c r="I17" s="22">
        <v>0.37674449210991001</v>
      </c>
      <c r="J17" s="22">
        <v>0.344938907594039</v>
      </c>
      <c r="K17" s="22">
        <v>0.29216847780088001</v>
      </c>
      <c r="L17" s="22">
        <v>0.27655164163290802</v>
      </c>
      <c r="M17" s="22"/>
      <c r="N17" s="22">
        <v>0.223416534659507</v>
      </c>
      <c r="O17" s="22">
        <v>0.24693626447962599</v>
      </c>
      <c r="P17" s="22">
        <v>0.46003882387674999</v>
      </c>
      <c r="Q17" s="22">
        <v>0.43913068161586699</v>
      </c>
      <c r="R17" s="22"/>
      <c r="S17" s="22">
        <v>0.33954036017240802</v>
      </c>
      <c r="T17" s="22">
        <v>0.25101446605404798</v>
      </c>
      <c r="U17" s="22">
        <v>0.29815292321291798</v>
      </c>
      <c r="V17" s="22">
        <v>0.38112147286082099</v>
      </c>
      <c r="W17" s="22">
        <v>0.36980021881722902</v>
      </c>
      <c r="X17" s="22">
        <v>0.35962505913755599</v>
      </c>
      <c r="Y17" s="22">
        <v>0.36773791007276402</v>
      </c>
      <c r="Z17" s="22">
        <v>0.378045788835006</v>
      </c>
      <c r="AA17" s="22">
        <v>0.38803429592944</v>
      </c>
      <c r="AB17" s="22">
        <v>0.314931146531852</v>
      </c>
      <c r="AC17" s="22">
        <v>0.304278033687506</v>
      </c>
      <c r="AD17" s="22">
        <v>0.20706578278252599</v>
      </c>
      <c r="AE17" s="22"/>
      <c r="AF17" s="22">
        <v>0.382425412875256</v>
      </c>
      <c r="AG17" s="22">
        <v>0.51260408816403202</v>
      </c>
      <c r="AH17" s="22">
        <v>0.404309604002</v>
      </c>
      <c r="AI17" s="22">
        <v>0.39765797259970997</v>
      </c>
      <c r="AJ17" s="22">
        <v>0.384311064758522</v>
      </c>
      <c r="AK17" s="22">
        <v>0.36487101314908899</v>
      </c>
      <c r="AL17" s="22">
        <v>0.33980352422881699</v>
      </c>
      <c r="AM17" s="22">
        <v>0.276861642952482</v>
      </c>
      <c r="AN17" s="22">
        <v>0.25131555619135598</v>
      </c>
      <c r="AO17" s="22">
        <v>0.30247541759794899</v>
      </c>
      <c r="AP17" s="22">
        <v>0.28836405916108399</v>
      </c>
      <c r="AQ17" s="22">
        <v>0.31033195313317802</v>
      </c>
      <c r="AR17" s="22">
        <v>0.25732657063886399</v>
      </c>
      <c r="AS17" s="22">
        <v>0.26394289240700602</v>
      </c>
      <c r="AT17" s="22">
        <v>0.32865402442257602</v>
      </c>
      <c r="AU17" s="22">
        <v>0.24938328439424601</v>
      </c>
      <c r="AV17" s="22"/>
      <c r="AW17" s="22">
        <v>0.32273071850970703</v>
      </c>
      <c r="AX17" s="22">
        <v>0.340892485330619</v>
      </c>
      <c r="AY17" s="22">
        <v>0.28530307725237503</v>
      </c>
      <c r="AZ17" s="22">
        <v>0.352527248030928</v>
      </c>
      <c r="BA17" s="22">
        <v>0.33733630507009099</v>
      </c>
      <c r="BB17" s="22">
        <v>0.37454832985573</v>
      </c>
      <c r="BC17" s="22"/>
      <c r="BD17" s="22">
        <v>0.46726481979365703</v>
      </c>
      <c r="BE17" s="22">
        <v>0.35252823285245499</v>
      </c>
      <c r="BF17" s="22">
        <v>0.19595673096498201</v>
      </c>
      <c r="BG17" s="22">
        <v>0.27319362693818</v>
      </c>
      <c r="BH17" s="22">
        <v>0.206713080285062</v>
      </c>
      <c r="BI17" s="22"/>
      <c r="BJ17" s="22">
        <v>0.32980452525352799</v>
      </c>
      <c r="BK17" s="22">
        <v>0.35600202390769597</v>
      </c>
      <c r="BL17" s="22"/>
      <c r="BM17" s="22">
        <v>0.33049549294366698</v>
      </c>
      <c r="BN17" s="22">
        <v>0.34629170338509901</v>
      </c>
      <c r="BO17" s="22"/>
      <c r="BP17" s="22">
        <v>0.35445489175087203</v>
      </c>
      <c r="BQ17" s="22">
        <v>0.36014103443008599</v>
      </c>
      <c r="BR17" s="22">
        <v>0.20233815512796399</v>
      </c>
      <c r="BS17" s="22">
        <v>0.33442520008589699</v>
      </c>
      <c r="BT17" s="22"/>
      <c r="BU17" s="22">
        <v>0.294737306145125</v>
      </c>
      <c r="BV17" s="22">
        <v>0.38299868581740998</v>
      </c>
      <c r="BW17" s="22"/>
      <c r="BX17" s="22">
        <v>0.17953217977588601</v>
      </c>
      <c r="BY17" s="22">
        <v>0.394667688104053</v>
      </c>
      <c r="BZ17" s="22"/>
      <c r="CA17" s="22">
        <v>0.61534137538975198</v>
      </c>
      <c r="CB17" s="22">
        <v>0.70455793781042997</v>
      </c>
      <c r="CC17" s="22">
        <v>-3.4857388004602002E-2</v>
      </c>
      <c r="CD17" s="22">
        <v>0.29758361100306502</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0.30036792534297402</v>
      </c>
      <c r="D9" s="17">
        <v>0.32561073267533802</v>
      </c>
      <c r="E9" s="17">
        <v>0.275636925788594</v>
      </c>
      <c r="F9" s="17"/>
      <c r="G9" s="17">
        <v>0.23284959697897101</v>
      </c>
      <c r="H9" s="17">
        <v>0.32985234592088702</v>
      </c>
      <c r="I9" s="17">
        <v>0.32016251559625197</v>
      </c>
      <c r="J9" s="17">
        <v>0.27681832552941399</v>
      </c>
      <c r="K9" s="17">
        <v>0.29588084593709402</v>
      </c>
      <c r="L9" s="17">
        <v>0.32726587566705201</v>
      </c>
      <c r="M9" s="17"/>
      <c r="N9" s="17">
        <v>0.386622473823034</v>
      </c>
      <c r="O9" s="17">
        <v>0.31039527100584502</v>
      </c>
      <c r="P9" s="17">
        <v>0.24602638722133499</v>
      </c>
      <c r="Q9" s="17">
        <v>0.246484023362528</v>
      </c>
      <c r="R9" s="17"/>
      <c r="S9" s="17">
        <v>0.33168098777156102</v>
      </c>
      <c r="T9" s="17">
        <v>0.31063164943425098</v>
      </c>
      <c r="U9" s="17">
        <v>0.25703850203501499</v>
      </c>
      <c r="V9" s="17">
        <v>0.29257750436970598</v>
      </c>
      <c r="W9" s="17">
        <v>0.30156916438868397</v>
      </c>
      <c r="X9" s="17">
        <v>0.24705928661389001</v>
      </c>
      <c r="Y9" s="17">
        <v>0.305345637133974</v>
      </c>
      <c r="Z9" s="17">
        <v>0.222470704407284</v>
      </c>
      <c r="AA9" s="17">
        <v>0.32779087224959402</v>
      </c>
      <c r="AB9" s="17">
        <v>0.32562639622224399</v>
      </c>
      <c r="AC9" s="17">
        <v>0.32188716056076</v>
      </c>
      <c r="AD9" s="17">
        <v>0.28421931286688101</v>
      </c>
      <c r="AE9" s="17"/>
      <c r="AF9" s="17">
        <v>0.20831831718104199</v>
      </c>
      <c r="AG9" s="17">
        <v>0.22555547298432199</v>
      </c>
      <c r="AH9" s="17">
        <v>0.26606755865398801</v>
      </c>
      <c r="AI9" s="17">
        <v>0.24344111542996</v>
      </c>
      <c r="AJ9" s="17">
        <v>0.26714163195312401</v>
      </c>
      <c r="AK9" s="17">
        <v>0.32542067806759101</v>
      </c>
      <c r="AL9" s="17">
        <v>0.27332707395799599</v>
      </c>
      <c r="AM9" s="17">
        <v>0.30610859692667902</v>
      </c>
      <c r="AN9" s="17">
        <v>0.28550345548112799</v>
      </c>
      <c r="AO9" s="17">
        <v>0.31271578761973301</v>
      </c>
      <c r="AP9" s="17">
        <v>0.33933164410279898</v>
      </c>
      <c r="AQ9" s="17">
        <v>0.325695557271096</v>
      </c>
      <c r="AR9" s="17">
        <v>0.31996214361720998</v>
      </c>
      <c r="AS9" s="17">
        <v>0.35462362559556698</v>
      </c>
      <c r="AT9" s="17">
        <v>0.38565933145884201</v>
      </c>
      <c r="AU9" s="17">
        <v>0.45326437910933998</v>
      </c>
      <c r="AV9" s="17"/>
      <c r="AW9" s="17">
        <v>0.34542967011249098</v>
      </c>
      <c r="AX9" s="17">
        <v>0.311213296001837</v>
      </c>
      <c r="AY9" s="17">
        <v>0.29029313735362</v>
      </c>
      <c r="AZ9" s="17">
        <v>0.25857445786705802</v>
      </c>
      <c r="BA9" s="17">
        <v>0.27675614863374698</v>
      </c>
      <c r="BB9" s="17">
        <v>0.28874403093879603</v>
      </c>
      <c r="BC9" s="17"/>
      <c r="BD9" s="17">
        <v>0.23127647614746399</v>
      </c>
      <c r="BE9" s="17">
        <v>0.26872075850662902</v>
      </c>
      <c r="BF9" s="17">
        <v>0.34864520527530501</v>
      </c>
      <c r="BG9" s="17">
        <v>0.38182263288844098</v>
      </c>
      <c r="BH9" s="17">
        <v>0.48381697735902801</v>
      </c>
      <c r="BI9" s="17"/>
      <c r="BJ9" s="17">
        <v>0.29481657696017399</v>
      </c>
      <c r="BK9" s="17">
        <v>0.325885963485677</v>
      </c>
      <c r="BL9" s="17"/>
      <c r="BM9" s="17">
        <v>0.29084163931036</v>
      </c>
      <c r="BN9" s="17">
        <v>0.34866265313005201</v>
      </c>
      <c r="BO9" s="17"/>
      <c r="BP9" s="17">
        <v>0.34564447206471699</v>
      </c>
      <c r="BQ9" s="17">
        <v>0.32052503419637601</v>
      </c>
      <c r="BR9" s="17">
        <v>0.37218014765059798</v>
      </c>
      <c r="BS9" s="17">
        <v>0.285654732581824</v>
      </c>
      <c r="BT9" s="17"/>
      <c r="BU9" s="17">
        <v>0.35921145387673398</v>
      </c>
      <c r="BV9" s="17">
        <v>0.22546251146736701</v>
      </c>
      <c r="BW9" s="17"/>
      <c r="BX9" s="17">
        <v>0.391513037607712</v>
      </c>
      <c r="BY9" s="17">
        <v>0.26421468902148199</v>
      </c>
      <c r="BZ9" s="17"/>
      <c r="CA9" s="17">
        <v>0.42617731589485802</v>
      </c>
      <c r="CB9" s="17">
        <v>0.17238099245073699</v>
      </c>
      <c r="CC9" s="17">
        <v>0.49101510246162999</v>
      </c>
      <c r="CD9" s="17">
        <v>0.186521532468858</v>
      </c>
    </row>
    <row r="10" spans="2:82">
      <c r="B10" s="18" t="s">
        <v>224</v>
      </c>
      <c r="C10" s="17">
        <v>0.47015276781813797</v>
      </c>
      <c r="D10" s="17">
        <v>0.44811415053306303</v>
      </c>
      <c r="E10" s="17">
        <v>0.49273166120720902</v>
      </c>
      <c r="F10" s="17"/>
      <c r="G10" s="17">
        <v>0.48737069677405997</v>
      </c>
      <c r="H10" s="17">
        <v>0.45050326105560401</v>
      </c>
      <c r="I10" s="17">
        <v>0.44839983691422097</v>
      </c>
      <c r="J10" s="17">
        <v>0.46930354475763703</v>
      </c>
      <c r="K10" s="17">
        <v>0.47518893237934201</v>
      </c>
      <c r="L10" s="17">
        <v>0.489780633421043</v>
      </c>
      <c r="M10" s="17"/>
      <c r="N10" s="17">
        <v>0.47077686390176399</v>
      </c>
      <c r="O10" s="17">
        <v>0.49805309873569398</v>
      </c>
      <c r="P10" s="17">
        <v>0.463592604727178</v>
      </c>
      <c r="Q10" s="17">
        <v>0.44590136745388598</v>
      </c>
      <c r="R10" s="17"/>
      <c r="S10" s="17">
        <v>0.43906708887221002</v>
      </c>
      <c r="T10" s="17">
        <v>0.48540366772301002</v>
      </c>
      <c r="U10" s="17">
        <v>0.47201924997192402</v>
      </c>
      <c r="V10" s="17">
        <v>0.45275193292337002</v>
      </c>
      <c r="W10" s="17">
        <v>0.49152321516378</v>
      </c>
      <c r="X10" s="17">
        <v>0.47507079796188001</v>
      </c>
      <c r="Y10" s="17">
        <v>0.48050789336717598</v>
      </c>
      <c r="Z10" s="17">
        <v>0.525276815525068</v>
      </c>
      <c r="AA10" s="17">
        <v>0.47099587252782699</v>
      </c>
      <c r="AB10" s="17">
        <v>0.46832260103393403</v>
      </c>
      <c r="AC10" s="17">
        <v>0.46032534458118801</v>
      </c>
      <c r="AD10" s="17">
        <v>0.44940310557254298</v>
      </c>
      <c r="AE10" s="17"/>
      <c r="AF10" s="17">
        <v>0.430574541959102</v>
      </c>
      <c r="AG10" s="17">
        <v>0.40747415469940601</v>
      </c>
      <c r="AH10" s="17">
        <v>0.43225257822366397</v>
      </c>
      <c r="AI10" s="17">
        <v>0.46527480775109997</v>
      </c>
      <c r="AJ10" s="17">
        <v>0.46248376538605301</v>
      </c>
      <c r="AK10" s="17">
        <v>0.43658291951961298</v>
      </c>
      <c r="AL10" s="17">
        <v>0.486691888506527</v>
      </c>
      <c r="AM10" s="17">
        <v>0.47364746299131699</v>
      </c>
      <c r="AN10" s="17">
        <v>0.52289588790150998</v>
      </c>
      <c r="AO10" s="17">
        <v>0.51357741452136596</v>
      </c>
      <c r="AP10" s="17">
        <v>0.48899782242405898</v>
      </c>
      <c r="AQ10" s="17">
        <v>0.50924017955677903</v>
      </c>
      <c r="AR10" s="17">
        <v>0.46702145958957297</v>
      </c>
      <c r="AS10" s="17">
        <v>0.49255436133951602</v>
      </c>
      <c r="AT10" s="17">
        <v>0.52331538692329505</v>
      </c>
      <c r="AU10" s="17">
        <v>0.41501397941535101</v>
      </c>
      <c r="AV10" s="17"/>
      <c r="AW10" s="17">
        <v>0.43837656001478997</v>
      </c>
      <c r="AX10" s="17">
        <v>0.47849104236083301</v>
      </c>
      <c r="AY10" s="17">
        <v>0.46066057203350902</v>
      </c>
      <c r="AZ10" s="17">
        <v>0.49352488826308399</v>
      </c>
      <c r="BA10" s="17">
        <v>0.492101870494009</v>
      </c>
      <c r="BB10" s="17">
        <v>0.45403876946857002</v>
      </c>
      <c r="BC10" s="17"/>
      <c r="BD10" s="17">
        <v>0.47630311868064701</v>
      </c>
      <c r="BE10" s="17">
        <v>0.48085228546492897</v>
      </c>
      <c r="BF10" s="17">
        <v>0.46653261221243397</v>
      </c>
      <c r="BG10" s="17">
        <v>0.45287478953848098</v>
      </c>
      <c r="BH10" s="17">
        <v>0.407173965521899</v>
      </c>
      <c r="BI10" s="17"/>
      <c r="BJ10" s="17">
        <v>0.47747871233945599</v>
      </c>
      <c r="BK10" s="17">
        <v>0.440184307331563</v>
      </c>
      <c r="BL10" s="17"/>
      <c r="BM10" s="17">
        <v>0.47475583295475898</v>
      </c>
      <c r="BN10" s="17">
        <v>0.45365550689450301</v>
      </c>
      <c r="BO10" s="17"/>
      <c r="BP10" s="17">
        <v>0.43988553886633802</v>
      </c>
      <c r="BQ10" s="17">
        <v>0.484885745296668</v>
      </c>
      <c r="BR10" s="17">
        <v>0.43036448851454401</v>
      </c>
      <c r="BS10" s="17">
        <v>0.47565308223570502</v>
      </c>
      <c r="BT10" s="17"/>
      <c r="BU10" s="17">
        <v>0.47212234939138298</v>
      </c>
      <c r="BV10" s="17">
        <v>0.46764557073832502</v>
      </c>
      <c r="BW10" s="17"/>
      <c r="BX10" s="17">
        <v>0.44847910127709201</v>
      </c>
      <c r="BY10" s="17">
        <v>0.47874975309734502</v>
      </c>
      <c r="BZ10" s="17"/>
      <c r="CA10" s="17">
        <v>0.48457855778812597</v>
      </c>
      <c r="CB10" s="17">
        <v>0.48709174084116802</v>
      </c>
      <c r="CC10" s="17">
        <v>0.44297374439369303</v>
      </c>
      <c r="CD10" s="17">
        <v>0.47920886152376402</v>
      </c>
    </row>
    <row r="11" spans="2:82">
      <c r="B11" s="18" t="s">
        <v>225</v>
      </c>
      <c r="C11" s="17">
        <v>0.16149666677170399</v>
      </c>
      <c r="D11" s="17">
        <v>0.15983805738611401</v>
      </c>
      <c r="E11" s="17">
        <v>0.16328969106681501</v>
      </c>
      <c r="F11" s="17"/>
      <c r="G11" s="17">
        <v>0.17241389450464201</v>
      </c>
      <c r="H11" s="17">
        <v>0.16441808175577</v>
      </c>
      <c r="I11" s="17">
        <v>0.15333556488401301</v>
      </c>
      <c r="J11" s="17">
        <v>0.17932245479287801</v>
      </c>
      <c r="K11" s="17">
        <v>0.176450860604103</v>
      </c>
      <c r="L11" s="17">
        <v>0.13399707158292701</v>
      </c>
      <c r="M11" s="17"/>
      <c r="N11" s="17">
        <v>0.111912223970676</v>
      </c>
      <c r="O11" s="17">
        <v>0.13816938140530799</v>
      </c>
      <c r="P11" s="17">
        <v>0.19520135977314601</v>
      </c>
      <c r="Q11" s="17">
        <v>0.21197267853184401</v>
      </c>
      <c r="R11" s="17"/>
      <c r="S11" s="17">
        <v>0.15745262725220599</v>
      </c>
      <c r="T11" s="17">
        <v>0.14895767041650301</v>
      </c>
      <c r="U11" s="17">
        <v>0.20309999340545901</v>
      </c>
      <c r="V11" s="17">
        <v>0.18588065146931301</v>
      </c>
      <c r="W11" s="17">
        <v>0.16272213248478801</v>
      </c>
      <c r="X11" s="17">
        <v>0.19206946077228501</v>
      </c>
      <c r="Y11" s="17">
        <v>0.141448604365257</v>
      </c>
      <c r="Z11" s="17">
        <v>0.18176507720375901</v>
      </c>
      <c r="AA11" s="17">
        <v>0.13535722541242001</v>
      </c>
      <c r="AB11" s="17">
        <v>0.14782450266959801</v>
      </c>
      <c r="AC11" s="17">
        <v>0.127722775886703</v>
      </c>
      <c r="AD11" s="17">
        <v>0.175613464908941</v>
      </c>
      <c r="AE11" s="17"/>
      <c r="AF11" s="17">
        <v>0.132519015532641</v>
      </c>
      <c r="AG11" s="17">
        <v>0.25273104813963498</v>
      </c>
      <c r="AH11" s="17">
        <v>0.19877160495681701</v>
      </c>
      <c r="AI11" s="17">
        <v>0.20020833667486801</v>
      </c>
      <c r="AJ11" s="17">
        <v>0.17034219236193199</v>
      </c>
      <c r="AK11" s="17">
        <v>0.17560770377141899</v>
      </c>
      <c r="AL11" s="17">
        <v>0.16920319793559099</v>
      </c>
      <c r="AM11" s="17">
        <v>0.152435014465299</v>
      </c>
      <c r="AN11" s="17">
        <v>0.14612624640246899</v>
      </c>
      <c r="AO11" s="17">
        <v>0.14296889436237301</v>
      </c>
      <c r="AP11" s="17">
        <v>0.11872152320094299</v>
      </c>
      <c r="AQ11" s="17">
        <v>0.11875192822354</v>
      </c>
      <c r="AR11" s="17">
        <v>0.15099909060942199</v>
      </c>
      <c r="AS11" s="17">
        <v>0.10939794187167701</v>
      </c>
      <c r="AT11" s="17">
        <v>7.2848508027822501E-2</v>
      </c>
      <c r="AU11" s="17">
        <v>0.11200765826598599</v>
      </c>
      <c r="AV11" s="17"/>
      <c r="AW11" s="17">
        <v>0.15686306012669499</v>
      </c>
      <c r="AX11" s="17">
        <v>0.15207430735080699</v>
      </c>
      <c r="AY11" s="17">
        <v>0.18302985093756799</v>
      </c>
      <c r="AZ11" s="17">
        <v>0.161286425310114</v>
      </c>
      <c r="BA11" s="17">
        <v>0.15927226643835399</v>
      </c>
      <c r="BB11" s="17">
        <v>0.182316491205613</v>
      </c>
      <c r="BC11" s="17"/>
      <c r="BD11" s="17">
        <v>0.19729701849640099</v>
      </c>
      <c r="BE11" s="17">
        <v>0.17664499928923799</v>
      </c>
      <c r="BF11" s="17">
        <v>0.13770091262418199</v>
      </c>
      <c r="BG11" s="17">
        <v>0.11459674239618201</v>
      </c>
      <c r="BH11" s="17">
        <v>7.9258976411199E-2</v>
      </c>
      <c r="BI11" s="17"/>
      <c r="BJ11" s="17">
        <v>0.16262712554891501</v>
      </c>
      <c r="BK11" s="17">
        <v>0.156767482654941</v>
      </c>
      <c r="BL11" s="17"/>
      <c r="BM11" s="17">
        <v>0.16671148762909799</v>
      </c>
      <c r="BN11" s="17">
        <v>0.13440968985896201</v>
      </c>
      <c r="BO11" s="17"/>
      <c r="BP11" s="17">
        <v>0.13821124883702299</v>
      </c>
      <c r="BQ11" s="17">
        <v>0.12779270995488901</v>
      </c>
      <c r="BR11" s="17">
        <v>0.14780709516058799</v>
      </c>
      <c r="BS11" s="17">
        <v>0.17262032009841599</v>
      </c>
      <c r="BT11" s="17"/>
      <c r="BU11" s="17">
        <v>0.12813374989474999</v>
      </c>
      <c r="BV11" s="17">
        <v>0.203966300375202</v>
      </c>
      <c r="BW11" s="17"/>
      <c r="BX11" s="17">
        <v>0.11479046311850399</v>
      </c>
      <c r="BY11" s="17">
        <v>0.18002295278306199</v>
      </c>
      <c r="BZ11" s="17"/>
      <c r="CA11" s="17">
        <v>6.3270918777640003E-2</v>
      </c>
      <c r="CB11" s="17">
        <v>0.24464866565731699</v>
      </c>
      <c r="CC11" s="17">
        <v>4.9719541079471401E-2</v>
      </c>
      <c r="CD11" s="17">
        <v>0.226800663755578</v>
      </c>
    </row>
    <row r="12" spans="2:82">
      <c r="B12" s="18" t="s">
        <v>226</v>
      </c>
      <c r="C12" s="17">
        <v>2.2470415148475802E-2</v>
      </c>
      <c r="D12" s="17">
        <v>2.8862465907996598E-2</v>
      </c>
      <c r="E12" s="17">
        <v>1.6394318145936601E-2</v>
      </c>
      <c r="F12" s="17"/>
      <c r="G12" s="17">
        <v>5.92346195913456E-2</v>
      </c>
      <c r="H12" s="17">
        <v>2.6671579848833501E-2</v>
      </c>
      <c r="I12" s="17">
        <v>2.4914809143825399E-2</v>
      </c>
      <c r="J12" s="17">
        <v>1.233182646917E-2</v>
      </c>
      <c r="K12" s="17">
        <v>1.34363371369218E-2</v>
      </c>
      <c r="L12" s="17">
        <v>6.8745844039258298E-3</v>
      </c>
      <c r="M12" s="17"/>
      <c r="N12" s="17">
        <v>1.3258898707620301E-2</v>
      </c>
      <c r="O12" s="17">
        <v>1.8952209575057201E-2</v>
      </c>
      <c r="P12" s="17">
        <v>2.8702783725911198E-2</v>
      </c>
      <c r="Q12" s="17">
        <v>3.1178065204372201E-2</v>
      </c>
      <c r="R12" s="17"/>
      <c r="S12" s="17">
        <v>3.6337418693327003E-2</v>
      </c>
      <c r="T12" s="17">
        <v>1.6876697974038301E-2</v>
      </c>
      <c r="U12" s="17">
        <v>2.0787496763413502E-2</v>
      </c>
      <c r="V12" s="17">
        <v>1.1654025455962501E-2</v>
      </c>
      <c r="W12" s="17">
        <v>2.0598021233284199E-2</v>
      </c>
      <c r="X12" s="17">
        <v>2.7681870187109801E-2</v>
      </c>
      <c r="Y12" s="17">
        <v>2.0921306708412399E-2</v>
      </c>
      <c r="Z12" s="17">
        <v>1.9093157953395001E-2</v>
      </c>
      <c r="AA12" s="17">
        <v>1.97962421696561E-2</v>
      </c>
      <c r="AB12" s="17">
        <v>2.3363664212803999E-2</v>
      </c>
      <c r="AC12" s="17">
        <v>2.0767338077881399E-2</v>
      </c>
      <c r="AD12" s="17">
        <v>2.6264228091327699E-2</v>
      </c>
      <c r="AE12" s="17"/>
      <c r="AF12" s="17">
        <v>3.8586437833161097E-2</v>
      </c>
      <c r="AG12" s="17">
        <v>2.5521104397887E-2</v>
      </c>
      <c r="AH12" s="17">
        <v>2.4701621186122399E-2</v>
      </c>
      <c r="AI12" s="17">
        <v>2.8053605260493199E-2</v>
      </c>
      <c r="AJ12" s="17">
        <v>4.0207283474719302E-2</v>
      </c>
      <c r="AK12" s="17">
        <v>2.8728722687669999E-2</v>
      </c>
      <c r="AL12" s="17">
        <v>3.0494828967177801E-2</v>
      </c>
      <c r="AM12" s="17">
        <v>2.25215910567159E-2</v>
      </c>
      <c r="AN12" s="17">
        <v>1.8719985620917999E-2</v>
      </c>
      <c r="AO12" s="17">
        <v>1.0192865144482499E-2</v>
      </c>
      <c r="AP12" s="17">
        <v>8.4243569361032705E-3</v>
      </c>
      <c r="AQ12" s="17">
        <v>2.0100417889617E-2</v>
      </c>
      <c r="AR12" s="17">
        <v>3.8390764218453603E-2</v>
      </c>
      <c r="AS12" s="17">
        <v>0</v>
      </c>
      <c r="AT12" s="17">
        <v>7.7855560660451597E-3</v>
      </c>
      <c r="AU12" s="17">
        <v>4.6912386652687103E-3</v>
      </c>
      <c r="AV12" s="17"/>
      <c r="AW12" s="17">
        <v>2.4230727125158901E-2</v>
      </c>
      <c r="AX12" s="17">
        <v>2.5466602593917999E-2</v>
      </c>
      <c r="AY12" s="17">
        <v>2.0283190244018499E-2</v>
      </c>
      <c r="AZ12" s="17">
        <v>1.96226171657508E-2</v>
      </c>
      <c r="BA12" s="17">
        <v>1.9020387512579801E-2</v>
      </c>
      <c r="BB12" s="17">
        <v>2.3259113837456699E-2</v>
      </c>
      <c r="BC12" s="17"/>
      <c r="BD12" s="17">
        <v>2.04744375263415E-2</v>
      </c>
      <c r="BE12" s="17">
        <v>2.3722270455268001E-2</v>
      </c>
      <c r="BF12" s="17">
        <v>2.1836797882688899E-2</v>
      </c>
      <c r="BG12" s="17">
        <v>2.3320524407134901E-2</v>
      </c>
      <c r="BH12" s="17">
        <v>2.9750080707874299E-2</v>
      </c>
      <c r="BI12" s="17"/>
      <c r="BJ12" s="17">
        <v>1.8925364013871598E-2</v>
      </c>
      <c r="BK12" s="17">
        <v>3.9052520311430597E-2</v>
      </c>
      <c r="BL12" s="17"/>
      <c r="BM12" s="17">
        <v>2.1685795842069099E-2</v>
      </c>
      <c r="BN12" s="17">
        <v>2.44604444527672E-2</v>
      </c>
      <c r="BO12" s="17"/>
      <c r="BP12" s="17">
        <v>3.9892565365447698E-2</v>
      </c>
      <c r="BQ12" s="17">
        <v>2.9124331813313201E-2</v>
      </c>
      <c r="BR12" s="17">
        <v>1.01385659871818E-2</v>
      </c>
      <c r="BS12" s="17">
        <v>1.97307486804345E-2</v>
      </c>
      <c r="BT12" s="17"/>
      <c r="BU12" s="17">
        <v>1.55470280930786E-2</v>
      </c>
      <c r="BV12" s="17">
        <v>3.1283604733257697E-2</v>
      </c>
      <c r="BW12" s="17"/>
      <c r="BX12" s="17">
        <v>2.4239131334763998E-2</v>
      </c>
      <c r="BY12" s="17">
        <v>2.1768843635976001E-2</v>
      </c>
      <c r="BZ12" s="17"/>
      <c r="CA12" s="17">
        <v>1.8848176318758101E-2</v>
      </c>
      <c r="CB12" s="17">
        <v>1.9452341033795E-2</v>
      </c>
      <c r="CC12" s="17">
        <v>1.09216278526027E-2</v>
      </c>
      <c r="CD12" s="17">
        <v>3.8707226969356801E-2</v>
      </c>
    </row>
    <row r="13" spans="2:82">
      <c r="B13" s="18" t="s">
        <v>227</v>
      </c>
      <c r="C13" s="17">
        <v>1.03803978409915E-2</v>
      </c>
      <c r="D13" s="17">
        <v>1.5354923482496501E-2</v>
      </c>
      <c r="E13" s="17">
        <v>4.5552266896953398E-3</v>
      </c>
      <c r="F13" s="17"/>
      <c r="G13" s="17">
        <v>1.35088128566681E-2</v>
      </c>
      <c r="H13" s="17">
        <v>7.6462797064404996E-3</v>
      </c>
      <c r="I13" s="17">
        <v>1.5784617100433999E-2</v>
      </c>
      <c r="J13" s="17">
        <v>1.0761667561025401E-2</v>
      </c>
      <c r="K13" s="17">
        <v>6.4160513271993699E-3</v>
      </c>
      <c r="L13" s="17">
        <v>8.4631312694300308E-3</v>
      </c>
      <c r="M13" s="17"/>
      <c r="N13" s="17">
        <v>4.97197075501147E-3</v>
      </c>
      <c r="O13" s="17">
        <v>4.0079639851248903E-3</v>
      </c>
      <c r="P13" s="17">
        <v>1.9951579458962299E-2</v>
      </c>
      <c r="Q13" s="17">
        <v>1.36162357191581E-2</v>
      </c>
      <c r="R13" s="17"/>
      <c r="S13" s="17">
        <v>1.0739863893187301E-2</v>
      </c>
      <c r="T13" s="17">
        <v>3.8997655967876201E-3</v>
      </c>
      <c r="U13" s="17">
        <v>8.2803581780028102E-3</v>
      </c>
      <c r="V13" s="17">
        <v>1.2361253912038401E-2</v>
      </c>
      <c r="W13" s="17">
        <v>9.7643067846475504E-3</v>
      </c>
      <c r="X13" s="17">
        <v>8.3460337887688602E-3</v>
      </c>
      <c r="Y13" s="17">
        <v>5.7162110211629704E-3</v>
      </c>
      <c r="Z13" s="17">
        <v>1.85747972275409E-2</v>
      </c>
      <c r="AA13" s="17">
        <v>1.24810821117626E-2</v>
      </c>
      <c r="AB13" s="17">
        <v>9.2630280573053596E-3</v>
      </c>
      <c r="AC13" s="17">
        <v>1.39065344993533E-2</v>
      </c>
      <c r="AD13" s="17">
        <v>3.52652498911998E-2</v>
      </c>
      <c r="AE13" s="17"/>
      <c r="AF13" s="17">
        <v>4.5486787894145002E-2</v>
      </c>
      <c r="AG13" s="17">
        <v>3.1917100073530297E-2</v>
      </c>
      <c r="AH13" s="17">
        <v>1.23342138766315E-2</v>
      </c>
      <c r="AI13" s="17">
        <v>1.22188774169353E-2</v>
      </c>
      <c r="AJ13" s="17">
        <v>5.9844226729178296E-3</v>
      </c>
      <c r="AK13" s="17">
        <v>4.4926297624125096E-3</v>
      </c>
      <c r="AL13" s="17">
        <v>1.00940684318809E-2</v>
      </c>
      <c r="AM13" s="17">
        <v>1.6194824739421101E-2</v>
      </c>
      <c r="AN13" s="17">
        <v>9.3028720751520601E-3</v>
      </c>
      <c r="AO13" s="17">
        <v>8.6112457949184505E-3</v>
      </c>
      <c r="AP13" s="17">
        <v>1.07538124046686E-2</v>
      </c>
      <c r="AQ13" s="17">
        <v>9.4049325401013E-3</v>
      </c>
      <c r="AR13" s="17">
        <v>5.2664581880125499E-3</v>
      </c>
      <c r="AS13" s="17">
        <v>2.5649291787990199E-2</v>
      </c>
      <c r="AT13" s="17">
        <v>0</v>
      </c>
      <c r="AU13" s="17">
        <v>6.3921373115068403E-3</v>
      </c>
      <c r="AV13" s="17"/>
      <c r="AW13" s="17">
        <v>1.14926042135542E-2</v>
      </c>
      <c r="AX13" s="17">
        <v>3.81597021995879E-3</v>
      </c>
      <c r="AY13" s="17">
        <v>1.7407295123503499E-2</v>
      </c>
      <c r="AZ13" s="17">
        <v>1.4289242740231099E-2</v>
      </c>
      <c r="BA13" s="17">
        <v>9.7447464561357701E-3</v>
      </c>
      <c r="BB13" s="17">
        <v>8.4866023381671204E-3</v>
      </c>
      <c r="BC13" s="17"/>
      <c r="BD13" s="17">
        <v>1.33728748575458E-2</v>
      </c>
      <c r="BE13" s="17">
        <v>1.12722167371182E-2</v>
      </c>
      <c r="BF13" s="17">
        <v>5.8230666574375697E-3</v>
      </c>
      <c r="BG13" s="17">
        <v>1.34522289534275E-2</v>
      </c>
      <c r="BH13" s="17">
        <v>0</v>
      </c>
      <c r="BI13" s="17"/>
      <c r="BJ13" s="17">
        <v>1.03903009515019E-2</v>
      </c>
      <c r="BK13" s="17">
        <v>1.07150629784135E-2</v>
      </c>
      <c r="BL13" s="17"/>
      <c r="BM13" s="17">
        <v>1.0581069639677599E-2</v>
      </c>
      <c r="BN13" s="17">
        <v>7.8604619564750997E-3</v>
      </c>
      <c r="BO13" s="17"/>
      <c r="BP13" s="17">
        <v>8.9121394198465997E-3</v>
      </c>
      <c r="BQ13" s="17">
        <v>8.2037539598973207E-3</v>
      </c>
      <c r="BR13" s="17">
        <v>1.4127221032228901E-2</v>
      </c>
      <c r="BS13" s="17">
        <v>9.9821472522962796E-3</v>
      </c>
      <c r="BT13" s="17"/>
      <c r="BU13" s="17">
        <v>4.9760111668983396E-3</v>
      </c>
      <c r="BV13" s="17">
        <v>1.7259961841551302E-2</v>
      </c>
      <c r="BW13" s="17"/>
      <c r="BX13" s="17">
        <v>4.0327506927110802E-3</v>
      </c>
      <c r="BY13" s="17">
        <v>1.2898228822105E-2</v>
      </c>
      <c r="BZ13" s="17"/>
      <c r="CA13" s="17">
        <v>0</v>
      </c>
      <c r="CB13" s="17">
        <v>2.2901686126701602E-2</v>
      </c>
      <c r="CC13" s="17">
        <v>1.9026693690581901E-3</v>
      </c>
      <c r="CD13" s="17">
        <v>1.0106666626169899E-2</v>
      </c>
    </row>
    <row r="14" spans="2:82">
      <c r="B14" s="18" t="s">
        <v>124</v>
      </c>
      <c r="C14" s="17">
        <v>3.5131827077716601E-2</v>
      </c>
      <c r="D14" s="17">
        <v>2.22196700149919E-2</v>
      </c>
      <c r="E14" s="17">
        <v>4.7392177101750498E-2</v>
      </c>
      <c r="F14" s="17"/>
      <c r="G14" s="17">
        <v>3.4622379294313797E-2</v>
      </c>
      <c r="H14" s="17">
        <v>2.0908451712464499E-2</v>
      </c>
      <c r="I14" s="17">
        <v>3.74026563612549E-2</v>
      </c>
      <c r="J14" s="17">
        <v>5.1462180889875898E-2</v>
      </c>
      <c r="K14" s="17">
        <v>3.2626972615340102E-2</v>
      </c>
      <c r="L14" s="17">
        <v>3.3618703655622501E-2</v>
      </c>
      <c r="M14" s="17"/>
      <c r="N14" s="17">
        <v>1.24575688418938E-2</v>
      </c>
      <c r="O14" s="17">
        <v>3.04220752929713E-2</v>
      </c>
      <c r="P14" s="17">
        <v>4.6525285093468399E-2</v>
      </c>
      <c r="Q14" s="17">
        <v>5.0847629728212301E-2</v>
      </c>
      <c r="R14" s="17"/>
      <c r="S14" s="17">
        <v>2.4722013517508998E-2</v>
      </c>
      <c r="T14" s="17">
        <v>3.4230548855409E-2</v>
      </c>
      <c r="U14" s="17">
        <v>3.8774399646185301E-2</v>
      </c>
      <c r="V14" s="17">
        <v>4.4774631869609803E-2</v>
      </c>
      <c r="W14" s="17">
        <v>1.38231599448161E-2</v>
      </c>
      <c r="X14" s="17">
        <v>4.9772550676065397E-2</v>
      </c>
      <c r="Y14" s="17">
        <v>4.60603474040178E-2</v>
      </c>
      <c r="Z14" s="17">
        <v>3.28194476829533E-2</v>
      </c>
      <c r="AA14" s="17">
        <v>3.3578705528740399E-2</v>
      </c>
      <c r="AB14" s="17">
        <v>2.5599807804115599E-2</v>
      </c>
      <c r="AC14" s="17">
        <v>5.5390846394115102E-2</v>
      </c>
      <c r="AD14" s="17">
        <v>2.9234638669108099E-2</v>
      </c>
      <c r="AE14" s="17"/>
      <c r="AF14" s="17">
        <v>0.14451489959990799</v>
      </c>
      <c r="AG14" s="17">
        <v>5.6801119705219699E-2</v>
      </c>
      <c r="AH14" s="17">
        <v>6.58724231027768E-2</v>
      </c>
      <c r="AI14" s="17">
        <v>5.0803257466643097E-2</v>
      </c>
      <c r="AJ14" s="17">
        <v>5.3840704151254498E-2</v>
      </c>
      <c r="AK14" s="17">
        <v>2.9167346191295001E-2</v>
      </c>
      <c r="AL14" s="17">
        <v>3.0188942200827601E-2</v>
      </c>
      <c r="AM14" s="17">
        <v>2.90925098205677E-2</v>
      </c>
      <c r="AN14" s="17">
        <v>1.7451552518823198E-2</v>
      </c>
      <c r="AO14" s="17">
        <v>1.19337925571271E-2</v>
      </c>
      <c r="AP14" s="17">
        <v>3.3770840931428202E-2</v>
      </c>
      <c r="AQ14" s="17">
        <v>1.68069845188655E-2</v>
      </c>
      <c r="AR14" s="17">
        <v>1.83600837773281E-2</v>
      </c>
      <c r="AS14" s="17">
        <v>1.7774779405249599E-2</v>
      </c>
      <c r="AT14" s="17">
        <v>1.03912175239947E-2</v>
      </c>
      <c r="AU14" s="17">
        <v>8.6306072325463192E-3</v>
      </c>
      <c r="AV14" s="17"/>
      <c r="AW14" s="17">
        <v>2.3607378407311301E-2</v>
      </c>
      <c r="AX14" s="17">
        <v>2.8938781472646401E-2</v>
      </c>
      <c r="AY14" s="17">
        <v>2.8325954307781301E-2</v>
      </c>
      <c r="AZ14" s="17">
        <v>5.2702368653762099E-2</v>
      </c>
      <c r="BA14" s="17">
        <v>4.3104580465174999E-2</v>
      </c>
      <c r="BB14" s="17">
        <v>4.3154992211397097E-2</v>
      </c>
      <c r="BC14" s="17"/>
      <c r="BD14" s="17">
        <v>6.1276074291600001E-2</v>
      </c>
      <c r="BE14" s="17">
        <v>3.8787469546817603E-2</v>
      </c>
      <c r="BF14" s="17">
        <v>1.94614053479528E-2</v>
      </c>
      <c r="BG14" s="17">
        <v>1.3933081816332901E-2</v>
      </c>
      <c r="BH14" s="17">
        <v>0</v>
      </c>
      <c r="BI14" s="17"/>
      <c r="BJ14" s="17">
        <v>3.5761920186081E-2</v>
      </c>
      <c r="BK14" s="17">
        <v>2.73946632379749E-2</v>
      </c>
      <c r="BL14" s="17"/>
      <c r="BM14" s="17">
        <v>3.5424174624037297E-2</v>
      </c>
      <c r="BN14" s="17">
        <v>3.0951243707241002E-2</v>
      </c>
      <c r="BO14" s="17"/>
      <c r="BP14" s="17">
        <v>2.7454035446628399E-2</v>
      </c>
      <c r="BQ14" s="17">
        <v>2.9468424778856701E-2</v>
      </c>
      <c r="BR14" s="17">
        <v>2.5382481654859301E-2</v>
      </c>
      <c r="BS14" s="17">
        <v>3.6358969151324402E-2</v>
      </c>
      <c r="BT14" s="17"/>
      <c r="BU14" s="17">
        <v>2.0009407577156E-2</v>
      </c>
      <c r="BV14" s="17">
        <v>5.4382050844297501E-2</v>
      </c>
      <c r="BW14" s="17"/>
      <c r="BX14" s="17">
        <v>1.6945515969216399E-2</v>
      </c>
      <c r="BY14" s="17">
        <v>4.2345532640029798E-2</v>
      </c>
      <c r="BZ14" s="17"/>
      <c r="CA14" s="17">
        <v>7.1250312206177198E-3</v>
      </c>
      <c r="CB14" s="17">
        <v>5.3524573890281001E-2</v>
      </c>
      <c r="CC14" s="17">
        <v>3.4673148435454401E-3</v>
      </c>
      <c r="CD14" s="17">
        <v>5.8655048656273502E-2</v>
      </c>
    </row>
    <row r="15" spans="2:82">
      <c r="B15" s="18" t="s">
        <v>228</v>
      </c>
      <c r="C15" s="21">
        <v>0.77052069316111205</v>
      </c>
      <c r="D15" s="21">
        <v>0.77372488320840105</v>
      </c>
      <c r="E15" s="21">
        <v>0.76836858699580302</v>
      </c>
      <c r="F15" s="21"/>
      <c r="G15" s="21">
        <v>0.72022029375302998</v>
      </c>
      <c r="H15" s="21">
        <v>0.78035560697649098</v>
      </c>
      <c r="I15" s="21">
        <v>0.768562352510473</v>
      </c>
      <c r="J15" s="21">
        <v>0.74612187028705101</v>
      </c>
      <c r="K15" s="21">
        <v>0.77106977831643597</v>
      </c>
      <c r="L15" s="21">
        <v>0.81704650908809495</v>
      </c>
      <c r="M15" s="21"/>
      <c r="N15" s="21">
        <v>0.85739933772479804</v>
      </c>
      <c r="O15" s="21">
        <v>0.808448369741539</v>
      </c>
      <c r="P15" s="21">
        <v>0.70961899194851297</v>
      </c>
      <c r="Q15" s="21">
        <v>0.69238539081641404</v>
      </c>
      <c r="R15" s="21"/>
      <c r="S15" s="21">
        <v>0.77074807664377099</v>
      </c>
      <c r="T15" s="21">
        <v>0.79603531715726195</v>
      </c>
      <c r="U15" s="21">
        <v>0.72905775200693901</v>
      </c>
      <c r="V15" s="21">
        <v>0.74532943729307699</v>
      </c>
      <c r="W15" s="21">
        <v>0.79309237955246403</v>
      </c>
      <c r="X15" s="21">
        <v>0.72213008457577099</v>
      </c>
      <c r="Y15" s="21">
        <v>0.78585353050115003</v>
      </c>
      <c r="Z15" s="21">
        <v>0.747747519932352</v>
      </c>
      <c r="AA15" s="21">
        <v>0.79878674477742095</v>
      </c>
      <c r="AB15" s="21">
        <v>0.79394899725617696</v>
      </c>
      <c r="AC15" s="21">
        <v>0.78221250514194796</v>
      </c>
      <c r="AD15" s="21">
        <v>0.733622418439424</v>
      </c>
      <c r="AE15" s="21"/>
      <c r="AF15" s="21">
        <v>0.63889285914014504</v>
      </c>
      <c r="AG15" s="21">
        <v>0.63302962768372895</v>
      </c>
      <c r="AH15" s="21">
        <v>0.69832013687765204</v>
      </c>
      <c r="AI15" s="21">
        <v>0.70871592318106102</v>
      </c>
      <c r="AJ15" s="21">
        <v>0.72962539733917597</v>
      </c>
      <c r="AK15" s="21">
        <v>0.76200359758720304</v>
      </c>
      <c r="AL15" s="21">
        <v>0.76001896246452305</v>
      </c>
      <c r="AM15" s="21">
        <v>0.77975605991799601</v>
      </c>
      <c r="AN15" s="21">
        <v>0.80839934338263697</v>
      </c>
      <c r="AO15" s="21">
        <v>0.82629320214109903</v>
      </c>
      <c r="AP15" s="21">
        <v>0.82832946652685702</v>
      </c>
      <c r="AQ15" s="21">
        <v>0.83493573682787603</v>
      </c>
      <c r="AR15" s="21">
        <v>0.78698360320678395</v>
      </c>
      <c r="AS15" s="21">
        <v>0.84717798693508295</v>
      </c>
      <c r="AT15" s="21">
        <v>0.90897471838213795</v>
      </c>
      <c r="AU15" s="21">
        <v>0.86827835852469204</v>
      </c>
      <c r="AV15" s="21"/>
      <c r="AW15" s="21">
        <v>0.78380623012728101</v>
      </c>
      <c r="AX15" s="21">
        <v>0.78970433836266996</v>
      </c>
      <c r="AY15" s="21">
        <v>0.75095370938712902</v>
      </c>
      <c r="AZ15" s="21">
        <v>0.75209934613014195</v>
      </c>
      <c r="BA15" s="21">
        <v>0.76885801912775498</v>
      </c>
      <c r="BB15" s="21">
        <v>0.742782800407366</v>
      </c>
      <c r="BC15" s="21"/>
      <c r="BD15" s="21">
        <v>0.70757959482811195</v>
      </c>
      <c r="BE15" s="21">
        <v>0.749573043971558</v>
      </c>
      <c r="BF15" s="21">
        <v>0.81517781748773799</v>
      </c>
      <c r="BG15" s="21">
        <v>0.83469742242692202</v>
      </c>
      <c r="BH15" s="21">
        <v>0.89099094288092695</v>
      </c>
      <c r="BI15" s="21"/>
      <c r="BJ15" s="21">
        <v>0.77229528929962998</v>
      </c>
      <c r="BK15" s="21">
        <v>0.76607027081724</v>
      </c>
      <c r="BL15" s="21"/>
      <c r="BM15" s="21">
        <v>0.76559747226511798</v>
      </c>
      <c r="BN15" s="21">
        <v>0.80231816002455503</v>
      </c>
      <c r="BO15" s="21"/>
      <c r="BP15" s="21">
        <v>0.78553001093105501</v>
      </c>
      <c r="BQ15" s="21">
        <v>0.80541077949304396</v>
      </c>
      <c r="BR15" s="21">
        <v>0.80254463616514204</v>
      </c>
      <c r="BS15" s="21">
        <v>0.76130781481752896</v>
      </c>
      <c r="BT15" s="21"/>
      <c r="BU15" s="21">
        <v>0.83133380326811701</v>
      </c>
      <c r="BV15" s="21">
        <v>0.69310808220569098</v>
      </c>
      <c r="BW15" s="21"/>
      <c r="BX15" s="21">
        <v>0.83999213888480395</v>
      </c>
      <c r="BY15" s="21">
        <v>0.74296444211882695</v>
      </c>
      <c r="BZ15" s="21"/>
      <c r="CA15" s="21">
        <v>0.91075587368298405</v>
      </c>
      <c r="CB15" s="21">
        <v>0.65947273329190603</v>
      </c>
      <c r="CC15" s="21">
        <v>0.93398884685532202</v>
      </c>
      <c r="CD15" s="21">
        <v>0.66573039399262202</v>
      </c>
    </row>
    <row r="16" spans="2:82">
      <c r="B16" s="18" t="s">
        <v>229</v>
      </c>
      <c r="C16" s="21">
        <v>3.2850812989467203E-2</v>
      </c>
      <c r="D16" s="21">
        <v>4.4217389390493099E-2</v>
      </c>
      <c r="E16" s="21">
        <v>2.0949544835631901E-2</v>
      </c>
      <c r="F16" s="21"/>
      <c r="G16" s="21">
        <v>7.2743432448013706E-2</v>
      </c>
      <c r="H16" s="21">
        <v>3.4317859555274E-2</v>
      </c>
      <c r="I16" s="21">
        <v>4.0699426244259401E-2</v>
      </c>
      <c r="J16" s="21">
        <v>2.3093494030195401E-2</v>
      </c>
      <c r="K16" s="21">
        <v>1.9852388464121198E-2</v>
      </c>
      <c r="L16" s="21">
        <v>1.5337715673355901E-2</v>
      </c>
      <c r="M16" s="21"/>
      <c r="N16" s="21">
        <v>1.8230869462631801E-2</v>
      </c>
      <c r="O16" s="21">
        <v>2.2960173560182099E-2</v>
      </c>
      <c r="P16" s="21">
        <v>4.8654363184873498E-2</v>
      </c>
      <c r="Q16" s="21">
        <v>4.4794300923530303E-2</v>
      </c>
      <c r="R16" s="21"/>
      <c r="S16" s="21">
        <v>4.70772825865143E-2</v>
      </c>
      <c r="T16" s="21">
        <v>2.0776463570825899E-2</v>
      </c>
      <c r="U16" s="21">
        <v>2.90678549414163E-2</v>
      </c>
      <c r="V16" s="21">
        <v>2.4015279368000901E-2</v>
      </c>
      <c r="W16" s="21">
        <v>3.0362328017931799E-2</v>
      </c>
      <c r="X16" s="21">
        <v>3.60279039758786E-2</v>
      </c>
      <c r="Y16" s="21">
        <v>2.66375177295754E-2</v>
      </c>
      <c r="Z16" s="21">
        <v>3.7667955180935901E-2</v>
      </c>
      <c r="AA16" s="21">
        <v>3.2277324281418697E-2</v>
      </c>
      <c r="AB16" s="21">
        <v>3.2626692270109302E-2</v>
      </c>
      <c r="AC16" s="21">
        <v>3.4673872577234602E-2</v>
      </c>
      <c r="AD16" s="21">
        <v>6.1529477982527503E-2</v>
      </c>
      <c r="AE16" s="21"/>
      <c r="AF16" s="21">
        <v>8.4073225727306106E-2</v>
      </c>
      <c r="AG16" s="21">
        <v>5.7438204471417197E-2</v>
      </c>
      <c r="AH16" s="21">
        <v>3.7035835062753902E-2</v>
      </c>
      <c r="AI16" s="21">
        <v>4.0272482677428501E-2</v>
      </c>
      <c r="AJ16" s="21">
        <v>4.61917061476372E-2</v>
      </c>
      <c r="AK16" s="21">
        <v>3.3221352450082502E-2</v>
      </c>
      <c r="AL16" s="21">
        <v>4.0588897399058702E-2</v>
      </c>
      <c r="AM16" s="21">
        <v>3.8716415796137001E-2</v>
      </c>
      <c r="AN16" s="21">
        <v>2.8022857696070099E-2</v>
      </c>
      <c r="AO16" s="21">
        <v>1.8804110939401E-2</v>
      </c>
      <c r="AP16" s="21">
        <v>1.9178169340771899E-2</v>
      </c>
      <c r="AQ16" s="21">
        <v>2.9505350429718299E-2</v>
      </c>
      <c r="AR16" s="21">
        <v>4.3657222406466099E-2</v>
      </c>
      <c r="AS16" s="21">
        <v>2.5649291787990199E-2</v>
      </c>
      <c r="AT16" s="21">
        <v>7.7855560660451597E-3</v>
      </c>
      <c r="AU16" s="21">
        <v>1.10833759767755E-2</v>
      </c>
      <c r="AV16" s="21"/>
      <c r="AW16" s="21">
        <v>3.5723331338712999E-2</v>
      </c>
      <c r="AX16" s="21">
        <v>2.9282572813876799E-2</v>
      </c>
      <c r="AY16" s="21">
        <v>3.7690485367521898E-2</v>
      </c>
      <c r="AZ16" s="21">
        <v>3.3911859905981903E-2</v>
      </c>
      <c r="BA16" s="21">
        <v>2.8765133968715599E-2</v>
      </c>
      <c r="BB16" s="21">
        <v>3.17457161756238E-2</v>
      </c>
      <c r="BC16" s="21"/>
      <c r="BD16" s="21">
        <v>3.3847312383887398E-2</v>
      </c>
      <c r="BE16" s="21">
        <v>3.4994487192386202E-2</v>
      </c>
      <c r="BF16" s="21">
        <v>2.7659864540126401E-2</v>
      </c>
      <c r="BG16" s="21">
        <v>3.6772753360562502E-2</v>
      </c>
      <c r="BH16" s="21">
        <v>2.9750080707874299E-2</v>
      </c>
      <c r="BI16" s="21"/>
      <c r="BJ16" s="21">
        <v>2.9315664965373599E-2</v>
      </c>
      <c r="BK16" s="21">
        <v>4.9767583289844201E-2</v>
      </c>
      <c r="BL16" s="21"/>
      <c r="BM16" s="21">
        <v>3.2266865481746697E-2</v>
      </c>
      <c r="BN16" s="21">
        <v>3.2320906409242303E-2</v>
      </c>
      <c r="BO16" s="21"/>
      <c r="BP16" s="21">
        <v>4.8804704785294299E-2</v>
      </c>
      <c r="BQ16" s="21">
        <v>3.73280857732105E-2</v>
      </c>
      <c r="BR16" s="21">
        <v>2.4265787019410699E-2</v>
      </c>
      <c r="BS16" s="21">
        <v>2.9712895932730798E-2</v>
      </c>
      <c r="BT16" s="21"/>
      <c r="BU16" s="21">
        <v>2.0523039259976901E-2</v>
      </c>
      <c r="BV16" s="21">
        <v>4.8543566574809002E-2</v>
      </c>
      <c r="BW16" s="21"/>
      <c r="BX16" s="21">
        <v>2.82718820274751E-2</v>
      </c>
      <c r="BY16" s="21">
        <v>3.4667072458081101E-2</v>
      </c>
      <c r="BZ16" s="21"/>
      <c r="CA16" s="21">
        <v>1.8848176318758101E-2</v>
      </c>
      <c r="CB16" s="21">
        <v>4.2354027160496702E-2</v>
      </c>
      <c r="CC16" s="21">
        <v>1.28242972216609E-2</v>
      </c>
      <c r="CD16" s="21">
        <v>4.8813893595526799E-2</v>
      </c>
    </row>
    <row r="17" spans="2:82">
      <c r="B17" s="18" t="s">
        <v>230</v>
      </c>
      <c r="C17" s="22">
        <v>0.73766988017164503</v>
      </c>
      <c r="D17" s="22">
        <v>0.72950749381790803</v>
      </c>
      <c r="E17" s="22">
        <v>0.74741904216017097</v>
      </c>
      <c r="F17" s="22"/>
      <c r="G17" s="22">
        <v>0.64747686130501703</v>
      </c>
      <c r="H17" s="22">
        <v>0.74603774742121698</v>
      </c>
      <c r="I17" s="22">
        <v>0.72786292626621296</v>
      </c>
      <c r="J17" s="22">
        <v>0.72302837625685601</v>
      </c>
      <c r="K17" s="22">
        <v>0.75121738985231501</v>
      </c>
      <c r="L17" s="22">
        <v>0.801708793414739</v>
      </c>
      <c r="M17" s="22"/>
      <c r="N17" s="22">
        <v>0.83916846826216696</v>
      </c>
      <c r="O17" s="22">
        <v>0.78548819618135701</v>
      </c>
      <c r="P17" s="22">
        <v>0.66096462876363904</v>
      </c>
      <c r="Q17" s="22">
        <v>0.64759108989288305</v>
      </c>
      <c r="R17" s="22"/>
      <c r="S17" s="22">
        <v>0.72367079405725698</v>
      </c>
      <c r="T17" s="22">
        <v>0.77525885358643598</v>
      </c>
      <c r="U17" s="22">
        <v>0.69998989706552295</v>
      </c>
      <c r="V17" s="22">
        <v>0.72131415792507603</v>
      </c>
      <c r="W17" s="22">
        <v>0.76273005153453199</v>
      </c>
      <c r="X17" s="22">
        <v>0.68610218059989203</v>
      </c>
      <c r="Y17" s="22">
        <v>0.75921601277157502</v>
      </c>
      <c r="Z17" s="22">
        <v>0.71007956475141598</v>
      </c>
      <c r="AA17" s="22">
        <v>0.76650942049600201</v>
      </c>
      <c r="AB17" s="22">
        <v>0.76132230498606801</v>
      </c>
      <c r="AC17" s="22">
        <v>0.74753863256471298</v>
      </c>
      <c r="AD17" s="22">
        <v>0.67209294045689605</v>
      </c>
      <c r="AE17" s="22"/>
      <c r="AF17" s="22">
        <v>0.55481963341283802</v>
      </c>
      <c r="AG17" s="22">
        <v>0.57559142321231105</v>
      </c>
      <c r="AH17" s="22">
        <v>0.66128430181489795</v>
      </c>
      <c r="AI17" s="22">
        <v>0.66844344050363202</v>
      </c>
      <c r="AJ17" s="22">
        <v>0.68343369119153896</v>
      </c>
      <c r="AK17" s="22">
        <v>0.72878224513712098</v>
      </c>
      <c r="AL17" s="22">
        <v>0.71943006506546403</v>
      </c>
      <c r="AM17" s="22">
        <v>0.74103964412185896</v>
      </c>
      <c r="AN17" s="22">
        <v>0.78037648568656703</v>
      </c>
      <c r="AO17" s="22">
        <v>0.80748909120169798</v>
      </c>
      <c r="AP17" s="22">
        <v>0.80915129718608503</v>
      </c>
      <c r="AQ17" s="22">
        <v>0.805430386398158</v>
      </c>
      <c r="AR17" s="22">
        <v>0.74332638080031799</v>
      </c>
      <c r="AS17" s="22">
        <v>0.82152869514709304</v>
      </c>
      <c r="AT17" s="22">
        <v>0.90118916231609203</v>
      </c>
      <c r="AU17" s="22">
        <v>0.85719498254791604</v>
      </c>
      <c r="AV17" s="22"/>
      <c r="AW17" s="22">
        <v>0.74808289878856804</v>
      </c>
      <c r="AX17" s="22">
        <v>0.76042176554879304</v>
      </c>
      <c r="AY17" s="22">
        <v>0.71326322401960696</v>
      </c>
      <c r="AZ17" s="22">
        <v>0.71818748622415995</v>
      </c>
      <c r="BA17" s="22">
        <v>0.74009288515904004</v>
      </c>
      <c r="BB17" s="22">
        <v>0.71103708423174306</v>
      </c>
      <c r="BC17" s="22"/>
      <c r="BD17" s="22">
        <v>0.67373228244422401</v>
      </c>
      <c r="BE17" s="22">
        <v>0.71457855677917204</v>
      </c>
      <c r="BF17" s="22">
        <v>0.78751795294761195</v>
      </c>
      <c r="BG17" s="22">
        <v>0.79792466906635995</v>
      </c>
      <c r="BH17" s="22">
        <v>0.86124086217305196</v>
      </c>
      <c r="BI17" s="22"/>
      <c r="BJ17" s="22">
        <v>0.74297962433425702</v>
      </c>
      <c r="BK17" s="22">
        <v>0.71630268752739501</v>
      </c>
      <c r="BL17" s="22"/>
      <c r="BM17" s="22">
        <v>0.73333060678337103</v>
      </c>
      <c r="BN17" s="22">
        <v>0.76999725361531302</v>
      </c>
      <c r="BO17" s="22"/>
      <c r="BP17" s="22">
        <v>0.73672530614576004</v>
      </c>
      <c r="BQ17" s="22">
        <v>0.76808269371983295</v>
      </c>
      <c r="BR17" s="22">
        <v>0.77827884914573098</v>
      </c>
      <c r="BS17" s="22">
        <v>0.731594918884798</v>
      </c>
      <c r="BT17" s="22"/>
      <c r="BU17" s="22">
        <v>0.81081076400814001</v>
      </c>
      <c r="BV17" s="22">
        <v>0.64456451563088202</v>
      </c>
      <c r="BW17" s="22"/>
      <c r="BX17" s="22">
        <v>0.81172025685732896</v>
      </c>
      <c r="BY17" s="22">
        <v>0.70829736966074597</v>
      </c>
      <c r="BZ17" s="22"/>
      <c r="CA17" s="22">
        <v>0.89190769736422604</v>
      </c>
      <c r="CB17" s="22">
        <v>0.61711870613140896</v>
      </c>
      <c r="CC17" s="22">
        <v>0.92116454963366101</v>
      </c>
      <c r="CD17" s="22">
        <v>0.616916500397095</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0.26877615895534301</v>
      </c>
      <c r="D9" s="17">
        <v>0.26257035528174499</v>
      </c>
      <c r="E9" s="17">
        <v>0.27331261891908798</v>
      </c>
      <c r="F9" s="17"/>
      <c r="G9" s="17">
        <v>0.25549150055465403</v>
      </c>
      <c r="H9" s="17">
        <v>0.30570119188220002</v>
      </c>
      <c r="I9" s="17">
        <v>0.28198515476741498</v>
      </c>
      <c r="J9" s="17">
        <v>0.23046655922997</v>
      </c>
      <c r="K9" s="17">
        <v>0.25656389041312599</v>
      </c>
      <c r="L9" s="17">
        <v>0.27605861590701403</v>
      </c>
      <c r="M9" s="17"/>
      <c r="N9" s="17">
        <v>0.29529219071402002</v>
      </c>
      <c r="O9" s="17">
        <v>0.26959261573106402</v>
      </c>
      <c r="P9" s="17">
        <v>0.25398619125380401</v>
      </c>
      <c r="Q9" s="17">
        <v>0.25188668932110703</v>
      </c>
      <c r="R9" s="17"/>
      <c r="S9" s="17">
        <v>0.31357371263574702</v>
      </c>
      <c r="T9" s="17">
        <v>0.24163859180940001</v>
      </c>
      <c r="U9" s="17">
        <v>0.22802962667832599</v>
      </c>
      <c r="V9" s="17">
        <v>0.25248986274868201</v>
      </c>
      <c r="W9" s="17">
        <v>0.29189377352665002</v>
      </c>
      <c r="X9" s="17">
        <v>0.25605453988723598</v>
      </c>
      <c r="Y9" s="17">
        <v>0.27421179707155002</v>
      </c>
      <c r="Z9" s="17">
        <v>0.28273407113497501</v>
      </c>
      <c r="AA9" s="17">
        <v>0.26266501472494502</v>
      </c>
      <c r="AB9" s="17">
        <v>0.26716245990464799</v>
      </c>
      <c r="AC9" s="17">
        <v>0.32594525818652498</v>
      </c>
      <c r="AD9" s="17">
        <v>0.21791772329756201</v>
      </c>
      <c r="AE9" s="17"/>
      <c r="AF9" s="17">
        <v>0.21037899200156901</v>
      </c>
      <c r="AG9" s="17">
        <v>0.26012941165472397</v>
      </c>
      <c r="AH9" s="17">
        <v>0.28381826475480698</v>
      </c>
      <c r="AI9" s="17">
        <v>0.242767643443211</v>
      </c>
      <c r="AJ9" s="17">
        <v>0.24974528549543701</v>
      </c>
      <c r="AK9" s="17">
        <v>0.26407587695109902</v>
      </c>
      <c r="AL9" s="17">
        <v>0.27639814751533198</v>
      </c>
      <c r="AM9" s="17">
        <v>0.266285264959569</v>
      </c>
      <c r="AN9" s="17">
        <v>0.284120022172692</v>
      </c>
      <c r="AO9" s="17">
        <v>0.285475930070964</v>
      </c>
      <c r="AP9" s="17">
        <v>0.30904779677711203</v>
      </c>
      <c r="AQ9" s="17">
        <v>0.23578703836463599</v>
      </c>
      <c r="AR9" s="17">
        <v>0.246544524464481</v>
      </c>
      <c r="AS9" s="17">
        <v>0.17270835497898601</v>
      </c>
      <c r="AT9" s="17">
        <v>0.29299496516715801</v>
      </c>
      <c r="AU9" s="17">
        <v>0.36939155056815398</v>
      </c>
      <c r="AV9" s="17"/>
      <c r="AW9" s="17">
        <v>0.32288139925480702</v>
      </c>
      <c r="AX9" s="17">
        <v>0.27164081731648299</v>
      </c>
      <c r="AY9" s="17">
        <v>0.22824688410038699</v>
      </c>
      <c r="AZ9" s="17">
        <v>0.24028112401307</v>
      </c>
      <c r="BA9" s="17">
        <v>0.26500460289200101</v>
      </c>
      <c r="BB9" s="17">
        <v>0.24076130953039401</v>
      </c>
      <c r="BC9" s="17"/>
      <c r="BD9" s="17">
        <v>0.235087058298901</v>
      </c>
      <c r="BE9" s="17">
        <v>0.265867472908842</v>
      </c>
      <c r="BF9" s="17">
        <v>0.27304748905178799</v>
      </c>
      <c r="BG9" s="17">
        <v>0.33913436312519701</v>
      </c>
      <c r="BH9" s="17">
        <v>0.322389800812452</v>
      </c>
      <c r="BI9" s="17"/>
      <c r="BJ9" s="17">
        <v>0.25632460567043902</v>
      </c>
      <c r="BK9" s="17">
        <v>0.324120962337754</v>
      </c>
      <c r="BL9" s="17"/>
      <c r="BM9" s="17">
        <v>0.25532722274235797</v>
      </c>
      <c r="BN9" s="17">
        <v>0.331902562282818</v>
      </c>
      <c r="BO9" s="17"/>
      <c r="BP9" s="17">
        <v>0.33435563422779502</v>
      </c>
      <c r="BQ9" s="17">
        <v>0.30031932398257699</v>
      </c>
      <c r="BR9" s="17">
        <v>0.30606882535199997</v>
      </c>
      <c r="BS9" s="17">
        <v>0.24844628494228099</v>
      </c>
      <c r="BT9" s="17"/>
      <c r="BU9" s="17">
        <v>0.31707544340858701</v>
      </c>
      <c r="BV9" s="17">
        <v>0.20729313810301001</v>
      </c>
      <c r="BW9" s="17"/>
      <c r="BX9" s="17">
        <v>0.35035864853887899</v>
      </c>
      <c r="BY9" s="17">
        <v>0.23641599226815599</v>
      </c>
      <c r="BZ9" s="17"/>
      <c r="CA9" s="17">
        <v>0.38580174739532702</v>
      </c>
      <c r="CB9" s="17">
        <v>0.16677762692789999</v>
      </c>
      <c r="CC9" s="17">
        <v>0.411054807642182</v>
      </c>
      <c r="CD9" s="17">
        <v>0.18403291985911999</v>
      </c>
    </row>
    <row r="10" spans="2:82">
      <c r="B10" s="18" t="s">
        <v>224</v>
      </c>
      <c r="C10" s="17">
        <v>0.482503872775979</v>
      </c>
      <c r="D10" s="17">
        <v>0.467430275709521</v>
      </c>
      <c r="E10" s="17">
        <v>0.49988643134793098</v>
      </c>
      <c r="F10" s="17"/>
      <c r="G10" s="17">
        <v>0.46938819320956499</v>
      </c>
      <c r="H10" s="17">
        <v>0.44775167982194602</v>
      </c>
      <c r="I10" s="17">
        <v>0.48043297092673698</v>
      </c>
      <c r="J10" s="17">
        <v>0.48957831050503903</v>
      </c>
      <c r="K10" s="17">
        <v>0.48586027448485403</v>
      </c>
      <c r="L10" s="17">
        <v>0.51325498886193199</v>
      </c>
      <c r="M10" s="17"/>
      <c r="N10" s="17">
        <v>0.489706957664654</v>
      </c>
      <c r="O10" s="17">
        <v>0.49731535109188701</v>
      </c>
      <c r="P10" s="17">
        <v>0.48572229613228002</v>
      </c>
      <c r="Q10" s="17">
        <v>0.45531957676000601</v>
      </c>
      <c r="R10" s="17"/>
      <c r="S10" s="17">
        <v>0.44051731037581798</v>
      </c>
      <c r="T10" s="17">
        <v>0.50614320084977305</v>
      </c>
      <c r="U10" s="17">
        <v>0.50504782775085699</v>
      </c>
      <c r="V10" s="17">
        <v>0.48518188876005902</v>
      </c>
      <c r="W10" s="17">
        <v>0.47889326280149402</v>
      </c>
      <c r="X10" s="17">
        <v>0.491472100402638</v>
      </c>
      <c r="Y10" s="17">
        <v>0.478626456412724</v>
      </c>
      <c r="Z10" s="17">
        <v>0.46536984958858502</v>
      </c>
      <c r="AA10" s="17">
        <v>0.51094818915599205</v>
      </c>
      <c r="AB10" s="17">
        <v>0.47760612205540298</v>
      </c>
      <c r="AC10" s="17">
        <v>0.45444861029524902</v>
      </c>
      <c r="AD10" s="17">
        <v>0.47971314854052399</v>
      </c>
      <c r="AE10" s="17"/>
      <c r="AF10" s="17">
        <v>0.47226925982481999</v>
      </c>
      <c r="AG10" s="17">
        <v>0.40595569042591201</v>
      </c>
      <c r="AH10" s="17">
        <v>0.43602991851066503</v>
      </c>
      <c r="AI10" s="17">
        <v>0.48089353809262497</v>
      </c>
      <c r="AJ10" s="17">
        <v>0.515823191375268</v>
      </c>
      <c r="AK10" s="17">
        <v>0.48463972679232797</v>
      </c>
      <c r="AL10" s="17">
        <v>0.45806692584060099</v>
      </c>
      <c r="AM10" s="17">
        <v>0.45245811174061001</v>
      </c>
      <c r="AN10" s="17">
        <v>0.473050134760781</v>
      </c>
      <c r="AO10" s="17">
        <v>0.53730576162148203</v>
      </c>
      <c r="AP10" s="17">
        <v>0.47841952970256202</v>
      </c>
      <c r="AQ10" s="17">
        <v>0.52650417594892096</v>
      </c>
      <c r="AR10" s="17">
        <v>0.50645084638054205</v>
      </c>
      <c r="AS10" s="17">
        <v>0.60353539881267304</v>
      </c>
      <c r="AT10" s="17">
        <v>0.52091823765302103</v>
      </c>
      <c r="AU10" s="17">
        <v>0.45076524552101499</v>
      </c>
      <c r="AV10" s="17"/>
      <c r="AW10" s="17">
        <v>0.43317350630958301</v>
      </c>
      <c r="AX10" s="17">
        <v>0.49160005569723902</v>
      </c>
      <c r="AY10" s="17">
        <v>0.501963724816474</v>
      </c>
      <c r="AZ10" s="17">
        <v>0.49314497318376099</v>
      </c>
      <c r="BA10" s="17">
        <v>0.532896784400121</v>
      </c>
      <c r="BB10" s="17">
        <v>0.46217444746601799</v>
      </c>
      <c r="BC10" s="17"/>
      <c r="BD10" s="17">
        <v>0.49742349685555998</v>
      </c>
      <c r="BE10" s="17">
        <v>0.46967918760070398</v>
      </c>
      <c r="BF10" s="17">
        <v>0.496003811786913</v>
      </c>
      <c r="BG10" s="17">
        <v>0.46823999689581203</v>
      </c>
      <c r="BH10" s="17">
        <v>0.46115856467641497</v>
      </c>
      <c r="BI10" s="17"/>
      <c r="BJ10" s="17">
        <v>0.489141870253057</v>
      </c>
      <c r="BK10" s="17">
        <v>0.45788043812822199</v>
      </c>
      <c r="BL10" s="17"/>
      <c r="BM10" s="17">
        <v>0.48765458177890098</v>
      </c>
      <c r="BN10" s="17">
        <v>0.46040510417580599</v>
      </c>
      <c r="BO10" s="17"/>
      <c r="BP10" s="17">
        <v>0.45501278565320302</v>
      </c>
      <c r="BQ10" s="17">
        <v>0.474207510808687</v>
      </c>
      <c r="BR10" s="17">
        <v>0.45053054317101099</v>
      </c>
      <c r="BS10" s="17">
        <v>0.49428051107688098</v>
      </c>
      <c r="BT10" s="17"/>
      <c r="BU10" s="17">
        <v>0.48256027632885301</v>
      </c>
      <c r="BV10" s="17">
        <v>0.48243207335168697</v>
      </c>
      <c r="BW10" s="17"/>
      <c r="BX10" s="17">
        <v>0.47711096184739499</v>
      </c>
      <c r="BY10" s="17">
        <v>0.48464300210960198</v>
      </c>
      <c r="BZ10" s="17"/>
      <c r="CA10" s="17">
        <v>0.48395132338166003</v>
      </c>
      <c r="CB10" s="17">
        <v>0.47282193612310702</v>
      </c>
      <c r="CC10" s="17">
        <v>0.48718799258879297</v>
      </c>
      <c r="CD10" s="17">
        <v>0.48643660247529202</v>
      </c>
    </row>
    <row r="11" spans="2:82">
      <c r="B11" s="18" t="s">
        <v>225</v>
      </c>
      <c r="C11" s="17">
        <v>0.169735717624593</v>
      </c>
      <c r="D11" s="17">
        <v>0.18639500148810201</v>
      </c>
      <c r="E11" s="17">
        <v>0.15228503921338099</v>
      </c>
      <c r="F11" s="17"/>
      <c r="G11" s="17">
        <v>0.177896204377685</v>
      </c>
      <c r="H11" s="17">
        <v>0.152378963780432</v>
      </c>
      <c r="I11" s="17">
        <v>0.16024026357114701</v>
      </c>
      <c r="J11" s="17">
        <v>0.202007104647209</v>
      </c>
      <c r="K11" s="17">
        <v>0.18486320149926799</v>
      </c>
      <c r="L11" s="17">
        <v>0.149834163205633</v>
      </c>
      <c r="M11" s="17"/>
      <c r="N11" s="17">
        <v>0.152465698118773</v>
      </c>
      <c r="O11" s="17">
        <v>0.16586905513726499</v>
      </c>
      <c r="P11" s="17">
        <v>0.16989075373513499</v>
      </c>
      <c r="Q11" s="17">
        <v>0.195836146249734</v>
      </c>
      <c r="R11" s="17"/>
      <c r="S11" s="17">
        <v>0.15983073447527099</v>
      </c>
      <c r="T11" s="17">
        <v>0.18136005174286399</v>
      </c>
      <c r="U11" s="17">
        <v>0.17908622062638499</v>
      </c>
      <c r="V11" s="17">
        <v>0.18801443982764099</v>
      </c>
      <c r="W11" s="17">
        <v>0.15913357346394499</v>
      </c>
      <c r="X11" s="17">
        <v>0.17101707602810901</v>
      </c>
      <c r="Y11" s="17">
        <v>0.167362667604216</v>
      </c>
      <c r="Z11" s="17">
        <v>0.155277584807608</v>
      </c>
      <c r="AA11" s="17">
        <v>0.156275271111668</v>
      </c>
      <c r="AB11" s="17">
        <v>0.18557478799139801</v>
      </c>
      <c r="AC11" s="17">
        <v>0.130023994632152</v>
      </c>
      <c r="AD11" s="17">
        <v>0.20034716048425899</v>
      </c>
      <c r="AE11" s="17"/>
      <c r="AF11" s="17">
        <v>0.17900022829311801</v>
      </c>
      <c r="AG11" s="17">
        <v>0.199220010739458</v>
      </c>
      <c r="AH11" s="17">
        <v>0.19120365445927001</v>
      </c>
      <c r="AI11" s="17">
        <v>0.195204096488405</v>
      </c>
      <c r="AJ11" s="17">
        <v>0.15748604545821501</v>
      </c>
      <c r="AK11" s="17">
        <v>0.16126620433284899</v>
      </c>
      <c r="AL11" s="17">
        <v>0.169384440125073</v>
      </c>
      <c r="AM11" s="17">
        <v>0.18360826574351899</v>
      </c>
      <c r="AN11" s="17">
        <v>0.180766050631575</v>
      </c>
      <c r="AO11" s="17">
        <v>0.13585735208737201</v>
      </c>
      <c r="AP11" s="17">
        <v>0.14767317448693701</v>
      </c>
      <c r="AQ11" s="17">
        <v>0.15941704823260899</v>
      </c>
      <c r="AR11" s="17">
        <v>0.20276877169871499</v>
      </c>
      <c r="AS11" s="17">
        <v>0.14898701921058699</v>
      </c>
      <c r="AT11" s="17">
        <v>0.14346304225093401</v>
      </c>
      <c r="AU11" s="17">
        <v>0.10801160442876701</v>
      </c>
      <c r="AV11" s="17"/>
      <c r="AW11" s="17">
        <v>0.15471085912322199</v>
      </c>
      <c r="AX11" s="17">
        <v>0.17061942026285101</v>
      </c>
      <c r="AY11" s="17">
        <v>0.193302745608637</v>
      </c>
      <c r="AZ11" s="17">
        <v>0.166137957508565</v>
      </c>
      <c r="BA11" s="17">
        <v>0.14392248589169301</v>
      </c>
      <c r="BB11" s="17">
        <v>0.23281828346349301</v>
      </c>
      <c r="BC11" s="17"/>
      <c r="BD11" s="17">
        <v>0.18083019526465499</v>
      </c>
      <c r="BE11" s="17">
        <v>0.17025748720621101</v>
      </c>
      <c r="BF11" s="17">
        <v>0.16270024924311799</v>
      </c>
      <c r="BG11" s="17">
        <v>0.128913379155039</v>
      </c>
      <c r="BH11" s="17">
        <v>0.18861760070547701</v>
      </c>
      <c r="BI11" s="17"/>
      <c r="BJ11" s="17">
        <v>0.17590100673268699</v>
      </c>
      <c r="BK11" s="17">
        <v>0.14059018881900301</v>
      </c>
      <c r="BL11" s="17"/>
      <c r="BM11" s="17">
        <v>0.17660506779004001</v>
      </c>
      <c r="BN11" s="17">
        <v>0.13519726034229099</v>
      </c>
      <c r="BO11" s="17"/>
      <c r="BP11" s="17">
        <v>0.137055519773051</v>
      </c>
      <c r="BQ11" s="17">
        <v>0.15652298645194401</v>
      </c>
      <c r="BR11" s="17">
        <v>0.14699312951478299</v>
      </c>
      <c r="BS11" s="17">
        <v>0.18053062364709099</v>
      </c>
      <c r="BT11" s="17"/>
      <c r="BU11" s="17">
        <v>0.14082342336661999</v>
      </c>
      <c r="BV11" s="17">
        <v>0.20653989000260201</v>
      </c>
      <c r="BW11" s="17"/>
      <c r="BX11" s="17">
        <v>0.111020570789022</v>
      </c>
      <c r="BY11" s="17">
        <v>0.19302542045618101</v>
      </c>
      <c r="BZ11" s="17"/>
      <c r="CA11" s="17">
        <v>0.100059175007148</v>
      </c>
      <c r="CB11" s="17">
        <v>0.24243971529191</v>
      </c>
      <c r="CC11" s="17">
        <v>7.8390272097040997E-2</v>
      </c>
      <c r="CD11" s="17">
        <v>0.21576177531600499</v>
      </c>
    </row>
    <row r="12" spans="2:82">
      <c r="B12" s="18" t="s">
        <v>226</v>
      </c>
      <c r="C12" s="17">
        <v>3.60285640875605E-2</v>
      </c>
      <c r="D12" s="17">
        <v>4.2496490622009497E-2</v>
      </c>
      <c r="E12" s="17">
        <v>2.99792295857494E-2</v>
      </c>
      <c r="F12" s="17"/>
      <c r="G12" s="17">
        <v>4.1352916364190202E-2</v>
      </c>
      <c r="H12" s="17">
        <v>4.6579712745482497E-2</v>
      </c>
      <c r="I12" s="17">
        <v>3.6570142841510701E-2</v>
      </c>
      <c r="J12" s="17">
        <v>2.73507667406497E-2</v>
      </c>
      <c r="K12" s="17">
        <v>3.4385256424820203E-2</v>
      </c>
      <c r="L12" s="17">
        <v>3.1595598365481897E-2</v>
      </c>
      <c r="M12" s="17"/>
      <c r="N12" s="17">
        <v>3.6639489892125003E-2</v>
      </c>
      <c r="O12" s="17">
        <v>3.3162082295448897E-2</v>
      </c>
      <c r="P12" s="17">
        <v>3.6164981524392098E-2</v>
      </c>
      <c r="Q12" s="17">
        <v>3.62287292604263E-2</v>
      </c>
      <c r="R12" s="17"/>
      <c r="S12" s="17">
        <v>4.8799887184012299E-2</v>
      </c>
      <c r="T12" s="17">
        <v>4.00986117561343E-2</v>
      </c>
      <c r="U12" s="17">
        <v>4.4033456165000602E-2</v>
      </c>
      <c r="V12" s="17">
        <v>3.84711620891438E-2</v>
      </c>
      <c r="W12" s="17">
        <v>4.1114559302733202E-2</v>
      </c>
      <c r="X12" s="17">
        <v>3.5852414180193998E-2</v>
      </c>
      <c r="Y12" s="17">
        <v>3.88147174741151E-2</v>
      </c>
      <c r="Z12" s="17">
        <v>1.8084257481884601E-2</v>
      </c>
      <c r="AA12" s="17">
        <v>2.4614931433580001E-2</v>
      </c>
      <c r="AB12" s="17">
        <v>2.60611498087981E-2</v>
      </c>
      <c r="AC12" s="17">
        <v>3.3102396650820098E-2</v>
      </c>
      <c r="AD12" s="17">
        <v>1.1909019932708299E-2</v>
      </c>
      <c r="AE12" s="17"/>
      <c r="AF12" s="17">
        <v>4.4365004930703701E-2</v>
      </c>
      <c r="AG12" s="17">
        <v>5.8318523950029198E-2</v>
      </c>
      <c r="AH12" s="17">
        <v>3.4544528877779299E-2</v>
      </c>
      <c r="AI12" s="17">
        <v>1.41621174227203E-2</v>
      </c>
      <c r="AJ12" s="17">
        <v>3.08897092346039E-2</v>
      </c>
      <c r="AK12" s="17">
        <v>3.1709127124563197E-2</v>
      </c>
      <c r="AL12" s="17">
        <v>5.4555846610042598E-2</v>
      </c>
      <c r="AM12" s="17">
        <v>4.8938399623156603E-2</v>
      </c>
      <c r="AN12" s="17">
        <v>4.1855072278209698E-2</v>
      </c>
      <c r="AO12" s="17">
        <v>2.23735814227124E-2</v>
      </c>
      <c r="AP12" s="17">
        <v>2.8059809939089599E-2</v>
      </c>
      <c r="AQ12" s="17">
        <v>4.2773355684389697E-2</v>
      </c>
      <c r="AR12" s="17">
        <v>2.4771736922882901E-2</v>
      </c>
      <c r="AS12" s="17">
        <v>2.8871362167968598E-2</v>
      </c>
      <c r="AT12" s="17">
        <v>3.3356623744427501E-2</v>
      </c>
      <c r="AU12" s="17">
        <v>4.2201316326003803E-2</v>
      </c>
      <c r="AV12" s="17"/>
      <c r="AW12" s="17">
        <v>4.7089731872519601E-2</v>
      </c>
      <c r="AX12" s="17">
        <v>3.7268091999697203E-2</v>
      </c>
      <c r="AY12" s="17">
        <v>3.2806804993397602E-2</v>
      </c>
      <c r="AZ12" s="17">
        <v>3.28256888372533E-2</v>
      </c>
      <c r="BA12" s="17">
        <v>2.1684663659552399E-2</v>
      </c>
      <c r="BB12" s="17">
        <v>3.27666947774779E-2</v>
      </c>
      <c r="BC12" s="17"/>
      <c r="BD12" s="17">
        <v>2.4932402990333301E-2</v>
      </c>
      <c r="BE12" s="17">
        <v>4.9875574167939897E-2</v>
      </c>
      <c r="BF12" s="17">
        <v>4.1017857782392503E-2</v>
      </c>
      <c r="BG12" s="17">
        <v>3.4223024450148298E-2</v>
      </c>
      <c r="BH12" s="17">
        <v>0</v>
      </c>
      <c r="BI12" s="17"/>
      <c r="BJ12" s="17">
        <v>3.5986390549252102E-2</v>
      </c>
      <c r="BK12" s="17">
        <v>3.5958706930987801E-2</v>
      </c>
      <c r="BL12" s="17"/>
      <c r="BM12" s="17">
        <v>3.7236279203389601E-2</v>
      </c>
      <c r="BN12" s="17">
        <v>3.09305867052602E-2</v>
      </c>
      <c r="BO12" s="17"/>
      <c r="BP12" s="17">
        <v>3.1121174206122398E-2</v>
      </c>
      <c r="BQ12" s="17">
        <v>3.6321119953025803E-2</v>
      </c>
      <c r="BR12" s="17">
        <v>3.9023211096417702E-2</v>
      </c>
      <c r="BS12" s="17">
        <v>3.62810591488439E-2</v>
      </c>
      <c r="BT12" s="17"/>
      <c r="BU12" s="17">
        <v>3.3306270519981397E-2</v>
      </c>
      <c r="BV12" s="17">
        <v>3.94939328621986E-2</v>
      </c>
      <c r="BW12" s="17"/>
      <c r="BX12" s="17">
        <v>3.2979339536658402E-2</v>
      </c>
      <c r="BY12" s="17">
        <v>3.7238056654379299E-2</v>
      </c>
      <c r="BZ12" s="17"/>
      <c r="CA12" s="17">
        <v>1.8767656185658298E-2</v>
      </c>
      <c r="CB12" s="17">
        <v>5.7380041444992903E-2</v>
      </c>
      <c r="CC12" s="17">
        <v>1.27014910242975E-2</v>
      </c>
      <c r="CD12" s="17">
        <v>4.4959097552608102E-2</v>
      </c>
    </row>
    <row r="13" spans="2:82">
      <c r="B13" s="18" t="s">
        <v>227</v>
      </c>
      <c r="C13" s="17">
        <v>1.3237208941590599E-2</v>
      </c>
      <c r="D13" s="17">
        <v>1.7583286776395299E-2</v>
      </c>
      <c r="E13" s="17">
        <v>8.5473733532981794E-3</v>
      </c>
      <c r="F13" s="17"/>
      <c r="G13" s="17">
        <v>2.82725356504296E-2</v>
      </c>
      <c r="H13" s="17">
        <v>1.55514187869242E-2</v>
      </c>
      <c r="I13" s="17">
        <v>1.02055627895614E-2</v>
      </c>
      <c r="J13" s="17">
        <v>1.29774146643426E-2</v>
      </c>
      <c r="K13" s="17">
        <v>1.2066496382627001E-2</v>
      </c>
      <c r="L13" s="17">
        <v>4.8130307800661899E-3</v>
      </c>
      <c r="M13" s="17"/>
      <c r="N13" s="17">
        <v>7.9565111787497696E-3</v>
      </c>
      <c r="O13" s="17">
        <v>7.9297596484095706E-3</v>
      </c>
      <c r="P13" s="17">
        <v>2.1858284940979699E-2</v>
      </c>
      <c r="Q13" s="17">
        <v>1.7219231907787302E-2</v>
      </c>
      <c r="R13" s="17"/>
      <c r="S13" s="17">
        <v>1.3285605108332999E-2</v>
      </c>
      <c r="T13" s="17">
        <v>5.3869904954853796E-3</v>
      </c>
      <c r="U13" s="17">
        <v>9.8266445050980405E-3</v>
      </c>
      <c r="V13" s="17">
        <v>1.2254493205923899E-2</v>
      </c>
      <c r="W13" s="17">
        <v>1.24468568750262E-2</v>
      </c>
      <c r="X13" s="17">
        <v>1.13077667511019E-2</v>
      </c>
      <c r="Y13" s="17">
        <v>8.0066766453487006E-3</v>
      </c>
      <c r="Z13" s="17">
        <v>3.3699232962585798E-2</v>
      </c>
      <c r="AA13" s="17">
        <v>1.7665193717342501E-2</v>
      </c>
      <c r="AB13" s="17">
        <v>9.0883806446505795E-3</v>
      </c>
      <c r="AC13" s="17">
        <v>1.44689363682082E-2</v>
      </c>
      <c r="AD13" s="17">
        <v>4.7521524977528498E-2</v>
      </c>
      <c r="AE13" s="17"/>
      <c r="AF13" s="17">
        <v>0</v>
      </c>
      <c r="AG13" s="17">
        <v>3.1864111547665802E-2</v>
      </c>
      <c r="AH13" s="17">
        <v>2.0901514299867901E-2</v>
      </c>
      <c r="AI13" s="17">
        <v>1.1492301232007901E-2</v>
      </c>
      <c r="AJ13" s="17">
        <v>1.6183647925108301E-2</v>
      </c>
      <c r="AK13" s="17">
        <v>1.4054151124417999E-2</v>
      </c>
      <c r="AL13" s="17">
        <v>1.09560693699594E-2</v>
      </c>
      <c r="AM13" s="17">
        <v>8.6643954310486795E-3</v>
      </c>
      <c r="AN13" s="17">
        <v>1.3417116468874999E-2</v>
      </c>
      <c r="AO13" s="17">
        <v>0</v>
      </c>
      <c r="AP13" s="17">
        <v>1.9878732243002298E-2</v>
      </c>
      <c r="AQ13" s="17">
        <v>9.4049325401013E-3</v>
      </c>
      <c r="AR13" s="17">
        <v>1.3988023742838401E-2</v>
      </c>
      <c r="AS13" s="17">
        <v>2.5649291787990199E-2</v>
      </c>
      <c r="AT13" s="17">
        <v>9.2671311844595098E-3</v>
      </c>
      <c r="AU13" s="17">
        <v>1.09940024731272E-2</v>
      </c>
      <c r="AV13" s="17"/>
      <c r="AW13" s="17">
        <v>1.87602209021282E-2</v>
      </c>
      <c r="AX13" s="17">
        <v>7.3819655598955604E-3</v>
      </c>
      <c r="AY13" s="17">
        <v>1.6716152731411402E-2</v>
      </c>
      <c r="AZ13" s="17">
        <v>2.0201147162731001E-2</v>
      </c>
      <c r="BA13" s="17">
        <v>4.2570084462461499E-3</v>
      </c>
      <c r="BB13" s="17">
        <v>3.7800813012544999E-3</v>
      </c>
      <c r="BC13" s="17"/>
      <c r="BD13" s="17">
        <v>1.29786922047644E-2</v>
      </c>
      <c r="BE13" s="17">
        <v>1.24694689842446E-2</v>
      </c>
      <c r="BF13" s="17">
        <v>1.18401511752423E-2</v>
      </c>
      <c r="BG13" s="17">
        <v>1.20549864220886E-2</v>
      </c>
      <c r="BH13" s="17">
        <v>1.32259913461658E-2</v>
      </c>
      <c r="BI13" s="17"/>
      <c r="BJ13" s="17">
        <v>1.17139180719204E-2</v>
      </c>
      <c r="BK13" s="17">
        <v>2.04931276683042E-2</v>
      </c>
      <c r="BL13" s="17"/>
      <c r="BM13" s="17">
        <v>1.3039958003756701E-2</v>
      </c>
      <c r="BN13" s="17">
        <v>1.45506632757461E-2</v>
      </c>
      <c r="BO13" s="17"/>
      <c r="BP13" s="17">
        <v>2.0700379461174201E-2</v>
      </c>
      <c r="BQ13" s="17">
        <v>2.03416099861169E-2</v>
      </c>
      <c r="BR13" s="17">
        <v>4.5739852735589601E-2</v>
      </c>
      <c r="BS13" s="17">
        <v>8.4749450632142301E-3</v>
      </c>
      <c r="BT13" s="17"/>
      <c r="BU13" s="17">
        <v>5.43391316819993E-3</v>
      </c>
      <c r="BV13" s="17">
        <v>2.3170486466990301E-2</v>
      </c>
      <c r="BW13" s="17"/>
      <c r="BX13" s="17">
        <v>9.1387687942819304E-3</v>
      </c>
      <c r="BY13" s="17">
        <v>1.48628789475122E-2</v>
      </c>
      <c r="BZ13" s="17"/>
      <c r="CA13" s="17">
        <v>0</v>
      </c>
      <c r="CB13" s="17">
        <v>2.72181171614372E-2</v>
      </c>
      <c r="CC13" s="17">
        <v>4.3033456441702398E-3</v>
      </c>
      <c r="CD13" s="17">
        <v>1.2790157423693301E-2</v>
      </c>
    </row>
    <row r="14" spans="2:82">
      <c r="B14" s="18" t="s">
        <v>124</v>
      </c>
      <c r="C14" s="17">
        <v>2.9718477614934399E-2</v>
      </c>
      <c r="D14" s="17">
        <v>2.3524590122226598E-2</v>
      </c>
      <c r="E14" s="17">
        <v>3.5989307580552098E-2</v>
      </c>
      <c r="F14" s="17"/>
      <c r="G14" s="17">
        <v>2.75986498434766E-2</v>
      </c>
      <c r="H14" s="17">
        <v>3.20370329830146E-2</v>
      </c>
      <c r="I14" s="17">
        <v>3.0565905103628999E-2</v>
      </c>
      <c r="J14" s="17">
        <v>3.7619844212789799E-2</v>
      </c>
      <c r="K14" s="17">
        <v>2.62608807953045E-2</v>
      </c>
      <c r="L14" s="17">
        <v>2.4443602879872101E-2</v>
      </c>
      <c r="M14" s="17"/>
      <c r="N14" s="17">
        <v>1.7939152431678301E-2</v>
      </c>
      <c r="O14" s="17">
        <v>2.6131136095925201E-2</v>
      </c>
      <c r="P14" s="17">
        <v>3.2377492413409197E-2</v>
      </c>
      <c r="Q14" s="17">
        <v>4.3509626500940299E-2</v>
      </c>
      <c r="R14" s="17"/>
      <c r="S14" s="17">
        <v>2.39927502208187E-2</v>
      </c>
      <c r="T14" s="17">
        <v>2.5372553346342499E-2</v>
      </c>
      <c r="U14" s="17">
        <v>3.3976224274334201E-2</v>
      </c>
      <c r="V14" s="17">
        <v>2.35881533685499E-2</v>
      </c>
      <c r="W14" s="17">
        <v>1.65179740301514E-2</v>
      </c>
      <c r="X14" s="17">
        <v>3.4296102750721098E-2</v>
      </c>
      <c r="Y14" s="17">
        <v>3.2977684792046401E-2</v>
      </c>
      <c r="Z14" s="17">
        <v>4.4835004024361698E-2</v>
      </c>
      <c r="AA14" s="17">
        <v>2.78313998564724E-2</v>
      </c>
      <c r="AB14" s="17">
        <v>3.4507099595102897E-2</v>
      </c>
      <c r="AC14" s="17">
        <v>4.2010803867044998E-2</v>
      </c>
      <c r="AD14" s="17">
        <v>4.2591422767418299E-2</v>
      </c>
      <c r="AE14" s="17"/>
      <c r="AF14" s="17">
        <v>9.3986514949788796E-2</v>
      </c>
      <c r="AG14" s="17">
        <v>4.45122516822107E-2</v>
      </c>
      <c r="AH14" s="17">
        <v>3.3502119097611797E-2</v>
      </c>
      <c r="AI14" s="17">
        <v>5.5480303321030697E-2</v>
      </c>
      <c r="AJ14" s="17">
        <v>2.98721205113677E-2</v>
      </c>
      <c r="AK14" s="17">
        <v>4.42549136747429E-2</v>
      </c>
      <c r="AL14" s="17">
        <v>3.06385705389925E-2</v>
      </c>
      <c r="AM14" s="17">
        <v>4.0045562502097003E-2</v>
      </c>
      <c r="AN14" s="17">
        <v>6.79160368786707E-3</v>
      </c>
      <c r="AO14" s="17">
        <v>1.89873747974693E-2</v>
      </c>
      <c r="AP14" s="17">
        <v>1.6920956851298401E-2</v>
      </c>
      <c r="AQ14" s="17">
        <v>2.6113449229342899E-2</v>
      </c>
      <c r="AR14" s="17">
        <v>5.4760967905407403E-3</v>
      </c>
      <c r="AS14" s="17">
        <v>2.0248573041795601E-2</v>
      </c>
      <c r="AT14" s="17">
        <v>0</v>
      </c>
      <c r="AU14" s="17">
        <v>1.8636280682933201E-2</v>
      </c>
      <c r="AV14" s="17"/>
      <c r="AW14" s="17">
        <v>2.3384282537740299E-2</v>
      </c>
      <c r="AX14" s="17">
        <v>2.1489649163834699E-2</v>
      </c>
      <c r="AY14" s="17">
        <v>2.6963687749693099E-2</v>
      </c>
      <c r="AZ14" s="17">
        <v>4.7409109294619403E-2</v>
      </c>
      <c r="BA14" s="17">
        <v>3.2234454710386898E-2</v>
      </c>
      <c r="BB14" s="17">
        <v>2.7699183461362499E-2</v>
      </c>
      <c r="BC14" s="17"/>
      <c r="BD14" s="17">
        <v>4.8748154385787099E-2</v>
      </c>
      <c r="BE14" s="17">
        <v>3.1850809132059101E-2</v>
      </c>
      <c r="BF14" s="17">
        <v>1.5390440960545799E-2</v>
      </c>
      <c r="BG14" s="17">
        <v>1.7434249951715601E-2</v>
      </c>
      <c r="BH14" s="17">
        <v>1.46080424594915E-2</v>
      </c>
      <c r="BI14" s="17"/>
      <c r="BJ14" s="17">
        <v>3.0932208722644499E-2</v>
      </c>
      <c r="BK14" s="17">
        <v>2.0956576115729399E-2</v>
      </c>
      <c r="BL14" s="17"/>
      <c r="BM14" s="17">
        <v>3.01368904815549E-2</v>
      </c>
      <c r="BN14" s="17">
        <v>2.70138232180781E-2</v>
      </c>
      <c r="BO14" s="17"/>
      <c r="BP14" s="17">
        <v>2.1754506678654702E-2</v>
      </c>
      <c r="BQ14" s="17">
        <v>1.22874488176493E-2</v>
      </c>
      <c r="BR14" s="17">
        <v>1.1644438130198101E-2</v>
      </c>
      <c r="BS14" s="17">
        <v>3.1986576121688898E-2</v>
      </c>
      <c r="BT14" s="17"/>
      <c r="BU14" s="17">
        <v>2.0800673207758701E-2</v>
      </c>
      <c r="BV14" s="17">
        <v>4.1070479213512402E-2</v>
      </c>
      <c r="BW14" s="17"/>
      <c r="BX14" s="17">
        <v>1.93917104937638E-2</v>
      </c>
      <c r="BY14" s="17">
        <v>3.3814649564169401E-2</v>
      </c>
      <c r="BZ14" s="17"/>
      <c r="CA14" s="17">
        <v>1.1420098030206299E-2</v>
      </c>
      <c r="CB14" s="17">
        <v>3.3362563050652799E-2</v>
      </c>
      <c r="CC14" s="17">
        <v>6.36209100351576E-3</v>
      </c>
      <c r="CD14" s="17">
        <v>5.6019447373282197E-2</v>
      </c>
    </row>
    <row r="15" spans="2:82">
      <c r="B15" s="18" t="s">
        <v>228</v>
      </c>
      <c r="C15" s="21">
        <v>0.75128003173132196</v>
      </c>
      <c r="D15" s="21">
        <v>0.730000630991266</v>
      </c>
      <c r="E15" s="21">
        <v>0.77319905026701896</v>
      </c>
      <c r="F15" s="21"/>
      <c r="G15" s="21">
        <v>0.72487969376421801</v>
      </c>
      <c r="H15" s="21">
        <v>0.75345287170414599</v>
      </c>
      <c r="I15" s="21">
        <v>0.76241812569415202</v>
      </c>
      <c r="J15" s="21">
        <v>0.72004486973500903</v>
      </c>
      <c r="K15" s="21">
        <v>0.74242416489798102</v>
      </c>
      <c r="L15" s="21">
        <v>0.78931360476894596</v>
      </c>
      <c r="M15" s="21"/>
      <c r="N15" s="21">
        <v>0.78499914837867402</v>
      </c>
      <c r="O15" s="21">
        <v>0.76690796682295104</v>
      </c>
      <c r="P15" s="21">
        <v>0.73970848738608397</v>
      </c>
      <c r="Q15" s="21">
        <v>0.70720626608111203</v>
      </c>
      <c r="R15" s="21"/>
      <c r="S15" s="21">
        <v>0.75409102301156505</v>
      </c>
      <c r="T15" s="21">
        <v>0.74778179265917299</v>
      </c>
      <c r="U15" s="21">
        <v>0.73307745442918204</v>
      </c>
      <c r="V15" s="21">
        <v>0.73767175150874098</v>
      </c>
      <c r="W15" s="21">
        <v>0.77078703632814405</v>
      </c>
      <c r="X15" s="21">
        <v>0.74752664028987403</v>
      </c>
      <c r="Y15" s="21">
        <v>0.75283825348427402</v>
      </c>
      <c r="Z15" s="21">
        <v>0.74810392072356002</v>
      </c>
      <c r="AA15" s="21">
        <v>0.77361320388093702</v>
      </c>
      <c r="AB15" s="21">
        <v>0.74476858196005002</v>
      </c>
      <c r="AC15" s="21">
        <v>0.78039386848177394</v>
      </c>
      <c r="AD15" s="21">
        <v>0.69763087183808603</v>
      </c>
      <c r="AE15" s="21"/>
      <c r="AF15" s="21">
        <v>0.682648251826389</v>
      </c>
      <c r="AG15" s="21">
        <v>0.66608510208063598</v>
      </c>
      <c r="AH15" s="21">
        <v>0.71984818326547195</v>
      </c>
      <c r="AI15" s="21">
        <v>0.72366118153583603</v>
      </c>
      <c r="AJ15" s="21">
        <v>0.76556847687070495</v>
      </c>
      <c r="AK15" s="21">
        <v>0.74871560374342705</v>
      </c>
      <c r="AL15" s="21">
        <v>0.73446507335593303</v>
      </c>
      <c r="AM15" s="21">
        <v>0.71874337670017896</v>
      </c>
      <c r="AN15" s="21">
        <v>0.757170156933473</v>
      </c>
      <c r="AO15" s="21">
        <v>0.82278169169244697</v>
      </c>
      <c r="AP15" s="21">
        <v>0.78746732647967299</v>
      </c>
      <c r="AQ15" s="21">
        <v>0.76229121431355695</v>
      </c>
      <c r="AR15" s="21">
        <v>0.75299537084502299</v>
      </c>
      <c r="AS15" s="21">
        <v>0.776243753791659</v>
      </c>
      <c r="AT15" s="21">
        <v>0.81391320282017898</v>
      </c>
      <c r="AU15" s="21">
        <v>0.82015679608916903</v>
      </c>
      <c r="AV15" s="21"/>
      <c r="AW15" s="21">
        <v>0.75605490556439003</v>
      </c>
      <c r="AX15" s="21">
        <v>0.76324087301372201</v>
      </c>
      <c r="AY15" s="21">
        <v>0.73021060891685996</v>
      </c>
      <c r="AZ15" s="21">
        <v>0.73342609719683105</v>
      </c>
      <c r="BA15" s="21">
        <v>0.79790138729212201</v>
      </c>
      <c r="BB15" s="21">
        <v>0.70293575699641198</v>
      </c>
      <c r="BC15" s="21"/>
      <c r="BD15" s="21">
        <v>0.73251055515445995</v>
      </c>
      <c r="BE15" s="21">
        <v>0.73554666050954598</v>
      </c>
      <c r="BF15" s="21">
        <v>0.76905130083870099</v>
      </c>
      <c r="BG15" s="21">
        <v>0.80737436002100904</v>
      </c>
      <c r="BH15" s="21">
        <v>0.78354836548886597</v>
      </c>
      <c r="BI15" s="21"/>
      <c r="BJ15" s="21">
        <v>0.74546647592349602</v>
      </c>
      <c r="BK15" s="21">
        <v>0.78200140046597599</v>
      </c>
      <c r="BL15" s="21"/>
      <c r="BM15" s="21">
        <v>0.74298180452125895</v>
      </c>
      <c r="BN15" s="21">
        <v>0.79230766645862405</v>
      </c>
      <c r="BO15" s="21"/>
      <c r="BP15" s="21">
        <v>0.78936841988099804</v>
      </c>
      <c r="BQ15" s="21">
        <v>0.77452683479126405</v>
      </c>
      <c r="BR15" s="21">
        <v>0.75659936852301202</v>
      </c>
      <c r="BS15" s="21">
        <v>0.74272679601916203</v>
      </c>
      <c r="BT15" s="21"/>
      <c r="BU15" s="21">
        <v>0.79963571973743997</v>
      </c>
      <c r="BV15" s="21">
        <v>0.68972521145469701</v>
      </c>
      <c r="BW15" s="21"/>
      <c r="BX15" s="21">
        <v>0.82746961038627398</v>
      </c>
      <c r="BY15" s="21">
        <v>0.721058994377758</v>
      </c>
      <c r="BZ15" s="21"/>
      <c r="CA15" s="21">
        <v>0.86975307077698705</v>
      </c>
      <c r="CB15" s="21">
        <v>0.63959956305100696</v>
      </c>
      <c r="CC15" s="21">
        <v>0.89824280023097502</v>
      </c>
      <c r="CD15" s="21">
        <v>0.67046952233441104</v>
      </c>
    </row>
    <row r="16" spans="2:82">
      <c r="B16" s="18" t="s">
        <v>229</v>
      </c>
      <c r="C16" s="21">
        <v>4.9265773029151097E-2</v>
      </c>
      <c r="D16" s="21">
        <v>6.0079777398404699E-2</v>
      </c>
      <c r="E16" s="21">
        <v>3.8526602939047597E-2</v>
      </c>
      <c r="F16" s="21"/>
      <c r="G16" s="21">
        <v>6.9625452014619796E-2</v>
      </c>
      <c r="H16" s="21">
        <v>6.2131131532406701E-2</v>
      </c>
      <c r="I16" s="21">
        <v>4.6775705631072001E-2</v>
      </c>
      <c r="J16" s="21">
        <v>4.0328181404992301E-2</v>
      </c>
      <c r="K16" s="21">
        <v>4.6451752807447198E-2</v>
      </c>
      <c r="L16" s="21">
        <v>3.6408629145548099E-2</v>
      </c>
      <c r="M16" s="21"/>
      <c r="N16" s="21">
        <v>4.4596001070874802E-2</v>
      </c>
      <c r="O16" s="21">
        <v>4.1091841943858502E-2</v>
      </c>
      <c r="P16" s="21">
        <v>5.8023266465371801E-2</v>
      </c>
      <c r="Q16" s="21">
        <v>5.3447961168213598E-2</v>
      </c>
      <c r="R16" s="21"/>
      <c r="S16" s="21">
        <v>6.20854922923453E-2</v>
      </c>
      <c r="T16" s="21">
        <v>4.54856022516196E-2</v>
      </c>
      <c r="U16" s="21">
        <v>5.38601006700987E-2</v>
      </c>
      <c r="V16" s="21">
        <v>5.0725655295067701E-2</v>
      </c>
      <c r="W16" s="21">
        <v>5.3561416177759398E-2</v>
      </c>
      <c r="X16" s="21">
        <v>4.7160180931295897E-2</v>
      </c>
      <c r="Y16" s="21">
        <v>4.6821394119463802E-2</v>
      </c>
      <c r="Z16" s="21">
        <v>5.1783490444470399E-2</v>
      </c>
      <c r="AA16" s="21">
        <v>4.2280125150922498E-2</v>
      </c>
      <c r="AB16" s="21">
        <v>3.51495304534487E-2</v>
      </c>
      <c r="AC16" s="21">
        <v>4.75713330190283E-2</v>
      </c>
      <c r="AD16" s="21">
        <v>5.9430544910236797E-2</v>
      </c>
      <c r="AE16" s="21"/>
      <c r="AF16" s="21">
        <v>4.4365004930703701E-2</v>
      </c>
      <c r="AG16" s="21">
        <v>9.0182635497694993E-2</v>
      </c>
      <c r="AH16" s="21">
        <v>5.5446043177647099E-2</v>
      </c>
      <c r="AI16" s="21">
        <v>2.56544186547282E-2</v>
      </c>
      <c r="AJ16" s="21">
        <v>4.7073357159712198E-2</v>
      </c>
      <c r="AK16" s="21">
        <v>4.5763278248981201E-2</v>
      </c>
      <c r="AL16" s="21">
        <v>6.5511915980002E-2</v>
      </c>
      <c r="AM16" s="21">
        <v>5.7602795054205298E-2</v>
      </c>
      <c r="AN16" s="21">
        <v>5.52721887470847E-2</v>
      </c>
      <c r="AO16" s="21">
        <v>2.23735814227124E-2</v>
      </c>
      <c r="AP16" s="21">
        <v>4.7938542182091898E-2</v>
      </c>
      <c r="AQ16" s="21">
        <v>5.2178288224490998E-2</v>
      </c>
      <c r="AR16" s="21">
        <v>3.8759760665721302E-2</v>
      </c>
      <c r="AS16" s="21">
        <v>5.45206539559588E-2</v>
      </c>
      <c r="AT16" s="21">
        <v>4.2623754928887002E-2</v>
      </c>
      <c r="AU16" s="21">
        <v>5.31953187991311E-2</v>
      </c>
      <c r="AV16" s="21"/>
      <c r="AW16" s="21">
        <v>6.5849952774647696E-2</v>
      </c>
      <c r="AX16" s="21">
        <v>4.4650057559592803E-2</v>
      </c>
      <c r="AY16" s="21">
        <v>4.9522957724808997E-2</v>
      </c>
      <c r="AZ16" s="21">
        <v>5.3026835999984298E-2</v>
      </c>
      <c r="BA16" s="21">
        <v>2.5941672105798501E-2</v>
      </c>
      <c r="BB16" s="21">
        <v>3.6546776078732399E-2</v>
      </c>
      <c r="BC16" s="21"/>
      <c r="BD16" s="21">
        <v>3.7911095195097798E-2</v>
      </c>
      <c r="BE16" s="21">
        <v>6.2345043152184497E-2</v>
      </c>
      <c r="BF16" s="21">
        <v>5.2858008957634699E-2</v>
      </c>
      <c r="BG16" s="21">
        <v>4.6278010872236902E-2</v>
      </c>
      <c r="BH16" s="21">
        <v>1.32259913461658E-2</v>
      </c>
      <c r="BI16" s="21"/>
      <c r="BJ16" s="21">
        <v>4.7700308621172499E-2</v>
      </c>
      <c r="BK16" s="21">
        <v>5.6451834599292101E-2</v>
      </c>
      <c r="BL16" s="21"/>
      <c r="BM16" s="21">
        <v>5.0276237207146302E-2</v>
      </c>
      <c r="BN16" s="21">
        <v>4.5481249981006298E-2</v>
      </c>
      <c r="BO16" s="21"/>
      <c r="BP16" s="21">
        <v>5.1821553667296599E-2</v>
      </c>
      <c r="BQ16" s="21">
        <v>5.6662729939142703E-2</v>
      </c>
      <c r="BR16" s="21">
        <v>8.4763063832007296E-2</v>
      </c>
      <c r="BS16" s="21">
        <v>4.4756004212058102E-2</v>
      </c>
      <c r="BT16" s="21"/>
      <c r="BU16" s="21">
        <v>3.8740183688181398E-2</v>
      </c>
      <c r="BV16" s="21">
        <v>6.2664419329188897E-2</v>
      </c>
      <c r="BW16" s="21"/>
      <c r="BX16" s="21">
        <v>4.2118108330940297E-2</v>
      </c>
      <c r="BY16" s="21">
        <v>5.2100935601891503E-2</v>
      </c>
      <c r="BZ16" s="21"/>
      <c r="CA16" s="21">
        <v>1.8767656185658298E-2</v>
      </c>
      <c r="CB16" s="21">
        <v>8.4598158606430093E-2</v>
      </c>
      <c r="CC16" s="21">
        <v>1.70048366684677E-2</v>
      </c>
      <c r="CD16" s="21">
        <v>5.7749254976301401E-2</v>
      </c>
    </row>
    <row r="17" spans="2:82">
      <c r="B17" s="18" t="s">
        <v>230</v>
      </c>
      <c r="C17" s="22">
        <v>0.70201425870217105</v>
      </c>
      <c r="D17" s="22">
        <v>0.66992085359286202</v>
      </c>
      <c r="E17" s="22">
        <v>0.73467244732797099</v>
      </c>
      <c r="F17" s="22"/>
      <c r="G17" s="22">
        <v>0.65525424174959901</v>
      </c>
      <c r="H17" s="22">
        <v>0.69132174017173897</v>
      </c>
      <c r="I17" s="22">
        <v>0.71564242006307999</v>
      </c>
      <c r="J17" s="22">
        <v>0.67971668833001697</v>
      </c>
      <c r="K17" s="22">
        <v>0.69597241209053295</v>
      </c>
      <c r="L17" s="22">
        <v>0.75290497562339798</v>
      </c>
      <c r="M17" s="22"/>
      <c r="N17" s="22">
        <v>0.74040314730779899</v>
      </c>
      <c r="O17" s="22">
        <v>0.72581612487909297</v>
      </c>
      <c r="P17" s="22">
        <v>0.68168522092071204</v>
      </c>
      <c r="Q17" s="22">
        <v>0.65375830491289899</v>
      </c>
      <c r="R17" s="22"/>
      <c r="S17" s="22">
        <v>0.69200553071922</v>
      </c>
      <c r="T17" s="22">
        <v>0.70229619040755398</v>
      </c>
      <c r="U17" s="22">
        <v>0.67921735375908299</v>
      </c>
      <c r="V17" s="22">
        <v>0.68694609621367397</v>
      </c>
      <c r="W17" s="22">
        <v>0.71722562015038405</v>
      </c>
      <c r="X17" s="22">
        <v>0.700366459358578</v>
      </c>
      <c r="Y17" s="22">
        <v>0.70601685936480996</v>
      </c>
      <c r="Z17" s="22">
        <v>0.69632043027908996</v>
      </c>
      <c r="AA17" s="22">
        <v>0.73133307873001496</v>
      </c>
      <c r="AB17" s="22">
        <v>0.70961905150660198</v>
      </c>
      <c r="AC17" s="22">
        <v>0.73282253546274601</v>
      </c>
      <c r="AD17" s="22">
        <v>0.638200326927849</v>
      </c>
      <c r="AE17" s="22"/>
      <c r="AF17" s="22">
        <v>0.63828324689568505</v>
      </c>
      <c r="AG17" s="22">
        <v>0.57590246658294098</v>
      </c>
      <c r="AH17" s="22">
        <v>0.66440214008782394</v>
      </c>
      <c r="AI17" s="22">
        <v>0.69800676288110797</v>
      </c>
      <c r="AJ17" s="22">
        <v>0.718495119710993</v>
      </c>
      <c r="AK17" s="22">
        <v>0.70295232549444497</v>
      </c>
      <c r="AL17" s="22">
        <v>0.66895315737593097</v>
      </c>
      <c r="AM17" s="22">
        <v>0.661140581645974</v>
      </c>
      <c r="AN17" s="22">
        <v>0.70189796818638805</v>
      </c>
      <c r="AO17" s="22">
        <v>0.80040811026973402</v>
      </c>
      <c r="AP17" s="22">
        <v>0.73952878429758095</v>
      </c>
      <c r="AQ17" s="22">
        <v>0.71011292608906595</v>
      </c>
      <c r="AR17" s="22">
        <v>0.71423561017930204</v>
      </c>
      <c r="AS17" s="22">
        <v>0.72172309983570004</v>
      </c>
      <c r="AT17" s="22">
        <v>0.77128944789129195</v>
      </c>
      <c r="AU17" s="22">
        <v>0.76696147729003805</v>
      </c>
      <c r="AV17" s="22"/>
      <c r="AW17" s="22">
        <v>0.69020495278974203</v>
      </c>
      <c r="AX17" s="22">
        <v>0.71859081545412895</v>
      </c>
      <c r="AY17" s="22">
        <v>0.68068765119205099</v>
      </c>
      <c r="AZ17" s="22">
        <v>0.68039926119684702</v>
      </c>
      <c r="BA17" s="22">
        <v>0.771959715186323</v>
      </c>
      <c r="BB17" s="22">
        <v>0.66638898091767995</v>
      </c>
      <c r="BC17" s="22"/>
      <c r="BD17" s="22">
        <v>0.69459945995936301</v>
      </c>
      <c r="BE17" s="22">
        <v>0.67320161735736095</v>
      </c>
      <c r="BF17" s="22">
        <v>0.71619329188106695</v>
      </c>
      <c r="BG17" s="22">
        <v>0.761096349148772</v>
      </c>
      <c r="BH17" s="22">
        <v>0.77032237414269999</v>
      </c>
      <c r="BI17" s="22"/>
      <c r="BJ17" s="22">
        <v>0.69776616730232399</v>
      </c>
      <c r="BK17" s="22">
        <v>0.72554956586668395</v>
      </c>
      <c r="BL17" s="22"/>
      <c r="BM17" s="22">
        <v>0.69270556731411204</v>
      </c>
      <c r="BN17" s="22">
        <v>0.74682641647761805</v>
      </c>
      <c r="BO17" s="22"/>
      <c r="BP17" s="22">
        <v>0.73754686621370102</v>
      </c>
      <c r="BQ17" s="22">
        <v>0.71786410485212104</v>
      </c>
      <c r="BR17" s="22">
        <v>0.67183630469100397</v>
      </c>
      <c r="BS17" s="22">
        <v>0.69797079180710297</v>
      </c>
      <c r="BT17" s="22"/>
      <c r="BU17" s="22">
        <v>0.76089553604925897</v>
      </c>
      <c r="BV17" s="22">
        <v>0.62706079212550803</v>
      </c>
      <c r="BW17" s="22"/>
      <c r="BX17" s="22">
        <v>0.785351502055333</v>
      </c>
      <c r="BY17" s="22">
        <v>0.668958058775866</v>
      </c>
      <c r="BZ17" s="22"/>
      <c r="CA17" s="22">
        <v>0.85098541459132904</v>
      </c>
      <c r="CB17" s="22">
        <v>0.55500140444457702</v>
      </c>
      <c r="CC17" s="22">
        <v>0.88123796356250805</v>
      </c>
      <c r="CD17" s="22">
        <v>0.61272026735811003</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118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0.12912609462154601</v>
      </c>
      <c r="D9" s="17">
        <v>0.12414771652788099</v>
      </c>
      <c r="E9" s="17">
        <v>0.134336638620661</v>
      </c>
      <c r="F9" s="17"/>
      <c r="G9" s="17">
        <v>0.10900174369700499</v>
      </c>
      <c r="H9" s="17">
        <v>0.15468405323657</v>
      </c>
      <c r="I9" s="17">
        <v>0.13777458459310599</v>
      </c>
      <c r="J9" s="17">
        <v>8.2444953129960905E-2</v>
      </c>
      <c r="K9" s="17">
        <v>0.112663209826474</v>
      </c>
      <c r="L9" s="17">
        <v>0.16360397670933499</v>
      </c>
      <c r="M9" s="17"/>
      <c r="N9" s="17">
        <v>0.17626848103218701</v>
      </c>
      <c r="O9" s="17">
        <v>0.13104652089271901</v>
      </c>
      <c r="P9" s="17">
        <v>0.10748078825409201</v>
      </c>
      <c r="Q9" s="17">
        <v>9.2743331752165994E-2</v>
      </c>
      <c r="R9" s="17"/>
      <c r="S9" s="17">
        <v>0.157693685402269</v>
      </c>
      <c r="T9" s="17">
        <v>0.11565278799781301</v>
      </c>
      <c r="U9" s="17">
        <v>0.127570035467992</v>
      </c>
      <c r="V9" s="17">
        <v>0.12212569997058299</v>
      </c>
      <c r="W9" s="17">
        <v>0.12644165370112101</v>
      </c>
      <c r="X9" s="17">
        <v>0.11437088023272</v>
      </c>
      <c r="Y9" s="17">
        <v>0.118422298975513</v>
      </c>
      <c r="Z9" s="17">
        <v>0.112502452158736</v>
      </c>
      <c r="AA9" s="17">
        <v>0.13417336893930401</v>
      </c>
      <c r="AB9" s="17">
        <v>0.13594830002521899</v>
      </c>
      <c r="AC9" s="17">
        <v>0.128570755682719</v>
      </c>
      <c r="AD9" s="17">
        <v>0.14253494798711699</v>
      </c>
      <c r="AE9" s="17"/>
      <c r="AF9" s="17">
        <v>8.9116265003730197E-2</v>
      </c>
      <c r="AG9" s="17">
        <v>0.128816160080065</v>
      </c>
      <c r="AH9" s="17">
        <v>0.12010949166353101</v>
      </c>
      <c r="AI9" s="17">
        <v>0.12959253503041501</v>
      </c>
      <c r="AJ9" s="17">
        <v>0.12651830911824799</v>
      </c>
      <c r="AK9" s="17">
        <v>0.120460536732897</v>
      </c>
      <c r="AL9" s="17">
        <v>0.10924509478475</v>
      </c>
      <c r="AM9" s="17">
        <v>0.12720438525335701</v>
      </c>
      <c r="AN9" s="17">
        <v>0.15766788488477501</v>
      </c>
      <c r="AO9" s="17">
        <v>0.12825208220078399</v>
      </c>
      <c r="AP9" s="17">
        <v>0.117488459932636</v>
      </c>
      <c r="AQ9" s="17">
        <v>7.9124208487642997E-2</v>
      </c>
      <c r="AR9" s="17">
        <v>0.13457574016309601</v>
      </c>
      <c r="AS9" s="17">
        <v>0.11478035318808701</v>
      </c>
      <c r="AT9" s="17">
        <v>0.205718857620346</v>
      </c>
      <c r="AU9" s="17">
        <v>0.25326037044945598</v>
      </c>
      <c r="AV9" s="17"/>
      <c r="AW9" s="17">
        <v>0.17620829647734601</v>
      </c>
      <c r="AX9" s="17">
        <v>0.107279767815795</v>
      </c>
      <c r="AY9" s="17">
        <v>9.1643929705812505E-2</v>
      </c>
      <c r="AZ9" s="17">
        <v>0.111032679683751</v>
      </c>
      <c r="BA9" s="17">
        <v>0.153762606552897</v>
      </c>
      <c r="BB9" s="17">
        <v>0.14465394594983699</v>
      </c>
      <c r="BC9" s="17"/>
      <c r="BD9" s="17">
        <v>8.79202911519813E-2</v>
      </c>
      <c r="BE9" s="17">
        <v>0.104405826228848</v>
      </c>
      <c r="BF9" s="17">
        <v>0.13827078120802899</v>
      </c>
      <c r="BG9" s="17">
        <v>0.23574083922544001</v>
      </c>
      <c r="BH9" s="17">
        <v>0.20206913586542299</v>
      </c>
      <c r="BI9" s="17"/>
      <c r="BJ9" s="17">
        <v>0.120180176027713</v>
      </c>
      <c r="BK9" s="17">
        <v>0.168932242668589</v>
      </c>
      <c r="BL9" s="17"/>
      <c r="BM9" s="17">
        <v>0.12876481378263299</v>
      </c>
      <c r="BN9" s="17">
        <v>0.13198784710681699</v>
      </c>
      <c r="BO9" s="17"/>
      <c r="BP9" s="17">
        <v>0.158570081923147</v>
      </c>
      <c r="BQ9" s="17">
        <v>0.15444044146578001</v>
      </c>
      <c r="BR9" s="17">
        <v>0.188297444864998</v>
      </c>
      <c r="BS9" s="17">
        <v>0.12069475412602899</v>
      </c>
      <c r="BT9" s="17"/>
      <c r="BU9" s="17">
        <v>0.184754198342026</v>
      </c>
      <c r="BV9" s="17">
        <v>5.8313785500633999E-2</v>
      </c>
      <c r="BW9" s="17"/>
      <c r="BX9" s="17">
        <v>0.22526759435856999</v>
      </c>
      <c r="BY9" s="17">
        <v>9.0991012290421905E-2</v>
      </c>
      <c r="BZ9" s="17"/>
      <c r="CA9" s="17">
        <v>0.137433118532928</v>
      </c>
      <c r="CB9" s="17">
        <v>9.6843009460902504E-2</v>
      </c>
      <c r="CC9" s="17">
        <v>0.17017939320990999</v>
      </c>
      <c r="CD9" s="17">
        <v>0.11405881777832701</v>
      </c>
    </row>
    <row r="10" spans="2:82" ht="28.9">
      <c r="B10" s="18" t="s">
        <v>120</v>
      </c>
      <c r="C10" s="17">
        <v>0.12223360711332</v>
      </c>
      <c r="D10" s="17">
        <v>0.12730060915171101</v>
      </c>
      <c r="E10" s="17">
        <v>0.117736514511742</v>
      </c>
      <c r="F10" s="17"/>
      <c r="G10" s="17">
        <v>0.206510663678006</v>
      </c>
      <c r="H10" s="17">
        <v>0.15486949954579299</v>
      </c>
      <c r="I10" s="17">
        <v>0.15222241104891901</v>
      </c>
      <c r="J10" s="17">
        <v>0.105564858876786</v>
      </c>
      <c r="K10" s="17">
        <v>8.3680320838579902E-2</v>
      </c>
      <c r="L10" s="17">
        <v>5.4442820150011999E-2</v>
      </c>
      <c r="M10" s="17"/>
      <c r="N10" s="17">
        <v>0.14608683686445201</v>
      </c>
      <c r="O10" s="17">
        <v>0.114398981303459</v>
      </c>
      <c r="P10" s="17">
        <v>0.142812484318765</v>
      </c>
      <c r="Q10" s="17">
        <v>8.7790069075755206E-2</v>
      </c>
      <c r="R10" s="17"/>
      <c r="S10" s="17">
        <v>0.15828887801484601</v>
      </c>
      <c r="T10" s="17">
        <v>0.101625318176481</v>
      </c>
      <c r="U10" s="17">
        <v>0.10727767533735</v>
      </c>
      <c r="V10" s="17">
        <v>0.12791872883716901</v>
      </c>
      <c r="W10" s="17">
        <v>0.11033800013041301</v>
      </c>
      <c r="X10" s="17">
        <v>0.14275463121246201</v>
      </c>
      <c r="Y10" s="17">
        <v>9.7761760938618894E-2</v>
      </c>
      <c r="Z10" s="17">
        <v>0.12907716338011499</v>
      </c>
      <c r="AA10" s="17">
        <v>0.12825395016430799</v>
      </c>
      <c r="AB10" s="17">
        <v>0.124929642571769</v>
      </c>
      <c r="AC10" s="17">
        <v>8.1022616473430398E-2</v>
      </c>
      <c r="AD10" s="17">
        <v>0.126945380414582</v>
      </c>
      <c r="AE10" s="17"/>
      <c r="AF10" s="17">
        <v>7.0729478563795897E-2</v>
      </c>
      <c r="AG10" s="17">
        <v>0.107020370950533</v>
      </c>
      <c r="AH10" s="17">
        <v>9.0606325094984494E-2</v>
      </c>
      <c r="AI10" s="17">
        <v>0.13891431767322701</v>
      </c>
      <c r="AJ10" s="17">
        <v>0.108101123790634</v>
      </c>
      <c r="AK10" s="17">
        <v>9.7198472107363307E-2</v>
      </c>
      <c r="AL10" s="17">
        <v>0.16743540612313201</v>
      </c>
      <c r="AM10" s="17">
        <v>8.3181676517518802E-2</v>
      </c>
      <c r="AN10" s="17">
        <v>0.111306947861546</v>
      </c>
      <c r="AO10" s="17">
        <v>0.100938469915284</v>
      </c>
      <c r="AP10" s="17">
        <v>0.15035062942668501</v>
      </c>
      <c r="AQ10" s="17">
        <v>0.18107328151160501</v>
      </c>
      <c r="AR10" s="17">
        <v>8.6611181755819902E-2</v>
      </c>
      <c r="AS10" s="17">
        <v>0.13725550219414301</v>
      </c>
      <c r="AT10" s="17">
        <v>0.141592709512181</v>
      </c>
      <c r="AU10" s="17">
        <v>0.170900485495109</v>
      </c>
      <c r="AV10" s="17"/>
      <c r="AW10" s="17">
        <v>0.18172607757317899</v>
      </c>
      <c r="AX10" s="17">
        <v>0.10870896381945699</v>
      </c>
      <c r="AY10" s="17">
        <v>0.105810719175535</v>
      </c>
      <c r="AZ10" s="17">
        <v>0.102743138933206</v>
      </c>
      <c r="BA10" s="17">
        <v>9.6528052845115495E-2</v>
      </c>
      <c r="BB10" s="17">
        <v>0.101100807049931</v>
      </c>
      <c r="BC10" s="17"/>
      <c r="BD10" s="17">
        <v>8.3112936856915995E-2</v>
      </c>
      <c r="BE10" s="17">
        <v>0.12880356372260601</v>
      </c>
      <c r="BF10" s="17">
        <v>0.15104658495887699</v>
      </c>
      <c r="BG10" s="17">
        <v>0.15940011377743399</v>
      </c>
      <c r="BH10" s="17">
        <v>0.18487633544454099</v>
      </c>
      <c r="BI10" s="17"/>
      <c r="BJ10" s="17">
        <v>0.102714735063153</v>
      </c>
      <c r="BK10" s="17">
        <v>0.209661276237706</v>
      </c>
      <c r="BL10" s="17"/>
      <c r="BM10" s="17">
        <v>0.110188988534748</v>
      </c>
      <c r="BN10" s="17">
        <v>0.17637006310482001</v>
      </c>
      <c r="BO10" s="17"/>
      <c r="BP10" s="17">
        <v>0.171697340979793</v>
      </c>
      <c r="BQ10" s="17">
        <v>0.17889082129440301</v>
      </c>
      <c r="BR10" s="17">
        <v>0.181650516987752</v>
      </c>
      <c r="BS10" s="17">
        <v>9.8565127711952805E-2</v>
      </c>
      <c r="BT10" s="17"/>
      <c r="BU10" s="17">
        <v>0.16075601530467501</v>
      </c>
      <c r="BV10" s="17">
        <v>7.3196151322355602E-2</v>
      </c>
      <c r="BW10" s="17"/>
      <c r="BX10" s="17">
        <v>0.207490360193507</v>
      </c>
      <c r="BY10" s="17">
        <v>8.8416022543799502E-2</v>
      </c>
      <c r="BZ10" s="17"/>
      <c r="CA10" s="17">
        <v>0.18869968535478601</v>
      </c>
      <c r="CB10" s="17">
        <v>7.0419489701179103E-2</v>
      </c>
      <c r="CC10" s="17">
        <v>0.14234791964048499</v>
      </c>
      <c r="CD10" s="17">
        <v>0.13328800209828501</v>
      </c>
    </row>
    <row r="11" spans="2:82" ht="28.9">
      <c r="B11" s="18" t="s">
        <v>121</v>
      </c>
      <c r="C11" s="17">
        <v>0.166756776623841</v>
      </c>
      <c r="D11" s="17">
        <v>0.16445323326243699</v>
      </c>
      <c r="E11" s="17">
        <v>0.16785432619798299</v>
      </c>
      <c r="F11" s="17"/>
      <c r="G11" s="17">
        <v>0.24149910936090499</v>
      </c>
      <c r="H11" s="17">
        <v>0.154467951747326</v>
      </c>
      <c r="I11" s="17">
        <v>0.15997692382482101</v>
      </c>
      <c r="J11" s="17">
        <v>0.14456168723967</v>
      </c>
      <c r="K11" s="17">
        <v>0.14883407477128599</v>
      </c>
      <c r="L11" s="17">
        <v>0.16261069610456799</v>
      </c>
      <c r="M11" s="17"/>
      <c r="N11" s="17">
        <v>0.19516346893512801</v>
      </c>
      <c r="O11" s="17">
        <v>0.17277683442358399</v>
      </c>
      <c r="P11" s="17">
        <v>0.167870414954329</v>
      </c>
      <c r="Q11" s="17">
        <v>0.12763606870962299</v>
      </c>
      <c r="R11" s="17"/>
      <c r="S11" s="17">
        <v>0.167288329600215</v>
      </c>
      <c r="T11" s="17">
        <v>0.19497223463391</v>
      </c>
      <c r="U11" s="17">
        <v>0.15039687650275499</v>
      </c>
      <c r="V11" s="17">
        <v>0.16199961187237799</v>
      </c>
      <c r="W11" s="17">
        <v>0.16932014812614099</v>
      </c>
      <c r="X11" s="17">
        <v>0.150213949568619</v>
      </c>
      <c r="Y11" s="17">
        <v>0.14385425671371199</v>
      </c>
      <c r="Z11" s="17">
        <v>0.18553587570105901</v>
      </c>
      <c r="AA11" s="17">
        <v>0.17227917911288301</v>
      </c>
      <c r="AB11" s="17">
        <v>0.164522701566511</v>
      </c>
      <c r="AC11" s="17">
        <v>0.15649756853395499</v>
      </c>
      <c r="AD11" s="17">
        <v>0.183151063859984</v>
      </c>
      <c r="AE11" s="17"/>
      <c r="AF11" s="17">
        <v>0.186438182595032</v>
      </c>
      <c r="AG11" s="17">
        <v>0.172869036866479</v>
      </c>
      <c r="AH11" s="17">
        <v>0.16288243601682401</v>
      </c>
      <c r="AI11" s="17">
        <v>0.112775058932526</v>
      </c>
      <c r="AJ11" s="17">
        <v>0.16290362758115301</v>
      </c>
      <c r="AK11" s="17">
        <v>0.141695832136467</v>
      </c>
      <c r="AL11" s="17">
        <v>0.14577179404807999</v>
      </c>
      <c r="AM11" s="17">
        <v>0.1793384488982</v>
      </c>
      <c r="AN11" s="17">
        <v>0.181489966533739</v>
      </c>
      <c r="AO11" s="17">
        <v>0.16139170999922101</v>
      </c>
      <c r="AP11" s="17">
        <v>0.17528258345886799</v>
      </c>
      <c r="AQ11" s="17">
        <v>0.226775013983294</v>
      </c>
      <c r="AR11" s="17">
        <v>0.186233230212799</v>
      </c>
      <c r="AS11" s="17">
        <v>0.16295054623390801</v>
      </c>
      <c r="AT11" s="17">
        <v>0.19860126817825099</v>
      </c>
      <c r="AU11" s="17">
        <v>0.14884046739096901</v>
      </c>
      <c r="AV11" s="17"/>
      <c r="AW11" s="17">
        <v>0.15567331922918101</v>
      </c>
      <c r="AX11" s="17">
        <v>0.16387894226066499</v>
      </c>
      <c r="AY11" s="17">
        <v>0.19408428540123801</v>
      </c>
      <c r="AZ11" s="17">
        <v>0.16100756675681699</v>
      </c>
      <c r="BA11" s="17">
        <v>0.17421601642960399</v>
      </c>
      <c r="BB11" s="17">
        <v>0.170730187864021</v>
      </c>
      <c r="BC11" s="17"/>
      <c r="BD11" s="17">
        <v>0.112303827901288</v>
      </c>
      <c r="BE11" s="17">
        <v>0.17286672505571299</v>
      </c>
      <c r="BF11" s="17">
        <v>0.186936635826736</v>
      </c>
      <c r="BG11" s="17">
        <v>0.19669123595162899</v>
      </c>
      <c r="BH11" s="17">
        <v>0.175309722954548</v>
      </c>
      <c r="BI11" s="17"/>
      <c r="BJ11" s="17">
        <v>0.168338197729198</v>
      </c>
      <c r="BK11" s="17">
        <v>0.16047364571827799</v>
      </c>
      <c r="BL11" s="17"/>
      <c r="BM11" s="17">
        <v>0.169664841737966</v>
      </c>
      <c r="BN11" s="17">
        <v>0.15372901471009401</v>
      </c>
      <c r="BO11" s="17"/>
      <c r="BP11" s="17">
        <v>0.13877688261748899</v>
      </c>
      <c r="BQ11" s="17">
        <v>0.17346620113057601</v>
      </c>
      <c r="BR11" s="17">
        <v>0.18690869463424301</v>
      </c>
      <c r="BS11" s="17">
        <v>0.16905634376263101</v>
      </c>
      <c r="BT11" s="17"/>
      <c r="BU11" s="17">
        <v>0.176874645805077</v>
      </c>
      <c r="BV11" s="17">
        <v>0.15387714147203499</v>
      </c>
      <c r="BW11" s="17"/>
      <c r="BX11" s="17">
        <v>0.18214984536471401</v>
      </c>
      <c r="BY11" s="17">
        <v>0.16065102681374399</v>
      </c>
      <c r="BZ11" s="17"/>
      <c r="CA11" s="17">
        <v>0.143840234147944</v>
      </c>
      <c r="CB11" s="17">
        <v>0.13916705005218899</v>
      </c>
      <c r="CC11" s="17">
        <v>0.20071719205740499</v>
      </c>
      <c r="CD11" s="17">
        <v>0.16290849242447999</v>
      </c>
    </row>
    <row r="12" spans="2:82" ht="28.9">
      <c r="B12" s="18" t="s">
        <v>122</v>
      </c>
      <c r="C12" s="17">
        <v>0.30160003904159499</v>
      </c>
      <c r="D12" s="17">
        <v>0.28529624836053102</v>
      </c>
      <c r="E12" s="17">
        <v>0.317809726718015</v>
      </c>
      <c r="F12" s="17"/>
      <c r="G12" s="17">
        <v>0.285515541431274</v>
      </c>
      <c r="H12" s="17">
        <v>0.33479896911807</v>
      </c>
      <c r="I12" s="17">
        <v>0.28756435635932198</v>
      </c>
      <c r="J12" s="17">
        <v>0.35364923119010599</v>
      </c>
      <c r="K12" s="17">
        <v>0.32353036205156399</v>
      </c>
      <c r="L12" s="17">
        <v>0.23969512952961899</v>
      </c>
      <c r="M12" s="17"/>
      <c r="N12" s="17">
        <v>0.28954289187257398</v>
      </c>
      <c r="O12" s="17">
        <v>0.322478556878941</v>
      </c>
      <c r="P12" s="17">
        <v>0.30344486060649301</v>
      </c>
      <c r="Q12" s="17">
        <v>0.296183541569979</v>
      </c>
      <c r="R12" s="17"/>
      <c r="S12" s="17">
        <v>0.26639127158338599</v>
      </c>
      <c r="T12" s="17">
        <v>0.31061640430418502</v>
      </c>
      <c r="U12" s="17">
        <v>0.32526855249829401</v>
      </c>
      <c r="V12" s="17">
        <v>0.312042856889993</v>
      </c>
      <c r="W12" s="17">
        <v>0.31040202755969898</v>
      </c>
      <c r="X12" s="17">
        <v>0.33900588723064401</v>
      </c>
      <c r="Y12" s="17">
        <v>0.36304578964110601</v>
      </c>
      <c r="Z12" s="17">
        <v>0.310046596212809</v>
      </c>
      <c r="AA12" s="17">
        <v>0.26817247140393202</v>
      </c>
      <c r="AB12" s="17">
        <v>0.251046349253708</v>
      </c>
      <c r="AC12" s="17">
        <v>0.33775694975731202</v>
      </c>
      <c r="AD12" s="17">
        <v>0.23848175335126501</v>
      </c>
      <c r="AE12" s="17"/>
      <c r="AF12" s="17">
        <v>0.20801880616771101</v>
      </c>
      <c r="AG12" s="17">
        <v>0.23637194537487</v>
      </c>
      <c r="AH12" s="17">
        <v>0.28890047842170902</v>
      </c>
      <c r="AI12" s="17">
        <v>0.28200793019555498</v>
      </c>
      <c r="AJ12" s="17">
        <v>0.28500182996956402</v>
      </c>
      <c r="AK12" s="17">
        <v>0.34372720284976599</v>
      </c>
      <c r="AL12" s="17">
        <v>0.329760593934526</v>
      </c>
      <c r="AM12" s="17">
        <v>0.31019243314947798</v>
      </c>
      <c r="AN12" s="17">
        <v>0.28053607235244599</v>
      </c>
      <c r="AO12" s="17">
        <v>0.32869404676831399</v>
      </c>
      <c r="AP12" s="17">
        <v>0.33163083796082299</v>
      </c>
      <c r="AQ12" s="17">
        <v>0.32040610283078103</v>
      </c>
      <c r="AR12" s="17">
        <v>0.290614572498822</v>
      </c>
      <c r="AS12" s="17">
        <v>0.35067359912114099</v>
      </c>
      <c r="AT12" s="17">
        <v>0.19961986571313101</v>
      </c>
      <c r="AU12" s="17">
        <v>0.29494577009548201</v>
      </c>
      <c r="AV12" s="17"/>
      <c r="AW12" s="17">
        <v>0.26167420890537502</v>
      </c>
      <c r="AX12" s="17">
        <v>0.323868449002638</v>
      </c>
      <c r="AY12" s="17">
        <v>0.29568841305256399</v>
      </c>
      <c r="AZ12" s="17">
        <v>0.31393681984461003</v>
      </c>
      <c r="BA12" s="17">
        <v>0.30924499368096198</v>
      </c>
      <c r="BB12" s="17">
        <v>0.31377833271378602</v>
      </c>
      <c r="BC12" s="17"/>
      <c r="BD12" s="17">
        <v>0.28577815814458402</v>
      </c>
      <c r="BE12" s="17">
        <v>0.33244497112010701</v>
      </c>
      <c r="BF12" s="17">
        <v>0.31306963073852501</v>
      </c>
      <c r="BG12" s="17">
        <v>0.25703087483049902</v>
      </c>
      <c r="BH12" s="17">
        <v>0.23338429008755701</v>
      </c>
      <c r="BI12" s="17"/>
      <c r="BJ12" s="17">
        <v>0.30324977338787801</v>
      </c>
      <c r="BK12" s="17">
        <v>0.29707652906769799</v>
      </c>
      <c r="BL12" s="17"/>
      <c r="BM12" s="17">
        <v>0.29581930515459098</v>
      </c>
      <c r="BN12" s="17">
        <v>0.332789035519092</v>
      </c>
      <c r="BO12" s="17"/>
      <c r="BP12" s="17">
        <v>0.32959403292168699</v>
      </c>
      <c r="BQ12" s="17">
        <v>0.26698444461691201</v>
      </c>
      <c r="BR12" s="17">
        <v>0.28944979417514299</v>
      </c>
      <c r="BS12" s="17">
        <v>0.30135596714016499</v>
      </c>
      <c r="BT12" s="17"/>
      <c r="BU12" s="17">
        <v>0.27749420511957101</v>
      </c>
      <c r="BV12" s="17">
        <v>0.33228578328125102</v>
      </c>
      <c r="BW12" s="17"/>
      <c r="BX12" s="17">
        <v>0.25991303158431101</v>
      </c>
      <c r="BY12" s="17">
        <v>0.31813543183107801</v>
      </c>
      <c r="BZ12" s="17"/>
      <c r="CA12" s="17">
        <v>0.25658625604761798</v>
      </c>
      <c r="CB12" s="17">
        <v>0.29734939676934602</v>
      </c>
      <c r="CC12" s="17">
        <v>0.31037052129599302</v>
      </c>
      <c r="CD12" s="17">
        <v>0.30802433828098702</v>
      </c>
    </row>
    <row r="13" spans="2:82" ht="28.9">
      <c r="B13" s="18" t="s">
        <v>123</v>
      </c>
      <c r="C13" s="17">
        <v>0.25145983756844398</v>
      </c>
      <c r="D13" s="17">
        <v>0.26867967431130801</v>
      </c>
      <c r="E13" s="17">
        <v>0.23503674078617001</v>
      </c>
      <c r="F13" s="17"/>
      <c r="G13" s="17">
        <v>0.13092501418875699</v>
      </c>
      <c r="H13" s="17">
        <v>0.179486835959179</v>
      </c>
      <c r="I13" s="17">
        <v>0.22074744135036201</v>
      </c>
      <c r="J13" s="17">
        <v>0.27955899122294697</v>
      </c>
      <c r="K13" s="17">
        <v>0.29578156215447199</v>
      </c>
      <c r="L13" s="17">
        <v>0.36288680043398802</v>
      </c>
      <c r="M13" s="17"/>
      <c r="N13" s="17">
        <v>0.175270461738608</v>
      </c>
      <c r="O13" s="17">
        <v>0.234940622040896</v>
      </c>
      <c r="P13" s="17">
        <v>0.24669485149803999</v>
      </c>
      <c r="Q13" s="17">
        <v>0.35570344543124</v>
      </c>
      <c r="R13" s="17"/>
      <c r="S13" s="17">
        <v>0.21424399423607399</v>
      </c>
      <c r="T13" s="17">
        <v>0.25159671409538098</v>
      </c>
      <c r="U13" s="17">
        <v>0.28295477477952902</v>
      </c>
      <c r="V13" s="17">
        <v>0.25133169867892702</v>
      </c>
      <c r="W13" s="17">
        <v>0.23035665116739701</v>
      </c>
      <c r="X13" s="17">
        <v>0.23205776293656299</v>
      </c>
      <c r="Y13" s="17">
        <v>0.249717670072233</v>
      </c>
      <c r="Z13" s="17">
        <v>0.24578565180176101</v>
      </c>
      <c r="AA13" s="17">
        <v>0.25995609882083898</v>
      </c>
      <c r="AB13" s="17">
        <v>0.291890925285053</v>
      </c>
      <c r="AC13" s="17">
        <v>0.26970200922179999</v>
      </c>
      <c r="AD13" s="17">
        <v>0.27774969118492099</v>
      </c>
      <c r="AE13" s="17"/>
      <c r="AF13" s="17">
        <v>0.31892855353892802</v>
      </c>
      <c r="AG13" s="17">
        <v>0.31354374313274402</v>
      </c>
      <c r="AH13" s="17">
        <v>0.30067710514903001</v>
      </c>
      <c r="AI13" s="17">
        <v>0.29484925383328198</v>
      </c>
      <c r="AJ13" s="17">
        <v>0.29224729437802399</v>
      </c>
      <c r="AK13" s="17">
        <v>0.27983669126107702</v>
      </c>
      <c r="AL13" s="17">
        <v>0.223179161479438</v>
      </c>
      <c r="AM13" s="17">
        <v>0.27488032235423798</v>
      </c>
      <c r="AN13" s="17">
        <v>0.245890002428722</v>
      </c>
      <c r="AO13" s="17">
        <v>0.255536294434348</v>
      </c>
      <c r="AP13" s="17">
        <v>0.19876026620391399</v>
      </c>
      <c r="AQ13" s="17">
        <v>0.17965612665141301</v>
      </c>
      <c r="AR13" s="17">
        <v>0.26335601360237898</v>
      </c>
      <c r="AS13" s="17">
        <v>0.203778298413756</v>
      </c>
      <c r="AT13" s="17">
        <v>0.23526908154840301</v>
      </c>
      <c r="AU13" s="17">
        <v>0.101426141948015</v>
      </c>
      <c r="AV13" s="17"/>
      <c r="AW13" s="17">
        <v>0.20091791564824801</v>
      </c>
      <c r="AX13" s="17">
        <v>0.26258823228939299</v>
      </c>
      <c r="AY13" s="17">
        <v>0.28488477626530101</v>
      </c>
      <c r="AZ13" s="17">
        <v>0.27892101756681198</v>
      </c>
      <c r="BA13" s="17">
        <v>0.24770804895589801</v>
      </c>
      <c r="BB13" s="17">
        <v>0.23858808225473699</v>
      </c>
      <c r="BC13" s="17"/>
      <c r="BD13" s="17">
        <v>0.38779061388757002</v>
      </c>
      <c r="BE13" s="17">
        <v>0.24063157297951199</v>
      </c>
      <c r="BF13" s="17">
        <v>0.189333594619504</v>
      </c>
      <c r="BG13" s="17">
        <v>0.129878662320911</v>
      </c>
      <c r="BH13" s="17">
        <v>0.20436051564793101</v>
      </c>
      <c r="BI13" s="17"/>
      <c r="BJ13" s="17">
        <v>0.27891680358502202</v>
      </c>
      <c r="BK13" s="17">
        <v>0.13134467487399101</v>
      </c>
      <c r="BL13" s="17"/>
      <c r="BM13" s="17">
        <v>0.26599592612799799</v>
      </c>
      <c r="BN13" s="17">
        <v>0.18427274207035799</v>
      </c>
      <c r="BO13" s="17"/>
      <c r="BP13" s="17">
        <v>0.18207674632475801</v>
      </c>
      <c r="BQ13" s="17">
        <v>0.188060347756528</v>
      </c>
      <c r="BR13" s="17">
        <v>0.12627046636606601</v>
      </c>
      <c r="BS13" s="17">
        <v>0.28415780215632802</v>
      </c>
      <c r="BT13" s="17"/>
      <c r="BU13" s="17">
        <v>0.18432311701711801</v>
      </c>
      <c r="BV13" s="17">
        <v>0.33692214692439798</v>
      </c>
      <c r="BW13" s="17"/>
      <c r="BX13" s="17">
        <v>0.11847214220850701</v>
      </c>
      <c r="BY13" s="17">
        <v>0.304210176656661</v>
      </c>
      <c r="BZ13" s="17"/>
      <c r="CA13" s="17">
        <v>0.25890365549286898</v>
      </c>
      <c r="CB13" s="17">
        <v>0.35716120932955098</v>
      </c>
      <c r="CC13" s="17">
        <v>0.16406476848721199</v>
      </c>
      <c r="CD13" s="17">
        <v>0.24134390307874201</v>
      </c>
    </row>
    <row r="14" spans="2:82">
      <c r="B14" s="18" t="s">
        <v>124</v>
      </c>
      <c r="C14" s="19">
        <v>2.88236450312544E-2</v>
      </c>
      <c r="D14" s="19">
        <v>3.01225183861322E-2</v>
      </c>
      <c r="E14" s="19">
        <v>2.72260531654301E-2</v>
      </c>
      <c r="F14" s="19"/>
      <c r="G14" s="19">
        <v>2.6547927644053001E-2</v>
      </c>
      <c r="H14" s="19">
        <v>2.1692690393062201E-2</v>
      </c>
      <c r="I14" s="19">
        <v>4.1714282823469E-2</v>
      </c>
      <c r="J14" s="19">
        <v>3.4220278340530597E-2</v>
      </c>
      <c r="K14" s="19">
        <v>3.5510470357623503E-2</v>
      </c>
      <c r="L14" s="19">
        <v>1.6760577072478199E-2</v>
      </c>
      <c r="M14" s="19"/>
      <c r="N14" s="19">
        <v>1.7667859557050199E-2</v>
      </c>
      <c r="O14" s="19">
        <v>2.4358484460400901E-2</v>
      </c>
      <c r="P14" s="19">
        <v>3.16966003682813E-2</v>
      </c>
      <c r="Q14" s="19">
        <v>3.9943543461236401E-2</v>
      </c>
      <c r="R14" s="19"/>
      <c r="S14" s="19">
        <v>3.6093841163209801E-2</v>
      </c>
      <c r="T14" s="19">
        <v>2.55365407922299E-2</v>
      </c>
      <c r="U14" s="19">
        <v>6.53208541408012E-3</v>
      </c>
      <c r="V14" s="19">
        <v>2.45814037509497E-2</v>
      </c>
      <c r="W14" s="19">
        <v>5.3141519315228203E-2</v>
      </c>
      <c r="X14" s="19">
        <v>2.15968888189908E-2</v>
      </c>
      <c r="Y14" s="19">
        <v>2.71982236588162E-2</v>
      </c>
      <c r="Z14" s="19">
        <v>1.7052260745520801E-2</v>
      </c>
      <c r="AA14" s="19">
        <v>3.7164931558733502E-2</v>
      </c>
      <c r="AB14" s="19">
        <v>3.1662081297740299E-2</v>
      </c>
      <c r="AC14" s="19">
        <v>2.64501003307837E-2</v>
      </c>
      <c r="AD14" s="19">
        <v>3.1137163202132102E-2</v>
      </c>
      <c r="AE14" s="19"/>
      <c r="AF14" s="19">
        <v>0.12676871413080301</v>
      </c>
      <c r="AG14" s="19">
        <v>4.1378743595309603E-2</v>
      </c>
      <c r="AH14" s="19">
        <v>3.6824163653922E-2</v>
      </c>
      <c r="AI14" s="19">
        <v>4.1860904334996202E-2</v>
      </c>
      <c r="AJ14" s="19">
        <v>2.52278151623762E-2</v>
      </c>
      <c r="AK14" s="19">
        <v>1.7081264912429402E-2</v>
      </c>
      <c r="AL14" s="19">
        <v>2.4607949630075399E-2</v>
      </c>
      <c r="AM14" s="19">
        <v>2.5202733827207498E-2</v>
      </c>
      <c r="AN14" s="19">
        <v>2.31091259387733E-2</v>
      </c>
      <c r="AO14" s="19">
        <v>2.5187396682048301E-2</v>
      </c>
      <c r="AP14" s="19">
        <v>2.64872230170742E-2</v>
      </c>
      <c r="AQ14" s="19">
        <v>1.2965266535263699E-2</v>
      </c>
      <c r="AR14" s="19">
        <v>3.8609261767083999E-2</v>
      </c>
      <c r="AS14" s="19">
        <v>3.05617008489657E-2</v>
      </c>
      <c r="AT14" s="19">
        <v>1.9198217427687399E-2</v>
      </c>
      <c r="AU14" s="19">
        <v>3.0626764620968999E-2</v>
      </c>
      <c r="AV14" s="19"/>
      <c r="AW14" s="19">
        <v>2.38001821666711E-2</v>
      </c>
      <c r="AX14" s="19">
        <v>3.3675644812052097E-2</v>
      </c>
      <c r="AY14" s="19">
        <v>2.7887876399549202E-2</v>
      </c>
      <c r="AZ14" s="19">
        <v>3.23587772148035E-2</v>
      </c>
      <c r="BA14" s="19">
        <v>1.8540281535523302E-2</v>
      </c>
      <c r="BB14" s="19">
        <v>3.1148644167688599E-2</v>
      </c>
      <c r="BC14" s="19"/>
      <c r="BD14" s="19">
        <v>4.3094172057660099E-2</v>
      </c>
      <c r="BE14" s="19">
        <v>2.0847340893214699E-2</v>
      </c>
      <c r="BF14" s="19">
        <v>2.1342772648328099E-2</v>
      </c>
      <c r="BG14" s="19">
        <v>2.1258273894087701E-2</v>
      </c>
      <c r="BH14" s="19">
        <v>0</v>
      </c>
      <c r="BI14" s="19"/>
      <c r="BJ14" s="19">
        <v>2.66003142070355E-2</v>
      </c>
      <c r="BK14" s="19">
        <v>3.2511631433737198E-2</v>
      </c>
      <c r="BL14" s="19"/>
      <c r="BM14" s="19">
        <v>2.9566124662064701E-2</v>
      </c>
      <c r="BN14" s="19">
        <v>2.085129748882E-2</v>
      </c>
      <c r="BO14" s="19"/>
      <c r="BP14" s="19">
        <v>1.92849152331265E-2</v>
      </c>
      <c r="BQ14" s="19">
        <v>3.8157743735802198E-2</v>
      </c>
      <c r="BR14" s="19">
        <v>2.7423082971798299E-2</v>
      </c>
      <c r="BS14" s="19">
        <v>2.6170005102894099E-2</v>
      </c>
      <c r="BT14" s="19"/>
      <c r="BU14" s="19">
        <v>1.57978184115329E-2</v>
      </c>
      <c r="BV14" s="19">
        <v>4.54049914993266E-2</v>
      </c>
      <c r="BW14" s="19"/>
      <c r="BX14" s="19">
        <v>6.7070262903914596E-3</v>
      </c>
      <c r="BY14" s="19">
        <v>3.7596329864296403E-2</v>
      </c>
      <c r="BZ14" s="19"/>
      <c r="CA14" s="19">
        <v>1.4537050423853601E-2</v>
      </c>
      <c r="CB14" s="19">
        <v>3.9059844686832199E-2</v>
      </c>
      <c r="CC14" s="19">
        <v>1.2320205308994799E-2</v>
      </c>
      <c r="CD14" s="19">
        <v>4.0376446339179202E-2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0.16816947038117999</v>
      </c>
      <c r="D9" s="17">
        <v>0.180794829130381</v>
      </c>
      <c r="E9" s="17">
        <v>0.15558884080462199</v>
      </c>
      <c r="F9" s="17"/>
      <c r="G9" s="17">
        <v>0.13359367003758499</v>
      </c>
      <c r="H9" s="17">
        <v>0.21476295156776801</v>
      </c>
      <c r="I9" s="17">
        <v>0.18913638255760201</v>
      </c>
      <c r="J9" s="17">
        <v>0.15351035118532999</v>
      </c>
      <c r="K9" s="17">
        <v>0.142247127272108</v>
      </c>
      <c r="L9" s="17">
        <v>0.16537841047006599</v>
      </c>
      <c r="M9" s="17"/>
      <c r="N9" s="17">
        <v>0.18949889508661</v>
      </c>
      <c r="O9" s="17">
        <v>0.159285023095835</v>
      </c>
      <c r="P9" s="17">
        <v>0.177116595587305</v>
      </c>
      <c r="Q9" s="17">
        <v>0.14884114755569799</v>
      </c>
      <c r="R9" s="17"/>
      <c r="S9" s="17">
        <v>0.199218255734504</v>
      </c>
      <c r="T9" s="17">
        <v>0.16395579976573099</v>
      </c>
      <c r="U9" s="17">
        <v>0.16347035978166599</v>
      </c>
      <c r="V9" s="17">
        <v>0.16328079147635599</v>
      </c>
      <c r="W9" s="17">
        <v>0.17327955776109899</v>
      </c>
      <c r="X9" s="17">
        <v>0.14350670245890401</v>
      </c>
      <c r="Y9" s="17">
        <v>0.148434581589866</v>
      </c>
      <c r="Z9" s="17">
        <v>0.15482455047202201</v>
      </c>
      <c r="AA9" s="17">
        <v>0.19575236482337799</v>
      </c>
      <c r="AB9" s="17">
        <v>0.135615985815528</v>
      </c>
      <c r="AC9" s="17">
        <v>0.191511273438149</v>
      </c>
      <c r="AD9" s="17">
        <v>0.15883330644252899</v>
      </c>
      <c r="AE9" s="17"/>
      <c r="AF9" s="17">
        <v>0.162726800995072</v>
      </c>
      <c r="AG9" s="17">
        <v>0.21010735844481099</v>
      </c>
      <c r="AH9" s="17">
        <v>0.15272805354087499</v>
      </c>
      <c r="AI9" s="17">
        <v>0.143158315930659</v>
      </c>
      <c r="AJ9" s="17">
        <v>0.144733417799598</v>
      </c>
      <c r="AK9" s="17">
        <v>0.14894895039702899</v>
      </c>
      <c r="AL9" s="17">
        <v>0.169503948053151</v>
      </c>
      <c r="AM9" s="17">
        <v>0.17853881415348399</v>
      </c>
      <c r="AN9" s="17">
        <v>0.17612366955434</v>
      </c>
      <c r="AO9" s="17">
        <v>0.14168209156470901</v>
      </c>
      <c r="AP9" s="17">
        <v>0.20294863175922201</v>
      </c>
      <c r="AQ9" s="17">
        <v>0.171251992541475</v>
      </c>
      <c r="AR9" s="17">
        <v>0.18876943748132899</v>
      </c>
      <c r="AS9" s="17">
        <v>0.181539658064897</v>
      </c>
      <c r="AT9" s="17">
        <v>0.149144816377001</v>
      </c>
      <c r="AU9" s="17">
        <v>0.253462215337176</v>
      </c>
      <c r="AV9" s="17"/>
      <c r="AW9" s="17">
        <v>0.202974497964763</v>
      </c>
      <c r="AX9" s="17">
        <v>0.17473085174501801</v>
      </c>
      <c r="AY9" s="17">
        <v>0.178410559054581</v>
      </c>
      <c r="AZ9" s="17">
        <v>0.13807049714486599</v>
      </c>
      <c r="BA9" s="17">
        <v>0.13629574401178801</v>
      </c>
      <c r="BB9" s="17">
        <v>0.145694998042836</v>
      </c>
      <c r="BC9" s="17"/>
      <c r="BD9" s="17">
        <v>0.16369785725770999</v>
      </c>
      <c r="BE9" s="17">
        <v>0.13610728268831901</v>
      </c>
      <c r="BF9" s="17">
        <v>0.165909150724636</v>
      </c>
      <c r="BG9" s="17">
        <v>0.21874047797584301</v>
      </c>
      <c r="BH9" s="17">
        <v>0.24916099439866099</v>
      </c>
      <c r="BI9" s="17"/>
      <c r="BJ9" s="17">
        <v>0.15973157620164999</v>
      </c>
      <c r="BK9" s="17">
        <v>0.209524276708795</v>
      </c>
      <c r="BL9" s="17"/>
      <c r="BM9" s="17">
        <v>0.16703624079323501</v>
      </c>
      <c r="BN9" s="17">
        <v>0.175426152043134</v>
      </c>
      <c r="BO9" s="17"/>
      <c r="BP9" s="17">
        <v>0.206060429008774</v>
      </c>
      <c r="BQ9" s="17">
        <v>0.18931152625912001</v>
      </c>
      <c r="BR9" s="17">
        <v>0.181796241375451</v>
      </c>
      <c r="BS9" s="17">
        <v>0.160244138610148</v>
      </c>
      <c r="BT9" s="17"/>
      <c r="BU9" s="17">
        <v>0.198474620159976</v>
      </c>
      <c r="BV9" s="17">
        <v>0.12959224968577801</v>
      </c>
      <c r="BW9" s="17"/>
      <c r="BX9" s="17">
        <v>0.23429618015945899</v>
      </c>
      <c r="BY9" s="17">
        <v>0.141939928210746</v>
      </c>
      <c r="BZ9" s="17"/>
      <c r="CA9" s="17">
        <v>0.30524408904384298</v>
      </c>
      <c r="CB9" s="17">
        <v>0.10784606201562</v>
      </c>
      <c r="CC9" s="17">
        <v>0.22715962085435101</v>
      </c>
      <c r="CD9" s="17">
        <v>0.12733830429079099</v>
      </c>
    </row>
    <row r="10" spans="2:82">
      <c r="B10" s="18" t="s">
        <v>224</v>
      </c>
      <c r="C10" s="17">
        <v>0.400906543299963</v>
      </c>
      <c r="D10" s="17">
        <v>0.39252277394664697</v>
      </c>
      <c r="E10" s="17">
        <v>0.40962036092244702</v>
      </c>
      <c r="F10" s="17"/>
      <c r="G10" s="17">
        <v>0.37708422198574498</v>
      </c>
      <c r="H10" s="17">
        <v>0.39175283573967701</v>
      </c>
      <c r="I10" s="17">
        <v>0.40029348246360702</v>
      </c>
      <c r="J10" s="17">
        <v>0.40824850287417302</v>
      </c>
      <c r="K10" s="17">
        <v>0.37395525364523902</v>
      </c>
      <c r="L10" s="17">
        <v>0.43682607004569002</v>
      </c>
      <c r="M10" s="17"/>
      <c r="N10" s="17">
        <v>0.393122830256872</v>
      </c>
      <c r="O10" s="17">
        <v>0.41581650338298198</v>
      </c>
      <c r="P10" s="17">
        <v>0.39651716947353</v>
      </c>
      <c r="Q10" s="17">
        <v>0.40340186413335</v>
      </c>
      <c r="R10" s="17"/>
      <c r="S10" s="17">
        <v>0.37246226882508798</v>
      </c>
      <c r="T10" s="17">
        <v>0.38405676255412002</v>
      </c>
      <c r="U10" s="17">
        <v>0.39884433991927298</v>
      </c>
      <c r="V10" s="17">
        <v>0.39858727517409198</v>
      </c>
      <c r="W10" s="17">
        <v>0.44810146377148202</v>
      </c>
      <c r="X10" s="17">
        <v>0.39235007142004302</v>
      </c>
      <c r="Y10" s="17">
        <v>0.43493111997660999</v>
      </c>
      <c r="Z10" s="17">
        <v>0.46860738620551301</v>
      </c>
      <c r="AA10" s="17">
        <v>0.40825309143352401</v>
      </c>
      <c r="AB10" s="17">
        <v>0.411785040291546</v>
      </c>
      <c r="AC10" s="17">
        <v>0.40350519826813802</v>
      </c>
      <c r="AD10" s="17">
        <v>0.289758725991001</v>
      </c>
      <c r="AE10" s="17"/>
      <c r="AF10" s="17">
        <v>0.19734351139805001</v>
      </c>
      <c r="AG10" s="17">
        <v>0.339013192711005</v>
      </c>
      <c r="AH10" s="17">
        <v>0.41588536010823601</v>
      </c>
      <c r="AI10" s="17">
        <v>0.38855527733019801</v>
      </c>
      <c r="AJ10" s="17">
        <v>0.43882661355145203</v>
      </c>
      <c r="AK10" s="17">
        <v>0.40018783465563601</v>
      </c>
      <c r="AL10" s="17">
        <v>0.40148848345534299</v>
      </c>
      <c r="AM10" s="17">
        <v>0.38632241003802198</v>
      </c>
      <c r="AN10" s="17">
        <v>0.41861361240804401</v>
      </c>
      <c r="AO10" s="17">
        <v>0.49936869978521597</v>
      </c>
      <c r="AP10" s="17">
        <v>0.40110360982207499</v>
      </c>
      <c r="AQ10" s="17">
        <v>0.41218541415931198</v>
      </c>
      <c r="AR10" s="17">
        <v>0.38560524382052902</v>
      </c>
      <c r="AS10" s="17">
        <v>0.34353365949153902</v>
      </c>
      <c r="AT10" s="17">
        <v>0.39878907469039498</v>
      </c>
      <c r="AU10" s="17">
        <v>0.37021100497203002</v>
      </c>
      <c r="AV10" s="17"/>
      <c r="AW10" s="17">
        <v>0.37426990157075801</v>
      </c>
      <c r="AX10" s="17">
        <v>0.41062534006722101</v>
      </c>
      <c r="AY10" s="17">
        <v>0.40693353430835699</v>
      </c>
      <c r="AZ10" s="17">
        <v>0.41422650462638799</v>
      </c>
      <c r="BA10" s="17">
        <v>0.403931136116227</v>
      </c>
      <c r="BB10" s="17">
        <v>0.39477723878023202</v>
      </c>
      <c r="BC10" s="17"/>
      <c r="BD10" s="17">
        <v>0.419405154925515</v>
      </c>
      <c r="BE10" s="17">
        <v>0.38982236788594599</v>
      </c>
      <c r="BF10" s="17">
        <v>0.39371665912537301</v>
      </c>
      <c r="BG10" s="17">
        <v>0.38731965408401903</v>
      </c>
      <c r="BH10" s="17">
        <v>0.35215756088529299</v>
      </c>
      <c r="BI10" s="17"/>
      <c r="BJ10" s="17">
        <v>0.39862315297554601</v>
      </c>
      <c r="BK10" s="17">
        <v>0.414178471229662</v>
      </c>
      <c r="BL10" s="17"/>
      <c r="BM10" s="17">
        <v>0.39736784036163503</v>
      </c>
      <c r="BN10" s="17">
        <v>0.42233986222897102</v>
      </c>
      <c r="BO10" s="17"/>
      <c r="BP10" s="17">
        <v>0.41165792778862897</v>
      </c>
      <c r="BQ10" s="17">
        <v>0.39535749511201701</v>
      </c>
      <c r="BR10" s="17">
        <v>0.40684174984591598</v>
      </c>
      <c r="BS10" s="17">
        <v>0.398916776592044</v>
      </c>
      <c r="BT10" s="17"/>
      <c r="BU10" s="17">
        <v>0.42123442241307402</v>
      </c>
      <c r="BV10" s="17">
        <v>0.37502998157563899</v>
      </c>
      <c r="BW10" s="17"/>
      <c r="BX10" s="17">
        <v>0.41317915646248199</v>
      </c>
      <c r="BY10" s="17">
        <v>0.39603854025600299</v>
      </c>
      <c r="BZ10" s="17"/>
      <c r="CA10" s="17">
        <v>0.47588153742550199</v>
      </c>
      <c r="CB10" s="17">
        <v>0.38188060417299302</v>
      </c>
      <c r="CC10" s="17">
        <v>0.45281734004859397</v>
      </c>
      <c r="CD10" s="17">
        <v>0.34404308845530601</v>
      </c>
    </row>
    <row r="11" spans="2:82">
      <c r="B11" s="18" t="s">
        <v>225</v>
      </c>
      <c r="C11" s="17">
        <v>0.247254144929897</v>
      </c>
      <c r="D11" s="17">
        <v>0.23947782533762599</v>
      </c>
      <c r="E11" s="17">
        <v>0.253655443091303</v>
      </c>
      <c r="F11" s="17"/>
      <c r="G11" s="17">
        <v>0.28038236118098098</v>
      </c>
      <c r="H11" s="17">
        <v>0.222984283680944</v>
      </c>
      <c r="I11" s="17">
        <v>0.23467992690829401</v>
      </c>
      <c r="J11" s="17">
        <v>0.24319177450859999</v>
      </c>
      <c r="K11" s="17">
        <v>0.26735461467602301</v>
      </c>
      <c r="L11" s="17">
        <v>0.24507858145847</v>
      </c>
      <c r="M11" s="17"/>
      <c r="N11" s="17">
        <v>0.23317387771258999</v>
      </c>
      <c r="O11" s="17">
        <v>0.23973670420707399</v>
      </c>
      <c r="P11" s="17">
        <v>0.26703643193794901</v>
      </c>
      <c r="Q11" s="17">
        <v>0.25040982066914202</v>
      </c>
      <c r="R11" s="17"/>
      <c r="S11" s="17">
        <v>0.27018514763621598</v>
      </c>
      <c r="T11" s="17">
        <v>0.265916375881594</v>
      </c>
      <c r="U11" s="17">
        <v>0.25832457829524402</v>
      </c>
      <c r="V11" s="17">
        <v>0.26983311462689202</v>
      </c>
      <c r="W11" s="17">
        <v>0.20090158100849101</v>
      </c>
      <c r="X11" s="17">
        <v>0.240251831984193</v>
      </c>
      <c r="Y11" s="17">
        <v>0.235626606874454</v>
      </c>
      <c r="Z11" s="17">
        <v>0.21655853668736</v>
      </c>
      <c r="AA11" s="17">
        <v>0.25724384299818998</v>
      </c>
      <c r="AB11" s="17">
        <v>0.21922731004327001</v>
      </c>
      <c r="AC11" s="17">
        <v>0.20473699995912301</v>
      </c>
      <c r="AD11" s="17">
        <v>0.281527314590513</v>
      </c>
      <c r="AE11" s="17"/>
      <c r="AF11" s="17">
        <v>0.31522183656701502</v>
      </c>
      <c r="AG11" s="17">
        <v>0.28759886298558202</v>
      </c>
      <c r="AH11" s="17">
        <v>0.28009892983963502</v>
      </c>
      <c r="AI11" s="17">
        <v>0.284431923912704</v>
      </c>
      <c r="AJ11" s="17">
        <v>0.23127088879173299</v>
      </c>
      <c r="AK11" s="17">
        <v>0.26363109515045902</v>
      </c>
      <c r="AL11" s="17">
        <v>0.247321620702527</v>
      </c>
      <c r="AM11" s="17">
        <v>0.27033339409190399</v>
      </c>
      <c r="AN11" s="17">
        <v>0.22459672678413001</v>
      </c>
      <c r="AO11" s="17">
        <v>0.20446622672894099</v>
      </c>
      <c r="AP11" s="17">
        <v>0.214615952018408</v>
      </c>
      <c r="AQ11" s="17">
        <v>0.24104638391115901</v>
      </c>
      <c r="AR11" s="17">
        <v>0.184405243426877</v>
      </c>
      <c r="AS11" s="17">
        <v>0.28621847771416298</v>
      </c>
      <c r="AT11" s="17">
        <v>0.26011712592970798</v>
      </c>
      <c r="AU11" s="17">
        <v>0.20771337204941701</v>
      </c>
      <c r="AV11" s="17"/>
      <c r="AW11" s="17">
        <v>0.23650577271460499</v>
      </c>
      <c r="AX11" s="17">
        <v>0.234827800083792</v>
      </c>
      <c r="AY11" s="17">
        <v>0.25185972385330901</v>
      </c>
      <c r="AZ11" s="17">
        <v>0.26201941620180602</v>
      </c>
      <c r="BA11" s="17">
        <v>0.23658989727305299</v>
      </c>
      <c r="BB11" s="17">
        <v>0.308110616575347</v>
      </c>
      <c r="BC11" s="17"/>
      <c r="BD11" s="17">
        <v>0.25199574588166201</v>
      </c>
      <c r="BE11" s="17">
        <v>0.25749168957508001</v>
      </c>
      <c r="BF11" s="17">
        <v>0.248730238751522</v>
      </c>
      <c r="BG11" s="17">
        <v>0.202168117493051</v>
      </c>
      <c r="BH11" s="17">
        <v>0.24511805140491899</v>
      </c>
      <c r="BI11" s="17"/>
      <c r="BJ11" s="17">
        <v>0.25146604207400702</v>
      </c>
      <c r="BK11" s="17">
        <v>0.22601642024676399</v>
      </c>
      <c r="BL11" s="17"/>
      <c r="BM11" s="17">
        <v>0.24985466724151201</v>
      </c>
      <c r="BN11" s="17">
        <v>0.23078788910506301</v>
      </c>
      <c r="BO11" s="17"/>
      <c r="BP11" s="17">
        <v>0.231458541692388</v>
      </c>
      <c r="BQ11" s="17">
        <v>0.235871986825511</v>
      </c>
      <c r="BR11" s="17">
        <v>0.238960725290704</v>
      </c>
      <c r="BS11" s="17">
        <v>0.25258987178518</v>
      </c>
      <c r="BT11" s="17"/>
      <c r="BU11" s="17">
        <v>0.22000379281104401</v>
      </c>
      <c r="BV11" s="17">
        <v>0.28194273269104098</v>
      </c>
      <c r="BW11" s="17"/>
      <c r="BX11" s="17">
        <v>0.203847580084727</v>
      </c>
      <c r="BY11" s="17">
        <v>0.264471610109966</v>
      </c>
      <c r="BZ11" s="17"/>
      <c r="CA11" s="17">
        <v>0.12130519389026</v>
      </c>
      <c r="CB11" s="17">
        <v>0.287547510293578</v>
      </c>
      <c r="CC11" s="17">
        <v>0.178165874685356</v>
      </c>
      <c r="CD11" s="17">
        <v>0.31532129232969502</v>
      </c>
    </row>
    <row r="12" spans="2:82">
      <c r="B12" s="18" t="s">
        <v>226</v>
      </c>
      <c r="C12" s="17">
        <v>0.123013191871333</v>
      </c>
      <c r="D12" s="17">
        <v>0.13028013661002399</v>
      </c>
      <c r="E12" s="17">
        <v>0.11638207422388901</v>
      </c>
      <c r="F12" s="17"/>
      <c r="G12" s="17">
        <v>0.15009639781214401</v>
      </c>
      <c r="H12" s="17">
        <v>0.117324245904351</v>
      </c>
      <c r="I12" s="17">
        <v>0.10631995792037199</v>
      </c>
      <c r="J12" s="17">
        <v>0.11742712958895</v>
      </c>
      <c r="K12" s="17">
        <v>0.14507893664705299</v>
      </c>
      <c r="L12" s="17">
        <v>0.112997497849844</v>
      </c>
      <c r="M12" s="17"/>
      <c r="N12" s="17">
        <v>0.14101633485625401</v>
      </c>
      <c r="O12" s="17">
        <v>0.12783993415537701</v>
      </c>
      <c r="P12" s="17">
        <v>0.101595919611716</v>
      </c>
      <c r="Q12" s="17">
        <v>0.11280560769483</v>
      </c>
      <c r="R12" s="17"/>
      <c r="S12" s="17">
        <v>0.10615627106473401</v>
      </c>
      <c r="T12" s="17">
        <v>0.132332519489503</v>
      </c>
      <c r="U12" s="17">
        <v>0.13090347846258199</v>
      </c>
      <c r="V12" s="17">
        <v>0.110325678303637</v>
      </c>
      <c r="W12" s="17">
        <v>0.13675110229804199</v>
      </c>
      <c r="X12" s="17">
        <v>0.138422557279441</v>
      </c>
      <c r="Y12" s="17">
        <v>9.8887286969438506E-2</v>
      </c>
      <c r="Z12" s="17">
        <v>0.123936330240007</v>
      </c>
      <c r="AA12" s="17">
        <v>8.3089162833006894E-2</v>
      </c>
      <c r="AB12" s="17">
        <v>0.173509836531168</v>
      </c>
      <c r="AC12" s="17">
        <v>0.116697845396959</v>
      </c>
      <c r="AD12" s="17">
        <v>0.16857490128847499</v>
      </c>
      <c r="AE12" s="17"/>
      <c r="AF12" s="17">
        <v>8.9114822483280495E-2</v>
      </c>
      <c r="AG12" s="17">
        <v>6.1688708613732997E-2</v>
      </c>
      <c r="AH12" s="17">
        <v>6.11764610820019E-2</v>
      </c>
      <c r="AI12" s="17">
        <v>0.118301531653122</v>
      </c>
      <c r="AJ12" s="17">
        <v>0.120953147541143</v>
      </c>
      <c r="AK12" s="17">
        <v>0.14779563092311199</v>
      </c>
      <c r="AL12" s="17">
        <v>0.11806756371645299</v>
      </c>
      <c r="AM12" s="17">
        <v>8.8111007676784994E-2</v>
      </c>
      <c r="AN12" s="17">
        <v>0.14516809171671399</v>
      </c>
      <c r="AO12" s="17">
        <v>0.118630817352236</v>
      </c>
      <c r="AP12" s="17">
        <v>0.13300145432221699</v>
      </c>
      <c r="AQ12" s="17">
        <v>0.122219092138301</v>
      </c>
      <c r="AR12" s="17">
        <v>0.17598361786431899</v>
      </c>
      <c r="AS12" s="17">
        <v>0.122998430807822</v>
      </c>
      <c r="AT12" s="17">
        <v>0.17894704798236899</v>
      </c>
      <c r="AU12" s="17">
        <v>0.122054320548509</v>
      </c>
      <c r="AV12" s="17"/>
      <c r="AW12" s="17">
        <v>0.119482914021387</v>
      </c>
      <c r="AX12" s="17">
        <v>0.12766701772271999</v>
      </c>
      <c r="AY12" s="17">
        <v>0.11574337071876099</v>
      </c>
      <c r="AZ12" s="17">
        <v>0.118885511639765</v>
      </c>
      <c r="BA12" s="17">
        <v>0.15072206804829699</v>
      </c>
      <c r="BB12" s="17">
        <v>9.3717506426180597E-2</v>
      </c>
      <c r="BC12" s="17"/>
      <c r="BD12" s="17">
        <v>9.1905172035912003E-2</v>
      </c>
      <c r="BE12" s="17">
        <v>0.147013853660136</v>
      </c>
      <c r="BF12" s="17">
        <v>0.14080109434963201</v>
      </c>
      <c r="BG12" s="17">
        <v>0.13731116838157201</v>
      </c>
      <c r="BH12" s="17">
        <v>0.13895535085163499</v>
      </c>
      <c r="BI12" s="17"/>
      <c r="BJ12" s="17">
        <v>0.130408071344357</v>
      </c>
      <c r="BK12" s="17">
        <v>8.98827626750308E-2</v>
      </c>
      <c r="BL12" s="17"/>
      <c r="BM12" s="17">
        <v>0.124661215786596</v>
      </c>
      <c r="BN12" s="17">
        <v>0.11666690271395599</v>
      </c>
      <c r="BO12" s="17"/>
      <c r="BP12" s="17">
        <v>0.108066252977824</v>
      </c>
      <c r="BQ12" s="17">
        <v>0.108189769468532</v>
      </c>
      <c r="BR12" s="17">
        <v>0.118995653923576</v>
      </c>
      <c r="BS12" s="17">
        <v>0.128513009723696</v>
      </c>
      <c r="BT12" s="17"/>
      <c r="BU12" s="17">
        <v>0.117464759814653</v>
      </c>
      <c r="BV12" s="17">
        <v>0.13007611977389399</v>
      </c>
      <c r="BW12" s="17"/>
      <c r="BX12" s="17">
        <v>0.105709224613717</v>
      </c>
      <c r="BY12" s="17">
        <v>0.129876910638246</v>
      </c>
      <c r="BZ12" s="17"/>
      <c r="CA12" s="17">
        <v>7.4818372156462601E-2</v>
      </c>
      <c r="CB12" s="17">
        <v>0.144110054907785</v>
      </c>
      <c r="CC12" s="17">
        <v>0.109793387564697</v>
      </c>
      <c r="CD12" s="17">
        <v>0.12941325106104901</v>
      </c>
    </row>
    <row r="13" spans="2:82">
      <c r="B13" s="18" t="s">
        <v>227</v>
      </c>
      <c r="C13" s="17">
        <v>2.8606612232592501E-2</v>
      </c>
      <c r="D13" s="17">
        <v>3.4649897469298002E-2</v>
      </c>
      <c r="E13" s="17">
        <v>2.29168164096629E-2</v>
      </c>
      <c r="F13" s="17"/>
      <c r="G13" s="17">
        <v>3.03669936745267E-2</v>
      </c>
      <c r="H13" s="17">
        <v>2.8240418563421299E-2</v>
      </c>
      <c r="I13" s="17">
        <v>3.5010518141776803E-2</v>
      </c>
      <c r="J13" s="17">
        <v>2.5532236944303999E-2</v>
      </c>
      <c r="K13" s="17">
        <v>4.4966223535279203E-2</v>
      </c>
      <c r="L13" s="17">
        <v>1.4037949162411301E-2</v>
      </c>
      <c r="M13" s="17"/>
      <c r="N13" s="17">
        <v>2.7387908216223299E-2</v>
      </c>
      <c r="O13" s="17">
        <v>2.8224130068523201E-2</v>
      </c>
      <c r="P13" s="17">
        <v>2.24450080417249E-2</v>
      </c>
      <c r="Q13" s="17">
        <v>3.6485674069527602E-2</v>
      </c>
      <c r="R13" s="17"/>
      <c r="S13" s="17">
        <v>2.9873556269618899E-2</v>
      </c>
      <c r="T13" s="17">
        <v>2.3919794715412598E-2</v>
      </c>
      <c r="U13" s="17">
        <v>2.4088380752790899E-2</v>
      </c>
      <c r="V13" s="17">
        <v>2.67507320477069E-2</v>
      </c>
      <c r="W13" s="17">
        <v>3.1032892285597E-2</v>
      </c>
      <c r="X13" s="17">
        <v>4.4580335258190898E-2</v>
      </c>
      <c r="Y13" s="17">
        <v>2.70306222368355E-2</v>
      </c>
      <c r="Z13" s="17">
        <v>1.2712380049814301E-2</v>
      </c>
      <c r="AA13" s="17">
        <v>2.0624768239815801E-2</v>
      </c>
      <c r="AB13" s="17">
        <v>2.4793529589779401E-2</v>
      </c>
      <c r="AC13" s="17">
        <v>4.4650706579772298E-2</v>
      </c>
      <c r="AD13" s="17">
        <v>4.6396436745739102E-2</v>
      </c>
      <c r="AE13" s="17"/>
      <c r="AF13" s="17">
        <v>0.15437145161760299</v>
      </c>
      <c r="AG13" s="17">
        <v>3.6738065031499199E-2</v>
      </c>
      <c r="AH13" s="17">
        <v>3.31678714065472E-2</v>
      </c>
      <c r="AI13" s="17">
        <v>2.78137762290671E-2</v>
      </c>
      <c r="AJ13" s="17">
        <v>2.2443020242692301E-2</v>
      </c>
      <c r="AK13" s="17">
        <v>1.20127252574558E-2</v>
      </c>
      <c r="AL13" s="17">
        <v>4.0348229794325501E-2</v>
      </c>
      <c r="AM13" s="17">
        <v>3.6231822510653197E-2</v>
      </c>
      <c r="AN13" s="17">
        <v>1.57738130948126E-2</v>
      </c>
      <c r="AO13" s="17">
        <v>2.0370570626776101E-2</v>
      </c>
      <c r="AP13" s="17">
        <v>2.7714678823703098E-2</v>
      </c>
      <c r="AQ13" s="17">
        <v>3.75636112462234E-2</v>
      </c>
      <c r="AR13" s="17">
        <v>4.8666936804516003E-2</v>
      </c>
      <c r="AS13" s="17">
        <v>3.4763573943344298E-2</v>
      </c>
      <c r="AT13" s="17">
        <v>0</v>
      </c>
      <c r="AU13" s="17">
        <v>3.79284798603216E-2</v>
      </c>
      <c r="AV13" s="17"/>
      <c r="AW13" s="17">
        <v>3.4635995549944003E-2</v>
      </c>
      <c r="AX13" s="17">
        <v>2.25392753321229E-2</v>
      </c>
      <c r="AY13" s="17">
        <v>2.8431149315308199E-2</v>
      </c>
      <c r="AZ13" s="17">
        <v>2.2707505201775099E-2</v>
      </c>
      <c r="BA13" s="17">
        <v>3.9950721808158701E-2</v>
      </c>
      <c r="BB13" s="17">
        <v>3.2486329136184697E-2</v>
      </c>
      <c r="BC13" s="17"/>
      <c r="BD13" s="17">
        <v>2.28034155571104E-2</v>
      </c>
      <c r="BE13" s="17">
        <v>3.1757175324854503E-2</v>
      </c>
      <c r="BF13" s="17">
        <v>3.50392344194436E-2</v>
      </c>
      <c r="BG13" s="17">
        <v>3.4901717570192697E-2</v>
      </c>
      <c r="BH13" s="17">
        <v>0</v>
      </c>
      <c r="BI13" s="17"/>
      <c r="BJ13" s="17">
        <v>2.7724435214528199E-2</v>
      </c>
      <c r="BK13" s="17">
        <v>3.2406149035332101E-2</v>
      </c>
      <c r="BL13" s="17"/>
      <c r="BM13" s="17">
        <v>2.79397031419246E-2</v>
      </c>
      <c r="BN13" s="17">
        <v>3.1365560590587899E-2</v>
      </c>
      <c r="BO13" s="17"/>
      <c r="BP13" s="17">
        <v>2.59526287376531E-2</v>
      </c>
      <c r="BQ13" s="17">
        <v>3.5722712200366297E-2</v>
      </c>
      <c r="BR13" s="17">
        <v>2.03456826609466E-2</v>
      </c>
      <c r="BS13" s="17">
        <v>2.80934751693196E-2</v>
      </c>
      <c r="BT13" s="17"/>
      <c r="BU13" s="17">
        <v>2.3585426795692099E-2</v>
      </c>
      <c r="BV13" s="17">
        <v>3.4998376674138798E-2</v>
      </c>
      <c r="BW13" s="17"/>
      <c r="BX13" s="17">
        <v>2.2470386805450299E-2</v>
      </c>
      <c r="BY13" s="17">
        <v>3.1040581564322101E-2</v>
      </c>
      <c r="BZ13" s="17"/>
      <c r="CA13" s="17">
        <v>1.34739797495934E-2</v>
      </c>
      <c r="CB13" s="17">
        <v>4.1159384660309897E-2</v>
      </c>
      <c r="CC13" s="17">
        <v>2.1320771649259201E-2</v>
      </c>
      <c r="CD13" s="17">
        <v>2.8263012210407501E-2</v>
      </c>
    </row>
    <row r="14" spans="2:82">
      <c r="B14" s="18" t="s">
        <v>124</v>
      </c>
      <c r="C14" s="17">
        <v>3.20500372850352E-2</v>
      </c>
      <c r="D14" s="17">
        <v>2.22745375060244E-2</v>
      </c>
      <c r="E14" s="17">
        <v>4.1836464548076498E-2</v>
      </c>
      <c r="F14" s="17"/>
      <c r="G14" s="17">
        <v>2.84763553090179E-2</v>
      </c>
      <c r="H14" s="17">
        <v>2.4935264543839E-2</v>
      </c>
      <c r="I14" s="17">
        <v>3.45597320083482E-2</v>
      </c>
      <c r="J14" s="17">
        <v>5.2090004898642503E-2</v>
      </c>
      <c r="K14" s="17">
        <v>2.6397844224297601E-2</v>
      </c>
      <c r="L14" s="17">
        <v>2.5681491013518999E-2</v>
      </c>
      <c r="M14" s="17"/>
      <c r="N14" s="17">
        <v>1.5800153871450701E-2</v>
      </c>
      <c r="O14" s="17">
        <v>2.90977050902088E-2</v>
      </c>
      <c r="P14" s="17">
        <v>3.5288875347774799E-2</v>
      </c>
      <c r="Q14" s="17">
        <v>4.8055885877452902E-2</v>
      </c>
      <c r="R14" s="17"/>
      <c r="S14" s="17">
        <v>2.2104500469839802E-2</v>
      </c>
      <c r="T14" s="17">
        <v>2.9818747593640098E-2</v>
      </c>
      <c r="U14" s="17">
        <v>2.4368862788443701E-2</v>
      </c>
      <c r="V14" s="17">
        <v>3.1222408371315898E-2</v>
      </c>
      <c r="W14" s="17">
        <v>9.9334028752884503E-3</v>
      </c>
      <c r="X14" s="17">
        <v>4.0888501599227099E-2</v>
      </c>
      <c r="Y14" s="17">
        <v>5.5089782352795803E-2</v>
      </c>
      <c r="Z14" s="17">
        <v>2.3360816345283E-2</v>
      </c>
      <c r="AA14" s="17">
        <v>3.5036769672085397E-2</v>
      </c>
      <c r="AB14" s="17">
        <v>3.5068297728708599E-2</v>
      </c>
      <c r="AC14" s="17">
        <v>3.88979763578595E-2</v>
      </c>
      <c r="AD14" s="17">
        <v>5.4909314941741998E-2</v>
      </c>
      <c r="AE14" s="17"/>
      <c r="AF14" s="17">
        <v>8.1221576938979301E-2</v>
      </c>
      <c r="AG14" s="17">
        <v>6.4853812213369305E-2</v>
      </c>
      <c r="AH14" s="17">
        <v>5.6943324022704703E-2</v>
      </c>
      <c r="AI14" s="17">
        <v>3.77391749442497E-2</v>
      </c>
      <c r="AJ14" s="17">
        <v>4.17729120733819E-2</v>
      </c>
      <c r="AK14" s="17">
        <v>2.74237636163078E-2</v>
      </c>
      <c r="AL14" s="17">
        <v>2.3270154278199701E-2</v>
      </c>
      <c r="AM14" s="17">
        <v>4.0462551529151597E-2</v>
      </c>
      <c r="AN14" s="17">
        <v>1.9724086441958201E-2</v>
      </c>
      <c r="AO14" s="17">
        <v>1.5481593942122099E-2</v>
      </c>
      <c r="AP14" s="17">
        <v>2.0615673254374401E-2</v>
      </c>
      <c r="AQ14" s="17">
        <v>1.5733506003530701E-2</v>
      </c>
      <c r="AR14" s="17">
        <v>1.6569520602431501E-2</v>
      </c>
      <c r="AS14" s="17">
        <v>3.0946199978234001E-2</v>
      </c>
      <c r="AT14" s="17">
        <v>1.3001935020526999E-2</v>
      </c>
      <c r="AU14" s="17">
        <v>8.6306072325463192E-3</v>
      </c>
      <c r="AV14" s="17"/>
      <c r="AW14" s="17">
        <v>3.2130918178542703E-2</v>
      </c>
      <c r="AX14" s="17">
        <v>2.96097150491271E-2</v>
      </c>
      <c r="AY14" s="17">
        <v>1.8621662749683101E-2</v>
      </c>
      <c r="AZ14" s="17">
        <v>4.40905651853995E-2</v>
      </c>
      <c r="BA14" s="17">
        <v>3.2510432742477099E-2</v>
      </c>
      <c r="BB14" s="17">
        <v>2.5213311039220698E-2</v>
      </c>
      <c r="BC14" s="17"/>
      <c r="BD14" s="17">
        <v>5.01926543420897E-2</v>
      </c>
      <c r="BE14" s="17">
        <v>3.7807630865664701E-2</v>
      </c>
      <c r="BF14" s="17">
        <v>1.5803622629394099E-2</v>
      </c>
      <c r="BG14" s="17">
        <v>1.9558864495321002E-2</v>
      </c>
      <c r="BH14" s="17">
        <v>1.46080424594915E-2</v>
      </c>
      <c r="BI14" s="17"/>
      <c r="BJ14" s="17">
        <v>3.2046722189912197E-2</v>
      </c>
      <c r="BK14" s="17">
        <v>2.7991920104415698E-2</v>
      </c>
      <c r="BL14" s="17"/>
      <c r="BM14" s="17">
        <v>3.3140332675097597E-2</v>
      </c>
      <c r="BN14" s="17">
        <v>2.3413633318288201E-2</v>
      </c>
      <c r="BO14" s="17"/>
      <c r="BP14" s="17">
        <v>1.68042197947318E-2</v>
      </c>
      <c r="BQ14" s="17">
        <v>3.55465101344545E-2</v>
      </c>
      <c r="BR14" s="17">
        <v>3.3059946903406599E-2</v>
      </c>
      <c r="BS14" s="17">
        <v>3.1642728119612502E-2</v>
      </c>
      <c r="BT14" s="17"/>
      <c r="BU14" s="17">
        <v>1.92369780055614E-2</v>
      </c>
      <c r="BV14" s="17">
        <v>4.8360539599508798E-2</v>
      </c>
      <c r="BW14" s="17"/>
      <c r="BX14" s="17">
        <v>2.0497471874165101E-2</v>
      </c>
      <c r="BY14" s="17">
        <v>3.66324292207163E-2</v>
      </c>
      <c r="BZ14" s="17"/>
      <c r="CA14" s="17">
        <v>9.2768277343395402E-3</v>
      </c>
      <c r="CB14" s="17">
        <v>3.7456383949714601E-2</v>
      </c>
      <c r="CC14" s="17">
        <v>1.0743005197741601E-2</v>
      </c>
      <c r="CD14" s="17">
        <v>5.5621051652751198E-2</v>
      </c>
    </row>
    <row r="15" spans="2:82">
      <c r="B15" s="18" t="s">
        <v>228</v>
      </c>
      <c r="C15" s="21">
        <v>0.56907601368114302</v>
      </c>
      <c r="D15" s="21">
        <v>0.57331760307702795</v>
      </c>
      <c r="E15" s="21">
        <v>0.56520920172706901</v>
      </c>
      <c r="F15" s="21"/>
      <c r="G15" s="21">
        <v>0.51067789202333003</v>
      </c>
      <c r="H15" s="21">
        <v>0.60651578730744504</v>
      </c>
      <c r="I15" s="21">
        <v>0.58942986502120898</v>
      </c>
      <c r="J15" s="21">
        <v>0.56175885405950299</v>
      </c>
      <c r="K15" s="21">
        <v>0.51620238091734705</v>
      </c>
      <c r="L15" s="21">
        <v>0.60220448051575604</v>
      </c>
      <c r="M15" s="21"/>
      <c r="N15" s="21">
        <v>0.582621725343482</v>
      </c>
      <c r="O15" s="21">
        <v>0.57510152647881696</v>
      </c>
      <c r="P15" s="21">
        <v>0.57363376506083497</v>
      </c>
      <c r="Q15" s="21">
        <v>0.55224301168904799</v>
      </c>
      <c r="R15" s="21"/>
      <c r="S15" s="21">
        <v>0.57168052455959195</v>
      </c>
      <c r="T15" s="21">
        <v>0.54801256231984996</v>
      </c>
      <c r="U15" s="21">
        <v>0.56231469970093895</v>
      </c>
      <c r="V15" s="21">
        <v>0.56186806665044797</v>
      </c>
      <c r="W15" s="21">
        <v>0.62138102153258201</v>
      </c>
      <c r="X15" s="21">
        <v>0.53585677387894703</v>
      </c>
      <c r="Y15" s="21">
        <v>0.58336570156647605</v>
      </c>
      <c r="Z15" s="21">
        <v>0.62343193667753505</v>
      </c>
      <c r="AA15" s="21">
        <v>0.60400545625690205</v>
      </c>
      <c r="AB15" s="21">
        <v>0.54740102610707397</v>
      </c>
      <c r="AC15" s="21">
        <v>0.59501647170628602</v>
      </c>
      <c r="AD15" s="21">
        <v>0.44859203243353102</v>
      </c>
      <c r="AE15" s="21"/>
      <c r="AF15" s="21">
        <v>0.36007031239312098</v>
      </c>
      <c r="AG15" s="21">
        <v>0.54912055115581704</v>
      </c>
      <c r="AH15" s="21">
        <v>0.568613413649111</v>
      </c>
      <c r="AI15" s="21">
        <v>0.53171359326085699</v>
      </c>
      <c r="AJ15" s="21">
        <v>0.58356003135104995</v>
      </c>
      <c r="AK15" s="21">
        <v>0.54913678505266605</v>
      </c>
      <c r="AL15" s="21">
        <v>0.57099243150849399</v>
      </c>
      <c r="AM15" s="21">
        <v>0.56486122419150597</v>
      </c>
      <c r="AN15" s="21">
        <v>0.59473728196238396</v>
      </c>
      <c r="AO15" s="21">
        <v>0.64105079134992504</v>
      </c>
      <c r="AP15" s="21">
        <v>0.604052241581298</v>
      </c>
      <c r="AQ15" s="21">
        <v>0.58343740670078603</v>
      </c>
      <c r="AR15" s="21">
        <v>0.57437468130185698</v>
      </c>
      <c r="AS15" s="21">
        <v>0.52507331755643605</v>
      </c>
      <c r="AT15" s="21">
        <v>0.54793389106739598</v>
      </c>
      <c r="AU15" s="21">
        <v>0.62367322030920602</v>
      </c>
      <c r="AV15" s="21"/>
      <c r="AW15" s="21">
        <v>0.57724439953552098</v>
      </c>
      <c r="AX15" s="21">
        <v>0.58535619181223797</v>
      </c>
      <c r="AY15" s="21">
        <v>0.58534409336293802</v>
      </c>
      <c r="AZ15" s="21">
        <v>0.55229700177125396</v>
      </c>
      <c r="BA15" s="21">
        <v>0.54022688012801401</v>
      </c>
      <c r="BB15" s="21">
        <v>0.540472236823067</v>
      </c>
      <c r="BC15" s="21"/>
      <c r="BD15" s="21">
        <v>0.58310301218322602</v>
      </c>
      <c r="BE15" s="21">
        <v>0.525929650574265</v>
      </c>
      <c r="BF15" s="21">
        <v>0.55962580985000898</v>
      </c>
      <c r="BG15" s="21">
        <v>0.60606013205986298</v>
      </c>
      <c r="BH15" s="21">
        <v>0.60131855528395395</v>
      </c>
      <c r="BI15" s="21"/>
      <c r="BJ15" s="21">
        <v>0.55835472917719597</v>
      </c>
      <c r="BK15" s="21">
        <v>0.62370274793845704</v>
      </c>
      <c r="BL15" s="21"/>
      <c r="BM15" s="21">
        <v>0.56440408115486995</v>
      </c>
      <c r="BN15" s="21">
        <v>0.59776601427210596</v>
      </c>
      <c r="BO15" s="21"/>
      <c r="BP15" s="21">
        <v>0.61771835679740295</v>
      </c>
      <c r="BQ15" s="21">
        <v>0.58466902137113697</v>
      </c>
      <c r="BR15" s="21">
        <v>0.58863799122136695</v>
      </c>
      <c r="BS15" s="21">
        <v>0.55916091520219102</v>
      </c>
      <c r="BT15" s="21"/>
      <c r="BU15" s="21">
        <v>0.61970904257305004</v>
      </c>
      <c r="BV15" s="21">
        <v>0.50462223126141703</v>
      </c>
      <c r="BW15" s="21"/>
      <c r="BX15" s="21">
        <v>0.64747533662194001</v>
      </c>
      <c r="BY15" s="21">
        <v>0.53797846846674902</v>
      </c>
      <c r="BZ15" s="21"/>
      <c r="CA15" s="21">
        <v>0.78112562646934502</v>
      </c>
      <c r="CB15" s="21">
        <v>0.48972666618861299</v>
      </c>
      <c r="CC15" s="21">
        <v>0.67997696090294601</v>
      </c>
      <c r="CD15" s="21">
        <v>0.47138139274609703</v>
      </c>
    </row>
    <row r="16" spans="2:82">
      <c r="B16" s="18" t="s">
        <v>229</v>
      </c>
      <c r="C16" s="21">
        <v>0.151619804103925</v>
      </c>
      <c r="D16" s="21">
        <v>0.164930034079322</v>
      </c>
      <c r="E16" s="21">
        <v>0.139298890633552</v>
      </c>
      <c r="F16" s="21"/>
      <c r="G16" s="21">
        <v>0.18046339148667101</v>
      </c>
      <c r="H16" s="21">
        <v>0.145564664467772</v>
      </c>
      <c r="I16" s="21">
        <v>0.14133047606214799</v>
      </c>
      <c r="J16" s="21">
        <v>0.142959366533254</v>
      </c>
      <c r="K16" s="21">
        <v>0.190045160182332</v>
      </c>
      <c r="L16" s="21">
        <v>0.127035447012255</v>
      </c>
      <c r="M16" s="21"/>
      <c r="N16" s="21">
        <v>0.16840424307247701</v>
      </c>
      <c r="O16" s="21">
        <v>0.15606406422390001</v>
      </c>
      <c r="P16" s="21">
        <v>0.124040927653441</v>
      </c>
      <c r="Q16" s="21">
        <v>0.14929128176435699</v>
      </c>
      <c r="R16" s="21"/>
      <c r="S16" s="21">
        <v>0.13602982733435301</v>
      </c>
      <c r="T16" s="21">
        <v>0.156252314204916</v>
      </c>
      <c r="U16" s="21">
        <v>0.15499185921537301</v>
      </c>
      <c r="V16" s="21">
        <v>0.13707641035134399</v>
      </c>
      <c r="W16" s="21">
        <v>0.16778399458363899</v>
      </c>
      <c r="X16" s="21">
        <v>0.18300289253763199</v>
      </c>
      <c r="Y16" s="21">
        <v>0.12591790920627399</v>
      </c>
      <c r="Z16" s="21">
        <v>0.13664871028982101</v>
      </c>
      <c r="AA16" s="21">
        <v>0.10371393107282301</v>
      </c>
      <c r="AB16" s="21">
        <v>0.19830336612094801</v>
      </c>
      <c r="AC16" s="21">
        <v>0.16134855197673201</v>
      </c>
      <c r="AD16" s="21">
        <v>0.214971338034214</v>
      </c>
      <c r="AE16" s="21"/>
      <c r="AF16" s="21">
        <v>0.243486274100884</v>
      </c>
      <c r="AG16" s="21">
        <v>9.8426773645232196E-2</v>
      </c>
      <c r="AH16" s="21">
        <v>9.4344332488549107E-2</v>
      </c>
      <c r="AI16" s="21">
        <v>0.14611530788218899</v>
      </c>
      <c r="AJ16" s="21">
        <v>0.14339616778383599</v>
      </c>
      <c r="AK16" s="21">
        <v>0.15980835618056799</v>
      </c>
      <c r="AL16" s="21">
        <v>0.158415793510779</v>
      </c>
      <c r="AM16" s="21">
        <v>0.124342830187438</v>
      </c>
      <c r="AN16" s="21">
        <v>0.16094190481152701</v>
      </c>
      <c r="AO16" s="21">
        <v>0.13900138797901199</v>
      </c>
      <c r="AP16" s="21">
        <v>0.16071613314592001</v>
      </c>
      <c r="AQ16" s="21">
        <v>0.15978270338452399</v>
      </c>
      <c r="AR16" s="21">
        <v>0.22465055466883399</v>
      </c>
      <c r="AS16" s="21">
        <v>0.157762004751167</v>
      </c>
      <c r="AT16" s="21">
        <v>0.17894704798236899</v>
      </c>
      <c r="AU16" s="21">
        <v>0.15998280040883101</v>
      </c>
      <c r="AV16" s="21"/>
      <c r="AW16" s="21">
        <v>0.15411890957133101</v>
      </c>
      <c r="AX16" s="21">
        <v>0.15020629305484301</v>
      </c>
      <c r="AY16" s="21">
        <v>0.144174520034069</v>
      </c>
      <c r="AZ16" s="21">
        <v>0.14159301684153999</v>
      </c>
      <c r="BA16" s="21">
        <v>0.190672789856456</v>
      </c>
      <c r="BB16" s="21">
        <v>0.126203835562365</v>
      </c>
      <c r="BC16" s="21"/>
      <c r="BD16" s="21">
        <v>0.11470858759302199</v>
      </c>
      <c r="BE16" s="21">
        <v>0.178771028984991</v>
      </c>
      <c r="BF16" s="21">
        <v>0.17584032876907599</v>
      </c>
      <c r="BG16" s="21">
        <v>0.17221288595176501</v>
      </c>
      <c r="BH16" s="21">
        <v>0.13895535085163499</v>
      </c>
      <c r="BI16" s="21"/>
      <c r="BJ16" s="21">
        <v>0.158132506558885</v>
      </c>
      <c r="BK16" s="21">
        <v>0.122288911710363</v>
      </c>
      <c r="BL16" s="21"/>
      <c r="BM16" s="21">
        <v>0.15260091892852001</v>
      </c>
      <c r="BN16" s="21">
        <v>0.148032463304544</v>
      </c>
      <c r="BO16" s="21"/>
      <c r="BP16" s="21">
        <v>0.13401888171547699</v>
      </c>
      <c r="BQ16" s="21">
        <v>0.143912481668898</v>
      </c>
      <c r="BR16" s="21">
        <v>0.139341336584523</v>
      </c>
      <c r="BS16" s="21">
        <v>0.15660648489301601</v>
      </c>
      <c r="BT16" s="21"/>
      <c r="BU16" s="21">
        <v>0.14105018661034499</v>
      </c>
      <c r="BV16" s="21">
        <v>0.16507449644803299</v>
      </c>
      <c r="BW16" s="21"/>
      <c r="BX16" s="21">
        <v>0.12817961141916701</v>
      </c>
      <c r="BY16" s="21">
        <v>0.16091749220256801</v>
      </c>
      <c r="BZ16" s="21"/>
      <c r="CA16" s="21">
        <v>8.8292351906055902E-2</v>
      </c>
      <c r="CB16" s="21">
        <v>0.185269439568095</v>
      </c>
      <c r="CC16" s="21">
        <v>0.131114159213956</v>
      </c>
      <c r="CD16" s="21">
        <v>0.15767626327145601</v>
      </c>
    </row>
    <row r="17" spans="2:82">
      <c r="B17" s="18" t="s">
        <v>230</v>
      </c>
      <c r="C17" s="22">
        <v>0.41745620957721802</v>
      </c>
      <c r="D17" s="22">
        <v>0.40838756899770601</v>
      </c>
      <c r="E17" s="22">
        <v>0.42591031109351701</v>
      </c>
      <c r="F17" s="22"/>
      <c r="G17" s="22">
        <v>0.33021450053666002</v>
      </c>
      <c r="H17" s="22">
        <v>0.46095112283967299</v>
      </c>
      <c r="I17" s="22">
        <v>0.44809938895905999</v>
      </c>
      <c r="J17" s="22">
        <v>0.41879948752624901</v>
      </c>
      <c r="K17" s="22">
        <v>0.32615722073501502</v>
      </c>
      <c r="L17" s="22">
        <v>0.47516903350350098</v>
      </c>
      <c r="M17" s="22"/>
      <c r="N17" s="22">
        <v>0.41421748227100502</v>
      </c>
      <c r="O17" s="22">
        <v>0.419037462254918</v>
      </c>
      <c r="P17" s="22">
        <v>0.44959283740739397</v>
      </c>
      <c r="Q17" s="22">
        <v>0.40295172992469103</v>
      </c>
      <c r="R17" s="22"/>
      <c r="S17" s="22">
        <v>0.43565069722523903</v>
      </c>
      <c r="T17" s="22">
        <v>0.39176024811493498</v>
      </c>
      <c r="U17" s="22">
        <v>0.407322840485566</v>
      </c>
      <c r="V17" s="22">
        <v>0.42479165629910298</v>
      </c>
      <c r="W17" s="22">
        <v>0.45359702694894199</v>
      </c>
      <c r="X17" s="22">
        <v>0.35285388134131501</v>
      </c>
      <c r="Y17" s="22">
        <v>0.457447792360202</v>
      </c>
      <c r="Z17" s="22">
        <v>0.48678322638771399</v>
      </c>
      <c r="AA17" s="22">
        <v>0.50029152518407904</v>
      </c>
      <c r="AB17" s="22">
        <v>0.34909765998612602</v>
      </c>
      <c r="AC17" s="22">
        <v>0.43366791972955498</v>
      </c>
      <c r="AD17" s="22">
        <v>0.23362069439931701</v>
      </c>
      <c r="AE17" s="22"/>
      <c r="AF17" s="22">
        <v>0.116584038292237</v>
      </c>
      <c r="AG17" s="22">
        <v>0.45069377751058398</v>
      </c>
      <c r="AH17" s="22">
        <v>0.47426908116056199</v>
      </c>
      <c r="AI17" s="22">
        <v>0.38559828537866803</v>
      </c>
      <c r="AJ17" s="22">
        <v>0.44016386356721399</v>
      </c>
      <c r="AK17" s="22">
        <v>0.38932842887209801</v>
      </c>
      <c r="AL17" s="22">
        <v>0.41257663799771599</v>
      </c>
      <c r="AM17" s="22">
        <v>0.440518394004068</v>
      </c>
      <c r="AN17" s="22">
        <v>0.43379537715085698</v>
      </c>
      <c r="AO17" s="22">
        <v>0.50204940337091397</v>
      </c>
      <c r="AP17" s="22">
        <v>0.44333610843537802</v>
      </c>
      <c r="AQ17" s="22">
        <v>0.42365470331626198</v>
      </c>
      <c r="AR17" s="22">
        <v>0.34972412663302299</v>
      </c>
      <c r="AS17" s="22">
        <v>0.36731131280527002</v>
      </c>
      <c r="AT17" s="22">
        <v>0.36898684308502699</v>
      </c>
      <c r="AU17" s="22">
        <v>0.46369041990037502</v>
      </c>
      <c r="AV17" s="22"/>
      <c r="AW17" s="22">
        <v>0.42312548996419003</v>
      </c>
      <c r="AX17" s="22">
        <v>0.43514989875739502</v>
      </c>
      <c r="AY17" s="22">
        <v>0.44116957332886803</v>
      </c>
      <c r="AZ17" s="22">
        <v>0.41070398492971499</v>
      </c>
      <c r="BA17" s="22">
        <v>0.34955409027155798</v>
      </c>
      <c r="BB17" s="22">
        <v>0.41426840126070202</v>
      </c>
      <c r="BC17" s="22"/>
      <c r="BD17" s="22">
        <v>0.46839442459020297</v>
      </c>
      <c r="BE17" s="22">
        <v>0.34715862158927402</v>
      </c>
      <c r="BF17" s="22">
        <v>0.38378548108093302</v>
      </c>
      <c r="BG17" s="22">
        <v>0.43384724610809799</v>
      </c>
      <c r="BH17" s="22">
        <v>0.46236320443231899</v>
      </c>
      <c r="BI17" s="22"/>
      <c r="BJ17" s="22">
        <v>0.40022222261831097</v>
      </c>
      <c r="BK17" s="22">
        <v>0.50141383622809399</v>
      </c>
      <c r="BL17" s="22"/>
      <c r="BM17" s="22">
        <v>0.41180316222634999</v>
      </c>
      <c r="BN17" s="22">
        <v>0.44973355096756201</v>
      </c>
      <c r="BO17" s="22"/>
      <c r="BP17" s="22">
        <v>0.48369947508192601</v>
      </c>
      <c r="BQ17" s="22">
        <v>0.44075653970223899</v>
      </c>
      <c r="BR17" s="22">
        <v>0.44929665463684398</v>
      </c>
      <c r="BS17" s="22">
        <v>0.40255443030917498</v>
      </c>
      <c r="BT17" s="22"/>
      <c r="BU17" s="22">
        <v>0.47865885596270502</v>
      </c>
      <c r="BV17" s="22">
        <v>0.33954773481338402</v>
      </c>
      <c r="BW17" s="22"/>
      <c r="BX17" s="22">
        <v>0.51929572520277301</v>
      </c>
      <c r="BY17" s="22">
        <v>0.377060976264181</v>
      </c>
      <c r="BZ17" s="22"/>
      <c r="CA17" s="22">
        <v>0.69283327456328903</v>
      </c>
      <c r="CB17" s="22">
        <v>0.30445722662051899</v>
      </c>
      <c r="CC17" s="22">
        <v>0.54886280168898904</v>
      </c>
      <c r="CD17" s="22">
        <v>0.31370512947464102</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0.24956767671465199</v>
      </c>
      <c r="D9" s="17">
        <v>0.253897733430896</v>
      </c>
      <c r="E9" s="17">
        <v>0.24268348410048499</v>
      </c>
      <c r="F9" s="17"/>
      <c r="G9" s="17">
        <v>0.25520404594831497</v>
      </c>
      <c r="H9" s="17">
        <v>0.29856657157264199</v>
      </c>
      <c r="I9" s="17">
        <v>0.26207654338298297</v>
      </c>
      <c r="J9" s="17">
        <v>0.234991130587106</v>
      </c>
      <c r="K9" s="17">
        <v>0.219979195754681</v>
      </c>
      <c r="L9" s="17">
        <v>0.227343176578373</v>
      </c>
      <c r="M9" s="17"/>
      <c r="N9" s="17">
        <v>0.29355786920949301</v>
      </c>
      <c r="O9" s="17">
        <v>0.23877649436422799</v>
      </c>
      <c r="P9" s="17">
        <v>0.246564971701665</v>
      </c>
      <c r="Q9" s="17">
        <v>0.21833090987925599</v>
      </c>
      <c r="R9" s="17"/>
      <c r="S9" s="17">
        <v>0.283030924208234</v>
      </c>
      <c r="T9" s="17">
        <v>0.23196880692392499</v>
      </c>
      <c r="U9" s="17">
        <v>0.244185403288872</v>
      </c>
      <c r="V9" s="17">
        <v>0.23895119866720699</v>
      </c>
      <c r="W9" s="17">
        <v>0.216896208065535</v>
      </c>
      <c r="X9" s="17">
        <v>0.248237333105818</v>
      </c>
      <c r="Y9" s="17">
        <v>0.26239703038093198</v>
      </c>
      <c r="Z9" s="17">
        <v>0.20958798467283399</v>
      </c>
      <c r="AA9" s="17">
        <v>0.26492289497375399</v>
      </c>
      <c r="AB9" s="17">
        <v>0.24677347572216199</v>
      </c>
      <c r="AC9" s="17">
        <v>0.24890673165987301</v>
      </c>
      <c r="AD9" s="17">
        <v>0.26836155778061599</v>
      </c>
      <c r="AE9" s="17"/>
      <c r="AF9" s="17">
        <v>0.29429454111564501</v>
      </c>
      <c r="AG9" s="17">
        <v>0.214753656336055</v>
      </c>
      <c r="AH9" s="17">
        <v>0.27794731256619298</v>
      </c>
      <c r="AI9" s="17">
        <v>0.19069014644044499</v>
      </c>
      <c r="AJ9" s="17">
        <v>0.25488510860308999</v>
      </c>
      <c r="AK9" s="17">
        <v>0.25149578993917898</v>
      </c>
      <c r="AL9" s="17">
        <v>0.21412604927110401</v>
      </c>
      <c r="AM9" s="17">
        <v>0.26489131860016801</v>
      </c>
      <c r="AN9" s="17">
        <v>0.28349099942452</v>
      </c>
      <c r="AO9" s="17">
        <v>0.252964804628103</v>
      </c>
      <c r="AP9" s="17">
        <v>0.26117461032978501</v>
      </c>
      <c r="AQ9" s="17">
        <v>0.24647088460422101</v>
      </c>
      <c r="AR9" s="17">
        <v>0.28247757819406799</v>
      </c>
      <c r="AS9" s="17">
        <v>0.235466148535461</v>
      </c>
      <c r="AT9" s="17">
        <v>0.25318997877097599</v>
      </c>
      <c r="AU9" s="17">
        <v>0.341258077683116</v>
      </c>
      <c r="AV9" s="17"/>
      <c r="AW9" s="17">
        <v>0.29440831205795598</v>
      </c>
      <c r="AX9" s="17">
        <v>0.24631878058038501</v>
      </c>
      <c r="AY9" s="17">
        <v>0.25093725636218001</v>
      </c>
      <c r="AZ9" s="17">
        <v>0.22546719328421</v>
      </c>
      <c r="BA9" s="17">
        <v>0.22156038483288701</v>
      </c>
      <c r="BB9" s="17">
        <v>0.224794441576535</v>
      </c>
      <c r="BC9" s="17"/>
      <c r="BD9" s="17">
        <v>0.20336512288809899</v>
      </c>
      <c r="BE9" s="17">
        <v>0.225328219790947</v>
      </c>
      <c r="BF9" s="17">
        <v>0.291617268205833</v>
      </c>
      <c r="BG9" s="17">
        <v>0.34515381733711897</v>
      </c>
      <c r="BH9" s="17">
        <v>0.35318030497992398</v>
      </c>
      <c r="BI9" s="17"/>
      <c r="BJ9" s="17">
        <v>0.237266919513724</v>
      </c>
      <c r="BK9" s="17">
        <v>0.305929243172473</v>
      </c>
      <c r="BL9" s="17"/>
      <c r="BM9" s="17">
        <v>0.243584216601307</v>
      </c>
      <c r="BN9" s="17">
        <v>0.27861237462927102</v>
      </c>
      <c r="BO9" s="17"/>
      <c r="BP9" s="17">
        <v>0.28317363689599201</v>
      </c>
      <c r="BQ9" s="17">
        <v>0.309525141837309</v>
      </c>
      <c r="BR9" s="17">
        <v>0.28732018780933699</v>
      </c>
      <c r="BS9" s="17">
        <v>0.23184400341861999</v>
      </c>
      <c r="BT9" s="17"/>
      <c r="BU9" s="17">
        <v>0.29053864316269001</v>
      </c>
      <c r="BV9" s="17">
        <v>0.19741330604476201</v>
      </c>
      <c r="BW9" s="17"/>
      <c r="BX9" s="17">
        <v>0.35892600050947499</v>
      </c>
      <c r="BY9" s="17">
        <v>0.20619006462292699</v>
      </c>
      <c r="BZ9" s="17"/>
      <c r="CA9" s="17">
        <v>0.31450967406663399</v>
      </c>
      <c r="CB9" s="17">
        <v>0.10424221523083201</v>
      </c>
      <c r="CC9" s="17">
        <v>0.43486693304992002</v>
      </c>
      <c r="CD9" s="17">
        <v>0.17403203784346499</v>
      </c>
    </row>
    <row r="10" spans="2:82">
      <c r="B10" s="18" t="s">
        <v>224</v>
      </c>
      <c r="C10" s="17">
        <v>0.45740886200637698</v>
      </c>
      <c r="D10" s="17">
        <v>0.46015541948708699</v>
      </c>
      <c r="E10" s="17">
        <v>0.45661451639647599</v>
      </c>
      <c r="F10" s="17"/>
      <c r="G10" s="17">
        <v>0.44010290847281802</v>
      </c>
      <c r="H10" s="17">
        <v>0.42012800914067999</v>
      </c>
      <c r="I10" s="17">
        <v>0.43528383609523202</v>
      </c>
      <c r="J10" s="17">
        <v>0.434442702602305</v>
      </c>
      <c r="K10" s="17">
        <v>0.49414761529611301</v>
      </c>
      <c r="L10" s="17">
        <v>0.51141811801747095</v>
      </c>
      <c r="M10" s="17"/>
      <c r="N10" s="17">
        <v>0.49139264899339902</v>
      </c>
      <c r="O10" s="17">
        <v>0.47578901683800801</v>
      </c>
      <c r="P10" s="17">
        <v>0.40356997716117599</v>
      </c>
      <c r="Q10" s="17">
        <v>0.44821516288409102</v>
      </c>
      <c r="R10" s="17"/>
      <c r="S10" s="17">
        <v>0.46142033988912701</v>
      </c>
      <c r="T10" s="17">
        <v>0.50012744140738097</v>
      </c>
      <c r="U10" s="17">
        <v>0.425528625735072</v>
      </c>
      <c r="V10" s="17">
        <v>0.43933750913337799</v>
      </c>
      <c r="W10" s="17">
        <v>0.48455905404456201</v>
      </c>
      <c r="X10" s="17">
        <v>0.418851000680865</v>
      </c>
      <c r="Y10" s="17">
        <v>0.43110953057253998</v>
      </c>
      <c r="Z10" s="17">
        <v>0.45388131086522798</v>
      </c>
      <c r="AA10" s="17">
        <v>0.47734652757624801</v>
      </c>
      <c r="AB10" s="17">
        <v>0.47284949290665501</v>
      </c>
      <c r="AC10" s="17">
        <v>0.44800371386278698</v>
      </c>
      <c r="AD10" s="17">
        <v>0.416232298942461</v>
      </c>
      <c r="AE10" s="17"/>
      <c r="AF10" s="17">
        <v>0.34824556378597199</v>
      </c>
      <c r="AG10" s="17">
        <v>0.422482439441554</v>
      </c>
      <c r="AH10" s="17">
        <v>0.39507809177018999</v>
      </c>
      <c r="AI10" s="17">
        <v>0.44033060174129002</v>
      </c>
      <c r="AJ10" s="17">
        <v>0.43338355204783402</v>
      </c>
      <c r="AK10" s="17">
        <v>0.48537609809074</v>
      </c>
      <c r="AL10" s="17">
        <v>0.46153421026957903</v>
      </c>
      <c r="AM10" s="17">
        <v>0.46296108762654797</v>
      </c>
      <c r="AN10" s="17">
        <v>0.48130858668334398</v>
      </c>
      <c r="AO10" s="17">
        <v>0.476416902052056</v>
      </c>
      <c r="AP10" s="17">
        <v>0.47322998351231299</v>
      </c>
      <c r="AQ10" s="17">
        <v>0.480502116583927</v>
      </c>
      <c r="AR10" s="17">
        <v>0.439891344545561</v>
      </c>
      <c r="AS10" s="17">
        <v>0.52374823040894303</v>
      </c>
      <c r="AT10" s="17">
        <v>0.52266749953469405</v>
      </c>
      <c r="AU10" s="17">
        <v>0.469932528161148</v>
      </c>
      <c r="AV10" s="17"/>
      <c r="AW10" s="17">
        <v>0.45292360804891502</v>
      </c>
      <c r="AX10" s="17">
        <v>0.46912527822558597</v>
      </c>
      <c r="AY10" s="17">
        <v>0.434338127853514</v>
      </c>
      <c r="AZ10" s="17">
        <v>0.44560959191677402</v>
      </c>
      <c r="BA10" s="17">
        <v>0.47712460982746402</v>
      </c>
      <c r="BB10" s="17">
        <v>0.47929802099607199</v>
      </c>
      <c r="BC10" s="17"/>
      <c r="BD10" s="17">
        <v>0.46051491328578098</v>
      </c>
      <c r="BE10" s="17">
        <v>0.45161780559127901</v>
      </c>
      <c r="BF10" s="17">
        <v>0.46431563361977402</v>
      </c>
      <c r="BG10" s="17">
        <v>0.44611790775843801</v>
      </c>
      <c r="BH10" s="17">
        <v>0.52482929563070402</v>
      </c>
      <c r="BI10" s="17"/>
      <c r="BJ10" s="17">
        <v>0.45838872395604202</v>
      </c>
      <c r="BK10" s="17">
        <v>0.45653488168278999</v>
      </c>
      <c r="BL10" s="17"/>
      <c r="BM10" s="17">
        <v>0.45661429205516202</v>
      </c>
      <c r="BN10" s="17">
        <v>0.46610140626364299</v>
      </c>
      <c r="BO10" s="17"/>
      <c r="BP10" s="17">
        <v>0.45096277531470103</v>
      </c>
      <c r="BQ10" s="17">
        <v>0.44972757042509698</v>
      </c>
      <c r="BR10" s="17">
        <v>0.47014116895862201</v>
      </c>
      <c r="BS10" s="17">
        <v>0.46357681619009899</v>
      </c>
      <c r="BT10" s="17"/>
      <c r="BU10" s="17">
        <v>0.47207369338495198</v>
      </c>
      <c r="BV10" s="17">
        <v>0.43874112927179199</v>
      </c>
      <c r="BW10" s="17"/>
      <c r="BX10" s="17">
        <v>0.47267472452780701</v>
      </c>
      <c r="BY10" s="17">
        <v>0.451353569279483</v>
      </c>
      <c r="BZ10" s="17"/>
      <c r="CA10" s="17">
        <v>0.50843082149959795</v>
      </c>
      <c r="CB10" s="17">
        <v>0.376562739869231</v>
      </c>
      <c r="CC10" s="17">
        <v>0.48828895332643202</v>
      </c>
      <c r="CD10" s="17">
        <v>0.48892901879147399</v>
      </c>
    </row>
    <row r="11" spans="2:82">
      <c r="B11" s="18" t="s">
        <v>225</v>
      </c>
      <c r="C11" s="17">
        <v>0.19917688606422099</v>
      </c>
      <c r="D11" s="17">
        <v>0.190155269305221</v>
      </c>
      <c r="E11" s="17">
        <v>0.20855720123983301</v>
      </c>
      <c r="F11" s="17"/>
      <c r="G11" s="17">
        <v>0.20586927199435401</v>
      </c>
      <c r="H11" s="17">
        <v>0.191235807338834</v>
      </c>
      <c r="I11" s="17">
        <v>0.193473223785641</v>
      </c>
      <c r="J11" s="17">
        <v>0.221580422722154</v>
      </c>
      <c r="K11" s="17">
        <v>0.20338135974256599</v>
      </c>
      <c r="L11" s="17">
        <v>0.184824245540021</v>
      </c>
      <c r="M11" s="17"/>
      <c r="N11" s="17">
        <v>0.15194922026646199</v>
      </c>
      <c r="O11" s="17">
        <v>0.195623062370161</v>
      </c>
      <c r="P11" s="17">
        <v>0.228540174047072</v>
      </c>
      <c r="Q11" s="17">
        <v>0.22772089634147799</v>
      </c>
      <c r="R11" s="17"/>
      <c r="S11" s="17">
        <v>0.17300691163891499</v>
      </c>
      <c r="T11" s="17">
        <v>0.203104710046972</v>
      </c>
      <c r="U11" s="17">
        <v>0.24372712078730799</v>
      </c>
      <c r="V11" s="17">
        <v>0.22504085479057701</v>
      </c>
      <c r="W11" s="17">
        <v>0.21376929630684099</v>
      </c>
      <c r="X11" s="17">
        <v>0.19951508540384599</v>
      </c>
      <c r="Y11" s="17">
        <v>0.211223440963308</v>
      </c>
      <c r="Z11" s="17">
        <v>0.21504642066270299</v>
      </c>
      <c r="AA11" s="17">
        <v>0.14639447133747199</v>
      </c>
      <c r="AB11" s="17">
        <v>0.18691092261863401</v>
      </c>
      <c r="AC11" s="17">
        <v>0.20153254233179499</v>
      </c>
      <c r="AD11" s="17">
        <v>0.245956728569456</v>
      </c>
      <c r="AE11" s="17"/>
      <c r="AF11" s="17">
        <v>0.22714361366427399</v>
      </c>
      <c r="AG11" s="17">
        <v>0.24073809667097401</v>
      </c>
      <c r="AH11" s="17">
        <v>0.18878985840468901</v>
      </c>
      <c r="AI11" s="17">
        <v>0.26980134239904602</v>
      </c>
      <c r="AJ11" s="17">
        <v>0.22038800596789801</v>
      </c>
      <c r="AK11" s="17">
        <v>0.170692347333083</v>
      </c>
      <c r="AL11" s="17">
        <v>0.221148516190838</v>
      </c>
      <c r="AM11" s="17">
        <v>0.18377421886742501</v>
      </c>
      <c r="AN11" s="17">
        <v>0.16632417361212801</v>
      </c>
      <c r="AO11" s="17">
        <v>0.17659663063756101</v>
      </c>
      <c r="AP11" s="17">
        <v>0.174788331746905</v>
      </c>
      <c r="AQ11" s="17">
        <v>0.203181572934163</v>
      </c>
      <c r="AR11" s="17">
        <v>0.18127441189236099</v>
      </c>
      <c r="AS11" s="17">
        <v>0.146904264457623</v>
      </c>
      <c r="AT11" s="17">
        <v>0.16802711080145299</v>
      </c>
      <c r="AU11" s="17">
        <v>0.13514293217845999</v>
      </c>
      <c r="AV11" s="17"/>
      <c r="AW11" s="17">
        <v>0.171828645125704</v>
      </c>
      <c r="AX11" s="17">
        <v>0.209383573702322</v>
      </c>
      <c r="AY11" s="17">
        <v>0.19178614264535801</v>
      </c>
      <c r="AZ11" s="17">
        <v>0.220134442865665</v>
      </c>
      <c r="BA11" s="17">
        <v>0.20373029883712099</v>
      </c>
      <c r="BB11" s="17">
        <v>0.191831001959374</v>
      </c>
      <c r="BC11" s="17"/>
      <c r="BD11" s="17">
        <v>0.233471893763848</v>
      </c>
      <c r="BE11" s="17">
        <v>0.215239773124414</v>
      </c>
      <c r="BF11" s="17">
        <v>0.159130766296776</v>
      </c>
      <c r="BG11" s="17">
        <v>0.16556695350891301</v>
      </c>
      <c r="BH11" s="17">
        <v>9.8076963391597702E-2</v>
      </c>
      <c r="BI11" s="17"/>
      <c r="BJ11" s="17">
        <v>0.20111850028894701</v>
      </c>
      <c r="BK11" s="17">
        <v>0.188465097763204</v>
      </c>
      <c r="BL11" s="17"/>
      <c r="BM11" s="17">
        <v>0.19956728723214501</v>
      </c>
      <c r="BN11" s="17">
        <v>0.19444539462584601</v>
      </c>
      <c r="BO11" s="17"/>
      <c r="BP11" s="17">
        <v>0.20436812324154799</v>
      </c>
      <c r="BQ11" s="17">
        <v>0.18647696685923501</v>
      </c>
      <c r="BR11" s="17">
        <v>0.16330026243457799</v>
      </c>
      <c r="BS11" s="17">
        <v>0.20059383502328401</v>
      </c>
      <c r="BT11" s="17"/>
      <c r="BU11" s="17">
        <v>0.17041819876508699</v>
      </c>
      <c r="BV11" s="17">
        <v>0.23578552304330599</v>
      </c>
      <c r="BW11" s="17"/>
      <c r="BX11" s="17">
        <v>0.121932370055565</v>
      </c>
      <c r="BY11" s="17">
        <v>0.229816370425037</v>
      </c>
      <c r="BZ11" s="17"/>
      <c r="CA11" s="17">
        <v>0.138760539413956</v>
      </c>
      <c r="CB11" s="17">
        <v>0.33079190135691</v>
      </c>
      <c r="CC11" s="17">
        <v>6.1935170652079402E-2</v>
      </c>
      <c r="CD11" s="17">
        <v>0.23521755123412399</v>
      </c>
    </row>
    <row r="12" spans="2:82">
      <c r="B12" s="18" t="s">
        <v>226</v>
      </c>
      <c r="C12" s="17">
        <v>5.0062289926688201E-2</v>
      </c>
      <c r="D12" s="17">
        <v>5.2337564785545902E-2</v>
      </c>
      <c r="E12" s="17">
        <v>4.8212434029986803E-2</v>
      </c>
      <c r="F12" s="17"/>
      <c r="G12" s="17">
        <v>5.1152519824962599E-2</v>
      </c>
      <c r="H12" s="17">
        <v>5.05997375909258E-2</v>
      </c>
      <c r="I12" s="17">
        <v>6.3916567825268097E-2</v>
      </c>
      <c r="J12" s="17">
        <v>4.68038637334761E-2</v>
      </c>
      <c r="K12" s="17">
        <v>4.4581511694099699E-2</v>
      </c>
      <c r="L12" s="17">
        <v>4.3911908844021699E-2</v>
      </c>
      <c r="M12" s="17"/>
      <c r="N12" s="17">
        <v>3.1681113460765201E-2</v>
      </c>
      <c r="O12" s="17">
        <v>5.5226068741192E-2</v>
      </c>
      <c r="P12" s="17">
        <v>6.6582162450560506E-2</v>
      </c>
      <c r="Q12" s="17">
        <v>5.0125424128062299E-2</v>
      </c>
      <c r="R12" s="17"/>
      <c r="S12" s="17">
        <v>3.7601991900044103E-2</v>
      </c>
      <c r="T12" s="17">
        <v>3.5662166862010597E-2</v>
      </c>
      <c r="U12" s="17">
        <v>4.8988930522507197E-2</v>
      </c>
      <c r="V12" s="17">
        <v>6.0195361113547598E-2</v>
      </c>
      <c r="W12" s="17">
        <v>5.3736921721779102E-2</v>
      </c>
      <c r="X12" s="17">
        <v>6.2615322206982696E-2</v>
      </c>
      <c r="Y12" s="17">
        <v>5.4938820432460699E-2</v>
      </c>
      <c r="Z12" s="17">
        <v>7.4942286611248701E-2</v>
      </c>
      <c r="AA12" s="17">
        <v>5.9886498285985697E-2</v>
      </c>
      <c r="AB12" s="17">
        <v>5.2167128107659701E-2</v>
      </c>
      <c r="AC12" s="17">
        <v>3.2492852713175799E-2</v>
      </c>
      <c r="AD12" s="17">
        <v>3.7599819580388799E-2</v>
      </c>
      <c r="AE12" s="17"/>
      <c r="AF12" s="17">
        <v>3.8586437833161097E-2</v>
      </c>
      <c r="AG12" s="17">
        <v>4.0921781071083803E-2</v>
      </c>
      <c r="AH12" s="17">
        <v>6.63531206608724E-2</v>
      </c>
      <c r="AI12" s="17">
        <v>5.4520079373306898E-2</v>
      </c>
      <c r="AJ12" s="17">
        <v>4.9297600918595599E-2</v>
      </c>
      <c r="AK12" s="17">
        <v>5.5506683068519497E-2</v>
      </c>
      <c r="AL12" s="17">
        <v>6.2654313499937206E-2</v>
      </c>
      <c r="AM12" s="17">
        <v>4.3786677834154498E-2</v>
      </c>
      <c r="AN12" s="17">
        <v>5.0581369925950997E-2</v>
      </c>
      <c r="AO12" s="17">
        <v>5.5181789895349199E-2</v>
      </c>
      <c r="AP12" s="17">
        <v>4.0202910059366402E-2</v>
      </c>
      <c r="AQ12" s="17">
        <v>4.5768745396179797E-2</v>
      </c>
      <c r="AR12" s="17">
        <v>7.7863963773128805E-2</v>
      </c>
      <c r="AS12" s="17">
        <v>2.81480648762625E-2</v>
      </c>
      <c r="AT12" s="17">
        <v>4.3113475872349899E-2</v>
      </c>
      <c r="AU12" s="17">
        <v>2.4300841759551599E-2</v>
      </c>
      <c r="AV12" s="17"/>
      <c r="AW12" s="17">
        <v>3.4737433728169703E-2</v>
      </c>
      <c r="AX12" s="17">
        <v>4.1357083295870602E-2</v>
      </c>
      <c r="AY12" s="17">
        <v>7.5617724670966099E-2</v>
      </c>
      <c r="AZ12" s="17">
        <v>5.4372215389954501E-2</v>
      </c>
      <c r="BA12" s="17">
        <v>5.8024775040549599E-2</v>
      </c>
      <c r="BB12" s="17">
        <v>6.4528962283966304E-2</v>
      </c>
      <c r="BC12" s="17"/>
      <c r="BD12" s="17">
        <v>4.8146878062924302E-2</v>
      </c>
      <c r="BE12" s="17">
        <v>6.3678573820309295E-2</v>
      </c>
      <c r="BF12" s="17">
        <v>4.50107508673405E-2</v>
      </c>
      <c r="BG12" s="17">
        <v>2.1366426868197098E-2</v>
      </c>
      <c r="BH12" s="17">
        <v>2.3913435997773999E-2</v>
      </c>
      <c r="BI12" s="17"/>
      <c r="BJ12" s="17">
        <v>5.62519887983036E-2</v>
      </c>
      <c r="BK12" s="17">
        <v>2.4367438241875899E-2</v>
      </c>
      <c r="BL12" s="17"/>
      <c r="BM12" s="17">
        <v>5.3180738143428101E-2</v>
      </c>
      <c r="BN12" s="17">
        <v>3.5818336323316498E-2</v>
      </c>
      <c r="BO12" s="17"/>
      <c r="BP12" s="17">
        <v>3.7956521184150001E-2</v>
      </c>
      <c r="BQ12" s="17">
        <v>3.2851716741935301E-2</v>
      </c>
      <c r="BR12" s="17">
        <v>2.90137687380373E-2</v>
      </c>
      <c r="BS12" s="17">
        <v>5.6134566530000499E-2</v>
      </c>
      <c r="BT12" s="17"/>
      <c r="BU12" s="17">
        <v>4.2617916746228501E-2</v>
      </c>
      <c r="BV12" s="17">
        <v>5.9538673617834402E-2</v>
      </c>
      <c r="BW12" s="17"/>
      <c r="BX12" s="17">
        <v>2.9833829311707801E-2</v>
      </c>
      <c r="BY12" s="17">
        <v>5.8086025910568703E-2</v>
      </c>
      <c r="BZ12" s="17"/>
      <c r="CA12" s="17">
        <v>3.2140504009139398E-2</v>
      </c>
      <c r="CB12" s="17">
        <v>0.107362371436985</v>
      </c>
      <c r="CC12" s="17">
        <v>7.6845745731381103E-3</v>
      </c>
      <c r="CD12" s="17">
        <v>4.4940969885681602E-2</v>
      </c>
    </row>
    <row r="13" spans="2:82">
      <c r="B13" s="18" t="s">
        <v>227</v>
      </c>
      <c r="C13" s="17">
        <v>2.1290910211256401E-2</v>
      </c>
      <c r="D13" s="17">
        <v>2.7446187742398102E-2</v>
      </c>
      <c r="E13" s="17">
        <v>1.49370398462169E-2</v>
      </c>
      <c r="F13" s="17"/>
      <c r="G13" s="17">
        <v>2.2798105729570198E-2</v>
      </c>
      <c r="H13" s="17">
        <v>2.2763846243686301E-2</v>
      </c>
      <c r="I13" s="17">
        <v>1.82844504244178E-2</v>
      </c>
      <c r="J13" s="17">
        <v>2.8354631262078999E-2</v>
      </c>
      <c r="K13" s="17">
        <v>1.76434241513953E-2</v>
      </c>
      <c r="L13" s="17">
        <v>1.8245006083065798E-2</v>
      </c>
      <c r="M13" s="17"/>
      <c r="N13" s="17">
        <v>2.13742161264041E-2</v>
      </c>
      <c r="O13" s="17">
        <v>1.2465268490108599E-2</v>
      </c>
      <c r="P13" s="17">
        <v>2.6476707805361301E-2</v>
      </c>
      <c r="Q13" s="17">
        <v>2.6370062343285702E-2</v>
      </c>
      <c r="R13" s="17"/>
      <c r="S13" s="17">
        <v>1.7509586658128101E-2</v>
      </c>
      <c r="T13" s="17">
        <v>1.15004163929782E-2</v>
      </c>
      <c r="U13" s="17">
        <v>3.0166994453068199E-3</v>
      </c>
      <c r="V13" s="17">
        <v>3.0635792837376299E-2</v>
      </c>
      <c r="W13" s="17">
        <v>2.0974363708226099E-2</v>
      </c>
      <c r="X13" s="17">
        <v>3.2818132843331502E-2</v>
      </c>
      <c r="Y13" s="17">
        <v>1.3128862023179699E-2</v>
      </c>
      <c r="Z13" s="17">
        <v>2.4140983996238499E-2</v>
      </c>
      <c r="AA13" s="17">
        <v>3.3660526903497703E-2</v>
      </c>
      <c r="AB13" s="17">
        <v>1.3028571723878699E-2</v>
      </c>
      <c r="AC13" s="17">
        <v>5.3372690283944001E-2</v>
      </c>
      <c r="AD13" s="17">
        <v>1.2138239952812799E-2</v>
      </c>
      <c r="AE13" s="17"/>
      <c r="AF13" s="17">
        <v>5.2589729897637598E-2</v>
      </c>
      <c r="AG13" s="17">
        <v>3.8615055667631501E-2</v>
      </c>
      <c r="AH13" s="17">
        <v>2.2618556456633399E-2</v>
      </c>
      <c r="AI13" s="17">
        <v>1.7682323606568202E-2</v>
      </c>
      <c r="AJ13" s="17">
        <v>1.31852280360319E-2</v>
      </c>
      <c r="AK13" s="17">
        <v>2.0303821179124E-2</v>
      </c>
      <c r="AL13" s="17">
        <v>1.77602495973119E-2</v>
      </c>
      <c r="AM13" s="17">
        <v>2.6178209810536701E-2</v>
      </c>
      <c r="AN13" s="17">
        <v>8.3872337448882405E-3</v>
      </c>
      <c r="AO13" s="17">
        <v>2.9872564529354401E-2</v>
      </c>
      <c r="AP13" s="17">
        <v>2.7232054464758799E-2</v>
      </c>
      <c r="AQ13" s="17">
        <v>2.0694609664713599E-2</v>
      </c>
      <c r="AR13" s="17">
        <v>1.1876395364656501E-2</v>
      </c>
      <c r="AS13" s="17">
        <v>6.5733291721710399E-2</v>
      </c>
      <c r="AT13" s="17">
        <v>0</v>
      </c>
      <c r="AU13" s="17">
        <v>2.0735012985177902E-2</v>
      </c>
      <c r="AV13" s="17"/>
      <c r="AW13" s="17">
        <v>2.88604333680927E-2</v>
      </c>
      <c r="AX13" s="17">
        <v>1.22844927054862E-2</v>
      </c>
      <c r="AY13" s="17">
        <v>2.60065093307369E-2</v>
      </c>
      <c r="AZ13" s="17">
        <v>2.7331352678925201E-2</v>
      </c>
      <c r="BA13" s="17">
        <v>2.0210618449085501E-2</v>
      </c>
      <c r="BB13" s="17">
        <v>3.7534214649392801E-3</v>
      </c>
      <c r="BC13" s="17"/>
      <c r="BD13" s="17">
        <v>1.5577272062625099E-2</v>
      </c>
      <c r="BE13" s="17">
        <v>2.7083987688837199E-2</v>
      </c>
      <c r="BF13" s="17">
        <v>2.30381573257952E-2</v>
      </c>
      <c r="BG13" s="17">
        <v>1.01421020378145E-2</v>
      </c>
      <c r="BH13" s="17">
        <v>0</v>
      </c>
      <c r="BI13" s="17"/>
      <c r="BJ13" s="17">
        <v>2.2857418791233399E-2</v>
      </c>
      <c r="BK13" s="17">
        <v>1.5102486362860599E-2</v>
      </c>
      <c r="BL13" s="17"/>
      <c r="BM13" s="17">
        <v>2.29791754460963E-2</v>
      </c>
      <c r="BN13" s="17">
        <v>1.34333785759217E-2</v>
      </c>
      <c r="BO13" s="17"/>
      <c r="BP13" s="17">
        <v>1.1074253597003E-2</v>
      </c>
      <c r="BQ13" s="17">
        <v>1.00091572609742E-2</v>
      </c>
      <c r="BR13" s="17">
        <v>4.0143039798842997E-2</v>
      </c>
      <c r="BS13" s="17">
        <v>2.2488399559171701E-2</v>
      </c>
      <c r="BT13" s="17"/>
      <c r="BU13" s="17">
        <v>1.2326222685556901E-2</v>
      </c>
      <c r="BV13" s="17">
        <v>3.2702592109169197E-2</v>
      </c>
      <c r="BW13" s="17"/>
      <c r="BX13" s="17">
        <v>9.8046732597608897E-3</v>
      </c>
      <c r="BY13" s="17">
        <v>2.5846992579621999E-2</v>
      </c>
      <c r="BZ13" s="17"/>
      <c r="CA13" s="17">
        <v>6.1584610106725501E-3</v>
      </c>
      <c r="CB13" s="17">
        <v>4.9091431266623298E-2</v>
      </c>
      <c r="CC13" s="17">
        <v>4.19597875572805E-3</v>
      </c>
      <c r="CD13" s="17">
        <v>1.6767695201155199E-2</v>
      </c>
    </row>
    <row r="14" spans="2:82">
      <c r="B14" s="18" t="s">
        <v>124</v>
      </c>
      <c r="C14" s="17">
        <v>2.2493375076805201E-2</v>
      </c>
      <c r="D14" s="17">
        <v>1.6007825248851498E-2</v>
      </c>
      <c r="E14" s="17">
        <v>2.8995324387001999E-2</v>
      </c>
      <c r="F14" s="17"/>
      <c r="G14" s="17">
        <v>2.4873148029980498E-2</v>
      </c>
      <c r="H14" s="17">
        <v>1.6706028113231901E-2</v>
      </c>
      <c r="I14" s="17">
        <v>2.6965378486458101E-2</v>
      </c>
      <c r="J14" s="17">
        <v>3.3827249092880401E-2</v>
      </c>
      <c r="K14" s="17">
        <v>2.0266893361145101E-2</v>
      </c>
      <c r="L14" s="17">
        <v>1.42575449370471E-2</v>
      </c>
      <c r="M14" s="17"/>
      <c r="N14" s="17">
        <v>1.00449319434771E-2</v>
      </c>
      <c r="O14" s="17">
        <v>2.21200891963023E-2</v>
      </c>
      <c r="P14" s="17">
        <v>2.82660068341654E-2</v>
      </c>
      <c r="Q14" s="17">
        <v>2.9237544423826801E-2</v>
      </c>
      <c r="R14" s="17"/>
      <c r="S14" s="17">
        <v>2.74302457055512E-2</v>
      </c>
      <c r="T14" s="17">
        <v>1.76364583667327E-2</v>
      </c>
      <c r="U14" s="17">
        <v>3.4553220220933697E-2</v>
      </c>
      <c r="V14" s="17">
        <v>5.8392834579150199E-3</v>
      </c>
      <c r="W14" s="17">
        <v>1.00641561530564E-2</v>
      </c>
      <c r="X14" s="17">
        <v>3.7963125759156197E-2</v>
      </c>
      <c r="Y14" s="17">
        <v>2.7202315627580301E-2</v>
      </c>
      <c r="Z14" s="17">
        <v>2.2401013191747698E-2</v>
      </c>
      <c r="AA14" s="17">
        <v>1.7789080923043401E-2</v>
      </c>
      <c r="AB14" s="17">
        <v>2.82704089210104E-2</v>
      </c>
      <c r="AC14" s="17">
        <v>1.5691469148426201E-2</v>
      </c>
      <c r="AD14" s="17">
        <v>1.97113551742648E-2</v>
      </c>
      <c r="AE14" s="17"/>
      <c r="AF14" s="17">
        <v>3.91401137033092E-2</v>
      </c>
      <c r="AG14" s="17">
        <v>4.2488970812701803E-2</v>
      </c>
      <c r="AH14" s="17">
        <v>4.9213060141422203E-2</v>
      </c>
      <c r="AI14" s="17">
        <v>2.6975506439343402E-2</v>
      </c>
      <c r="AJ14" s="17">
        <v>2.8860504426549902E-2</v>
      </c>
      <c r="AK14" s="17">
        <v>1.6625260389354E-2</v>
      </c>
      <c r="AL14" s="17">
        <v>2.2776661171230301E-2</v>
      </c>
      <c r="AM14" s="17">
        <v>1.8408487261168199E-2</v>
      </c>
      <c r="AN14" s="17">
        <v>9.9076366091688604E-3</v>
      </c>
      <c r="AO14" s="17">
        <v>8.9673082575766807E-3</v>
      </c>
      <c r="AP14" s="17">
        <v>2.33721098868718E-2</v>
      </c>
      <c r="AQ14" s="17">
        <v>3.3820708167957201E-3</v>
      </c>
      <c r="AR14" s="17">
        <v>6.6163062302251399E-3</v>
      </c>
      <c r="AS14" s="17">
        <v>0</v>
      </c>
      <c r="AT14" s="17">
        <v>1.3001935020526999E-2</v>
      </c>
      <c r="AU14" s="17">
        <v>8.6306072325463192E-3</v>
      </c>
      <c r="AV14" s="17"/>
      <c r="AW14" s="17">
        <v>1.7241567671162999E-2</v>
      </c>
      <c r="AX14" s="17">
        <v>2.1530791490350001E-2</v>
      </c>
      <c r="AY14" s="17">
        <v>2.1314239137244301E-2</v>
      </c>
      <c r="AZ14" s="17">
        <v>2.7085203864471E-2</v>
      </c>
      <c r="BA14" s="17">
        <v>1.9349313012892E-2</v>
      </c>
      <c r="BB14" s="17">
        <v>3.5794151719112897E-2</v>
      </c>
      <c r="BC14" s="17"/>
      <c r="BD14" s="17">
        <v>3.8923919936722798E-2</v>
      </c>
      <c r="BE14" s="17">
        <v>1.7051639984213399E-2</v>
      </c>
      <c r="BF14" s="17">
        <v>1.6887423684480998E-2</v>
      </c>
      <c r="BG14" s="17">
        <v>1.1652792489518201E-2</v>
      </c>
      <c r="BH14" s="17">
        <v>0</v>
      </c>
      <c r="BI14" s="17"/>
      <c r="BJ14" s="17">
        <v>2.41164486517494E-2</v>
      </c>
      <c r="BK14" s="17">
        <v>9.6008527767971596E-3</v>
      </c>
      <c r="BL14" s="17"/>
      <c r="BM14" s="17">
        <v>2.4074290521862E-2</v>
      </c>
      <c r="BN14" s="17">
        <v>1.1589109582001799E-2</v>
      </c>
      <c r="BO14" s="17"/>
      <c r="BP14" s="17">
        <v>1.24646897666063E-2</v>
      </c>
      <c r="BQ14" s="17">
        <v>1.14094468754498E-2</v>
      </c>
      <c r="BR14" s="17">
        <v>1.0081572260583101E-2</v>
      </c>
      <c r="BS14" s="17">
        <v>2.53623792788247E-2</v>
      </c>
      <c r="BT14" s="17"/>
      <c r="BU14" s="17">
        <v>1.20253252554857E-2</v>
      </c>
      <c r="BV14" s="17">
        <v>3.5818775913136001E-2</v>
      </c>
      <c r="BW14" s="17"/>
      <c r="BX14" s="17">
        <v>6.8284023356849502E-3</v>
      </c>
      <c r="BY14" s="17">
        <v>2.87069771823628E-2</v>
      </c>
      <c r="BZ14" s="17"/>
      <c r="CA14" s="17">
        <v>0</v>
      </c>
      <c r="CB14" s="17">
        <v>3.1949340839419103E-2</v>
      </c>
      <c r="CC14" s="17">
        <v>3.0283896427024701E-3</v>
      </c>
      <c r="CD14" s="17">
        <v>4.01127270441008E-2</v>
      </c>
    </row>
    <row r="15" spans="2:82">
      <c r="B15" s="18" t="s">
        <v>228</v>
      </c>
      <c r="C15" s="21">
        <v>0.70697653872102895</v>
      </c>
      <c r="D15" s="21">
        <v>0.71405315291798299</v>
      </c>
      <c r="E15" s="21">
        <v>0.699298000496961</v>
      </c>
      <c r="F15" s="21"/>
      <c r="G15" s="21">
        <v>0.69530695442113299</v>
      </c>
      <c r="H15" s="21">
        <v>0.71869458071332204</v>
      </c>
      <c r="I15" s="21">
        <v>0.69736037947821505</v>
      </c>
      <c r="J15" s="21">
        <v>0.66943383318941097</v>
      </c>
      <c r="K15" s="21">
        <v>0.71412681105079401</v>
      </c>
      <c r="L15" s="21">
        <v>0.73876129459584405</v>
      </c>
      <c r="M15" s="21"/>
      <c r="N15" s="21">
        <v>0.78495051820289197</v>
      </c>
      <c r="O15" s="21">
        <v>0.71456551120223599</v>
      </c>
      <c r="P15" s="21">
        <v>0.65013494886284096</v>
      </c>
      <c r="Q15" s="21">
        <v>0.66654607276334699</v>
      </c>
      <c r="R15" s="21"/>
      <c r="S15" s="21">
        <v>0.74445126409736195</v>
      </c>
      <c r="T15" s="21">
        <v>0.73209624833130604</v>
      </c>
      <c r="U15" s="21">
        <v>0.66971402902394395</v>
      </c>
      <c r="V15" s="21">
        <v>0.67828870780058403</v>
      </c>
      <c r="W15" s="21">
        <v>0.70145526211009701</v>
      </c>
      <c r="X15" s="21">
        <v>0.66708833378668297</v>
      </c>
      <c r="Y15" s="21">
        <v>0.69350656095347096</v>
      </c>
      <c r="Z15" s="21">
        <v>0.663469295538062</v>
      </c>
      <c r="AA15" s="21">
        <v>0.74226942255000194</v>
      </c>
      <c r="AB15" s="21">
        <v>0.71962296862881703</v>
      </c>
      <c r="AC15" s="21">
        <v>0.69691044552265902</v>
      </c>
      <c r="AD15" s="21">
        <v>0.68459385672307704</v>
      </c>
      <c r="AE15" s="21"/>
      <c r="AF15" s="21">
        <v>0.64254010490161795</v>
      </c>
      <c r="AG15" s="21">
        <v>0.63723609577760898</v>
      </c>
      <c r="AH15" s="21">
        <v>0.67302540433638303</v>
      </c>
      <c r="AI15" s="21">
        <v>0.63102074818173604</v>
      </c>
      <c r="AJ15" s="21">
        <v>0.68826866065092396</v>
      </c>
      <c r="AK15" s="21">
        <v>0.73687188802991999</v>
      </c>
      <c r="AL15" s="21">
        <v>0.67566025954068298</v>
      </c>
      <c r="AM15" s="21">
        <v>0.72785240622671599</v>
      </c>
      <c r="AN15" s="21">
        <v>0.76479958610786403</v>
      </c>
      <c r="AO15" s="21">
        <v>0.729381706680158</v>
      </c>
      <c r="AP15" s="21">
        <v>0.734404593842098</v>
      </c>
      <c r="AQ15" s="21">
        <v>0.726973001188148</v>
      </c>
      <c r="AR15" s="21">
        <v>0.72236892273962805</v>
      </c>
      <c r="AS15" s="21">
        <v>0.75921437894440402</v>
      </c>
      <c r="AT15" s="21">
        <v>0.77585747830566998</v>
      </c>
      <c r="AU15" s="21">
        <v>0.81119060584426395</v>
      </c>
      <c r="AV15" s="21"/>
      <c r="AW15" s="21">
        <v>0.74733192010687099</v>
      </c>
      <c r="AX15" s="21">
        <v>0.71544405880597095</v>
      </c>
      <c r="AY15" s="21">
        <v>0.68527538421569401</v>
      </c>
      <c r="AZ15" s="21">
        <v>0.67107678520098402</v>
      </c>
      <c r="BA15" s="21">
        <v>0.69868499466035106</v>
      </c>
      <c r="BB15" s="21">
        <v>0.70409246257260705</v>
      </c>
      <c r="BC15" s="21"/>
      <c r="BD15" s="21">
        <v>0.66388003617388003</v>
      </c>
      <c r="BE15" s="21">
        <v>0.67694602538222604</v>
      </c>
      <c r="BF15" s="21">
        <v>0.75593290182560702</v>
      </c>
      <c r="BG15" s="21">
        <v>0.79127172509555699</v>
      </c>
      <c r="BH15" s="21">
        <v>0.87800960061062805</v>
      </c>
      <c r="BI15" s="21"/>
      <c r="BJ15" s="21">
        <v>0.69565564346976605</v>
      </c>
      <c r="BK15" s="21">
        <v>0.76246412485526305</v>
      </c>
      <c r="BL15" s="21"/>
      <c r="BM15" s="21">
        <v>0.70019850865646804</v>
      </c>
      <c r="BN15" s="21">
        <v>0.74471378089291396</v>
      </c>
      <c r="BO15" s="21"/>
      <c r="BP15" s="21">
        <v>0.73413641221069303</v>
      </c>
      <c r="BQ15" s="21">
        <v>0.75925271226240598</v>
      </c>
      <c r="BR15" s="21">
        <v>0.757461356767959</v>
      </c>
      <c r="BS15" s="21">
        <v>0.69542081960871904</v>
      </c>
      <c r="BT15" s="21"/>
      <c r="BU15" s="21">
        <v>0.76261233654764204</v>
      </c>
      <c r="BV15" s="21">
        <v>0.63615443531655502</v>
      </c>
      <c r="BW15" s="21"/>
      <c r="BX15" s="21">
        <v>0.831600725037281</v>
      </c>
      <c r="BY15" s="21">
        <v>0.657543633902409</v>
      </c>
      <c r="BZ15" s="21"/>
      <c r="CA15" s="21">
        <v>0.82294049556623206</v>
      </c>
      <c r="CB15" s="21">
        <v>0.48080495510006299</v>
      </c>
      <c r="CC15" s="21">
        <v>0.92315588637635204</v>
      </c>
      <c r="CD15" s="21">
        <v>0.66296105663493798</v>
      </c>
    </row>
    <row r="16" spans="2:82">
      <c r="B16" s="18" t="s">
        <v>229</v>
      </c>
      <c r="C16" s="21">
        <v>7.1353200137944606E-2</v>
      </c>
      <c r="D16" s="21">
        <v>7.9783752527943994E-2</v>
      </c>
      <c r="E16" s="21">
        <v>6.3149473876203704E-2</v>
      </c>
      <c r="F16" s="21"/>
      <c r="G16" s="21">
        <v>7.3950625554532801E-2</v>
      </c>
      <c r="H16" s="21">
        <v>7.3363583834612195E-2</v>
      </c>
      <c r="I16" s="21">
        <v>8.2201018249685898E-2</v>
      </c>
      <c r="J16" s="21">
        <v>7.5158494995555006E-2</v>
      </c>
      <c r="K16" s="21">
        <v>6.2224935845495002E-2</v>
      </c>
      <c r="L16" s="21">
        <v>6.2156914927087498E-2</v>
      </c>
      <c r="M16" s="21"/>
      <c r="N16" s="21">
        <v>5.3055329587169298E-2</v>
      </c>
      <c r="O16" s="21">
        <v>6.7691337231300594E-2</v>
      </c>
      <c r="P16" s="21">
        <v>9.30588702559218E-2</v>
      </c>
      <c r="Q16" s="21">
        <v>7.6495486471347907E-2</v>
      </c>
      <c r="R16" s="21"/>
      <c r="S16" s="21">
        <v>5.5111578558172197E-2</v>
      </c>
      <c r="T16" s="21">
        <v>4.7162583254988802E-2</v>
      </c>
      <c r="U16" s="21">
        <v>5.2005629967814097E-2</v>
      </c>
      <c r="V16" s="21">
        <v>9.0831153950923907E-2</v>
      </c>
      <c r="W16" s="21">
        <v>7.47112854300052E-2</v>
      </c>
      <c r="X16" s="21">
        <v>9.5433455050314295E-2</v>
      </c>
      <c r="Y16" s="21">
        <v>6.8067682455640405E-2</v>
      </c>
      <c r="Z16" s="21">
        <v>9.90832706074872E-2</v>
      </c>
      <c r="AA16" s="21">
        <v>9.3547025189483393E-2</v>
      </c>
      <c r="AB16" s="21">
        <v>6.5195699831538403E-2</v>
      </c>
      <c r="AC16" s="21">
        <v>8.5865542997119806E-2</v>
      </c>
      <c r="AD16" s="21">
        <v>4.9738059533201699E-2</v>
      </c>
      <c r="AE16" s="21"/>
      <c r="AF16" s="21">
        <v>9.1176167730798702E-2</v>
      </c>
      <c r="AG16" s="21">
        <v>7.9536836738715394E-2</v>
      </c>
      <c r="AH16" s="21">
        <v>8.8971677117505907E-2</v>
      </c>
      <c r="AI16" s="21">
        <v>7.2202402979875097E-2</v>
      </c>
      <c r="AJ16" s="21">
        <v>6.2482828954627499E-2</v>
      </c>
      <c r="AK16" s="21">
        <v>7.5810504247643504E-2</v>
      </c>
      <c r="AL16" s="21">
        <v>8.0414563097249106E-2</v>
      </c>
      <c r="AM16" s="21">
        <v>6.9964887644691096E-2</v>
      </c>
      <c r="AN16" s="21">
        <v>5.8968603670839198E-2</v>
      </c>
      <c r="AO16" s="21">
        <v>8.5054354424703493E-2</v>
      </c>
      <c r="AP16" s="21">
        <v>6.7434964524125202E-2</v>
      </c>
      <c r="AQ16" s="21">
        <v>6.64633550608935E-2</v>
      </c>
      <c r="AR16" s="21">
        <v>8.9740359137785303E-2</v>
      </c>
      <c r="AS16" s="21">
        <v>9.3881356597972906E-2</v>
      </c>
      <c r="AT16" s="21">
        <v>4.3113475872349899E-2</v>
      </c>
      <c r="AU16" s="21">
        <v>4.50358547447295E-2</v>
      </c>
      <c r="AV16" s="21"/>
      <c r="AW16" s="21">
        <v>6.3597867096262403E-2</v>
      </c>
      <c r="AX16" s="21">
        <v>5.36415760013568E-2</v>
      </c>
      <c r="AY16" s="21">
        <v>0.10162423400170301</v>
      </c>
      <c r="AZ16" s="21">
        <v>8.1703568068879698E-2</v>
      </c>
      <c r="BA16" s="21">
        <v>7.8235393489635097E-2</v>
      </c>
      <c r="BB16" s="21">
        <v>6.8282383748905606E-2</v>
      </c>
      <c r="BC16" s="21"/>
      <c r="BD16" s="21">
        <v>6.3724150125549398E-2</v>
      </c>
      <c r="BE16" s="21">
        <v>9.0762561509146605E-2</v>
      </c>
      <c r="BF16" s="21">
        <v>6.8048908193135693E-2</v>
      </c>
      <c r="BG16" s="21">
        <v>3.15085289060116E-2</v>
      </c>
      <c r="BH16" s="21">
        <v>2.3913435997773999E-2</v>
      </c>
      <c r="BI16" s="21"/>
      <c r="BJ16" s="21">
        <v>7.9109407589536995E-2</v>
      </c>
      <c r="BK16" s="21">
        <v>3.94699246047365E-2</v>
      </c>
      <c r="BL16" s="21"/>
      <c r="BM16" s="21">
        <v>7.6159913589524397E-2</v>
      </c>
      <c r="BN16" s="21">
        <v>4.92517148992382E-2</v>
      </c>
      <c r="BO16" s="21"/>
      <c r="BP16" s="21">
        <v>4.9030774781152899E-2</v>
      </c>
      <c r="BQ16" s="21">
        <v>4.2860874002909402E-2</v>
      </c>
      <c r="BR16" s="21">
        <v>6.9156808536880304E-2</v>
      </c>
      <c r="BS16" s="21">
        <v>7.8622966089172103E-2</v>
      </c>
      <c r="BT16" s="21"/>
      <c r="BU16" s="21">
        <v>5.4944139431785402E-2</v>
      </c>
      <c r="BV16" s="21">
        <v>9.2241265727003502E-2</v>
      </c>
      <c r="BW16" s="21"/>
      <c r="BX16" s="21">
        <v>3.9638502571468698E-2</v>
      </c>
      <c r="BY16" s="21">
        <v>8.3933018490190706E-2</v>
      </c>
      <c r="BZ16" s="21"/>
      <c r="CA16" s="21">
        <v>3.8298965019811997E-2</v>
      </c>
      <c r="CB16" s="21">
        <v>0.15645380270360801</v>
      </c>
      <c r="CC16" s="21">
        <v>1.18805533288662E-2</v>
      </c>
      <c r="CD16" s="21">
        <v>6.1708665086836798E-2</v>
      </c>
    </row>
    <row r="17" spans="2:82">
      <c r="B17" s="18" t="s">
        <v>230</v>
      </c>
      <c r="C17" s="22">
        <v>0.63562333858308495</v>
      </c>
      <c r="D17" s="22">
        <v>0.63426940039003998</v>
      </c>
      <c r="E17" s="22">
        <v>0.63614852662075805</v>
      </c>
      <c r="F17" s="22"/>
      <c r="G17" s="22">
        <v>0.62135632886659997</v>
      </c>
      <c r="H17" s="22">
        <v>0.64533099687870998</v>
      </c>
      <c r="I17" s="22">
        <v>0.61515936122852899</v>
      </c>
      <c r="J17" s="22">
        <v>0.59427533819385603</v>
      </c>
      <c r="K17" s="22">
        <v>0.65190187520529896</v>
      </c>
      <c r="L17" s="22">
        <v>0.67660437966875697</v>
      </c>
      <c r="M17" s="22"/>
      <c r="N17" s="22">
        <v>0.731895188615722</v>
      </c>
      <c r="O17" s="22">
        <v>0.64687417397093505</v>
      </c>
      <c r="P17" s="22">
        <v>0.55707607860691899</v>
      </c>
      <c r="Q17" s="22">
        <v>0.59005058629199902</v>
      </c>
      <c r="R17" s="22"/>
      <c r="S17" s="22">
        <v>0.68933968553918901</v>
      </c>
      <c r="T17" s="22">
        <v>0.68493366507631803</v>
      </c>
      <c r="U17" s="22">
        <v>0.61770839905612995</v>
      </c>
      <c r="V17" s="22">
        <v>0.58745755384966003</v>
      </c>
      <c r="W17" s="22">
        <v>0.62674397668009196</v>
      </c>
      <c r="X17" s="22">
        <v>0.571654878736369</v>
      </c>
      <c r="Y17" s="22">
        <v>0.62543887849783097</v>
      </c>
      <c r="Z17" s="22">
        <v>0.56438602493057399</v>
      </c>
      <c r="AA17" s="22">
        <v>0.64872239736051796</v>
      </c>
      <c r="AB17" s="22">
        <v>0.65442726879727897</v>
      </c>
      <c r="AC17" s="22">
        <v>0.611044902525539</v>
      </c>
      <c r="AD17" s="22">
        <v>0.63485579718987595</v>
      </c>
      <c r="AE17" s="22"/>
      <c r="AF17" s="22">
        <v>0.551363937170819</v>
      </c>
      <c r="AG17" s="22">
        <v>0.55769925903889295</v>
      </c>
      <c r="AH17" s="22">
        <v>0.58405372721887705</v>
      </c>
      <c r="AI17" s="22">
        <v>0.55881834520186002</v>
      </c>
      <c r="AJ17" s="22">
        <v>0.62578583169629698</v>
      </c>
      <c r="AK17" s="22">
        <v>0.66106138378227597</v>
      </c>
      <c r="AL17" s="22">
        <v>0.59524569644343395</v>
      </c>
      <c r="AM17" s="22">
        <v>0.65788751858202499</v>
      </c>
      <c r="AN17" s="22">
        <v>0.70583098243702402</v>
      </c>
      <c r="AO17" s="22">
        <v>0.64432735225545501</v>
      </c>
      <c r="AP17" s="22">
        <v>0.66696962931797299</v>
      </c>
      <c r="AQ17" s="22">
        <v>0.66050964612725405</v>
      </c>
      <c r="AR17" s="22">
        <v>0.63262856360184305</v>
      </c>
      <c r="AS17" s="22">
        <v>0.66533302234643099</v>
      </c>
      <c r="AT17" s="22">
        <v>0.73274400243332005</v>
      </c>
      <c r="AU17" s="22">
        <v>0.76615475109953401</v>
      </c>
      <c r="AV17" s="22"/>
      <c r="AW17" s="22">
        <v>0.68373405301060897</v>
      </c>
      <c r="AX17" s="22">
        <v>0.66180248280461496</v>
      </c>
      <c r="AY17" s="22">
        <v>0.58365115021399105</v>
      </c>
      <c r="AZ17" s="22">
        <v>0.589373217132105</v>
      </c>
      <c r="BA17" s="22">
        <v>0.62044960117071601</v>
      </c>
      <c r="BB17" s="22">
        <v>0.635810078823701</v>
      </c>
      <c r="BC17" s="22"/>
      <c r="BD17" s="22">
        <v>0.60015588604833103</v>
      </c>
      <c r="BE17" s="22">
        <v>0.58618346387307996</v>
      </c>
      <c r="BF17" s="22">
        <v>0.68788399363247099</v>
      </c>
      <c r="BG17" s="22">
        <v>0.75976319618954602</v>
      </c>
      <c r="BH17" s="22">
        <v>0.85409616461285398</v>
      </c>
      <c r="BI17" s="22"/>
      <c r="BJ17" s="22">
        <v>0.61654623588022905</v>
      </c>
      <c r="BK17" s="22">
        <v>0.72299420025052596</v>
      </c>
      <c r="BL17" s="22"/>
      <c r="BM17" s="22">
        <v>0.62403859506694404</v>
      </c>
      <c r="BN17" s="22">
        <v>0.69546206599367499</v>
      </c>
      <c r="BO17" s="22"/>
      <c r="BP17" s="22">
        <v>0.68510563742954</v>
      </c>
      <c r="BQ17" s="22">
        <v>0.71639183825949604</v>
      </c>
      <c r="BR17" s="22">
        <v>0.68830454823107901</v>
      </c>
      <c r="BS17" s="22">
        <v>0.61679785351954697</v>
      </c>
      <c r="BT17" s="22"/>
      <c r="BU17" s="22">
        <v>0.70766819711585704</v>
      </c>
      <c r="BV17" s="22">
        <v>0.54391316958955105</v>
      </c>
      <c r="BW17" s="22"/>
      <c r="BX17" s="22">
        <v>0.79196222246581305</v>
      </c>
      <c r="BY17" s="22">
        <v>0.57361061541221903</v>
      </c>
      <c r="BZ17" s="22"/>
      <c r="CA17" s="22">
        <v>0.78464153054642005</v>
      </c>
      <c r="CB17" s="22">
        <v>0.32435115239645501</v>
      </c>
      <c r="CC17" s="22">
        <v>0.91127533304748598</v>
      </c>
      <c r="CD17" s="22">
        <v>0.60125239154810195</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72">
      <c r="B9" s="18" t="s">
        <v>249</v>
      </c>
      <c r="C9" s="17">
        <v>0.148248877960209</v>
      </c>
      <c r="D9" s="17">
        <v>0.172698374969775</v>
      </c>
      <c r="E9" s="17">
        <v>0.124100774286923</v>
      </c>
      <c r="F9" s="17"/>
      <c r="G9" s="17">
        <v>0.19678018002512701</v>
      </c>
      <c r="H9" s="17">
        <v>0.197957441539799</v>
      </c>
      <c r="I9" s="17">
        <v>0.17046542310531301</v>
      </c>
      <c r="J9" s="17">
        <v>0.13172759177066301</v>
      </c>
      <c r="K9" s="17">
        <v>0.104993135833625</v>
      </c>
      <c r="L9" s="17">
        <v>9.9711294360172897E-2</v>
      </c>
      <c r="M9" s="17"/>
      <c r="N9" s="17">
        <v>0.150568231867655</v>
      </c>
      <c r="O9" s="17">
        <v>0.13721315563636299</v>
      </c>
      <c r="P9" s="17">
        <v>0.15191978555701199</v>
      </c>
      <c r="Q9" s="17">
        <v>0.15488735331435299</v>
      </c>
      <c r="R9" s="17"/>
      <c r="S9" s="17">
        <v>0.18106819307123101</v>
      </c>
      <c r="T9" s="17">
        <v>0.11940442171436801</v>
      </c>
      <c r="U9" s="17">
        <v>0.13020798760469399</v>
      </c>
      <c r="V9" s="17">
        <v>0.104189288507801</v>
      </c>
      <c r="W9" s="17">
        <v>0.147256843188315</v>
      </c>
      <c r="X9" s="17">
        <v>0.18068307521356999</v>
      </c>
      <c r="Y9" s="17">
        <v>0.13886496236491599</v>
      </c>
      <c r="Z9" s="17">
        <v>0.19190441479254899</v>
      </c>
      <c r="AA9" s="17">
        <v>0.17830986015775399</v>
      </c>
      <c r="AB9" s="17">
        <v>0.12472929515131501</v>
      </c>
      <c r="AC9" s="17">
        <v>0.16621120403033801</v>
      </c>
      <c r="AD9" s="17">
        <v>0.102573790707691</v>
      </c>
      <c r="AE9" s="17"/>
      <c r="AF9" s="17">
        <v>9.3160325120170306E-2</v>
      </c>
      <c r="AG9" s="17">
        <v>0.17215963016773</v>
      </c>
      <c r="AH9" s="17">
        <v>0.17240684216361199</v>
      </c>
      <c r="AI9" s="17">
        <v>0.14362431276331</v>
      </c>
      <c r="AJ9" s="17">
        <v>0.126336258097763</v>
      </c>
      <c r="AK9" s="17">
        <v>0.12778283994138201</v>
      </c>
      <c r="AL9" s="17">
        <v>0.12947239647993999</v>
      </c>
      <c r="AM9" s="17">
        <v>0.171391555946482</v>
      </c>
      <c r="AN9" s="17">
        <v>0.17882451735506499</v>
      </c>
      <c r="AO9" s="17">
        <v>0.173789890654898</v>
      </c>
      <c r="AP9" s="17">
        <v>0.11673421202744701</v>
      </c>
      <c r="AQ9" s="17">
        <v>0.146890917267684</v>
      </c>
      <c r="AR9" s="17">
        <v>0.12308071915218601</v>
      </c>
      <c r="AS9" s="17">
        <v>0.18349688165842901</v>
      </c>
      <c r="AT9" s="17">
        <v>0.249674867905743</v>
      </c>
      <c r="AU9" s="17">
        <v>0.202736529020455</v>
      </c>
      <c r="AV9" s="17"/>
      <c r="AW9" s="17">
        <v>0.18763629603239301</v>
      </c>
      <c r="AX9" s="17">
        <v>0.14239490155137599</v>
      </c>
      <c r="AY9" s="17">
        <v>0.13370539664390699</v>
      </c>
      <c r="AZ9" s="17">
        <v>0.135219223724172</v>
      </c>
      <c r="BA9" s="17">
        <v>0.120283878789291</v>
      </c>
      <c r="BB9" s="17">
        <v>0.15260091416819499</v>
      </c>
      <c r="BC9" s="17"/>
      <c r="BD9" s="17">
        <v>0.143568508102526</v>
      </c>
      <c r="BE9" s="17">
        <v>0.141652787008471</v>
      </c>
      <c r="BF9" s="17">
        <v>0.155669791136021</v>
      </c>
      <c r="BG9" s="17">
        <v>0.19443436841627701</v>
      </c>
      <c r="BH9" s="17">
        <v>0.16481100500829499</v>
      </c>
      <c r="BI9" s="17"/>
      <c r="BJ9" s="17">
        <v>0.134436201475026</v>
      </c>
      <c r="BK9" s="17">
        <v>0.21128661996984799</v>
      </c>
      <c r="BL9" s="17"/>
      <c r="BM9" s="17">
        <v>0.14148362279323401</v>
      </c>
      <c r="BN9" s="17">
        <v>0.18295173505656601</v>
      </c>
      <c r="BO9" s="17"/>
      <c r="BP9" s="17">
        <v>0.19694409980220901</v>
      </c>
      <c r="BQ9" s="17">
        <v>0.188197895287984</v>
      </c>
      <c r="BR9" s="17">
        <v>0.17707919835053501</v>
      </c>
      <c r="BS9" s="17">
        <v>0.13020863902780599</v>
      </c>
      <c r="BT9" s="17"/>
      <c r="BU9" s="17">
        <v>0.15737232097362</v>
      </c>
      <c r="BV9" s="17">
        <v>0.136635106795927</v>
      </c>
      <c r="BW9" s="17"/>
      <c r="BX9" s="17">
        <v>0.19820192939546399</v>
      </c>
      <c r="BY9" s="17">
        <v>0.12843471098356599</v>
      </c>
      <c r="BZ9" s="17"/>
      <c r="CA9" s="17">
        <v>0.23097580057383901</v>
      </c>
      <c r="CB9" s="17">
        <v>7.5607787265638604E-2</v>
      </c>
      <c r="CC9" s="17">
        <v>0.189632751205107</v>
      </c>
      <c r="CD9" s="17">
        <v>0.15233403063305101</v>
      </c>
    </row>
    <row r="10" spans="2:82" ht="72">
      <c r="B10" s="18" t="s">
        <v>250</v>
      </c>
      <c r="C10" s="17">
        <v>0.66541967943151403</v>
      </c>
      <c r="D10" s="17">
        <v>0.64530088471195601</v>
      </c>
      <c r="E10" s="17">
        <v>0.68445183672663701</v>
      </c>
      <c r="F10" s="17"/>
      <c r="G10" s="17">
        <v>0.68993545353256003</v>
      </c>
      <c r="H10" s="17">
        <v>0.63150915951514497</v>
      </c>
      <c r="I10" s="17">
        <v>0.62820200508548296</v>
      </c>
      <c r="J10" s="17">
        <v>0.62056013913014096</v>
      </c>
      <c r="K10" s="17">
        <v>0.70390436658259004</v>
      </c>
      <c r="L10" s="17">
        <v>0.71778636421518605</v>
      </c>
      <c r="M10" s="17"/>
      <c r="N10" s="17">
        <v>0.715610128037799</v>
      </c>
      <c r="O10" s="17">
        <v>0.69682493183365302</v>
      </c>
      <c r="P10" s="17">
        <v>0.63709958605815797</v>
      </c>
      <c r="Q10" s="17">
        <v>0.60117930266490904</v>
      </c>
      <c r="R10" s="17"/>
      <c r="S10" s="17">
        <v>0.68224502501094997</v>
      </c>
      <c r="T10" s="17">
        <v>0.722089668515421</v>
      </c>
      <c r="U10" s="17">
        <v>0.64465265480397305</v>
      </c>
      <c r="V10" s="17">
        <v>0.63486362501607296</v>
      </c>
      <c r="W10" s="17">
        <v>0.69877563222365902</v>
      </c>
      <c r="X10" s="17">
        <v>0.64002430636952701</v>
      </c>
      <c r="Y10" s="17">
        <v>0.65865811037115396</v>
      </c>
      <c r="Z10" s="17">
        <v>0.63165182671820697</v>
      </c>
      <c r="AA10" s="17">
        <v>0.64292670456063705</v>
      </c>
      <c r="AB10" s="17">
        <v>0.70608049521195204</v>
      </c>
      <c r="AC10" s="17">
        <v>0.59794710595310296</v>
      </c>
      <c r="AD10" s="17">
        <v>0.62276967414777795</v>
      </c>
      <c r="AE10" s="17"/>
      <c r="AF10" s="17">
        <v>0.64713548688601596</v>
      </c>
      <c r="AG10" s="17">
        <v>0.51717592714873994</v>
      </c>
      <c r="AH10" s="17">
        <v>0.64420767269837997</v>
      </c>
      <c r="AI10" s="17">
        <v>0.65973716111830305</v>
      </c>
      <c r="AJ10" s="17">
        <v>0.66659102240111201</v>
      </c>
      <c r="AK10" s="17">
        <v>0.68694490459135105</v>
      </c>
      <c r="AL10" s="17">
        <v>0.69238778704198201</v>
      </c>
      <c r="AM10" s="17">
        <v>0.63084603002294304</v>
      </c>
      <c r="AN10" s="17">
        <v>0.66291431020063696</v>
      </c>
      <c r="AO10" s="17">
        <v>0.66643980472188102</v>
      </c>
      <c r="AP10" s="17">
        <v>0.71609417140309695</v>
      </c>
      <c r="AQ10" s="17">
        <v>0.71048194542856602</v>
      </c>
      <c r="AR10" s="17">
        <v>0.70698079494473198</v>
      </c>
      <c r="AS10" s="17">
        <v>0.67150871466673401</v>
      </c>
      <c r="AT10" s="17">
        <v>0.58324682624830104</v>
      </c>
      <c r="AU10" s="17">
        <v>0.68882351371011297</v>
      </c>
      <c r="AV10" s="17"/>
      <c r="AW10" s="17">
        <v>0.67182361261509704</v>
      </c>
      <c r="AX10" s="17">
        <v>0.68127037688644998</v>
      </c>
      <c r="AY10" s="17">
        <v>0.668091721944439</v>
      </c>
      <c r="AZ10" s="17">
        <v>0.64476880353508703</v>
      </c>
      <c r="BA10" s="17">
        <v>0.67308894851973</v>
      </c>
      <c r="BB10" s="17">
        <v>0.62011325650548299</v>
      </c>
      <c r="BC10" s="17"/>
      <c r="BD10" s="17">
        <v>0.60595099667566199</v>
      </c>
      <c r="BE10" s="17">
        <v>0.65948000494108105</v>
      </c>
      <c r="BF10" s="17">
        <v>0.71242025620343696</v>
      </c>
      <c r="BG10" s="17">
        <v>0.68891868752076602</v>
      </c>
      <c r="BH10" s="17">
        <v>0.77393505993880896</v>
      </c>
      <c r="BI10" s="17"/>
      <c r="BJ10" s="17">
        <v>0.67064440495174704</v>
      </c>
      <c r="BK10" s="17">
        <v>0.64913833276977195</v>
      </c>
      <c r="BL10" s="17"/>
      <c r="BM10" s="17">
        <v>0.66734483298670999</v>
      </c>
      <c r="BN10" s="17">
        <v>0.66117738012443095</v>
      </c>
      <c r="BO10" s="17"/>
      <c r="BP10" s="17">
        <v>0.65593679854963205</v>
      </c>
      <c r="BQ10" s="17">
        <v>0.67312619911097704</v>
      </c>
      <c r="BR10" s="17">
        <v>0.69097451841271296</v>
      </c>
      <c r="BS10" s="17">
        <v>0.66887022438386601</v>
      </c>
      <c r="BT10" s="17"/>
      <c r="BU10" s="17">
        <v>0.70092766464563205</v>
      </c>
      <c r="BV10" s="17">
        <v>0.62021946124904104</v>
      </c>
      <c r="BW10" s="17"/>
      <c r="BX10" s="17">
        <v>0.71185684725959197</v>
      </c>
      <c r="BY10" s="17">
        <v>0.64700010803735097</v>
      </c>
      <c r="BZ10" s="17"/>
      <c r="CA10" s="17">
        <v>0.64641237167181098</v>
      </c>
      <c r="CB10" s="17">
        <v>0.55515496297295996</v>
      </c>
      <c r="CC10" s="17">
        <v>0.76346750386839801</v>
      </c>
      <c r="CD10" s="17">
        <v>0.67152522093536704</v>
      </c>
    </row>
    <row r="11" spans="2:82" ht="57.6">
      <c r="B11" s="18" t="s">
        <v>251</v>
      </c>
      <c r="C11" s="17">
        <v>0.111524667489788</v>
      </c>
      <c r="D11" s="17">
        <v>0.127715789832719</v>
      </c>
      <c r="E11" s="17">
        <v>9.6540132796574293E-2</v>
      </c>
      <c r="F11" s="17"/>
      <c r="G11" s="17">
        <v>6.49177091035507E-2</v>
      </c>
      <c r="H11" s="17">
        <v>0.102716698918324</v>
      </c>
      <c r="I11" s="17">
        <v>0.110653843137205</v>
      </c>
      <c r="J11" s="17">
        <v>0.13706236262690499</v>
      </c>
      <c r="K11" s="17">
        <v>0.11860501763761699</v>
      </c>
      <c r="L11" s="17">
        <v>0.124937210095596</v>
      </c>
      <c r="M11" s="17"/>
      <c r="N11" s="17">
        <v>9.4356246341073299E-2</v>
      </c>
      <c r="O11" s="17">
        <v>9.6069045927124605E-2</v>
      </c>
      <c r="P11" s="17">
        <v>0.122246447728934</v>
      </c>
      <c r="Q11" s="17">
        <v>0.138753162108537</v>
      </c>
      <c r="R11" s="17"/>
      <c r="S11" s="17">
        <v>8.4824682620230199E-2</v>
      </c>
      <c r="T11" s="17">
        <v>9.0929147895851506E-2</v>
      </c>
      <c r="U11" s="17">
        <v>0.108710662414661</v>
      </c>
      <c r="V11" s="17">
        <v>0.14242687068752799</v>
      </c>
      <c r="W11" s="17">
        <v>9.9905503710253404E-2</v>
      </c>
      <c r="X11" s="17">
        <v>0.110042899404612</v>
      </c>
      <c r="Y11" s="17">
        <v>0.149533958867856</v>
      </c>
      <c r="Z11" s="17">
        <v>8.6780178238052605E-2</v>
      </c>
      <c r="AA11" s="17">
        <v>0.104830221109682</v>
      </c>
      <c r="AB11" s="17">
        <v>0.115903032289136</v>
      </c>
      <c r="AC11" s="17">
        <v>0.15859864705785401</v>
      </c>
      <c r="AD11" s="17">
        <v>0.13631135501106101</v>
      </c>
      <c r="AE11" s="17"/>
      <c r="AF11" s="17">
        <v>7.0729478563795897E-2</v>
      </c>
      <c r="AG11" s="17">
        <v>0.17366368224814399</v>
      </c>
      <c r="AH11" s="17">
        <v>0.10405101502884299</v>
      </c>
      <c r="AI11" s="17">
        <v>0.109506361109568</v>
      </c>
      <c r="AJ11" s="17">
        <v>0.12918812319919601</v>
      </c>
      <c r="AK11" s="17">
        <v>0.116423444657864</v>
      </c>
      <c r="AL11" s="17">
        <v>0.119505865445012</v>
      </c>
      <c r="AM11" s="17">
        <v>9.3557365126415604E-2</v>
      </c>
      <c r="AN11" s="17">
        <v>0.10009417084007199</v>
      </c>
      <c r="AO11" s="17">
        <v>9.68271483448188E-2</v>
      </c>
      <c r="AP11" s="17">
        <v>9.5814449528196094E-2</v>
      </c>
      <c r="AQ11" s="17">
        <v>0.116824999606809</v>
      </c>
      <c r="AR11" s="17">
        <v>0.117466671664126</v>
      </c>
      <c r="AS11" s="17">
        <v>0.104717926998686</v>
      </c>
      <c r="AT11" s="17">
        <v>0.12247152290109101</v>
      </c>
      <c r="AU11" s="17">
        <v>8.9042996170860506E-2</v>
      </c>
      <c r="AV11" s="17"/>
      <c r="AW11" s="17">
        <v>9.0593004497093205E-2</v>
      </c>
      <c r="AX11" s="17">
        <v>0.110780000000992</v>
      </c>
      <c r="AY11" s="17">
        <v>0.11530551220928401</v>
      </c>
      <c r="AZ11" s="17">
        <v>0.12337664299253499</v>
      </c>
      <c r="BA11" s="17">
        <v>0.121601128160332</v>
      </c>
      <c r="BB11" s="17">
        <v>0.129398360494693</v>
      </c>
      <c r="BC11" s="17"/>
      <c r="BD11" s="17">
        <v>0.133212837637293</v>
      </c>
      <c r="BE11" s="17">
        <v>0.11467360229028201</v>
      </c>
      <c r="BF11" s="17">
        <v>8.6341737310862102E-2</v>
      </c>
      <c r="BG11" s="17">
        <v>8.3252436208730504E-2</v>
      </c>
      <c r="BH11" s="17">
        <v>3.0168400338982701E-2</v>
      </c>
      <c r="BI11" s="17"/>
      <c r="BJ11" s="17">
        <v>0.116240406137349</v>
      </c>
      <c r="BK11" s="17">
        <v>9.0918821071855005E-2</v>
      </c>
      <c r="BL11" s="17"/>
      <c r="BM11" s="17">
        <v>0.113369810738341</v>
      </c>
      <c r="BN11" s="17">
        <v>9.9178250309894994E-2</v>
      </c>
      <c r="BO11" s="17"/>
      <c r="BP11" s="17">
        <v>9.5010609495615003E-2</v>
      </c>
      <c r="BQ11" s="17">
        <v>9.4701265372412802E-2</v>
      </c>
      <c r="BR11" s="17">
        <v>7.3707928407511406E-2</v>
      </c>
      <c r="BS11" s="17">
        <v>0.119353999305351</v>
      </c>
      <c r="BT11" s="17"/>
      <c r="BU11" s="17">
        <v>8.9063038334029301E-2</v>
      </c>
      <c r="BV11" s="17">
        <v>0.14011740606540299</v>
      </c>
      <c r="BW11" s="17"/>
      <c r="BX11" s="17">
        <v>6.4346080280650003E-2</v>
      </c>
      <c r="BY11" s="17">
        <v>0.13023832717273301</v>
      </c>
      <c r="BZ11" s="17"/>
      <c r="CA11" s="17">
        <v>9.9538020221442799E-2</v>
      </c>
      <c r="CB11" s="17">
        <v>0.24647807482485401</v>
      </c>
      <c r="CC11" s="17">
        <v>3.4289221559547702E-2</v>
      </c>
      <c r="CD11" s="17">
        <v>6.7381870313673001E-2</v>
      </c>
    </row>
    <row r="12" spans="2:82">
      <c r="B12" s="18" t="s">
        <v>124</v>
      </c>
      <c r="C12" s="19">
        <v>7.4806775118488794E-2</v>
      </c>
      <c r="D12" s="19">
        <v>5.4284950485550598E-2</v>
      </c>
      <c r="E12" s="19">
        <v>9.4907256189865605E-2</v>
      </c>
      <c r="F12" s="19"/>
      <c r="G12" s="19">
        <v>4.83666573387624E-2</v>
      </c>
      <c r="H12" s="19">
        <v>6.7816700026731305E-2</v>
      </c>
      <c r="I12" s="19">
        <v>9.0678728671999706E-2</v>
      </c>
      <c r="J12" s="19">
        <v>0.110649906472291</v>
      </c>
      <c r="K12" s="19">
        <v>7.2497479946168203E-2</v>
      </c>
      <c r="L12" s="19">
        <v>5.7565131329045401E-2</v>
      </c>
      <c r="M12" s="19"/>
      <c r="N12" s="19">
        <v>3.9465393753472501E-2</v>
      </c>
      <c r="O12" s="19">
        <v>6.9892866602859094E-2</v>
      </c>
      <c r="P12" s="19">
        <v>8.8734180655895306E-2</v>
      </c>
      <c r="Q12" s="19">
        <v>0.10518018191220101</v>
      </c>
      <c r="R12" s="19"/>
      <c r="S12" s="19">
        <v>5.1862099297588803E-2</v>
      </c>
      <c r="T12" s="19">
        <v>6.7576761874359195E-2</v>
      </c>
      <c r="U12" s="19">
        <v>0.116428695176672</v>
      </c>
      <c r="V12" s="19">
        <v>0.118520215788598</v>
      </c>
      <c r="W12" s="19">
        <v>5.40620208777721E-2</v>
      </c>
      <c r="X12" s="19">
        <v>6.9249719012290101E-2</v>
      </c>
      <c r="Y12" s="19">
        <v>5.2942968396074201E-2</v>
      </c>
      <c r="Z12" s="19">
        <v>8.9663580251191796E-2</v>
      </c>
      <c r="AA12" s="19">
        <v>7.3933214171926206E-2</v>
      </c>
      <c r="AB12" s="19">
        <v>5.32871773475962E-2</v>
      </c>
      <c r="AC12" s="19">
        <v>7.72430429587046E-2</v>
      </c>
      <c r="AD12" s="19">
        <v>0.13834518013347</v>
      </c>
      <c r="AE12" s="19"/>
      <c r="AF12" s="19">
        <v>0.18897470943001801</v>
      </c>
      <c r="AG12" s="19">
        <v>0.137000760435386</v>
      </c>
      <c r="AH12" s="19">
        <v>7.9334470109164598E-2</v>
      </c>
      <c r="AI12" s="19">
        <v>8.7132165008818999E-2</v>
      </c>
      <c r="AJ12" s="19">
        <v>7.7884596301927594E-2</v>
      </c>
      <c r="AK12" s="19">
        <v>6.8848810809403305E-2</v>
      </c>
      <c r="AL12" s="19">
        <v>5.8633951033065998E-2</v>
      </c>
      <c r="AM12" s="19">
        <v>0.10420504890415901</v>
      </c>
      <c r="AN12" s="19">
        <v>5.8167001604225201E-2</v>
      </c>
      <c r="AO12" s="19">
        <v>6.2943156278402496E-2</v>
      </c>
      <c r="AP12" s="19">
        <v>7.1357167041260702E-2</v>
      </c>
      <c r="AQ12" s="19">
        <v>2.5802137696941001E-2</v>
      </c>
      <c r="AR12" s="19">
        <v>5.2471814238955999E-2</v>
      </c>
      <c r="AS12" s="19">
        <v>4.0276476676151599E-2</v>
      </c>
      <c r="AT12" s="19">
        <v>4.4606782944866002E-2</v>
      </c>
      <c r="AU12" s="19">
        <v>1.9396961098571301E-2</v>
      </c>
      <c r="AV12" s="19"/>
      <c r="AW12" s="19">
        <v>4.99470868554166E-2</v>
      </c>
      <c r="AX12" s="19">
        <v>6.5554721561182999E-2</v>
      </c>
      <c r="AY12" s="19">
        <v>8.2897369202369994E-2</v>
      </c>
      <c r="AZ12" s="19">
        <v>9.6635329748205601E-2</v>
      </c>
      <c r="BA12" s="19">
        <v>8.5026044530646494E-2</v>
      </c>
      <c r="BB12" s="19">
        <v>9.7887468831628799E-2</v>
      </c>
      <c r="BC12" s="19"/>
      <c r="BD12" s="19">
        <v>0.117267657584519</v>
      </c>
      <c r="BE12" s="19">
        <v>8.4193605760166504E-2</v>
      </c>
      <c r="BF12" s="19">
        <v>4.55682153496801E-2</v>
      </c>
      <c r="BG12" s="19">
        <v>3.3394507854226402E-2</v>
      </c>
      <c r="BH12" s="19">
        <v>3.1085534713912798E-2</v>
      </c>
      <c r="BI12" s="19"/>
      <c r="BJ12" s="19">
        <v>7.8678987435878006E-2</v>
      </c>
      <c r="BK12" s="19">
        <v>4.86562261885254E-2</v>
      </c>
      <c r="BL12" s="19"/>
      <c r="BM12" s="19">
        <v>7.7801733481714805E-2</v>
      </c>
      <c r="BN12" s="19">
        <v>5.6692634509108497E-2</v>
      </c>
      <c r="BO12" s="19"/>
      <c r="BP12" s="19">
        <v>5.2108492152543297E-2</v>
      </c>
      <c r="BQ12" s="19">
        <v>4.3974640228625399E-2</v>
      </c>
      <c r="BR12" s="19">
        <v>5.8238354829240002E-2</v>
      </c>
      <c r="BS12" s="19">
        <v>8.1567137282976404E-2</v>
      </c>
      <c r="BT12" s="19"/>
      <c r="BU12" s="19">
        <v>5.26369760467192E-2</v>
      </c>
      <c r="BV12" s="19">
        <v>0.103028025889629</v>
      </c>
      <c r="BW12" s="19"/>
      <c r="BX12" s="19">
        <v>2.5595143064293599E-2</v>
      </c>
      <c r="BY12" s="19">
        <v>9.4326853806350502E-2</v>
      </c>
      <c r="BZ12" s="19"/>
      <c r="CA12" s="19">
        <v>2.3073807532906901E-2</v>
      </c>
      <c r="CB12" s="19">
        <v>0.12275917493654701</v>
      </c>
      <c r="CC12" s="19">
        <v>1.2610523366948E-2</v>
      </c>
      <c r="CD12" s="19">
        <v>0.10875887811790901</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K22"/>
  <sheetViews>
    <sheetView showGridLines="0" workbookViewId="0">
      <pane xSplit="2" topLeftCell="C1" activePane="topRight" state="frozen"/>
      <selection pane="topRight"/>
    </sheetView>
  </sheetViews>
  <sheetFormatPr defaultColWidth="10.85546875" defaultRowHeight="14.45"/>
  <cols>
    <col min="2" max="2" width="25.7109375" customWidth="1"/>
    <col min="3" max="11" width="20.7109375" customWidth="1"/>
  </cols>
  <sheetData>
    <row r="2" spans="2:11" ht="40.15" customHeight="1">
      <c r="D2" s="31" t="s">
        <v>469</v>
      </c>
      <c r="E2" s="32"/>
      <c r="F2" s="32"/>
      <c r="G2" s="32"/>
      <c r="H2" s="32"/>
      <c r="I2" s="32"/>
      <c r="J2" s="32"/>
      <c r="K2" s="32"/>
    </row>
    <row r="6" spans="2:11" ht="49.9" customHeight="1">
      <c r="B6" s="20" t="s">
        <v>32</v>
      </c>
      <c r="C6" s="20" t="s">
        <v>470</v>
      </c>
      <c r="D6" s="20" t="s">
        <v>471</v>
      </c>
      <c r="E6" s="20" t="s">
        <v>472</v>
      </c>
      <c r="F6" s="20" t="s">
        <v>473</v>
      </c>
      <c r="G6" s="20" t="s">
        <v>474</v>
      </c>
      <c r="H6" s="20" t="s">
        <v>475</v>
      </c>
      <c r="I6" s="20" t="s">
        <v>476</v>
      </c>
      <c r="J6" s="20" t="s">
        <v>477</v>
      </c>
    </row>
    <row r="7" spans="2:11">
      <c r="B7" s="18" t="s">
        <v>223</v>
      </c>
      <c r="C7" s="17">
        <v>0.16838636683379599</v>
      </c>
      <c r="D7" s="17">
        <v>0.17453165901498399</v>
      </c>
      <c r="E7" s="17">
        <v>0.14670237262076</v>
      </c>
      <c r="F7" s="17">
        <v>0.24888735656202399</v>
      </c>
      <c r="G7" s="17">
        <v>0.10306285713256</v>
      </c>
      <c r="H7" s="17">
        <v>0.16412853570173999</v>
      </c>
      <c r="I7" s="17">
        <v>0.122243333821888</v>
      </c>
      <c r="J7" s="17">
        <v>5.47591279261768E-2</v>
      </c>
    </row>
    <row r="8" spans="2:11">
      <c r="B8" s="18" t="s">
        <v>224</v>
      </c>
      <c r="C8" s="17">
        <v>0.49222891976328897</v>
      </c>
      <c r="D8" s="17">
        <v>0.51325863007021899</v>
      </c>
      <c r="E8" s="17">
        <v>0.40428223576038502</v>
      </c>
      <c r="F8" s="17">
        <v>0.36074389846410199</v>
      </c>
      <c r="G8" s="17">
        <v>0.40335634526311698</v>
      </c>
      <c r="H8" s="17">
        <v>0.31298886381815999</v>
      </c>
      <c r="I8" s="17">
        <v>0.31756897700053899</v>
      </c>
      <c r="J8" s="17">
        <v>0.17361141194788701</v>
      </c>
    </row>
    <row r="9" spans="2:11">
      <c r="B9" s="18" t="s">
        <v>225</v>
      </c>
      <c r="C9" s="17">
        <v>0.23028714189039201</v>
      </c>
      <c r="D9" s="17">
        <v>0.206239745115671</v>
      </c>
      <c r="E9" s="17">
        <v>0.29126168378749401</v>
      </c>
      <c r="F9" s="17">
        <v>0.24728893212406799</v>
      </c>
      <c r="G9" s="17">
        <v>0.30941147655594498</v>
      </c>
      <c r="H9" s="17">
        <v>0.27632328224029201</v>
      </c>
      <c r="I9" s="17">
        <v>0.29141339801055399</v>
      </c>
      <c r="J9" s="17">
        <v>0.27421686752322899</v>
      </c>
    </row>
    <row r="10" spans="2:11">
      <c r="B10" s="18" t="s">
        <v>226</v>
      </c>
      <c r="C10" s="17">
        <v>3.7292474373150003E-2</v>
      </c>
      <c r="D10" s="17">
        <v>4.3043051366756999E-2</v>
      </c>
      <c r="E10" s="17">
        <v>8.3301024003332905E-2</v>
      </c>
      <c r="F10" s="17">
        <v>0.10133442600394101</v>
      </c>
      <c r="G10" s="17">
        <v>0.10863907311832199</v>
      </c>
      <c r="H10" s="17">
        <v>0.17750803348795199</v>
      </c>
      <c r="I10" s="17">
        <v>0.190889562006791</v>
      </c>
      <c r="J10" s="17">
        <v>0.31607110634875601</v>
      </c>
    </row>
    <row r="11" spans="2:11">
      <c r="B11" s="18" t="s">
        <v>227</v>
      </c>
      <c r="C11" s="17">
        <v>1.2729123760455501E-2</v>
      </c>
      <c r="D11" s="17">
        <v>1.5455540110289699E-2</v>
      </c>
      <c r="E11" s="17">
        <v>3.0399955313477101E-2</v>
      </c>
      <c r="F11" s="17">
        <v>2.1001530051131999E-2</v>
      </c>
      <c r="G11" s="17">
        <v>2.5285638671278799E-2</v>
      </c>
      <c r="H11" s="17">
        <v>3.9259249781660698E-2</v>
      </c>
      <c r="I11" s="17">
        <v>4.4265169036430199E-2</v>
      </c>
      <c r="J11" s="17">
        <v>0.131646718973668</v>
      </c>
    </row>
    <row r="12" spans="2:11">
      <c r="B12" s="18" t="s">
        <v>124</v>
      </c>
      <c r="C12" s="17">
        <v>5.90759733789167E-2</v>
      </c>
      <c r="D12" s="17">
        <v>4.7471374322079797E-2</v>
      </c>
      <c r="E12" s="17">
        <v>4.4052728514551102E-2</v>
      </c>
      <c r="F12" s="17">
        <v>2.07438567947325E-2</v>
      </c>
      <c r="G12" s="17">
        <v>5.0244609258777197E-2</v>
      </c>
      <c r="H12" s="17">
        <v>2.9792034970194999E-2</v>
      </c>
      <c r="I12" s="17">
        <v>3.3619560123797097E-2</v>
      </c>
      <c r="J12" s="17">
        <v>4.9694767280282999E-2</v>
      </c>
    </row>
    <row r="13" spans="2:11">
      <c r="B13" s="23" t="s">
        <v>228</v>
      </c>
      <c r="C13" s="21">
        <v>0.66061528659708502</v>
      </c>
      <c r="D13" s="21">
        <v>0.68779028908520201</v>
      </c>
      <c r="E13" s="21">
        <v>0.55098460838114505</v>
      </c>
      <c r="F13" s="21">
        <v>0.60963125502612603</v>
      </c>
      <c r="G13" s="21">
        <v>0.50641920239567695</v>
      </c>
      <c r="H13" s="21">
        <v>0.47711739951990001</v>
      </c>
      <c r="I13" s="21">
        <v>0.439812310822427</v>
      </c>
      <c r="J13" s="21">
        <v>0.228370539874064</v>
      </c>
    </row>
    <row r="14" spans="2:11">
      <c r="B14" s="23" t="s">
        <v>229</v>
      </c>
      <c r="C14" s="21">
        <v>5.0021598133605599E-2</v>
      </c>
      <c r="D14" s="21">
        <v>5.84985914770468E-2</v>
      </c>
      <c r="E14" s="21">
        <v>0.11370097931681</v>
      </c>
      <c r="F14" s="21">
        <v>0.122335956055073</v>
      </c>
      <c r="G14" s="21">
        <v>0.133924711789601</v>
      </c>
      <c r="H14" s="21">
        <v>0.216767283269613</v>
      </c>
      <c r="I14" s="21">
        <v>0.23515473104322099</v>
      </c>
      <c r="J14" s="21">
        <v>0.44771782532242399</v>
      </c>
    </row>
    <row r="15" spans="2:11">
      <c r="B15" s="23" t="s">
        <v>230</v>
      </c>
      <c r="C15" s="22">
        <v>0.61059368846348006</v>
      </c>
      <c r="D15" s="22">
        <v>0.62929169760815595</v>
      </c>
      <c r="E15" s="22">
        <v>0.43728362906433499</v>
      </c>
      <c r="F15" s="22">
        <v>0.487295298971053</v>
      </c>
      <c r="G15" s="22">
        <v>0.37249449060607598</v>
      </c>
      <c r="H15" s="22">
        <v>0.26035011625028698</v>
      </c>
      <c r="I15" s="22">
        <v>0.20465757977920601</v>
      </c>
      <c r="J15" s="22">
        <v>-0.21934728544835999</v>
      </c>
    </row>
    <row r="16" spans="2:11">
      <c r="B16" s="16"/>
      <c r="C16" s="16"/>
      <c r="D16" s="16"/>
      <c r="E16" s="16"/>
      <c r="F16" s="16"/>
      <c r="G16" s="16"/>
      <c r="H16" s="16"/>
      <c r="I16" s="16"/>
      <c r="J16" s="16"/>
    </row>
    <row r="17" spans="2:2">
      <c r="B17" t="s">
        <v>427</v>
      </c>
    </row>
    <row r="18" spans="2:2">
      <c r="B18" t="s">
        <v>428</v>
      </c>
    </row>
    <row r="22" spans="2:2">
      <c r="B22"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0.24888735656202399</v>
      </c>
      <c r="D9" s="17">
        <v>0.26173787327242298</v>
      </c>
      <c r="E9" s="17">
        <v>0.23556392087019701</v>
      </c>
      <c r="F9" s="17"/>
      <c r="G9" s="17">
        <v>0.159086915271448</v>
      </c>
      <c r="H9" s="17">
        <v>0.23817303533006101</v>
      </c>
      <c r="I9" s="17">
        <v>0.26170309746753601</v>
      </c>
      <c r="J9" s="17">
        <v>0.28210558213164</v>
      </c>
      <c r="K9" s="17">
        <v>0.29270069440527702</v>
      </c>
      <c r="L9" s="17">
        <v>0.25056698302293001</v>
      </c>
      <c r="M9" s="17"/>
      <c r="N9" s="17">
        <v>0.21852819672625601</v>
      </c>
      <c r="O9" s="17">
        <v>0.21574364319979</v>
      </c>
      <c r="P9" s="17">
        <v>0.27230360816476801</v>
      </c>
      <c r="Q9" s="17">
        <v>0.29907880313631002</v>
      </c>
      <c r="R9" s="17"/>
      <c r="S9" s="17">
        <v>0.20652054317976401</v>
      </c>
      <c r="T9" s="17">
        <v>0.210864919605323</v>
      </c>
      <c r="U9" s="17">
        <v>0.26928059506382301</v>
      </c>
      <c r="V9" s="17">
        <v>0.26384561776230703</v>
      </c>
      <c r="W9" s="17">
        <v>0.258902486971611</v>
      </c>
      <c r="X9" s="17">
        <v>0.25279226530058801</v>
      </c>
      <c r="Y9" s="17">
        <v>0.25501720460819499</v>
      </c>
      <c r="Z9" s="17">
        <v>0.30072632038100799</v>
      </c>
      <c r="AA9" s="17">
        <v>0.27459031442957199</v>
      </c>
      <c r="AB9" s="17">
        <v>0.23961993023584899</v>
      </c>
      <c r="AC9" s="17">
        <v>0.29843368063249598</v>
      </c>
      <c r="AD9" s="17">
        <v>0.24251739725107799</v>
      </c>
      <c r="AE9" s="17"/>
      <c r="AF9" s="17">
        <v>0.216521280048033</v>
      </c>
      <c r="AG9" s="17">
        <v>0.28611261812786498</v>
      </c>
      <c r="AH9" s="17">
        <v>0.28719106070653699</v>
      </c>
      <c r="AI9" s="17">
        <v>0.258697814203878</v>
      </c>
      <c r="AJ9" s="17">
        <v>0.258109407074955</v>
      </c>
      <c r="AK9" s="17">
        <v>0.29123378841494502</v>
      </c>
      <c r="AL9" s="17">
        <v>0.26144925888583498</v>
      </c>
      <c r="AM9" s="17">
        <v>0.192731350215957</v>
      </c>
      <c r="AN9" s="17">
        <v>0.211644899649859</v>
      </c>
      <c r="AO9" s="17">
        <v>0.25368817989086001</v>
      </c>
      <c r="AP9" s="17">
        <v>0.19544422970176101</v>
      </c>
      <c r="AQ9" s="17">
        <v>0.21881291301755901</v>
      </c>
      <c r="AR9" s="17">
        <v>0.234101617612198</v>
      </c>
      <c r="AS9" s="17">
        <v>0.27461277881382801</v>
      </c>
      <c r="AT9" s="17">
        <v>0.24051812507433601</v>
      </c>
      <c r="AU9" s="17">
        <v>0.23312640250643801</v>
      </c>
      <c r="AV9" s="17"/>
      <c r="AW9" s="17">
        <v>0.24604768109723399</v>
      </c>
      <c r="AX9" s="17">
        <v>0.21637902310923199</v>
      </c>
      <c r="AY9" s="17">
        <v>0.29113385704713302</v>
      </c>
      <c r="AZ9" s="17">
        <v>0.27123601253281798</v>
      </c>
      <c r="BA9" s="17">
        <v>0.23880856190069</v>
      </c>
      <c r="BB9" s="17">
        <v>0.252037057394153</v>
      </c>
      <c r="BC9" s="17"/>
      <c r="BD9" s="17">
        <v>0.30151104909769799</v>
      </c>
      <c r="BE9" s="17">
        <v>0.25982928456394699</v>
      </c>
      <c r="BF9" s="17">
        <v>0.175680881402943</v>
      </c>
      <c r="BG9" s="17">
        <v>0.21541423305715399</v>
      </c>
      <c r="BH9" s="17">
        <v>0.153988340483628</v>
      </c>
      <c r="BI9" s="17"/>
      <c r="BJ9" s="17">
        <v>0.25845767565108102</v>
      </c>
      <c r="BK9" s="17">
        <v>0.21019008091225699</v>
      </c>
      <c r="BL9" s="17"/>
      <c r="BM9" s="17">
        <v>0.25464734647846499</v>
      </c>
      <c r="BN9" s="17">
        <v>0.220467528563767</v>
      </c>
      <c r="BO9" s="17"/>
      <c r="BP9" s="17">
        <v>0.21253972951932201</v>
      </c>
      <c r="BQ9" s="17">
        <v>0.24887452395856799</v>
      </c>
      <c r="BR9" s="17">
        <v>0.15989415521074901</v>
      </c>
      <c r="BS9" s="17">
        <v>0.26057391318865403</v>
      </c>
      <c r="BT9" s="17"/>
      <c r="BU9" s="17">
        <v>0.23708565967360801</v>
      </c>
      <c r="BV9" s="17">
        <v>0.26391043576697198</v>
      </c>
      <c r="BW9" s="17"/>
      <c r="BX9" s="17">
        <v>0.18313112683920399</v>
      </c>
      <c r="BY9" s="17">
        <v>0.27496994567414701</v>
      </c>
      <c r="BZ9" s="17"/>
      <c r="CA9" s="17">
        <v>0.40449000519777101</v>
      </c>
      <c r="CB9" s="17">
        <v>0.50137285893998496</v>
      </c>
      <c r="CC9" s="17">
        <v>9.4062688556279306E-2</v>
      </c>
      <c r="CD9" s="17">
        <v>0.130973068305346</v>
      </c>
    </row>
    <row r="10" spans="2:82">
      <c r="B10" s="18" t="s">
        <v>224</v>
      </c>
      <c r="C10" s="17">
        <v>0.36074389846410199</v>
      </c>
      <c r="D10" s="17">
        <v>0.35755186501563901</v>
      </c>
      <c r="E10" s="17">
        <v>0.36597449014848699</v>
      </c>
      <c r="F10" s="17"/>
      <c r="G10" s="17">
        <v>0.42322688872755798</v>
      </c>
      <c r="H10" s="17">
        <v>0.41762004254317298</v>
      </c>
      <c r="I10" s="17">
        <v>0.35146181613410898</v>
      </c>
      <c r="J10" s="17">
        <v>0.34008349761668599</v>
      </c>
      <c r="K10" s="17">
        <v>0.29908549544451302</v>
      </c>
      <c r="L10" s="17">
        <v>0.33848843644729798</v>
      </c>
      <c r="M10" s="17"/>
      <c r="N10" s="17">
        <v>0.34102599590737598</v>
      </c>
      <c r="O10" s="17">
        <v>0.34596312028267401</v>
      </c>
      <c r="P10" s="17">
        <v>0.40394859237428199</v>
      </c>
      <c r="Q10" s="17">
        <v>0.36026846245979799</v>
      </c>
      <c r="R10" s="17"/>
      <c r="S10" s="17">
        <v>0.37587956203436201</v>
      </c>
      <c r="T10" s="17">
        <v>0.36821960868744902</v>
      </c>
      <c r="U10" s="17">
        <v>0.30021866629886401</v>
      </c>
      <c r="V10" s="17">
        <v>0.35990052926661298</v>
      </c>
      <c r="W10" s="17">
        <v>0.40812094757780798</v>
      </c>
      <c r="X10" s="17">
        <v>0.37213041085406701</v>
      </c>
      <c r="Y10" s="17">
        <v>0.36590104863515399</v>
      </c>
      <c r="Z10" s="17">
        <v>0.41034611278612598</v>
      </c>
      <c r="AA10" s="17">
        <v>0.36726418780734699</v>
      </c>
      <c r="AB10" s="17">
        <v>0.31844530445762798</v>
      </c>
      <c r="AC10" s="17">
        <v>0.31461121271628001</v>
      </c>
      <c r="AD10" s="17">
        <v>0.37692259864156802</v>
      </c>
      <c r="AE10" s="17"/>
      <c r="AF10" s="17">
        <v>0.32857375738186201</v>
      </c>
      <c r="AG10" s="17">
        <v>0.34267552649581201</v>
      </c>
      <c r="AH10" s="17">
        <v>0.35751483495210901</v>
      </c>
      <c r="AI10" s="17">
        <v>0.41995080029873599</v>
      </c>
      <c r="AJ10" s="17">
        <v>0.40182304987053402</v>
      </c>
      <c r="AK10" s="17">
        <v>0.33573013449646799</v>
      </c>
      <c r="AL10" s="17">
        <v>0.38796517120317697</v>
      </c>
      <c r="AM10" s="17">
        <v>0.33082745234696898</v>
      </c>
      <c r="AN10" s="17">
        <v>0.37572074831728702</v>
      </c>
      <c r="AO10" s="17">
        <v>0.33467040648957602</v>
      </c>
      <c r="AP10" s="17">
        <v>0.35522656285864401</v>
      </c>
      <c r="AQ10" s="17">
        <v>0.38881517602062599</v>
      </c>
      <c r="AR10" s="17">
        <v>0.31875743347834501</v>
      </c>
      <c r="AS10" s="17">
        <v>0.37633329521005698</v>
      </c>
      <c r="AT10" s="17">
        <v>0.33113241647550101</v>
      </c>
      <c r="AU10" s="17">
        <v>0.320322706649523</v>
      </c>
      <c r="AV10" s="17"/>
      <c r="AW10" s="17">
        <v>0.374456061401017</v>
      </c>
      <c r="AX10" s="17">
        <v>0.37477077853517798</v>
      </c>
      <c r="AY10" s="17">
        <v>0.32459884824941998</v>
      </c>
      <c r="AZ10" s="17">
        <v>0.35508632779816801</v>
      </c>
      <c r="BA10" s="17">
        <v>0.35207118278747901</v>
      </c>
      <c r="BB10" s="17">
        <v>0.36100625617154702</v>
      </c>
      <c r="BC10" s="17"/>
      <c r="BD10" s="17">
        <v>0.37124289980428898</v>
      </c>
      <c r="BE10" s="17">
        <v>0.353406727811793</v>
      </c>
      <c r="BF10" s="17">
        <v>0.35355310004233598</v>
      </c>
      <c r="BG10" s="17">
        <v>0.36386335251479701</v>
      </c>
      <c r="BH10" s="17">
        <v>0.35598480939183202</v>
      </c>
      <c r="BI10" s="17"/>
      <c r="BJ10" s="17">
        <v>0.349821850123885</v>
      </c>
      <c r="BK10" s="17">
        <v>0.406942439910288</v>
      </c>
      <c r="BL10" s="17"/>
      <c r="BM10" s="17">
        <v>0.35228410117144299</v>
      </c>
      <c r="BN10" s="17">
        <v>0.40280619400275902</v>
      </c>
      <c r="BO10" s="17"/>
      <c r="BP10" s="17">
        <v>0.406588554057285</v>
      </c>
      <c r="BQ10" s="17">
        <v>0.37745367525005902</v>
      </c>
      <c r="BR10" s="17">
        <v>0.36140108571517598</v>
      </c>
      <c r="BS10" s="17">
        <v>0.347801111483444</v>
      </c>
      <c r="BT10" s="17"/>
      <c r="BU10" s="17">
        <v>0.36718476066142902</v>
      </c>
      <c r="BV10" s="17">
        <v>0.35254494336014802</v>
      </c>
      <c r="BW10" s="17"/>
      <c r="BX10" s="17">
        <v>0.34654225877996597</v>
      </c>
      <c r="BY10" s="17">
        <v>0.36637706104293499</v>
      </c>
      <c r="BZ10" s="17"/>
      <c r="CA10" s="17">
        <v>0.40284256780411898</v>
      </c>
      <c r="CB10" s="17">
        <v>0.347581216693367</v>
      </c>
      <c r="CC10" s="17">
        <v>0.32876538542959999</v>
      </c>
      <c r="CD10" s="17">
        <v>0.39675010668128202</v>
      </c>
    </row>
    <row r="11" spans="2:82">
      <c r="B11" s="18" t="s">
        <v>225</v>
      </c>
      <c r="C11" s="17">
        <v>0.24728893212406799</v>
      </c>
      <c r="D11" s="17">
        <v>0.23244872745258099</v>
      </c>
      <c r="E11" s="17">
        <v>0.260787683851259</v>
      </c>
      <c r="F11" s="17"/>
      <c r="G11" s="17">
        <v>0.27916129905113601</v>
      </c>
      <c r="H11" s="17">
        <v>0.218339918130108</v>
      </c>
      <c r="I11" s="17">
        <v>0.25005378387983801</v>
      </c>
      <c r="J11" s="17">
        <v>0.23535135111404101</v>
      </c>
      <c r="K11" s="17">
        <v>0.253646898743492</v>
      </c>
      <c r="L11" s="17">
        <v>0.25285587244419699</v>
      </c>
      <c r="M11" s="17"/>
      <c r="N11" s="17">
        <v>0.26478176568033102</v>
      </c>
      <c r="O11" s="17">
        <v>0.282268529583657</v>
      </c>
      <c r="P11" s="17">
        <v>0.21025480159277801</v>
      </c>
      <c r="Q11" s="17">
        <v>0.224966943571381</v>
      </c>
      <c r="R11" s="17"/>
      <c r="S11" s="17">
        <v>0.27210811287264502</v>
      </c>
      <c r="T11" s="17">
        <v>0.26617322430729901</v>
      </c>
      <c r="U11" s="17">
        <v>0.29313566492966198</v>
      </c>
      <c r="V11" s="17">
        <v>0.23314740788895999</v>
      </c>
      <c r="W11" s="17">
        <v>0.204104930564772</v>
      </c>
      <c r="X11" s="17">
        <v>0.27473783984327499</v>
      </c>
      <c r="Y11" s="17">
        <v>0.23728882466627599</v>
      </c>
      <c r="Z11" s="17">
        <v>0.19919760706432499</v>
      </c>
      <c r="AA11" s="17">
        <v>0.21030186070290399</v>
      </c>
      <c r="AB11" s="17">
        <v>0.24580230307510101</v>
      </c>
      <c r="AC11" s="17">
        <v>0.236122550521085</v>
      </c>
      <c r="AD11" s="17">
        <v>0.23770250155233999</v>
      </c>
      <c r="AE11" s="17"/>
      <c r="AF11" s="17">
        <v>0.36494935614229701</v>
      </c>
      <c r="AG11" s="17">
        <v>0.25580806699233899</v>
      </c>
      <c r="AH11" s="17">
        <v>0.19308231351156399</v>
      </c>
      <c r="AI11" s="17">
        <v>0.18545164361562899</v>
      </c>
      <c r="AJ11" s="17">
        <v>0.21029193690259301</v>
      </c>
      <c r="AK11" s="17">
        <v>0.26588498836989799</v>
      </c>
      <c r="AL11" s="17">
        <v>0.221194312105888</v>
      </c>
      <c r="AM11" s="17">
        <v>0.319641957911381</v>
      </c>
      <c r="AN11" s="17">
        <v>0.254883328975892</v>
      </c>
      <c r="AO11" s="17">
        <v>0.24660046527497501</v>
      </c>
      <c r="AP11" s="17">
        <v>0.28470993240150999</v>
      </c>
      <c r="AQ11" s="17">
        <v>0.260490005077892</v>
      </c>
      <c r="AR11" s="17">
        <v>0.25612357547679698</v>
      </c>
      <c r="AS11" s="17">
        <v>0.20951950816159101</v>
      </c>
      <c r="AT11" s="17">
        <v>0.34544095511813699</v>
      </c>
      <c r="AU11" s="17">
        <v>0.27084287637059701</v>
      </c>
      <c r="AV11" s="17"/>
      <c r="AW11" s="17">
        <v>0.243531571945479</v>
      </c>
      <c r="AX11" s="17">
        <v>0.26792280275175401</v>
      </c>
      <c r="AY11" s="17">
        <v>0.22913184892772301</v>
      </c>
      <c r="AZ11" s="17">
        <v>0.22475017312140899</v>
      </c>
      <c r="BA11" s="17">
        <v>0.26233406977801399</v>
      </c>
      <c r="BB11" s="17">
        <v>0.25889208817847398</v>
      </c>
      <c r="BC11" s="17"/>
      <c r="BD11" s="17">
        <v>0.23454269126729399</v>
      </c>
      <c r="BE11" s="17">
        <v>0.255988593795273</v>
      </c>
      <c r="BF11" s="17">
        <v>0.28232969121173701</v>
      </c>
      <c r="BG11" s="17">
        <v>0.246726292280462</v>
      </c>
      <c r="BH11" s="17">
        <v>0.356569755391965</v>
      </c>
      <c r="BI11" s="17"/>
      <c r="BJ11" s="17">
        <v>0.240423461217842</v>
      </c>
      <c r="BK11" s="17">
        <v>0.27980077412450699</v>
      </c>
      <c r="BL11" s="17"/>
      <c r="BM11" s="17">
        <v>0.24824012759413899</v>
      </c>
      <c r="BN11" s="17">
        <v>0.24345590329188199</v>
      </c>
      <c r="BO11" s="17"/>
      <c r="BP11" s="17">
        <v>0.24250029446358801</v>
      </c>
      <c r="BQ11" s="17">
        <v>0.257135621174791</v>
      </c>
      <c r="BR11" s="17">
        <v>0.311967248245405</v>
      </c>
      <c r="BS11" s="17">
        <v>0.243674834503738</v>
      </c>
      <c r="BT11" s="17"/>
      <c r="BU11" s="17">
        <v>0.24228208757772501</v>
      </c>
      <c r="BV11" s="17">
        <v>0.25366244119634401</v>
      </c>
      <c r="BW11" s="17"/>
      <c r="BX11" s="17">
        <v>0.28077270508937202</v>
      </c>
      <c r="BY11" s="17">
        <v>0.23400739977558899</v>
      </c>
      <c r="BZ11" s="17"/>
      <c r="CA11" s="17">
        <v>0.13726245426953701</v>
      </c>
      <c r="CB11" s="17">
        <v>0.112394313916095</v>
      </c>
      <c r="CC11" s="17">
        <v>0.30740027300484501</v>
      </c>
      <c r="CD11" s="17">
        <v>0.34153591333464201</v>
      </c>
    </row>
    <row r="12" spans="2:82">
      <c r="B12" s="18" t="s">
        <v>226</v>
      </c>
      <c r="C12" s="17">
        <v>0.10133442600394101</v>
      </c>
      <c r="D12" s="17">
        <v>0.11374734204601</v>
      </c>
      <c r="E12" s="17">
        <v>8.9068890107488696E-2</v>
      </c>
      <c r="F12" s="17"/>
      <c r="G12" s="17">
        <v>8.5295820561183705E-2</v>
      </c>
      <c r="H12" s="17">
        <v>9.1020523770595205E-2</v>
      </c>
      <c r="I12" s="17">
        <v>9.4254767312144702E-2</v>
      </c>
      <c r="J12" s="17">
        <v>9.97285921104967E-2</v>
      </c>
      <c r="K12" s="17">
        <v>0.107218349197809</v>
      </c>
      <c r="L12" s="17">
        <v>0.123558217914931</v>
      </c>
      <c r="M12" s="17"/>
      <c r="N12" s="17">
        <v>0.13759951786713101</v>
      </c>
      <c r="O12" s="17">
        <v>0.118823422893092</v>
      </c>
      <c r="P12" s="17">
        <v>6.3627578427464596E-2</v>
      </c>
      <c r="Q12" s="17">
        <v>7.4888197867904099E-2</v>
      </c>
      <c r="R12" s="17"/>
      <c r="S12" s="17">
        <v>0.10894364774911799</v>
      </c>
      <c r="T12" s="17">
        <v>0.127613753579565</v>
      </c>
      <c r="U12" s="17">
        <v>0.10078839426246899</v>
      </c>
      <c r="V12" s="17">
        <v>8.6214357585355103E-2</v>
      </c>
      <c r="W12" s="17">
        <v>9.8067733349491704E-2</v>
      </c>
      <c r="X12" s="17">
        <v>6.8854575351939604E-2</v>
      </c>
      <c r="Y12" s="17">
        <v>8.9383433984207894E-2</v>
      </c>
      <c r="Z12" s="17">
        <v>5.0725610077871797E-2</v>
      </c>
      <c r="AA12" s="17">
        <v>9.2080085837425205E-2</v>
      </c>
      <c r="AB12" s="17">
        <v>0.13811669949087299</v>
      </c>
      <c r="AC12" s="17">
        <v>9.7681329852374196E-2</v>
      </c>
      <c r="AD12" s="17">
        <v>0.13286921859277301</v>
      </c>
      <c r="AE12" s="17"/>
      <c r="AF12" s="17">
        <v>0</v>
      </c>
      <c r="AG12" s="17">
        <v>6.0783024909590699E-2</v>
      </c>
      <c r="AH12" s="17">
        <v>0.10988320006360799</v>
      </c>
      <c r="AI12" s="17">
        <v>8.6705422226487999E-2</v>
      </c>
      <c r="AJ12" s="17">
        <v>8.7012718031770797E-2</v>
      </c>
      <c r="AK12" s="17">
        <v>6.6257518499759901E-2</v>
      </c>
      <c r="AL12" s="17">
        <v>8.2050501343290894E-2</v>
      </c>
      <c r="AM12" s="17">
        <v>0.113790550954392</v>
      </c>
      <c r="AN12" s="17">
        <v>0.13427607968029501</v>
      </c>
      <c r="AO12" s="17">
        <v>0.124184926141476</v>
      </c>
      <c r="AP12" s="17">
        <v>0.11906129881262099</v>
      </c>
      <c r="AQ12" s="17">
        <v>9.95513597665484E-2</v>
      </c>
      <c r="AR12" s="17">
        <v>0.15651796934989701</v>
      </c>
      <c r="AS12" s="17">
        <v>0.109400737159704</v>
      </c>
      <c r="AT12" s="17">
        <v>7.4042104493153502E-2</v>
      </c>
      <c r="AU12" s="17">
        <v>0.15038228652933899</v>
      </c>
      <c r="AV12" s="17"/>
      <c r="AW12" s="17">
        <v>0.100297561903019</v>
      </c>
      <c r="AX12" s="17">
        <v>9.8887434044354405E-2</v>
      </c>
      <c r="AY12" s="17">
        <v>0.11154207013100401</v>
      </c>
      <c r="AZ12" s="17">
        <v>9.6119267333713204E-2</v>
      </c>
      <c r="BA12" s="17">
        <v>0.107754306596322</v>
      </c>
      <c r="BB12" s="17">
        <v>0.101035219012739</v>
      </c>
      <c r="BC12" s="17"/>
      <c r="BD12" s="17">
        <v>5.0852552813128199E-2</v>
      </c>
      <c r="BE12" s="17">
        <v>8.8046569477816694E-2</v>
      </c>
      <c r="BF12" s="17">
        <v>0.14444911354755</v>
      </c>
      <c r="BG12" s="17">
        <v>0.130103587110004</v>
      </c>
      <c r="BH12" s="17">
        <v>0.117613073150286</v>
      </c>
      <c r="BI12" s="17"/>
      <c r="BJ12" s="17">
        <v>0.10738176673987999</v>
      </c>
      <c r="BK12" s="17">
        <v>7.2949691117018794E-2</v>
      </c>
      <c r="BL12" s="17"/>
      <c r="BM12" s="17">
        <v>0.102708538583986</v>
      </c>
      <c r="BN12" s="17">
        <v>9.4575792640999995E-2</v>
      </c>
      <c r="BO12" s="17"/>
      <c r="BP12" s="17">
        <v>9.9217892594985105E-2</v>
      </c>
      <c r="BQ12" s="17">
        <v>8.7180677341769E-2</v>
      </c>
      <c r="BR12" s="17">
        <v>9.82618929886932E-2</v>
      </c>
      <c r="BS12" s="17">
        <v>0.10695203563788901</v>
      </c>
      <c r="BT12" s="17"/>
      <c r="BU12" s="17">
        <v>0.115193284815646</v>
      </c>
      <c r="BV12" s="17">
        <v>8.3692663502585807E-2</v>
      </c>
      <c r="BW12" s="17"/>
      <c r="BX12" s="17">
        <v>0.139146037504534</v>
      </c>
      <c r="BY12" s="17">
        <v>8.6336231451206794E-2</v>
      </c>
      <c r="BZ12" s="17"/>
      <c r="CA12" s="17">
        <v>4.58360064500173E-2</v>
      </c>
      <c r="CB12" s="17">
        <v>2.09427724018252E-2</v>
      </c>
      <c r="CC12" s="17">
        <v>0.21118937526955001</v>
      </c>
      <c r="CD12" s="17">
        <v>7.5494218245696298E-2</v>
      </c>
    </row>
    <row r="13" spans="2:82">
      <c r="B13" s="18" t="s">
        <v>227</v>
      </c>
      <c r="C13" s="17">
        <v>2.1001530051131999E-2</v>
      </c>
      <c r="D13" s="17">
        <v>2.05652583193912E-2</v>
      </c>
      <c r="E13" s="17">
        <v>2.10700528479024E-2</v>
      </c>
      <c r="F13" s="17"/>
      <c r="G13" s="17">
        <v>2.29610148461569E-2</v>
      </c>
      <c r="H13" s="17">
        <v>1.18041222923663E-2</v>
      </c>
      <c r="I13" s="17">
        <v>1.69583450673686E-2</v>
      </c>
      <c r="J13" s="17">
        <v>1.8757651205565901E-2</v>
      </c>
      <c r="K13" s="17">
        <v>2.8891846192073599E-2</v>
      </c>
      <c r="L13" s="17">
        <v>2.7029732228592899E-2</v>
      </c>
      <c r="M13" s="17"/>
      <c r="N13" s="17">
        <v>2.7242182441262901E-2</v>
      </c>
      <c r="O13" s="17">
        <v>1.7155191457163401E-2</v>
      </c>
      <c r="P13" s="17">
        <v>2.61201090730168E-2</v>
      </c>
      <c r="Q13" s="17">
        <v>1.3102950605851401E-2</v>
      </c>
      <c r="R13" s="17"/>
      <c r="S13" s="17">
        <v>2.76149660085383E-2</v>
      </c>
      <c r="T13" s="17">
        <v>1.2307282386513701E-2</v>
      </c>
      <c r="U13" s="17">
        <v>1.5057898335746899E-2</v>
      </c>
      <c r="V13" s="17">
        <v>2.9300170202219498E-2</v>
      </c>
      <c r="W13" s="17">
        <v>1.4874120452619301E-2</v>
      </c>
      <c r="X13" s="17">
        <v>8.0485011923943292E-3</v>
      </c>
      <c r="Y13" s="17">
        <v>3.0246275487537701E-2</v>
      </c>
      <c r="Z13" s="17">
        <v>2.2089174612238201E-2</v>
      </c>
      <c r="AA13" s="17">
        <v>1.8439081043362299E-2</v>
      </c>
      <c r="AB13" s="17">
        <v>2.9346702130291599E-2</v>
      </c>
      <c r="AC13" s="17">
        <v>3.3118349332838901E-2</v>
      </c>
      <c r="AD13" s="17">
        <v>9.9882839622420401E-3</v>
      </c>
      <c r="AE13" s="17"/>
      <c r="AF13" s="17">
        <v>0</v>
      </c>
      <c r="AG13" s="17">
        <v>2.64864692598554E-2</v>
      </c>
      <c r="AH13" s="17">
        <v>2.7786052668293301E-2</v>
      </c>
      <c r="AI13" s="17">
        <v>2.0431180445706802E-2</v>
      </c>
      <c r="AJ13" s="17">
        <v>1.3028203996167401E-2</v>
      </c>
      <c r="AK13" s="17">
        <v>1.8378683368697302E-2</v>
      </c>
      <c r="AL13" s="17">
        <v>2.4010892272706801E-2</v>
      </c>
      <c r="AM13" s="17">
        <v>1.10540324209583E-2</v>
      </c>
      <c r="AN13" s="17">
        <v>6.1315660511967801E-3</v>
      </c>
      <c r="AO13" s="17">
        <v>3.3663150892891298E-2</v>
      </c>
      <c r="AP13" s="17">
        <v>3.4295989264719502E-2</v>
      </c>
      <c r="AQ13" s="17">
        <v>2.8546704012736599E-2</v>
      </c>
      <c r="AR13" s="17">
        <v>3.4499404082762399E-2</v>
      </c>
      <c r="AS13" s="17">
        <v>1.8887067954382199E-2</v>
      </c>
      <c r="AT13" s="17">
        <v>8.8663988388725298E-3</v>
      </c>
      <c r="AU13" s="17">
        <v>1.4593815156544499E-2</v>
      </c>
      <c r="AV13" s="17"/>
      <c r="AW13" s="17">
        <v>1.9581684845031699E-2</v>
      </c>
      <c r="AX13" s="17">
        <v>2.2705890599893599E-2</v>
      </c>
      <c r="AY13" s="17">
        <v>2.2315154396715099E-2</v>
      </c>
      <c r="AZ13" s="17">
        <v>2.2682048289067301E-2</v>
      </c>
      <c r="BA13" s="17">
        <v>1.69202750309701E-2</v>
      </c>
      <c r="BB13" s="17">
        <v>1.7910090830022499E-2</v>
      </c>
      <c r="BC13" s="17"/>
      <c r="BD13" s="17">
        <v>1.4941574200420599E-2</v>
      </c>
      <c r="BE13" s="17">
        <v>2.02728762829039E-2</v>
      </c>
      <c r="BF13" s="17">
        <v>2.5441246825609502E-2</v>
      </c>
      <c r="BG13" s="17">
        <v>3.0432264257721098E-2</v>
      </c>
      <c r="BH13" s="17">
        <v>1.5844021582289501E-2</v>
      </c>
      <c r="BI13" s="17"/>
      <c r="BJ13" s="17">
        <v>2.2898590151428599E-2</v>
      </c>
      <c r="BK13" s="17">
        <v>1.1876304428721601E-2</v>
      </c>
      <c r="BL13" s="17"/>
      <c r="BM13" s="17">
        <v>2.20097685424968E-2</v>
      </c>
      <c r="BN13" s="17">
        <v>1.6517351116136399E-2</v>
      </c>
      <c r="BO13" s="17"/>
      <c r="BP13" s="17">
        <v>1.89719008222171E-2</v>
      </c>
      <c r="BQ13" s="17">
        <v>2.08400143647227E-2</v>
      </c>
      <c r="BR13" s="17">
        <v>3.4693503002113803E-2</v>
      </c>
      <c r="BS13" s="17">
        <v>2.1111561415933001E-2</v>
      </c>
      <c r="BT13" s="17"/>
      <c r="BU13" s="17">
        <v>2.5011059921768101E-2</v>
      </c>
      <c r="BV13" s="17">
        <v>1.5897561919202299E-2</v>
      </c>
      <c r="BW13" s="17"/>
      <c r="BX13" s="17">
        <v>4.0717886997263197E-2</v>
      </c>
      <c r="BY13" s="17">
        <v>1.3180922951521699E-2</v>
      </c>
      <c r="BZ13" s="17"/>
      <c r="CA13" s="17">
        <v>3.54863998516588E-3</v>
      </c>
      <c r="CB13" s="17">
        <v>2.4536272756233799E-3</v>
      </c>
      <c r="CC13" s="17">
        <v>5.0181655429819103E-2</v>
      </c>
      <c r="CD13" s="17">
        <v>1.21394948486912E-2</v>
      </c>
    </row>
    <row r="14" spans="2:82">
      <c r="B14" s="18" t="s">
        <v>124</v>
      </c>
      <c r="C14" s="17">
        <v>2.07438567947325E-2</v>
      </c>
      <c r="D14" s="17">
        <v>1.3948933893955901E-2</v>
      </c>
      <c r="E14" s="17">
        <v>2.7534962174666201E-2</v>
      </c>
      <c r="F14" s="17"/>
      <c r="G14" s="17">
        <v>3.0268061542517301E-2</v>
      </c>
      <c r="H14" s="17">
        <v>2.3042357933697199E-2</v>
      </c>
      <c r="I14" s="17">
        <v>2.5568190139003601E-2</v>
      </c>
      <c r="J14" s="17">
        <v>2.3973325821570898E-2</v>
      </c>
      <c r="K14" s="17">
        <v>1.8456716016836499E-2</v>
      </c>
      <c r="L14" s="17">
        <v>7.5007579420511804E-3</v>
      </c>
      <c r="M14" s="17"/>
      <c r="N14" s="17">
        <v>1.08223413776431E-2</v>
      </c>
      <c r="O14" s="17">
        <v>2.00460925836233E-2</v>
      </c>
      <c r="P14" s="17">
        <v>2.3745310367690502E-2</v>
      </c>
      <c r="Q14" s="17">
        <v>2.7694642358755399E-2</v>
      </c>
      <c r="R14" s="17"/>
      <c r="S14" s="17">
        <v>8.9331681555725392E-3</v>
      </c>
      <c r="T14" s="17">
        <v>1.48212114338499E-2</v>
      </c>
      <c r="U14" s="17">
        <v>2.1518781109435399E-2</v>
      </c>
      <c r="V14" s="17">
        <v>2.75919172945456E-2</v>
      </c>
      <c r="W14" s="17">
        <v>1.5929781083697799E-2</v>
      </c>
      <c r="X14" s="17">
        <v>2.3436407457736199E-2</v>
      </c>
      <c r="Y14" s="17">
        <v>2.2163212618629299E-2</v>
      </c>
      <c r="Z14" s="17">
        <v>1.6915175078430399E-2</v>
      </c>
      <c r="AA14" s="17">
        <v>3.7324470179388898E-2</v>
      </c>
      <c r="AB14" s="17">
        <v>2.8669060610256199E-2</v>
      </c>
      <c r="AC14" s="17">
        <v>2.0032876944925601E-2</v>
      </c>
      <c r="AD14" s="17">
        <v>0</v>
      </c>
      <c r="AE14" s="17"/>
      <c r="AF14" s="17">
        <v>8.9955606427807505E-2</v>
      </c>
      <c r="AG14" s="17">
        <v>2.81342942145376E-2</v>
      </c>
      <c r="AH14" s="17">
        <v>2.45425380978887E-2</v>
      </c>
      <c r="AI14" s="17">
        <v>2.8763139209561299E-2</v>
      </c>
      <c r="AJ14" s="17">
        <v>2.97346841239804E-2</v>
      </c>
      <c r="AK14" s="17">
        <v>2.25148868502319E-2</v>
      </c>
      <c r="AL14" s="17">
        <v>2.3329864189101299E-2</v>
      </c>
      <c r="AM14" s="17">
        <v>3.1954656150343298E-2</v>
      </c>
      <c r="AN14" s="17">
        <v>1.7343377325471501E-2</v>
      </c>
      <c r="AO14" s="17">
        <v>7.1928713102221101E-3</v>
      </c>
      <c r="AP14" s="17">
        <v>1.1261986960744401E-2</v>
      </c>
      <c r="AQ14" s="17">
        <v>3.7838421046377901E-3</v>
      </c>
      <c r="AR14" s="17">
        <v>0</v>
      </c>
      <c r="AS14" s="17">
        <v>1.12466127004387E-2</v>
      </c>
      <c r="AT14" s="17">
        <v>0</v>
      </c>
      <c r="AU14" s="17">
        <v>1.07319127875589E-2</v>
      </c>
      <c r="AV14" s="17"/>
      <c r="AW14" s="17">
        <v>1.60854388082192E-2</v>
      </c>
      <c r="AX14" s="17">
        <v>1.9334070959588001E-2</v>
      </c>
      <c r="AY14" s="17">
        <v>2.1278221248005099E-2</v>
      </c>
      <c r="AZ14" s="17">
        <v>3.0126170924825099E-2</v>
      </c>
      <c r="BA14" s="17">
        <v>2.2111603906525001E-2</v>
      </c>
      <c r="BB14" s="17">
        <v>9.1192884130647002E-3</v>
      </c>
      <c r="BC14" s="17"/>
      <c r="BD14" s="17">
        <v>2.6909232817170201E-2</v>
      </c>
      <c r="BE14" s="17">
        <v>2.2455948068266399E-2</v>
      </c>
      <c r="BF14" s="17">
        <v>1.85459669698241E-2</v>
      </c>
      <c r="BG14" s="17">
        <v>1.3460270779862201E-2</v>
      </c>
      <c r="BH14" s="17">
        <v>0</v>
      </c>
      <c r="BI14" s="17"/>
      <c r="BJ14" s="17">
        <v>2.10166561158826E-2</v>
      </c>
      <c r="BK14" s="17">
        <v>1.8240709507208599E-2</v>
      </c>
      <c r="BL14" s="17"/>
      <c r="BM14" s="17">
        <v>2.0110117629469099E-2</v>
      </c>
      <c r="BN14" s="17">
        <v>2.2177230384456001E-2</v>
      </c>
      <c r="BO14" s="17"/>
      <c r="BP14" s="17">
        <v>2.01816285426029E-2</v>
      </c>
      <c r="BQ14" s="17">
        <v>8.5154879100900506E-3</v>
      </c>
      <c r="BR14" s="17">
        <v>3.3782114837863003E-2</v>
      </c>
      <c r="BS14" s="17">
        <v>1.98865437703429E-2</v>
      </c>
      <c r="BT14" s="17"/>
      <c r="BU14" s="17">
        <v>1.32431473498246E-2</v>
      </c>
      <c r="BV14" s="17">
        <v>3.02919542547474E-2</v>
      </c>
      <c r="BW14" s="17"/>
      <c r="BX14" s="17">
        <v>9.6899847896609308E-3</v>
      </c>
      <c r="BY14" s="17">
        <v>2.51284391046003E-2</v>
      </c>
      <c r="BZ14" s="17"/>
      <c r="CA14" s="17">
        <v>6.02032629338936E-3</v>
      </c>
      <c r="CB14" s="17">
        <v>1.5255210773103999E-2</v>
      </c>
      <c r="CC14" s="17">
        <v>8.4006223099056601E-3</v>
      </c>
      <c r="CD14" s="17">
        <v>4.3107198584342997E-2</v>
      </c>
    </row>
    <row r="15" spans="2:82">
      <c r="B15" s="18" t="s">
        <v>228</v>
      </c>
      <c r="C15" s="21">
        <v>0.60963125502612603</v>
      </c>
      <c r="D15" s="21">
        <v>0.619289738288061</v>
      </c>
      <c r="E15" s="21">
        <v>0.60153841101868399</v>
      </c>
      <c r="F15" s="21"/>
      <c r="G15" s="21">
        <v>0.58231380399900601</v>
      </c>
      <c r="H15" s="21">
        <v>0.65579307787323304</v>
      </c>
      <c r="I15" s="21">
        <v>0.61316491360164505</v>
      </c>
      <c r="J15" s="21">
        <v>0.62218907974832605</v>
      </c>
      <c r="K15" s="21">
        <v>0.59178618984978903</v>
      </c>
      <c r="L15" s="21">
        <v>0.58905541947022799</v>
      </c>
      <c r="M15" s="21"/>
      <c r="N15" s="21">
        <v>0.55955419263363204</v>
      </c>
      <c r="O15" s="21">
        <v>0.56170676348246396</v>
      </c>
      <c r="P15" s="21">
        <v>0.67625220053905</v>
      </c>
      <c r="Q15" s="21">
        <v>0.65934726559610801</v>
      </c>
      <c r="R15" s="21"/>
      <c r="S15" s="21">
        <v>0.582400105214126</v>
      </c>
      <c r="T15" s="21">
        <v>0.57908452829277202</v>
      </c>
      <c r="U15" s="21">
        <v>0.56949926136268703</v>
      </c>
      <c r="V15" s="21">
        <v>0.62374614702891995</v>
      </c>
      <c r="W15" s="21">
        <v>0.66702343454941904</v>
      </c>
      <c r="X15" s="21">
        <v>0.62492267615465502</v>
      </c>
      <c r="Y15" s="21">
        <v>0.62091825324334904</v>
      </c>
      <c r="Z15" s="21">
        <v>0.71107243316713498</v>
      </c>
      <c r="AA15" s="21">
        <v>0.64185450223691898</v>
      </c>
      <c r="AB15" s="21">
        <v>0.55806523469347702</v>
      </c>
      <c r="AC15" s="21">
        <v>0.61304489334877599</v>
      </c>
      <c r="AD15" s="21">
        <v>0.61943999589264498</v>
      </c>
      <c r="AE15" s="21"/>
      <c r="AF15" s="21">
        <v>0.54509503742989496</v>
      </c>
      <c r="AG15" s="21">
        <v>0.62878814462367705</v>
      </c>
      <c r="AH15" s="21">
        <v>0.644705895658647</v>
      </c>
      <c r="AI15" s="21">
        <v>0.67864861450261404</v>
      </c>
      <c r="AJ15" s="21">
        <v>0.65993245694548897</v>
      </c>
      <c r="AK15" s="21">
        <v>0.62696392291141301</v>
      </c>
      <c r="AL15" s="21">
        <v>0.64941443008901201</v>
      </c>
      <c r="AM15" s="21">
        <v>0.52355880256292597</v>
      </c>
      <c r="AN15" s="21">
        <v>0.58736564796714497</v>
      </c>
      <c r="AO15" s="21">
        <v>0.58835858638043503</v>
      </c>
      <c r="AP15" s="21">
        <v>0.55067079256040496</v>
      </c>
      <c r="AQ15" s="21">
        <v>0.60762808903818499</v>
      </c>
      <c r="AR15" s="21">
        <v>0.55285905109054401</v>
      </c>
      <c r="AS15" s="21">
        <v>0.65094607402388505</v>
      </c>
      <c r="AT15" s="21">
        <v>0.57165054154983697</v>
      </c>
      <c r="AU15" s="21">
        <v>0.55344910915596102</v>
      </c>
      <c r="AV15" s="21"/>
      <c r="AW15" s="21">
        <v>0.62050374249825102</v>
      </c>
      <c r="AX15" s="21">
        <v>0.59114980164441</v>
      </c>
      <c r="AY15" s="21">
        <v>0.615732705296553</v>
      </c>
      <c r="AZ15" s="21">
        <v>0.62632234033098599</v>
      </c>
      <c r="BA15" s="21">
        <v>0.59087974468816895</v>
      </c>
      <c r="BB15" s="21">
        <v>0.61304331356569997</v>
      </c>
      <c r="BC15" s="21"/>
      <c r="BD15" s="21">
        <v>0.67275394890198703</v>
      </c>
      <c r="BE15" s="21">
        <v>0.61323601237573999</v>
      </c>
      <c r="BF15" s="21">
        <v>0.529233981445279</v>
      </c>
      <c r="BG15" s="21">
        <v>0.57927758557195097</v>
      </c>
      <c r="BH15" s="21">
        <v>0.50997314987546005</v>
      </c>
      <c r="BI15" s="21"/>
      <c r="BJ15" s="21">
        <v>0.60827952577496602</v>
      </c>
      <c r="BK15" s="21">
        <v>0.617132520822544</v>
      </c>
      <c r="BL15" s="21"/>
      <c r="BM15" s="21">
        <v>0.60693144764990903</v>
      </c>
      <c r="BN15" s="21">
        <v>0.62327372256652602</v>
      </c>
      <c r="BO15" s="21"/>
      <c r="BP15" s="21">
        <v>0.61912828357660699</v>
      </c>
      <c r="BQ15" s="21">
        <v>0.62632819920862703</v>
      </c>
      <c r="BR15" s="21">
        <v>0.52129524092592505</v>
      </c>
      <c r="BS15" s="21">
        <v>0.60837502467209703</v>
      </c>
      <c r="BT15" s="21"/>
      <c r="BU15" s="21">
        <v>0.60427042033503697</v>
      </c>
      <c r="BV15" s="21">
        <v>0.61645537912712101</v>
      </c>
      <c r="BW15" s="21"/>
      <c r="BX15" s="21">
        <v>0.52967338561917099</v>
      </c>
      <c r="BY15" s="21">
        <v>0.641347006717082</v>
      </c>
      <c r="BZ15" s="21"/>
      <c r="CA15" s="21">
        <v>0.80733257300189099</v>
      </c>
      <c r="CB15" s="21">
        <v>0.84895407563335301</v>
      </c>
      <c r="CC15" s="21">
        <v>0.42282807398588002</v>
      </c>
      <c r="CD15" s="21">
        <v>0.52772317498662802</v>
      </c>
    </row>
    <row r="16" spans="2:82">
      <c r="B16" s="18" t="s">
        <v>229</v>
      </c>
      <c r="C16" s="21">
        <v>0.122335956055073</v>
      </c>
      <c r="D16" s="21">
        <v>0.13431260036540099</v>
      </c>
      <c r="E16" s="21">
        <v>0.11013894295539101</v>
      </c>
      <c r="F16" s="21"/>
      <c r="G16" s="21">
        <v>0.108256835407341</v>
      </c>
      <c r="H16" s="21">
        <v>0.102824646062961</v>
      </c>
      <c r="I16" s="21">
        <v>0.11121311237951299</v>
      </c>
      <c r="J16" s="21">
        <v>0.118486243316063</v>
      </c>
      <c r="K16" s="21">
        <v>0.136110195389882</v>
      </c>
      <c r="L16" s="21">
        <v>0.150587950143524</v>
      </c>
      <c r="M16" s="21"/>
      <c r="N16" s="21">
        <v>0.16484170030839401</v>
      </c>
      <c r="O16" s="21">
        <v>0.13597861435025599</v>
      </c>
      <c r="P16" s="21">
        <v>8.9747687500481399E-2</v>
      </c>
      <c r="Q16" s="21">
        <v>8.7991148473755498E-2</v>
      </c>
      <c r="R16" s="21"/>
      <c r="S16" s="21">
        <v>0.13655861375765699</v>
      </c>
      <c r="T16" s="21">
        <v>0.13992103596607899</v>
      </c>
      <c r="U16" s="21">
        <v>0.11584629259821599</v>
      </c>
      <c r="V16" s="21">
        <v>0.115514527787575</v>
      </c>
      <c r="W16" s="21">
        <v>0.112941853802111</v>
      </c>
      <c r="X16" s="21">
        <v>7.6903076544333898E-2</v>
      </c>
      <c r="Y16" s="21">
        <v>0.119629709471746</v>
      </c>
      <c r="Z16" s="21">
        <v>7.2814784690110004E-2</v>
      </c>
      <c r="AA16" s="21">
        <v>0.110519166880787</v>
      </c>
      <c r="AB16" s="21">
        <v>0.16746340162116499</v>
      </c>
      <c r="AC16" s="21">
        <v>0.13079967918521301</v>
      </c>
      <c r="AD16" s="21">
        <v>0.142857502555015</v>
      </c>
      <c r="AE16" s="21"/>
      <c r="AF16" s="21">
        <v>0</v>
      </c>
      <c r="AG16" s="21">
        <v>8.7269494169446099E-2</v>
      </c>
      <c r="AH16" s="21">
        <v>0.137669252731901</v>
      </c>
      <c r="AI16" s="21">
        <v>0.10713660267219501</v>
      </c>
      <c r="AJ16" s="21">
        <v>0.100040922027938</v>
      </c>
      <c r="AK16" s="21">
        <v>8.46362018684573E-2</v>
      </c>
      <c r="AL16" s="21">
        <v>0.10606139361599801</v>
      </c>
      <c r="AM16" s="21">
        <v>0.12484458337535</v>
      </c>
      <c r="AN16" s="21">
        <v>0.140407645731491</v>
      </c>
      <c r="AO16" s="21">
        <v>0.15784807703436701</v>
      </c>
      <c r="AP16" s="21">
        <v>0.15335728807734</v>
      </c>
      <c r="AQ16" s="21">
        <v>0.12809806377928501</v>
      </c>
      <c r="AR16" s="21">
        <v>0.19101737343265901</v>
      </c>
      <c r="AS16" s="21">
        <v>0.128287805114086</v>
      </c>
      <c r="AT16" s="21">
        <v>8.2908503332025998E-2</v>
      </c>
      <c r="AU16" s="21">
        <v>0.164976101685883</v>
      </c>
      <c r="AV16" s="21"/>
      <c r="AW16" s="21">
        <v>0.11987924674805001</v>
      </c>
      <c r="AX16" s="21">
        <v>0.121593324644248</v>
      </c>
      <c r="AY16" s="21">
        <v>0.133857224527719</v>
      </c>
      <c r="AZ16" s="21">
        <v>0.118801315622781</v>
      </c>
      <c r="BA16" s="21">
        <v>0.124674581627292</v>
      </c>
      <c r="BB16" s="21">
        <v>0.118945309842762</v>
      </c>
      <c r="BC16" s="21"/>
      <c r="BD16" s="21">
        <v>6.5794127013548795E-2</v>
      </c>
      <c r="BE16" s="21">
        <v>0.108319445760721</v>
      </c>
      <c r="BF16" s="21">
        <v>0.16989036037315999</v>
      </c>
      <c r="BG16" s="21">
        <v>0.160535851367725</v>
      </c>
      <c r="BH16" s="21">
        <v>0.133457094732575</v>
      </c>
      <c r="BI16" s="21"/>
      <c r="BJ16" s="21">
        <v>0.13028035689130901</v>
      </c>
      <c r="BK16" s="21">
        <v>8.4825995545740399E-2</v>
      </c>
      <c r="BL16" s="21"/>
      <c r="BM16" s="21">
        <v>0.12471830712648301</v>
      </c>
      <c r="BN16" s="21">
        <v>0.111093143757136</v>
      </c>
      <c r="BO16" s="21"/>
      <c r="BP16" s="21">
        <v>0.118189793417202</v>
      </c>
      <c r="BQ16" s="21">
        <v>0.10802069170649201</v>
      </c>
      <c r="BR16" s="21">
        <v>0.132955395990807</v>
      </c>
      <c r="BS16" s="21">
        <v>0.128063597053822</v>
      </c>
      <c r="BT16" s="21"/>
      <c r="BU16" s="21">
        <v>0.140204344737414</v>
      </c>
      <c r="BV16" s="21">
        <v>9.9590225421788095E-2</v>
      </c>
      <c r="BW16" s="21"/>
      <c r="BX16" s="21">
        <v>0.179863924501797</v>
      </c>
      <c r="BY16" s="21">
        <v>9.95171544027285E-2</v>
      </c>
      <c r="BZ16" s="21"/>
      <c r="CA16" s="21">
        <v>4.9384646435183199E-2</v>
      </c>
      <c r="CB16" s="21">
        <v>2.3396399677448498E-2</v>
      </c>
      <c r="CC16" s="21">
        <v>0.26137103069936901</v>
      </c>
      <c r="CD16" s="21">
        <v>8.76337130943875E-2</v>
      </c>
    </row>
    <row r="17" spans="2:82">
      <c r="B17" s="18" t="s">
        <v>230</v>
      </c>
      <c r="C17" s="22">
        <v>0.487295298971053</v>
      </c>
      <c r="D17" s="22">
        <v>0.48497713792266001</v>
      </c>
      <c r="E17" s="22">
        <v>0.49139946806329299</v>
      </c>
      <c r="F17" s="22"/>
      <c r="G17" s="22">
        <v>0.47405696859166602</v>
      </c>
      <c r="H17" s="22">
        <v>0.552968431810272</v>
      </c>
      <c r="I17" s="22">
        <v>0.50195180122213201</v>
      </c>
      <c r="J17" s="22">
        <v>0.50370283643226299</v>
      </c>
      <c r="K17" s="22">
        <v>0.45567599445990697</v>
      </c>
      <c r="L17" s="22">
        <v>0.438467469326704</v>
      </c>
      <c r="M17" s="22"/>
      <c r="N17" s="22">
        <v>0.39471249232523797</v>
      </c>
      <c r="O17" s="22">
        <v>0.42572814913220902</v>
      </c>
      <c r="P17" s="22">
        <v>0.58650451303856799</v>
      </c>
      <c r="Q17" s="22">
        <v>0.57135611712235301</v>
      </c>
      <c r="R17" s="22"/>
      <c r="S17" s="22">
        <v>0.44584149145646901</v>
      </c>
      <c r="T17" s="22">
        <v>0.43916349232669299</v>
      </c>
      <c r="U17" s="22">
        <v>0.45365296876447098</v>
      </c>
      <c r="V17" s="22">
        <v>0.50823161924134497</v>
      </c>
      <c r="W17" s="22">
        <v>0.55408158074730796</v>
      </c>
      <c r="X17" s="22">
        <v>0.54801959961032098</v>
      </c>
      <c r="Y17" s="22">
        <v>0.50128854377160303</v>
      </c>
      <c r="Z17" s="22">
        <v>0.63825764847702504</v>
      </c>
      <c r="AA17" s="22">
        <v>0.53133533535613198</v>
      </c>
      <c r="AB17" s="22">
        <v>0.390601833072313</v>
      </c>
      <c r="AC17" s="22">
        <v>0.48224521416356297</v>
      </c>
      <c r="AD17" s="22">
        <v>0.47658249333762998</v>
      </c>
      <c r="AE17" s="22"/>
      <c r="AF17" s="22">
        <v>0.54509503742989496</v>
      </c>
      <c r="AG17" s="22">
        <v>0.54151865045423098</v>
      </c>
      <c r="AH17" s="22">
        <v>0.507036642926746</v>
      </c>
      <c r="AI17" s="22">
        <v>0.57151201183042</v>
      </c>
      <c r="AJ17" s="22">
        <v>0.55989153491754995</v>
      </c>
      <c r="AK17" s="22">
        <v>0.54232772104295601</v>
      </c>
      <c r="AL17" s="22">
        <v>0.54335303647301503</v>
      </c>
      <c r="AM17" s="22">
        <v>0.39871421918757499</v>
      </c>
      <c r="AN17" s="22">
        <v>0.44695800223565402</v>
      </c>
      <c r="AO17" s="22">
        <v>0.43051050934606799</v>
      </c>
      <c r="AP17" s="22">
        <v>0.39731350448306402</v>
      </c>
      <c r="AQ17" s="22">
        <v>0.47953002525889998</v>
      </c>
      <c r="AR17" s="22">
        <v>0.361841677657884</v>
      </c>
      <c r="AS17" s="22">
        <v>0.52265826890979905</v>
      </c>
      <c r="AT17" s="22">
        <v>0.48874203821781098</v>
      </c>
      <c r="AU17" s="22">
        <v>0.38847300747007801</v>
      </c>
      <c r="AV17" s="22"/>
      <c r="AW17" s="22">
        <v>0.50062449575020096</v>
      </c>
      <c r="AX17" s="22">
        <v>0.46955647700016201</v>
      </c>
      <c r="AY17" s="22">
        <v>0.48187548076883402</v>
      </c>
      <c r="AZ17" s="22">
        <v>0.50752102470820504</v>
      </c>
      <c r="BA17" s="22">
        <v>0.466205163060876</v>
      </c>
      <c r="BB17" s="22">
        <v>0.494098003722938</v>
      </c>
      <c r="BC17" s="22"/>
      <c r="BD17" s="22">
        <v>0.606959821888438</v>
      </c>
      <c r="BE17" s="22">
        <v>0.50491656661501905</v>
      </c>
      <c r="BF17" s="22">
        <v>0.35934362107211898</v>
      </c>
      <c r="BG17" s="22">
        <v>0.418741734204226</v>
      </c>
      <c r="BH17" s="22">
        <v>0.376516055142884</v>
      </c>
      <c r="BI17" s="22"/>
      <c r="BJ17" s="22">
        <v>0.47799916888365701</v>
      </c>
      <c r="BK17" s="22">
        <v>0.532306525276804</v>
      </c>
      <c r="BL17" s="22"/>
      <c r="BM17" s="22">
        <v>0.48221314052342601</v>
      </c>
      <c r="BN17" s="22">
        <v>0.51218057880938905</v>
      </c>
      <c r="BO17" s="22"/>
      <c r="BP17" s="22">
        <v>0.50093849015940495</v>
      </c>
      <c r="BQ17" s="22">
        <v>0.51830750750213495</v>
      </c>
      <c r="BR17" s="22">
        <v>0.38833984493511797</v>
      </c>
      <c r="BS17" s="22">
        <v>0.480311427618275</v>
      </c>
      <c r="BT17" s="22"/>
      <c r="BU17" s="22">
        <v>0.46406607559762297</v>
      </c>
      <c r="BV17" s="22">
        <v>0.51686515370533204</v>
      </c>
      <c r="BW17" s="22"/>
      <c r="BX17" s="22">
        <v>0.34980946111737399</v>
      </c>
      <c r="BY17" s="22">
        <v>0.54182985231435399</v>
      </c>
      <c r="BZ17" s="22"/>
      <c r="CA17" s="22">
        <v>0.75794792656670695</v>
      </c>
      <c r="CB17" s="22">
        <v>0.82555767595590401</v>
      </c>
      <c r="CC17" s="22">
        <v>0.161457043286511</v>
      </c>
      <c r="CD17" s="22">
        <v>0.44008946189224002</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0.10306285713256</v>
      </c>
      <c r="D9" s="17">
        <v>0.123528980746404</v>
      </c>
      <c r="E9" s="17">
        <v>8.3227208306867403E-2</v>
      </c>
      <c r="F9" s="17"/>
      <c r="G9" s="17">
        <v>0.13697522158181799</v>
      </c>
      <c r="H9" s="17">
        <v>0.16303803911599099</v>
      </c>
      <c r="I9" s="17">
        <v>0.123891569275886</v>
      </c>
      <c r="J9" s="17">
        <v>9.5162390919801401E-2</v>
      </c>
      <c r="K9" s="17">
        <v>6.6532520639653703E-2</v>
      </c>
      <c r="L9" s="17">
        <v>4.5504744472829303E-2</v>
      </c>
      <c r="M9" s="17"/>
      <c r="N9" s="17">
        <v>0.113720544502103</v>
      </c>
      <c r="O9" s="17">
        <v>8.5043129892064806E-2</v>
      </c>
      <c r="P9" s="17">
        <v>0.12467779831725399</v>
      </c>
      <c r="Q9" s="17">
        <v>9.2079345134551696E-2</v>
      </c>
      <c r="R9" s="17"/>
      <c r="S9" s="17">
        <v>0.153824407768204</v>
      </c>
      <c r="T9" s="17">
        <v>8.1177386794064305E-2</v>
      </c>
      <c r="U9" s="17">
        <v>8.45365381577389E-2</v>
      </c>
      <c r="V9" s="17">
        <v>7.9773944182793599E-2</v>
      </c>
      <c r="W9" s="17">
        <v>0.11748219981899601</v>
      </c>
      <c r="X9" s="17">
        <v>0.112592810497657</v>
      </c>
      <c r="Y9" s="17">
        <v>9.3503490211907195E-2</v>
      </c>
      <c r="Z9" s="17">
        <v>0.107876682614928</v>
      </c>
      <c r="AA9" s="17">
        <v>0.119817345299259</v>
      </c>
      <c r="AB9" s="17">
        <v>7.5922951545112805E-2</v>
      </c>
      <c r="AC9" s="17">
        <v>9.6438228744911397E-2</v>
      </c>
      <c r="AD9" s="17">
        <v>6.8136447060240704E-2</v>
      </c>
      <c r="AE9" s="17"/>
      <c r="AF9" s="17">
        <v>8.3381259961691698E-2</v>
      </c>
      <c r="AG9" s="17">
        <v>0.10003230685207</v>
      </c>
      <c r="AH9" s="17">
        <v>7.5491681562639301E-2</v>
      </c>
      <c r="AI9" s="17">
        <v>8.3161922351288706E-2</v>
      </c>
      <c r="AJ9" s="17">
        <v>0.136715055922941</v>
      </c>
      <c r="AK9" s="17">
        <v>8.1556903929351401E-2</v>
      </c>
      <c r="AL9" s="17">
        <v>0.10818765152371</v>
      </c>
      <c r="AM9" s="17">
        <v>0.10806319658416599</v>
      </c>
      <c r="AN9" s="17">
        <v>7.22973122312707E-2</v>
      </c>
      <c r="AO9" s="17">
        <v>0.106093085720162</v>
      </c>
      <c r="AP9" s="17">
        <v>0.10018894037791901</v>
      </c>
      <c r="AQ9" s="17">
        <v>0.10134555446190199</v>
      </c>
      <c r="AR9" s="17">
        <v>0.13238676530649399</v>
      </c>
      <c r="AS9" s="17">
        <v>6.4373033091921106E-2</v>
      </c>
      <c r="AT9" s="17">
        <v>0.19620634931796499</v>
      </c>
      <c r="AU9" s="17">
        <v>0.20700180815660699</v>
      </c>
      <c r="AV9" s="17"/>
      <c r="AW9" s="17">
        <v>0.13452547099912401</v>
      </c>
      <c r="AX9" s="17">
        <v>9.0461485979049197E-2</v>
      </c>
      <c r="AY9" s="17">
        <v>0.120478811134467</v>
      </c>
      <c r="AZ9" s="17">
        <v>7.8377981845004205E-2</v>
      </c>
      <c r="BA9" s="17">
        <v>7.5392379446089397E-2</v>
      </c>
      <c r="BB9" s="17">
        <v>0.139349760799758</v>
      </c>
      <c r="BC9" s="17"/>
      <c r="BD9" s="17">
        <v>7.1213718715606805E-2</v>
      </c>
      <c r="BE9" s="17">
        <v>0.107927205435411</v>
      </c>
      <c r="BF9" s="17">
        <v>0.115683528555089</v>
      </c>
      <c r="BG9" s="17">
        <v>0.15590992747662399</v>
      </c>
      <c r="BH9" s="17">
        <v>0.148155607285817</v>
      </c>
      <c r="BI9" s="17"/>
      <c r="BJ9" s="17">
        <v>8.3013616861869796E-2</v>
      </c>
      <c r="BK9" s="17">
        <v>0.192094677638175</v>
      </c>
      <c r="BL9" s="17"/>
      <c r="BM9" s="17">
        <v>9.3794001483428299E-2</v>
      </c>
      <c r="BN9" s="17">
        <v>0.14734382834104401</v>
      </c>
      <c r="BO9" s="17"/>
      <c r="BP9" s="17">
        <v>0.16563418494437501</v>
      </c>
      <c r="BQ9" s="17">
        <v>0.16933221252154601</v>
      </c>
      <c r="BR9" s="17">
        <v>0.12797432251898699</v>
      </c>
      <c r="BS9" s="17">
        <v>8.0297568423162505E-2</v>
      </c>
      <c r="BT9" s="17"/>
      <c r="BU9" s="17">
        <v>0.123919917409956</v>
      </c>
      <c r="BV9" s="17">
        <v>7.6512669350899107E-2</v>
      </c>
      <c r="BW9" s="17"/>
      <c r="BX9" s="17">
        <v>0.16492705512338099</v>
      </c>
      <c r="BY9" s="17">
        <v>7.8524064933748194E-2</v>
      </c>
      <c r="BZ9" s="17"/>
      <c r="CA9" s="17">
        <v>0.180898529623646</v>
      </c>
      <c r="CB9" s="17">
        <v>5.3545721388678899E-2</v>
      </c>
      <c r="CC9" s="17">
        <v>0.16509160178531401</v>
      </c>
      <c r="CD9" s="17">
        <v>6.3995798632677195E-2</v>
      </c>
    </row>
    <row r="10" spans="2:82">
      <c r="B10" s="18" t="s">
        <v>224</v>
      </c>
      <c r="C10" s="17">
        <v>0.40335634526311698</v>
      </c>
      <c r="D10" s="17">
        <v>0.41165007003059301</v>
      </c>
      <c r="E10" s="17">
        <v>0.39498996002972803</v>
      </c>
      <c r="F10" s="17"/>
      <c r="G10" s="17">
        <v>0.431814731333442</v>
      </c>
      <c r="H10" s="17">
        <v>0.43284896569772802</v>
      </c>
      <c r="I10" s="17">
        <v>0.43796533326781301</v>
      </c>
      <c r="J10" s="17">
        <v>0.41118950988191499</v>
      </c>
      <c r="K10" s="17">
        <v>0.36558590733580998</v>
      </c>
      <c r="L10" s="17">
        <v>0.35107320945804699</v>
      </c>
      <c r="M10" s="17"/>
      <c r="N10" s="17">
        <v>0.44526019589153598</v>
      </c>
      <c r="O10" s="17">
        <v>0.431158503571407</v>
      </c>
      <c r="P10" s="17">
        <v>0.361396174904142</v>
      </c>
      <c r="Q10" s="17">
        <v>0.37291219142208898</v>
      </c>
      <c r="R10" s="17"/>
      <c r="S10" s="17">
        <v>0.39948926771678001</v>
      </c>
      <c r="T10" s="17">
        <v>0.43010302433233899</v>
      </c>
      <c r="U10" s="17">
        <v>0.41804796176226899</v>
      </c>
      <c r="V10" s="17">
        <v>0.361507351831729</v>
      </c>
      <c r="W10" s="17">
        <v>0.40385841507006998</v>
      </c>
      <c r="X10" s="17">
        <v>0.38850699729591398</v>
      </c>
      <c r="Y10" s="17">
        <v>0.362354764629156</v>
      </c>
      <c r="Z10" s="17">
        <v>0.35533698165710498</v>
      </c>
      <c r="AA10" s="17">
        <v>0.42793273776518698</v>
      </c>
      <c r="AB10" s="17">
        <v>0.43448055235751698</v>
      </c>
      <c r="AC10" s="17">
        <v>0.40179634446616203</v>
      </c>
      <c r="AD10" s="17">
        <v>0.42773429435057497</v>
      </c>
      <c r="AE10" s="17"/>
      <c r="AF10" s="17">
        <v>0.37907562194297101</v>
      </c>
      <c r="AG10" s="17">
        <v>0.34667176841062602</v>
      </c>
      <c r="AH10" s="17">
        <v>0.378049980705225</v>
      </c>
      <c r="AI10" s="17">
        <v>0.34730304427204101</v>
      </c>
      <c r="AJ10" s="17">
        <v>0.37886717733563202</v>
      </c>
      <c r="AK10" s="17">
        <v>0.38734623405581398</v>
      </c>
      <c r="AL10" s="17">
        <v>0.40205033277772201</v>
      </c>
      <c r="AM10" s="17">
        <v>0.38126599632351799</v>
      </c>
      <c r="AN10" s="17">
        <v>0.43712785513726898</v>
      </c>
      <c r="AO10" s="17">
        <v>0.47713958957529801</v>
      </c>
      <c r="AP10" s="17">
        <v>0.47534355291253799</v>
      </c>
      <c r="AQ10" s="17">
        <v>0.440207973211999</v>
      </c>
      <c r="AR10" s="17">
        <v>0.42162619853882899</v>
      </c>
      <c r="AS10" s="17">
        <v>0.46030034897171701</v>
      </c>
      <c r="AT10" s="17">
        <v>0.423289009264256</v>
      </c>
      <c r="AU10" s="17">
        <v>0.483964085640257</v>
      </c>
      <c r="AV10" s="17"/>
      <c r="AW10" s="17">
        <v>0.46619186233528598</v>
      </c>
      <c r="AX10" s="17">
        <v>0.436484374440542</v>
      </c>
      <c r="AY10" s="17">
        <v>0.36581418285870598</v>
      </c>
      <c r="AZ10" s="17">
        <v>0.349928113004845</v>
      </c>
      <c r="BA10" s="17">
        <v>0.375109139513913</v>
      </c>
      <c r="BB10" s="17">
        <v>0.32932507335746197</v>
      </c>
      <c r="BC10" s="17"/>
      <c r="BD10" s="17">
        <v>0.34156581168347</v>
      </c>
      <c r="BE10" s="17">
        <v>0.38136093957930101</v>
      </c>
      <c r="BF10" s="17">
        <v>0.466365854039408</v>
      </c>
      <c r="BG10" s="17">
        <v>0.50255087714921998</v>
      </c>
      <c r="BH10" s="17">
        <v>0.47871050312124402</v>
      </c>
      <c r="BI10" s="17"/>
      <c r="BJ10" s="17">
        <v>0.39828637847592901</v>
      </c>
      <c r="BK10" s="17">
        <v>0.42727396910906201</v>
      </c>
      <c r="BL10" s="17"/>
      <c r="BM10" s="17">
        <v>0.39232367705041599</v>
      </c>
      <c r="BN10" s="17">
        <v>0.45821337185128702</v>
      </c>
      <c r="BO10" s="17"/>
      <c r="BP10" s="17">
        <v>0.45801164653460202</v>
      </c>
      <c r="BQ10" s="17">
        <v>0.437025430543169</v>
      </c>
      <c r="BR10" s="17">
        <v>0.423134231921938</v>
      </c>
      <c r="BS10" s="17">
        <v>0.38668205986633197</v>
      </c>
      <c r="BT10" s="17"/>
      <c r="BU10" s="17">
        <v>0.42518013164116297</v>
      </c>
      <c r="BV10" s="17">
        <v>0.37557555455063402</v>
      </c>
      <c r="BW10" s="17"/>
      <c r="BX10" s="17">
        <v>0.47316064714112299</v>
      </c>
      <c r="BY10" s="17">
        <v>0.375668064900674</v>
      </c>
      <c r="BZ10" s="17"/>
      <c r="CA10" s="17">
        <v>0.46941915735874501</v>
      </c>
      <c r="CB10" s="17">
        <v>0.27638999794098501</v>
      </c>
      <c r="CC10" s="17">
        <v>0.51809788377509802</v>
      </c>
      <c r="CD10" s="17">
        <v>0.38548972446679303</v>
      </c>
    </row>
    <row r="11" spans="2:82">
      <c r="B11" s="18" t="s">
        <v>225</v>
      </c>
      <c r="C11" s="17">
        <v>0.30941147655594498</v>
      </c>
      <c r="D11" s="17">
        <v>0.29304929533764301</v>
      </c>
      <c r="E11" s="17">
        <v>0.32614912531979001</v>
      </c>
      <c r="F11" s="17"/>
      <c r="G11" s="17">
        <v>0.28872904198083799</v>
      </c>
      <c r="H11" s="17">
        <v>0.25814698550312898</v>
      </c>
      <c r="I11" s="17">
        <v>0.26272350024223001</v>
      </c>
      <c r="J11" s="17">
        <v>0.31015721834056298</v>
      </c>
      <c r="K11" s="17">
        <v>0.33632385718065899</v>
      </c>
      <c r="L11" s="17">
        <v>0.38443300876569703</v>
      </c>
      <c r="M11" s="17"/>
      <c r="N11" s="17">
        <v>0.29442390459683998</v>
      </c>
      <c r="O11" s="17">
        <v>0.28571773872149703</v>
      </c>
      <c r="P11" s="17">
        <v>0.308396325980904</v>
      </c>
      <c r="Q11" s="17">
        <v>0.349253992726763</v>
      </c>
      <c r="R11" s="17"/>
      <c r="S11" s="17">
        <v>0.29415775085511697</v>
      </c>
      <c r="T11" s="17">
        <v>0.30675409484387001</v>
      </c>
      <c r="U11" s="17">
        <v>0.30623783709519697</v>
      </c>
      <c r="V11" s="17">
        <v>0.34064506407039502</v>
      </c>
      <c r="W11" s="17">
        <v>0.31452122263516102</v>
      </c>
      <c r="X11" s="17">
        <v>0.29878917087614298</v>
      </c>
      <c r="Y11" s="17">
        <v>0.35837908950612002</v>
      </c>
      <c r="Z11" s="17">
        <v>0.35367838580697403</v>
      </c>
      <c r="AA11" s="17">
        <v>0.30051434110181902</v>
      </c>
      <c r="AB11" s="17">
        <v>0.30496808808402898</v>
      </c>
      <c r="AC11" s="17">
        <v>0.27710181429177899</v>
      </c>
      <c r="AD11" s="17">
        <v>0.237017534663195</v>
      </c>
      <c r="AE11" s="17"/>
      <c r="AF11" s="17">
        <v>0.31822053845690401</v>
      </c>
      <c r="AG11" s="17">
        <v>0.32239417427123801</v>
      </c>
      <c r="AH11" s="17">
        <v>0.33366824769696402</v>
      </c>
      <c r="AI11" s="17">
        <v>0.35564263749057501</v>
      </c>
      <c r="AJ11" s="17">
        <v>0.27890923054113498</v>
      </c>
      <c r="AK11" s="17">
        <v>0.34576207354960398</v>
      </c>
      <c r="AL11" s="17">
        <v>0.294080987689606</v>
      </c>
      <c r="AM11" s="17">
        <v>0.338721702746271</v>
      </c>
      <c r="AN11" s="17">
        <v>0.330689781361099</v>
      </c>
      <c r="AO11" s="17">
        <v>0.26106412982097199</v>
      </c>
      <c r="AP11" s="17">
        <v>0.23827238323069</v>
      </c>
      <c r="AQ11" s="17">
        <v>0.32089895930131901</v>
      </c>
      <c r="AR11" s="17">
        <v>0.27185194228055798</v>
      </c>
      <c r="AS11" s="17">
        <v>0.30140673896236497</v>
      </c>
      <c r="AT11" s="17">
        <v>0.31259540216703002</v>
      </c>
      <c r="AU11" s="17">
        <v>0.21408164412446901</v>
      </c>
      <c r="AV11" s="17"/>
      <c r="AW11" s="17">
        <v>0.25416015551110199</v>
      </c>
      <c r="AX11" s="17">
        <v>0.31027527712980701</v>
      </c>
      <c r="AY11" s="17">
        <v>0.299945520798437</v>
      </c>
      <c r="AZ11" s="17">
        <v>0.34730789275206803</v>
      </c>
      <c r="BA11" s="17">
        <v>0.337167272685577</v>
      </c>
      <c r="BB11" s="17">
        <v>0.36120180779477701</v>
      </c>
      <c r="BC11" s="17"/>
      <c r="BD11" s="17">
        <v>0.37705108437609303</v>
      </c>
      <c r="BE11" s="17">
        <v>0.29926250971926099</v>
      </c>
      <c r="BF11" s="17">
        <v>0.27505679872064098</v>
      </c>
      <c r="BG11" s="17">
        <v>0.21293387874935699</v>
      </c>
      <c r="BH11" s="17">
        <v>0.26692692260906298</v>
      </c>
      <c r="BI11" s="17"/>
      <c r="BJ11" s="17">
        <v>0.32277766430882898</v>
      </c>
      <c r="BK11" s="17">
        <v>0.25645293133716202</v>
      </c>
      <c r="BL11" s="17"/>
      <c r="BM11" s="17">
        <v>0.31882728270260002</v>
      </c>
      <c r="BN11" s="17">
        <v>0.26596882687552698</v>
      </c>
      <c r="BO11" s="17"/>
      <c r="BP11" s="17">
        <v>0.24586324883366401</v>
      </c>
      <c r="BQ11" s="17">
        <v>0.24773709410733799</v>
      </c>
      <c r="BR11" s="17">
        <v>0.27732730368868302</v>
      </c>
      <c r="BS11" s="17">
        <v>0.33237936280187702</v>
      </c>
      <c r="BT11" s="17"/>
      <c r="BU11" s="17">
        <v>0.27753463968859798</v>
      </c>
      <c r="BV11" s="17">
        <v>0.349989390866845</v>
      </c>
      <c r="BW11" s="17"/>
      <c r="BX11" s="17">
        <v>0.249504883955708</v>
      </c>
      <c r="BY11" s="17">
        <v>0.33317377324609598</v>
      </c>
      <c r="BZ11" s="17"/>
      <c r="CA11" s="17">
        <v>0.20962818383669399</v>
      </c>
      <c r="CB11" s="17">
        <v>0.359536405462</v>
      </c>
      <c r="CC11" s="17">
        <v>0.23073329845757801</v>
      </c>
      <c r="CD11" s="17">
        <v>0.37146556526857599</v>
      </c>
    </row>
    <row r="12" spans="2:82">
      <c r="B12" s="18" t="s">
        <v>226</v>
      </c>
      <c r="C12" s="17">
        <v>0.10863907311832199</v>
      </c>
      <c r="D12" s="17">
        <v>0.107205903208068</v>
      </c>
      <c r="E12" s="17">
        <v>0.109875872939952</v>
      </c>
      <c r="F12" s="17"/>
      <c r="G12" s="17">
        <v>8.3396507962230707E-2</v>
      </c>
      <c r="H12" s="17">
        <v>6.4443168198877104E-2</v>
      </c>
      <c r="I12" s="17">
        <v>9.9021861201772296E-2</v>
      </c>
      <c r="J12" s="17">
        <v>9.2686797193925904E-2</v>
      </c>
      <c r="K12" s="17">
        <v>0.15410433565825499</v>
      </c>
      <c r="L12" s="17">
        <v>0.15180815915414</v>
      </c>
      <c r="M12" s="17"/>
      <c r="N12" s="17">
        <v>9.1185241967275302E-2</v>
      </c>
      <c r="O12" s="17">
        <v>0.12655814156249501</v>
      </c>
      <c r="P12" s="17">
        <v>0.11047998886891899</v>
      </c>
      <c r="Q12" s="17">
        <v>0.105186999059244</v>
      </c>
      <c r="R12" s="17"/>
      <c r="S12" s="17">
        <v>9.4008961256860105E-2</v>
      </c>
      <c r="T12" s="17">
        <v>9.46693424112931E-2</v>
      </c>
      <c r="U12" s="17">
        <v>0.107745221744849</v>
      </c>
      <c r="V12" s="17">
        <v>0.126935113962585</v>
      </c>
      <c r="W12" s="17">
        <v>9.5878892723022302E-2</v>
      </c>
      <c r="X12" s="17">
        <v>0.12053029445447599</v>
      </c>
      <c r="Y12" s="17">
        <v>0.111246263510658</v>
      </c>
      <c r="Z12" s="17">
        <v>0.11769073388466</v>
      </c>
      <c r="AA12" s="17">
        <v>8.8871918325709495E-2</v>
      </c>
      <c r="AB12" s="17">
        <v>0.113839856600971</v>
      </c>
      <c r="AC12" s="17">
        <v>0.15057570100620801</v>
      </c>
      <c r="AD12" s="17">
        <v>0.14700253390721599</v>
      </c>
      <c r="AE12" s="17"/>
      <c r="AF12" s="17">
        <v>0.12936697321062601</v>
      </c>
      <c r="AG12" s="17">
        <v>9.9515415527397205E-2</v>
      </c>
      <c r="AH12" s="17">
        <v>0.117804809235283</v>
      </c>
      <c r="AI12" s="17">
        <v>0.10656815991876201</v>
      </c>
      <c r="AJ12" s="17">
        <v>0.13393385947427</v>
      </c>
      <c r="AK12" s="17">
        <v>0.11215547538085401</v>
      </c>
      <c r="AL12" s="17">
        <v>0.119342421763629</v>
      </c>
      <c r="AM12" s="17">
        <v>8.9005753945134297E-2</v>
      </c>
      <c r="AN12" s="17">
        <v>0.107616230844282</v>
      </c>
      <c r="AO12" s="17">
        <v>9.2751123084704207E-2</v>
      </c>
      <c r="AP12" s="17">
        <v>0.117284074843704</v>
      </c>
      <c r="AQ12" s="17">
        <v>9.1533700409934193E-2</v>
      </c>
      <c r="AR12" s="17">
        <v>0.12358209910212201</v>
      </c>
      <c r="AS12" s="17">
        <v>0.10113643246966</v>
      </c>
      <c r="AT12" s="17">
        <v>6.7909239250748599E-2</v>
      </c>
      <c r="AU12" s="17">
        <v>4.5493568508222199E-2</v>
      </c>
      <c r="AV12" s="17"/>
      <c r="AW12" s="17">
        <v>7.78482336258602E-2</v>
      </c>
      <c r="AX12" s="17">
        <v>0.104205312763721</v>
      </c>
      <c r="AY12" s="17">
        <v>0.116944818379791</v>
      </c>
      <c r="AZ12" s="17">
        <v>0.13000963546243399</v>
      </c>
      <c r="BA12" s="17">
        <v>0.13464321958584199</v>
      </c>
      <c r="BB12" s="17">
        <v>0.103853202624337</v>
      </c>
      <c r="BC12" s="17"/>
      <c r="BD12" s="17">
        <v>0.13409716553053999</v>
      </c>
      <c r="BE12" s="17">
        <v>0.11190174599102</v>
      </c>
      <c r="BF12" s="17">
        <v>8.1517502459555094E-2</v>
      </c>
      <c r="BG12" s="17">
        <v>7.3646553311641202E-2</v>
      </c>
      <c r="BH12" s="17">
        <v>6.0475022134126102E-2</v>
      </c>
      <c r="BI12" s="17"/>
      <c r="BJ12" s="17">
        <v>0.11595248426567201</v>
      </c>
      <c r="BK12" s="17">
        <v>7.3437356031087697E-2</v>
      </c>
      <c r="BL12" s="17"/>
      <c r="BM12" s="17">
        <v>0.116256715806898</v>
      </c>
      <c r="BN12" s="17">
        <v>7.1025544378792799E-2</v>
      </c>
      <c r="BO12" s="17"/>
      <c r="BP12" s="17">
        <v>7.3013024926647296E-2</v>
      </c>
      <c r="BQ12" s="17">
        <v>9.2179905239141394E-2</v>
      </c>
      <c r="BR12" s="17">
        <v>8.1043282873116296E-2</v>
      </c>
      <c r="BS12" s="17">
        <v>0.12159953093556999</v>
      </c>
      <c r="BT12" s="17"/>
      <c r="BU12" s="17">
        <v>0.110690017800933</v>
      </c>
      <c r="BV12" s="17">
        <v>0.106028304115936</v>
      </c>
      <c r="BW12" s="17"/>
      <c r="BX12" s="17">
        <v>7.0109755613402394E-2</v>
      </c>
      <c r="BY12" s="17">
        <v>0.12392194991170701</v>
      </c>
      <c r="BZ12" s="17"/>
      <c r="CA12" s="17">
        <v>0.108600809125686</v>
      </c>
      <c r="CB12" s="17">
        <v>0.194285338388899</v>
      </c>
      <c r="CC12" s="17">
        <v>5.5055874432028501E-2</v>
      </c>
      <c r="CD12" s="17">
        <v>8.35488056775118E-2</v>
      </c>
    </row>
    <row r="13" spans="2:82">
      <c r="B13" s="18" t="s">
        <v>227</v>
      </c>
      <c r="C13" s="17">
        <v>2.5285638671278799E-2</v>
      </c>
      <c r="D13" s="17">
        <v>3.1581580584846398E-2</v>
      </c>
      <c r="E13" s="17">
        <v>1.8280701704758599E-2</v>
      </c>
      <c r="F13" s="17"/>
      <c r="G13" s="17">
        <v>9.0785497505915698E-3</v>
      </c>
      <c r="H13" s="17">
        <v>2.5991022856392001E-2</v>
      </c>
      <c r="I13" s="17">
        <v>2.2088420336143201E-2</v>
      </c>
      <c r="J13" s="17">
        <v>2.8427673784791802E-2</v>
      </c>
      <c r="K13" s="17">
        <v>2.5804539302931601E-2</v>
      </c>
      <c r="L13" s="17">
        <v>3.52070723876063E-2</v>
      </c>
      <c r="M13" s="17"/>
      <c r="N13" s="17">
        <v>2.50751899326613E-2</v>
      </c>
      <c r="O13" s="17">
        <v>1.9040470882108002E-2</v>
      </c>
      <c r="P13" s="17">
        <v>3.3641968962790897E-2</v>
      </c>
      <c r="Q13" s="17">
        <v>2.4109005186018901E-2</v>
      </c>
      <c r="R13" s="17"/>
      <c r="S13" s="17">
        <v>2.1120131342673501E-2</v>
      </c>
      <c r="T13" s="17">
        <v>1.7877439277497301E-2</v>
      </c>
      <c r="U13" s="17">
        <v>2.8299674693310701E-2</v>
      </c>
      <c r="V13" s="17">
        <v>3.7882939236316603E-2</v>
      </c>
      <c r="W13" s="17">
        <v>2.4892176700055901E-2</v>
      </c>
      <c r="X13" s="17">
        <v>3.8064088383357397E-2</v>
      </c>
      <c r="Y13" s="17">
        <v>1.06960719147501E-2</v>
      </c>
      <c r="Z13" s="17">
        <v>2.35226255968627E-2</v>
      </c>
      <c r="AA13" s="17">
        <v>2.1012034234558299E-2</v>
      </c>
      <c r="AB13" s="17">
        <v>2.55426704769455E-2</v>
      </c>
      <c r="AC13" s="17">
        <v>2.6807168415185201E-2</v>
      </c>
      <c r="AD13" s="17">
        <v>4.7196851997387802E-2</v>
      </c>
      <c r="AE13" s="17"/>
      <c r="AF13" s="17">
        <v>0</v>
      </c>
      <c r="AG13" s="17">
        <v>6.7354791192407407E-2</v>
      </c>
      <c r="AH13" s="17">
        <v>2.92981687983358E-2</v>
      </c>
      <c r="AI13" s="17">
        <v>3.1441136665677397E-2</v>
      </c>
      <c r="AJ13" s="17">
        <v>1.6769286848086502E-2</v>
      </c>
      <c r="AK13" s="17">
        <v>1.4956522238674001E-2</v>
      </c>
      <c r="AL13" s="17">
        <v>3.0891242446527099E-2</v>
      </c>
      <c r="AM13" s="17">
        <v>4.0122135705201699E-2</v>
      </c>
      <c r="AN13" s="17">
        <v>1.43702574006078E-2</v>
      </c>
      <c r="AO13" s="17">
        <v>2.25471475890828E-2</v>
      </c>
      <c r="AP13" s="17">
        <v>2.1103578145469301E-2</v>
      </c>
      <c r="AQ13" s="17">
        <v>1.8941714739431601E-2</v>
      </c>
      <c r="AR13" s="17">
        <v>2.4406086049743699E-2</v>
      </c>
      <c r="AS13" s="17">
        <v>4.29799780093615E-2</v>
      </c>
      <c r="AT13" s="17">
        <v>0</v>
      </c>
      <c r="AU13" s="17">
        <v>1.2409263070196999E-2</v>
      </c>
      <c r="AV13" s="17"/>
      <c r="AW13" s="17">
        <v>2.0829348039588101E-2</v>
      </c>
      <c r="AX13" s="17">
        <v>1.6088346946872702E-2</v>
      </c>
      <c r="AY13" s="17">
        <v>3.7089449155629901E-2</v>
      </c>
      <c r="AZ13" s="17">
        <v>3.2879181357016597E-2</v>
      </c>
      <c r="BA13" s="17">
        <v>2.1982504668952501E-2</v>
      </c>
      <c r="BB13" s="17">
        <v>3.5567371014797199E-2</v>
      </c>
      <c r="BC13" s="17"/>
      <c r="BD13" s="17">
        <v>2.1963719989898101E-2</v>
      </c>
      <c r="BE13" s="17">
        <v>3.0149217187825601E-2</v>
      </c>
      <c r="BF13" s="17">
        <v>2.0003627070582401E-2</v>
      </c>
      <c r="BG13" s="17">
        <v>1.6705683743035198E-2</v>
      </c>
      <c r="BH13" s="17">
        <v>1.4200222604096299E-2</v>
      </c>
      <c r="BI13" s="17"/>
      <c r="BJ13" s="17">
        <v>2.7754946342570301E-2</v>
      </c>
      <c r="BK13" s="17">
        <v>1.39744831774537E-2</v>
      </c>
      <c r="BL13" s="17"/>
      <c r="BM13" s="17">
        <v>2.7319995477018098E-2</v>
      </c>
      <c r="BN13" s="17">
        <v>1.5808025430904701E-2</v>
      </c>
      <c r="BO13" s="17"/>
      <c r="BP13" s="17">
        <v>2.04107582846603E-2</v>
      </c>
      <c r="BQ13" s="17">
        <v>1.9025515893107799E-2</v>
      </c>
      <c r="BR13" s="17">
        <v>3.39731569056404E-2</v>
      </c>
      <c r="BS13" s="17">
        <v>2.6955355519429298E-2</v>
      </c>
      <c r="BT13" s="17"/>
      <c r="BU13" s="17">
        <v>1.94156334229438E-2</v>
      </c>
      <c r="BV13" s="17">
        <v>3.2757916142305402E-2</v>
      </c>
      <c r="BW13" s="17"/>
      <c r="BX13" s="17">
        <v>9.5088331818107205E-3</v>
      </c>
      <c r="BY13" s="17">
        <v>3.1543599883748899E-2</v>
      </c>
      <c r="BZ13" s="17"/>
      <c r="CA13" s="17">
        <v>1.2398362337275899E-2</v>
      </c>
      <c r="CB13" s="17">
        <v>6.1597284111497397E-2</v>
      </c>
      <c r="CC13" s="17">
        <v>4.5319988769417698E-3</v>
      </c>
      <c r="CD13" s="17">
        <v>1.5896369819868E-2</v>
      </c>
    </row>
    <row r="14" spans="2:82">
      <c r="B14" s="18" t="s">
        <v>124</v>
      </c>
      <c r="C14" s="17">
        <v>5.0244609258777197E-2</v>
      </c>
      <c r="D14" s="17">
        <v>3.2984170092445503E-2</v>
      </c>
      <c r="E14" s="17">
        <v>6.7477131698903695E-2</v>
      </c>
      <c r="F14" s="17"/>
      <c r="G14" s="17">
        <v>5.00059473910799E-2</v>
      </c>
      <c r="H14" s="17">
        <v>5.5531818627882902E-2</v>
      </c>
      <c r="I14" s="17">
        <v>5.43093156761549E-2</v>
      </c>
      <c r="J14" s="17">
        <v>6.2376409879002503E-2</v>
      </c>
      <c r="K14" s="17">
        <v>5.1648839882690499E-2</v>
      </c>
      <c r="L14" s="17">
        <v>3.1973805761679699E-2</v>
      </c>
      <c r="M14" s="17"/>
      <c r="N14" s="17">
        <v>3.0334923109584602E-2</v>
      </c>
      <c r="O14" s="17">
        <v>5.2482015370427897E-2</v>
      </c>
      <c r="P14" s="17">
        <v>6.1407742965990601E-2</v>
      </c>
      <c r="Q14" s="17">
        <v>5.6458466471333402E-2</v>
      </c>
      <c r="R14" s="17"/>
      <c r="S14" s="17">
        <v>3.73994810603656E-2</v>
      </c>
      <c r="T14" s="17">
        <v>6.9418712340936106E-2</v>
      </c>
      <c r="U14" s="17">
        <v>5.5132766546635903E-2</v>
      </c>
      <c r="V14" s="17">
        <v>5.3255586716180803E-2</v>
      </c>
      <c r="W14" s="17">
        <v>4.3367093052694601E-2</v>
      </c>
      <c r="X14" s="17">
        <v>4.1516638492452997E-2</v>
      </c>
      <c r="Y14" s="17">
        <v>6.3820320227408606E-2</v>
      </c>
      <c r="Z14" s="17">
        <v>4.1894590439470698E-2</v>
      </c>
      <c r="AA14" s="17">
        <v>4.1851623273466997E-2</v>
      </c>
      <c r="AB14" s="17">
        <v>4.5245880935424802E-2</v>
      </c>
      <c r="AC14" s="17">
        <v>4.7280743075754299E-2</v>
      </c>
      <c r="AD14" s="17">
        <v>7.2912338021385803E-2</v>
      </c>
      <c r="AE14" s="17"/>
      <c r="AF14" s="17">
        <v>8.9955606427807505E-2</v>
      </c>
      <c r="AG14" s="17">
        <v>6.4031543746261396E-2</v>
      </c>
      <c r="AH14" s="17">
        <v>6.5687112001553499E-2</v>
      </c>
      <c r="AI14" s="17">
        <v>7.5883099301654697E-2</v>
      </c>
      <c r="AJ14" s="17">
        <v>5.4805389877935103E-2</v>
      </c>
      <c r="AK14" s="17">
        <v>5.8222790845703198E-2</v>
      </c>
      <c r="AL14" s="17">
        <v>4.5447363798805603E-2</v>
      </c>
      <c r="AM14" s="17">
        <v>4.2821214695708203E-2</v>
      </c>
      <c r="AN14" s="17">
        <v>3.7898563025470199E-2</v>
      </c>
      <c r="AO14" s="17">
        <v>4.04049242097815E-2</v>
      </c>
      <c r="AP14" s="17">
        <v>4.7807470489679101E-2</v>
      </c>
      <c r="AQ14" s="17">
        <v>2.7072097875414501E-2</v>
      </c>
      <c r="AR14" s="17">
        <v>2.6146908722253399E-2</v>
      </c>
      <c r="AS14" s="17">
        <v>2.98034684949758E-2</v>
      </c>
      <c r="AT14" s="17">
        <v>0</v>
      </c>
      <c r="AU14" s="17">
        <v>3.70496305002481E-2</v>
      </c>
      <c r="AV14" s="17"/>
      <c r="AW14" s="17">
        <v>4.6444929489040603E-2</v>
      </c>
      <c r="AX14" s="17">
        <v>4.24852027400087E-2</v>
      </c>
      <c r="AY14" s="17">
        <v>5.9727217672968499E-2</v>
      </c>
      <c r="AZ14" s="17">
        <v>6.14971955786318E-2</v>
      </c>
      <c r="BA14" s="17">
        <v>5.5705484099626397E-2</v>
      </c>
      <c r="BB14" s="17">
        <v>3.0702784408869602E-2</v>
      </c>
      <c r="BC14" s="17"/>
      <c r="BD14" s="17">
        <v>5.4108499704392202E-2</v>
      </c>
      <c r="BE14" s="17">
        <v>6.9398382087180896E-2</v>
      </c>
      <c r="BF14" s="17">
        <v>4.1372689154724397E-2</v>
      </c>
      <c r="BG14" s="17">
        <v>3.8253079570122597E-2</v>
      </c>
      <c r="BH14" s="17">
        <v>3.1531722245654203E-2</v>
      </c>
      <c r="BI14" s="17"/>
      <c r="BJ14" s="17">
        <v>5.22149097451311E-2</v>
      </c>
      <c r="BK14" s="17">
        <v>3.6766582707058897E-2</v>
      </c>
      <c r="BL14" s="17"/>
      <c r="BM14" s="17">
        <v>5.14783274796402E-2</v>
      </c>
      <c r="BN14" s="17">
        <v>4.16404031224442E-2</v>
      </c>
      <c r="BO14" s="17"/>
      <c r="BP14" s="17">
        <v>3.7067136476051199E-2</v>
      </c>
      <c r="BQ14" s="17">
        <v>3.4699841695697203E-2</v>
      </c>
      <c r="BR14" s="17">
        <v>5.6547702091635399E-2</v>
      </c>
      <c r="BS14" s="17">
        <v>5.2086122453629299E-2</v>
      </c>
      <c r="BT14" s="17"/>
      <c r="BU14" s="17">
        <v>4.3259660036406002E-2</v>
      </c>
      <c r="BV14" s="17">
        <v>5.9136164973381297E-2</v>
      </c>
      <c r="BW14" s="17"/>
      <c r="BX14" s="17">
        <v>3.2788824984575103E-2</v>
      </c>
      <c r="BY14" s="17">
        <v>5.7168547124026602E-2</v>
      </c>
      <c r="BZ14" s="17"/>
      <c r="CA14" s="17">
        <v>1.9054957717952799E-2</v>
      </c>
      <c r="CB14" s="17">
        <v>5.4645252707939101E-2</v>
      </c>
      <c r="CC14" s="17">
        <v>2.6489342673039502E-2</v>
      </c>
      <c r="CD14" s="17">
        <v>7.9603736134574193E-2</v>
      </c>
    </row>
    <row r="15" spans="2:82">
      <c r="B15" s="18" t="s">
        <v>228</v>
      </c>
      <c r="C15" s="21">
        <v>0.50641920239567695</v>
      </c>
      <c r="D15" s="21">
        <v>0.53517905077699701</v>
      </c>
      <c r="E15" s="21">
        <v>0.478217168336596</v>
      </c>
      <c r="F15" s="21"/>
      <c r="G15" s="21">
        <v>0.56878995291526002</v>
      </c>
      <c r="H15" s="21">
        <v>0.59588700481371903</v>
      </c>
      <c r="I15" s="21">
        <v>0.56185690254369902</v>
      </c>
      <c r="J15" s="21">
        <v>0.50635190080171699</v>
      </c>
      <c r="K15" s="21">
        <v>0.43211842797546401</v>
      </c>
      <c r="L15" s="21">
        <v>0.39657795393087703</v>
      </c>
      <c r="M15" s="21"/>
      <c r="N15" s="21">
        <v>0.55898074039363899</v>
      </c>
      <c r="O15" s="21">
        <v>0.51620163346347203</v>
      </c>
      <c r="P15" s="21">
        <v>0.48607397322139601</v>
      </c>
      <c r="Q15" s="21">
        <v>0.46499153655664099</v>
      </c>
      <c r="R15" s="21"/>
      <c r="S15" s="21">
        <v>0.553313675484984</v>
      </c>
      <c r="T15" s="21">
        <v>0.51128041112640299</v>
      </c>
      <c r="U15" s="21">
        <v>0.50258449992000798</v>
      </c>
      <c r="V15" s="21">
        <v>0.44128129601452298</v>
      </c>
      <c r="W15" s="21">
        <v>0.52134061488906602</v>
      </c>
      <c r="X15" s="21">
        <v>0.50109980779357099</v>
      </c>
      <c r="Y15" s="21">
        <v>0.45585825484106302</v>
      </c>
      <c r="Z15" s="21">
        <v>0.46321366427203298</v>
      </c>
      <c r="AA15" s="21">
        <v>0.54775008306444595</v>
      </c>
      <c r="AB15" s="21">
        <v>0.51040350390263001</v>
      </c>
      <c r="AC15" s="21">
        <v>0.49823457321107301</v>
      </c>
      <c r="AD15" s="21">
        <v>0.495870741410816</v>
      </c>
      <c r="AE15" s="21"/>
      <c r="AF15" s="21">
        <v>0.462456881904662</v>
      </c>
      <c r="AG15" s="21">
        <v>0.44670407526269601</v>
      </c>
      <c r="AH15" s="21">
        <v>0.45354166226786402</v>
      </c>
      <c r="AI15" s="21">
        <v>0.43046496662333</v>
      </c>
      <c r="AJ15" s="21">
        <v>0.515582233258573</v>
      </c>
      <c r="AK15" s="21">
        <v>0.46890313798516597</v>
      </c>
      <c r="AL15" s="21">
        <v>0.51023798430143197</v>
      </c>
      <c r="AM15" s="21">
        <v>0.48932919290768501</v>
      </c>
      <c r="AN15" s="21">
        <v>0.50942516736854004</v>
      </c>
      <c r="AO15" s="21">
        <v>0.58323267529545997</v>
      </c>
      <c r="AP15" s="21">
        <v>0.57553249329045697</v>
      </c>
      <c r="AQ15" s="21">
        <v>0.54155352767390097</v>
      </c>
      <c r="AR15" s="21">
        <v>0.55401296384532295</v>
      </c>
      <c r="AS15" s="21">
        <v>0.52467338206363801</v>
      </c>
      <c r="AT15" s="21">
        <v>0.61949535858222105</v>
      </c>
      <c r="AU15" s="21">
        <v>0.69096589379686402</v>
      </c>
      <c r="AV15" s="21"/>
      <c r="AW15" s="21">
        <v>0.60071733333440902</v>
      </c>
      <c r="AX15" s="21">
        <v>0.52694586041959102</v>
      </c>
      <c r="AY15" s="21">
        <v>0.48629299399317399</v>
      </c>
      <c r="AZ15" s="21">
        <v>0.428306094849849</v>
      </c>
      <c r="BA15" s="21">
        <v>0.45050151896000201</v>
      </c>
      <c r="BB15" s="21">
        <v>0.46867483415722</v>
      </c>
      <c r="BC15" s="21"/>
      <c r="BD15" s="21">
        <v>0.412779530399076</v>
      </c>
      <c r="BE15" s="21">
        <v>0.48928814501471202</v>
      </c>
      <c r="BF15" s="21">
        <v>0.58204938259449701</v>
      </c>
      <c r="BG15" s="21">
        <v>0.658460804625844</v>
      </c>
      <c r="BH15" s="21">
        <v>0.62686611040705997</v>
      </c>
      <c r="BI15" s="21"/>
      <c r="BJ15" s="21">
        <v>0.48129999533779799</v>
      </c>
      <c r="BK15" s="21">
        <v>0.61936864674723702</v>
      </c>
      <c r="BL15" s="21"/>
      <c r="BM15" s="21">
        <v>0.48611767853384402</v>
      </c>
      <c r="BN15" s="21">
        <v>0.60555720019233095</v>
      </c>
      <c r="BO15" s="21"/>
      <c r="BP15" s="21">
        <v>0.62364583147897701</v>
      </c>
      <c r="BQ15" s="21">
        <v>0.60635764306471496</v>
      </c>
      <c r="BR15" s="21">
        <v>0.55110855444092499</v>
      </c>
      <c r="BS15" s="21">
        <v>0.46697962828949502</v>
      </c>
      <c r="BT15" s="21"/>
      <c r="BU15" s="21">
        <v>0.54910004905111898</v>
      </c>
      <c r="BV15" s="21">
        <v>0.45208822390153303</v>
      </c>
      <c r="BW15" s="21"/>
      <c r="BX15" s="21">
        <v>0.63808770226450395</v>
      </c>
      <c r="BY15" s="21">
        <v>0.45419212983442198</v>
      </c>
      <c r="BZ15" s="21"/>
      <c r="CA15" s="21">
        <v>0.65031768698239101</v>
      </c>
      <c r="CB15" s="21">
        <v>0.32993571932966398</v>
      </c>
      <c r="CC15" s="21">
        <v>0.68318948556041204</v>
      </c>
      <c r="CD15" s="21">
        <v>0.44948552309946999</v>
      </c>
    </row>
    <row r="16" spans="2:82">
      <c r="B16" s="18" t="s">
        <v>229</v>
      </c>
      <c r="C16" s="21">
        <v>0.133924711789601</v>
      </c>
      <c r="D16" s="21">
        <v>0.138787483792914</v>
      </c>
      <c r="E16" s="21">
        <v>0.128156574644711</v>
      </c>
      <c r="F16" s="21"/>
      <c r="G16" s="21">
        <v>9.2475057712822301E-2</v>
      </c>
      <c r="H16" s="21">
        <v>9.0434191055269203E-2</v>
      </c>
      <c r="I16" s="21">
        <v>0.121110281537915</v>
      </c>
      <c r="J16" s="21">
        <v>0.121114470978718</v>
      </c>
      <c r="K16" s="21">
        <v>0.17990887496118699</v>
      </c>
      <c r="L16" s="21">
        <v>0.18701523154174601</v>
      </c>
      <c r="M16" s="21"/>
      <c r="N16" s="21">
        <v>0.116260431899937</v>
      </c>
      <c r="O16" s="21">
        <v>0.14559861244460301</v>
      </c>
      <c r="P16" s="21">
        <v>0.144121957831709</v>
      </c>
      <c r="Q16" s="21">
        <v>0.129296004245263</v>
      </c>
      <c r="R16" s="21"/>
      <c r="S16" s="21">
        <v>0.11512909259953399</v>
      </c>
      <c r="T16" s="21">
        <v>0.11254678168879</v>
      </c>
      <c r="U16" s="21">
        <v>0.13604489643816001</v>
      </c>
      <c r="V16" s="21">
        <v>0.164818053198902</v>
      </c>
      <c r="W16" s="21">
        <v>0.120771069423078</v>
      </c>
      <c r="X16" s="21">
        <v>0.158594382837834</v>
      </c>
      <c r="Y16" s="21">
        <v>0.121942335425408</v>
      </c>
      <c r="Z16" s="21">
        <v>0.141213359481522</v>
      </c>
      <c r="AA16" s="21">
        <v>0.10988395256026801</v>
      </c>
      <c r="AB16" s="21">
        <v>0.13938252707791701</v>
      </c>
      <c r="AC16" s="21">
        <v>0.177382869421393</v>
      </c>
      <c r="AD16" s="21">
        <v>0.194199385904604</v>
      </c>
      <c r="AE16" s="21"/>
      <c r="AF16" s="21">
        <v>0.12936697321062601</v>
      </c>
      <c r="AG16" s="21">
        <v>0.16687020671980499</v>
      </c>
      <c r="AH16" s="21">
        <v>0.14710297803361799</v>
      </c>
      <c r="AI16" s="21">
        <v>0.13800929658444</v>
      </c>
      <c r="AJ16" s="21">
        <v>0.15070314632235601</v>
      </c>
      <c r="AK16" s="21">
        <v>0.12711199761952699</v>
      </c>
      <c r="AL16" s="21">
        <v>0.15023366421015699</v>
      </c>
      <c r="AM16" s="21">
        <v>0.129127889650336</v>
      </c>
      <c r="AN16" s="21">
        <v>0.12198648824489</v>
      </c>
      <c r="AO16" s="21">
        <v>0.11529827067378701</v>
      </c>
      <c r="AP16" s="21">
        <v>0.13838765298917399</v>
      </c>
      <c r="AQ16" s="21">
        <v>0.110475415149366</v>
      </c>
      <c r="AR16" s="21">
        <v>0.14798818515186599</v>
      </c>
      <c r="AS16" s="21">
        <v>0.14411641047902099</v>
      </c>
      <c r="AT16" s="21">
        <v>6.7909239250748599E-2</v>
      </c>
      <c r="AU16" s="21">
        <v>5.7902831578419099E-2</v>
      </c>
      <c r="AV16" s="21"/>
      <c r="AW16" s="21">
        <v>9.8677581665448294E-2</v>
      </c>
      <c r="AX16" s="21">
        <v>0.120293659710593</v>
      </c>
      <c r="AY16" s="21">
        <v>0.15403426753542099</v>
      </c>
      <c r="AZ16" s="21">
        <v>0.162888816819451</v>
      </c>
      <c r="BA16" s="21">
        <v>0.15662572425479501</v>
      </c>
      <c r="BB16" s="21">
        <v>0.13942057363913399</v>
      </c>
      <c r="BC16" s="21"/>
      <c r="BD16" s="21">
        <v>0.15606088552043801</v>
      </c>
      <c r="BE16" s="21">
        <v>0.142050963178846</v>
      </c>
      <c r="BF16" s="21">
        <v>0.10152112953013701</v>
      </c>
      <c r="BG16" s="21">
        <v>9.0352237054676404E-2</v>
      </c>
      <c r="BH16" s="21">
        <v>7.4675244738222304E-2</v>
      </c>
      <c r="BI16" s="21"/>
      <c r="BJ16" s="21">
        <v>0.14370743060824201</v>
      </c>
      <c r="BK16" s="21">
        <v>8.7411839208541398E-2</v>
      </c>
      <c r="BL16" s="21"/>
      <c r="BM16" s="21">
        <v>0.143576711283916</v>
      </c>
      <c r="BN16" s="21">
        <v>8.6833569809697503E-2</v>
      </c>
      <c r="BO16" s="21"/>
      <c r="BP16" s="21">
        <v>9.3423783211307607E-2</v>
      </c>
      <c r="BQ16" s="21">
        <v>0.111205421132249</v>
      </c>
      <c r="BR16" s="21">
        <v>0.115016439778757</v>
      </c>
      <c r="BS16" s="21">
        <v>0.14855488645499901</v>
      </c>
      <c r="BT16" s="21"/>
      <c r="BU16" s="21">
        <v>0.13010565122387699</v>
      </c>
      <c r="BV16" s="21">
        <v>0.138786220258241</v>
      </c>
      <c r="BW16" s="21"/>
      <c r="BX16" s="21">
        <v>7.9618588795213094E-2</v>
      </c>
      <c r="BY16" s="21">
        <v>0.15546554979545499</v>
      </c>
      <c r="BZ16" s="21"/>
      <c r="CA16" s="21">
        <v>0.120999171462962</v>
      </c>
      <c r="CB16" s="21">
        <v>0.25588262250039601</v>
      </c>
      <c r="CC16" s="21">
        <v>5.9587873308970203E-2</v>
      </c>
      <c r="CD16" s="21">
        <v>9.9445175497379801E-2</v>
      </c>
    </row>
    <row r="17" spans="2:82">
      <c r="B17" s="18" t="s">
        <v>230</v>
      </c>
      <c r="C17" s="22">
        <v>0.37249449060607598</v>
      </c>
      <c r="D17" s="22">
        <v>0.39639156698408201</v>
      </c>
      <c r="E17" s="22">
        <v>0.35006059369188502</v>
      </c>
      <c r="F17" s="22"/>
      <c r="G17" s="22">
        <v>0.47631489520243803</v>
      </c>
      <c r="H17" s="22">
        <v>0.50545281375844997</v>
      </c>
      <c r="I17" s="22">
        <v>0.44074662100578399</v>
      </c>
      <c r="J17" s="22">
        <v>0.38523742982299902</v>
      </c>
      <c r="K17" s="22">
        <v>0.252209553014277</v>
      </c>
      <c r="L17" s="22">
        <v>0.20956272238913001</v>
      </c>
      <c r="M17" s="22"/>
      <c r="N17" s="22">
        <v>0.44272030849370297</v>
      </c>
      <c r="O17" s="22">
        <v>0.37060302101886899</v>
      </c>
      <c r="P17" s="22">
        <v>0.341952015389687</v>
      </c>
      <c r="Q17" s="22">
        <v>0.335695532311379</v>
      </c>
      <c r="R17" s="22"/>
      <c r="S17" s="22">
        <v>0.43818458288544998</v>
      </c>
      <c r="T17" s="22">
        <v>0.39873362943761298</v>
      </c>
      <c r="U17" s="22">
        <v>0.366539603481848</v>
      </c>
      <c r="V17" s="22">
        <v>0.27646324281562101</v>
      </c>
      <c r="W17" s="22">
        <v>0.400569545465988</v>
      </c>
      <c r="X17" s="22">
        <v>0.34250542495573699</v>
      </c>
      <c r="Y17" s="22">
        <v>0.33391591941565502</v>
      </c>
      <c r="Z17" s="22">
        <v>0.32200030479051001</v>
      </c>
      <c r="AA17" s="22">
        <v>0.437866130504179</v>
      </c>
      <c r="AB17" s="22">
        <v>0.37102097682471302</v>
      </c>
      <c r="AC17" s="22">
        <v>0.32085170378967998</v>
      </c>
      <c r="AD17" s="22">
        <v>0.30167135550621199</v>
      </c>
      <c r="AE17" s="22"/>
      <c r="AF17" s="22">
        <v>0.33308990869403599</v>
      </c>
      <c r="AG17" s="22">
        <v>0.279833868542891</v>
      </c>
      <c r="AH17" s="22">
        <v>0.30643868423424597</v>
      </c>
      <c r="AI17" s="22">
        <v>0.29245567003889</v>
      </c>
      <c r="AJ17" s="22">
        <v>0.36487908693621701</v>
      </c>
      <c r="AK17" s="22">
        <v>0.34179114036563801</v>
      </c>
      <c r="AL17" s="22">
        <v>0.36000432009127498</v>
      </c>
      <c r="AM17" s="22">
        <v>0.360201303257349</v>
      </c>
      <c r="AN17" s="22">
        <v>0.38743867912364999</v>
      </c>
      <c r="AO17" s="22">
        <v>0.46793440462167302</v>
      </c>
      <c r="AP17" s="22">
        <v>0.43714484030128398</v>
      </c>
      <c r="AQ17" s="22">
        <v>0.43107811252453498</v>
      </c>
      <c r="AR17" s="22">
        <v>0.40602477869345799</v>
      </c>
      <c r="AS17" s="22">
        <v>0.38055697158461699</v>
      </c>
      <c r="AT17" s="22">
        <v>0.55158611933147295</v>
      </c>
      <c r="AU17" s="22">
        <v>0.63306306221844499</v>
      </c>
      <c r="AV17" s="22"/>
      <c r="AW17" s="22">
        <v>0.50203975166896098</v>
      </c>
      <c r="AX17" s="22">
        <v>0.40665220070899699</v>
      </c>
      <c r="AY17" s="22">
        <v>0.33225872645775301</v>
      </c>
      <c r="AZ17" s="22">
        <v>0.265417278030398</v>
      </c>
      <c r="BA17" s="22">
        <v>0.29387579470520803</v>
      </c>
      <c r="BB17" s="22">
        <v>0.32925426051808498</v>
      </c>
      <c r="BC17" s="22"/>
      <c r="BD17" s="22">
        <v>0.25671864487863799</v>
      </c>
      <c r="BE17" s="22">
        <v>0.34723718183586599</v>
      </c>
      <c r="BF17" s="22">
        <v>0.48052825306435898</v>
      </c>
      <c r="BG17" s="22">
        <v>0.56810856757116701</v>
      </c>
      <c r="BH17" s="22">
        <v>0.55219086566883802</v>
      </c>
      <c r="BI17" s="22"/>
      <c r="BJ17" s="22">
        <v>0.33759256472955601</v>
      </c>
      <c r="BK17" s="22">
        <v>0.53195680753869601</v>
      </c>
      <c r="BL17" s="22"/>
      <c r="BM17" s="22">
        <v>0.342540967249928</v>
      </c>
      <c r="BN17" s="22">
        <v>0.51872363038263403</v>
      </c>
      <c r="BO17" s="22"/>
      <c r="BP17" s="22">
        <v>0.53022204826766905</v>
      </c>
      <c r="BQ17" s="22">
        <v>0.495152221932466</v>
      </c>
      <c r="BR17" s="22">
        <v>0.43609211466216802</v>
      </c>
      <c r="BS17" s="22">
        <v>0.31842474183449598</v>
      </c>
      <c r="BT17" s="22"/>
      <c r="BU17" s="22">
        <v>0.41899439782724202</v>
      </c>
      <c r="BV17" s="22">
        <v>0.31330200364329203</v>
      </c>
      <c r="BW17" s="22"/>
      <c r="BX17" s="22">
        <v>0.55846911346929096</v>
      </c>
      <c r="BY17" s="22">
        <v>0.29872658003896702</v>
      </c>
      <c r="BZ17" s="22"/>
      <c r="CA17" s="22">
        <v>0.52931851551942999</v>
      </c>
      <c r="CB17" s="22">
        <v>7.4053096829268E-2</v>
      </c>
      <c r="CC17" s="22">
        <v>0.62360161225144195</v>
      </c>
      <c r="CD17" s="22">
        <v>0.35004034760209002</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0.14670237262076</v>
      </c>
      <c r="D9" s="17">
        <v>0.166233512319205</v>
      </c>
      <c r="E9" s="17">
        <v>0.127618310966753</v>
      </c>
      <c r="F9" s="17"/>
      <c r="G9" s="17">
        <v>9.8846090928467994E-2</v>
      </c>
      <c r="H9" s="17">
        <v>0.169522090216916</v>
      </c>
      <c r="I9" s="17">
        <v>0.17291785189953501</v>
      </c>
      <c r="J9" s="17">
        <v>0.13291663570864401</v>
      </c>
      <c r="K9" s="17">
        <v>0.14132980044256199</v>
      </c>
      <c r="L9" s="17">
        <v>0.153362074062488</v>
      </c>
      <c r="M9" s="17"/>
      <c r="N9" s="17">
        <v>0.14557323932125399</v>
      </c>
      <c r="O9" s="17">
        <v>0.14568345174445699</v>
      </c>
      <c r="P9" s="17">
        <v>0.17311871885774199</v>
      </c>
      <c r="Q9" s="17">
        <v>0.12752163554580001</v>
      </c>
      <c r="R9" s="17"/>
      <c r="S9" s="17">
        <v>0.15136498501146001</v>
      </c>
      <c r="T9" s="17">
        <v>0.13850446043455</v>
      </c>
      <c r="U9" s="17">
        <v>0.11799564428510199</v>
      </c>
      <c r="V9" s="17">
        <v>0.13773699798363401</v>
      </c>
      <c r="W9" s="17">
        <v>0.153866414343209</v>
      </c>
      <c r="X9" s="17">
        <v>0.158375385990838</v>
      </c>
      <c r="Y9" s="17">
        <v>0.131193530034558</v>
      </c>
      <c r="Z9" s="17">
        <v>0.18027227008195601</v>
      </c>
      <c r="AA9" s="17">
        <v>0.17984058143426601</v>
      </c>
      <c r="AB9" s="17">
        <v>0.13374963747039501</v>
      </c>
      <c r="AC9" s="17">
        <v>0.15474442075210201</v>
      </c>
      <c r="AD9" s="17">
        <v>0.11271415364079999</v>
      </c>
      <c r="AE9" s="17"/>
      <c r="AF9" s="17">
        <v>0.175320964616585</v>
      </c>
      <c r="AG9" s="17">
        <v>0.182597707247383</v>
      </c>
      <c r="AH9" s="17">
        <v>0.140356560901437</v>
      </c>
      <c r="AI9" s="17">
        <v>0.13149115609256501</v>
      </c>
      <c r="AJ9" s="17">
        <v>0.158592812734734</v>
      </c>
      <c r="AK9" s="17">
        <v>0.144181228115177</v>
      </c>
      <c r="AL9" s="17">
        <v>0.13967499762087099</v>
      </c>
      <c r="AM9" s="17">
        <v>0.15959989047206299</v>
      </c>
      <c r="AN9" s="17">
        <v>0.111161355860722</v>
      </c>
      <c r="AO9" s="17">
        <v>0.152129514266166</v>
      </c>
      <c r="AP9" s="17">
        <v>0.12850127694854799</v>
      </c>
      <c r="AQ9" s="17">
        <v>0.111221818050138</v>
      </c>
      <c r="AR9" s="17">
        <v>0.147763249836451</v>
      </c>
      <c r="AS9" s="17">
        <v>0.16485517065828301</v>
      </c>
      <c r="AT9" s="17">
        <v>0.18474298099216599</v>
      </c>
      <c r="AU9" s="17">
        <v>0.245542057655569</v>
      </c>
      <c r="AV9" s="17"/>
      <c r="AW9" s="17">
        <v>0.15972409198368001</v>
      </c>
      <c r="AX9" s="17">
        <v>0.13162019055959001</v>
      </c>
      <c r="AY9" s="17">
        <v>0.17262778332057799</v>
      </c>
      <c r="AZ9" s="17">
        <v>0.123813565573273</v>
      </c>
      <c r="BA9" s="17">
        <v>0.15875051375180901</v>
      </c>
      <c r="BB9" s="17">
        <v>0.16632690019396301</v>
      </c>
      <c r="BC9" s="17"/>
      <c r="BD9" s="17">
        <v>0.149992381828779</v>
      </c>
      <c r="BE9" s="17">
        <v>0.140604326391539</v>
      </c>
      <c r="BF9" s="17">
        <v>0.11941059809973099</v>
      </c>
      <c r="BG9" s="17">
        <v>0.16351955463109899</v>
      </c>
      <c r="BH9" s="17">
        <v>0.18362193519349701</v>
      </c>
      <c r="BI9" s="17"/>
      <c r="BJ9" s="17">
        <v>0.14810916592770501</v>
      </c>
      <c r="BK9" s="17">
        <v>0.144635845160729</v>
      </c>
      <c r="BL9" s="17"/>
      <c r="BM9" s="17">
        <v>0.147871522742895</v>
      </c>
      <c r="BN9" s="17">
        <v>0.140120839449175</v>
      </c>
      <c r="BO9" s="17"/>
      <c r="BP9" s="17">
        <v>0.13565092396591799</v>
      </c>
      <c r="BQ9" s="17">
        <v>0.155101689695019</v>
      </c>
      <c r="BR9" s="17">
        <v>0.19883599874455299</v>
      </c>
      <c r="BS9" s="17">
        <v>0.14448039448248201</v>
      </c>
      <c r="BT9" s="17"/>
      <c r="BU9" s="17">
        <v>0.16585101904942401</v>
      </c>
      <c r="BV9" s="17">
        <v>0.12232692604852</v>
      </c>
      <c r="BW9" s="17"/>
      <c r="BX9" s="17">
        <v>0.17583072859444299</v>
      </c>
      <c r="BY9" s="17">
        <v>0.13514844163086401</v>
      </c>
      <c r="BZ9" s="17"/>
      <c r="CA9" s="17">
        <v>0.315936865213641</v>
      </c>
      <c r="CB9" s="17">
        <v>0.157402911111375</v>
      </c>
      <c r="CC9" s="17">
        <v>0.157382563396474</v>
      </c>
      <c r="CD9" s="17">
        <v>8.0829915532629804E-2</v>
      </c>
    </row>
    <row r="10" spans="2:82">
      <c r="B10" s="18" t="s">
        <v>224</v>
      </c>
      <c r="C10" s="17">
        <v>0.40428223576038502</v>
      </c>
      <c r="D10" s="17">
        <v>0.40464194537068798</v>
      </c>
      <c r="E10" s="17">
        <v>0.40597615244069801</v>
      </c>
      <c r="F10" s="17"/>
      <c r="G10" s="17">
        <v>0.33723015627589298</v>
      </c>
      <c r="H10" s="17">
        <v>0.38440172087935498</v>
      </c>
      <c r="I10" s="17">
        <v>0.38648964211993603</v>
      </c>
      <c r="J10" s="17">
        <v>0.450444255528483</v>
      </c>
      <c r="K10" s="17">
        <v>0.39366499501386198</v>
      </c>
      <c r="L10" s="17">
        <v>0.44924428945304901</v>
      </c>
      <c r="M10" s="17"/>
      <c r="N10" s="17">
        <v>0.45275057418329301</v>
      </c>
      <c r="O10" s="17">
        <v>0.40917687685829701</v>
      </c>
      <c r="P10" s="17">
        <v>0.38129385142920103</v>
      </c>
      <c r="Q10" s="17">
        <v>0.37092607678809902</v>
      </c>
      <c r="R10" s="17"/>
      <c r="S10" s="17">
        <v>0.381135497336203</v>
      </c>
      <c r="T10" s="17">
        <v>0.42634044899102702</v>
      </c>
      <c r="U10" s="17">
        <v>0.380361301345645</v>
      </c>
      <c r="V10" s="17">
        <v>0.42508209564310301</v>
      </c>
      <c r="W10" s="17">
        <v>0.42242480410983702</v>
      </c>
      <c r="X10" s="17">
        <v>0.42828946362044101</v>
      </c>
      <c r="Y10" s="17">
        <v>0.41049792292633702</v>
      </c>
      <c r="Z10" s="17">
        <v>0.38145534502282902</v>
      </c>
      <c r="AA10" s="17">
        <v>0.42443071239213598</v>
      </c>
      <c r="AB10" s="17">
        <v>0.39552127218962901</v>
      </c>
      <c r="AC10" s="17">
        <v>0.37769919528938001</v>
      </c>
      <c r="AD10" s="17">
        <v>0.31432686824191602</v>
      </c>
      <c r="AE10" s="17"/>
      <c r="AF10" s="17">
        <v>0.23556484050103399</v>
      </c>
      <c r="AG10" s="17">
        <v>0.33574115421484801</v>
      </c>
      <c r="AH10" s="17">
        <v>0.35009929184192701</v>
      </c>
      <c r="AI10" s="17">
        <v>0.38176754110819899</v>
      </c>
      <c r="AJ10" s="17">
        <v>0.39276359471279798</v>
      </c>
      <c r="AK10" s="17">
        <v>0.37683679544156601</v>
      </c>
      <c r="AL10" s="17">
        <v>0.394290269920127</v>
      </c>
      <c r="AM10" s="17">
        <v>0.39703104751232099</v>
      </c>
      <c r="AN10" s="17">
        <v>0.439858499090024</v>
      </c>
      <c r="AO10" s="17">
        <v>0.39790041046681002</v>
      </c>
      <c r="AP10" s="17">
        <v>0.48503957751285898</v>
      </c>
      <c r="AQ10" s="17">
        <v>0.48048887091273101</v>
      </c>
      <c r="AR10" s="17">
        <v>0.46209691218853499</v>
      </c>
      <c r="AS10" s="17">
        <v>0.37741003428055597</v>
      </c>
      <c r="AT10" s="17">
        <v>0.52536912835345595</v>
      </c>
      <c r="AU10" s="17">
        <v>0.41477938234288603</v>
      </c>
      <c r="AV10" s="17"/>
      <c r="AW10" s="17">
        <v>0.40020599179744898</v>
      </c>
      <c r="AX10" s="17">
        <v>0.435611721546384</v>
      </c>
      <c r="AY10" s="17">
        <v>0.377790423836593</v>
      </c>
      <c r="AZ10" s="17">
        <v>0.39211814544719098</v>
      </c>
      <c r="BA10" s="17">
        <v>0.405872302820458</v>
      </c>
      <c r="BB10" s="17">
        <v>0.372803485712144</v>
      </c>
      <c r="BC10" s="17"/>
      <c r="BD10" s="17">
        <v>0.40676232014715302</v>
      </c>
      <c r="BE10" s="17">
        <v>0.361176583596653</v>
      </c>
      <c r="BF10" s="17">
        <v>0.41498836716193499</v>
      </c>
      <c r="BG10" s="17">
        <v>0.43497040955557698</v>
      </c>
      <c r="BH10" s="17">
        <v>0.40992116505800003</v>
      </c>
      <c r="BI10" s="17"/>
      <c r="BJ10" s="17">
        <v>0.40285815710845602</v>
      </c>
      <c r="BK10" s="17">
        <v>0.41417550942395698</v>
      </c>
      <c r="BL10" s="17"/>
      <c r="BM10" s="17">
        <v>0.40444441605595299</v>
      </c>
      <c r="BN10" s="17">
        <v>0.40212601174476598</v>
      </c>
      <c r="BO10" s="17"/>
      <c r="BP10" s="17">
        <v>0.40720149849598702</v>
      </c>
      <c r="BQ10" s="17">
        <v>0.39531514282128699</v>
      </c>
      <c r="BR10" s="17">
        <v>0.41705398122382698</v>
      </c>
      <c r="BS10" s="17">
        <v>0.40582930724080202</v>
      </c>
      <c r="BT10" s="17"/>
      <c r="BU10" s="17">
        <v>0.43093525813039002</v>
      </c>
      <c r="BV10" s="17">
        <v>0.37035402442758403</v>
      </c>
      <c r="BW10" s="17"/>
      <c r="BX10" s="17">
        <v>0.41495336998497101</v>
      </c>
      <c r="BY10" s="17">
        <v>0.400049468606406</v>
      </c>
      <c r="BZ10" s="17"/>
      <c r="CA10" s="17">
        <v>0.42724851451725798</v>
      </c>
      <c r="CB10" s="17">
        <v>0.39887374936433601</v>
      </c>
      <c r="CC10" s="17">
        <v>0.44610339970815599</v>
      </c>
      <c r="CD10" s="17">
        <v>0.35866597858372201</v>
      </c>
    </row>
    <row r="11" spans="2:82">
      <c r="B11" s="18" t="s">
        <v>225</v>
      </c>
      <c r="C11" s="17">
        <v>0.29126168378749401</v>
      </c>
      <c r="D11" s="17">
        <v>0.27019418747645402</v>
      </c>
      <c r="E11" s="17">
        <v>0.31193364601524298</v>
      </c>
      <c r="F11" s="17"/>
      <c r="G11" s="17">
        <v>0.304443921288996</v>
      </c>
      <c r="H11" s="17">
        <v>0.25352419789941</v>
      </c>
      <c r="I11" s="17">
        <v>0.267650351543673</v>
      </c>
      <c r="J11" s="17">
        <v>0.27527190210614899</v>
      </c>
      <c r="K11" s="17">
        <v>0.345380482619014</v>
      </c>
      <c r="L11" s="17">
        <v>0.309241073181587</v>
      </c>
      <c r="M11" s="17"/>
      <c r="N11" s="17">
        <v>0.269219747041538</v>
      </c>
      <c r="O11" s="17">
        <v>0.27981463306555199</v>
      </c>
      <c r="P11" s="17">
        <v>0.29252529386220899</v>
      </c>
      <c r="Q11" s="17">
        <v>0.32204175202956797</v>
      </c>
      <c r="R11" s="17"/>
      <c r="S11" s="17">
        <v>0.29692008834853201</v>
      </c>
      <c r="T11" s="17">
        <v>0.29108055204656702</v>
      </c>
      <c r="U11" s="17">
        <v>0.353590455167544</v>
      </c>
      <c r="V11" s="17">
        <v>0.275079058235776</v>
      </c>
      <c r="W11" s="17">
        <v>0.28179248549430902</v>
      </c>
      <c r="X11" s="17">
        <v>0.26631402266420601</v>
      </c>
      <c r="Y11" s="17">
        <v>0.27959613407982198</v>
      </c>
      <c r="Z11" s="17">
        <v>0.29585544723177998</v>
      </c>
      <c r="AA11" s="17">
        <v>0.26440741021469699</v>
      </c>
      <c r="AB11" s="17">
        <v>0.30042394165581998</v>
      </c>
      <c r="AC11" s="17">
        <v>0.28755716462910702</v>
      </c>
      <c r="AD11" s="17">
        <v>0.34705590273693199</v>
      </c>
      <c r="AE11" s="17"/>
      <c r="AF11" s="17">
        <v>0.30989168921621202</v>
      </c>
      <c r="AG11" s="17">
        <v>0.31982877451014902</v>
      </c>
      <c r="AH11" s="17">
        <v>0.30856228586877799</v>
      </c>
      <c r="AI11" s="17">
        <v>0.32696045795144502</v>
      </c>
      <c r="AJ11" s="17">
        <v>0.25679583533870398</v>
      </c>
      <c r="AK11" s="17">
        <v>0.29463147466204798</v>
      </c>
      <c r="AL11" s="17">
        <v>0.354825042543434</v>
      </c>
      <c r="AM11" s="17">
        <v>0.30293360677410203</v>
      </c>
      <c r="AN11" s="17">
        <v>0.31556017092497002</v>
      </c>
      <c r="AO11" s="17">
        <v>0.301554097379513</v>
      </c>
      <c r="AP11" s="17">
        <v>0.24283773069339801</v>
      </c>
      <c r="AQ11" s="17">
        <v>0.28266735358033102</v>
      </c>
      <c r="AR11" s="17">
        <v>0.235777448672773</v>
      </c>
      <c r="AS11" s="17">
        <v>0.28297910610131699</v>
      </c>
      <c r="AT11" s="17">
        <v>0.16875459812934401</v>
      </c>
      <c r="AU11" s="17">
        <v>0.20885838217501401</v>
      </c>
      <c r="AV11" s="17"/>
      <c r="AW11" s="17">
        <v>0.25316366341635199</v>
      </c>
      <c r="AX11" s="17">
        <v>0.29089500128852502</v>
      </c>
      <c r="AY11" s="17">
        <v>0.28979318456729602</v>
      </c>
      <c r="AZ11" s="17">
        <v>0.31351237221339001</v>
      </c>
      <c r="BA11" s="17">
        <v>0.31456827650321001</v>
      </c>
      <c r="BB11" s="17">
        <v>0.32652040871684501</v>
      </c>
      <c r="BC11" s="17"/>
      <c r="BD11" s="17">
        <v>0.31299220464992</v>
      </c>
      <c r="BE11" s="17">
        <v>0.30565630448085901</v>
      </c>
      <c r="BF11" s="17">
        <v>0.29398599010893001</v>
      </c>
      <c r="BG11" s="17">
        <v>0.243470745106522</v>
      </c>
      <c r="BH11" s="17">
        <v>0.255512102612315</v>
      </c>
      <c r="BI11" s="17"/>
      <c r="BJ11" s="17">
        <v>0.29574786082888799</v>
      </c>
      <c r="BK11" s="17">
        <v>0.27445240788168301</v>
      </c>
      <c r="BL11" s="17"/>
      <c r="BM11" s="17">
        <v>0.293087318758047</v>
      </c>
      <c r="BN11" s="17">
        <v>0.28686790301890502</v>
      </c>
      <c r="BO11" s="17"/>
      <c r="BP11" s="17">
        <v>0.27933822923956803</v>
      </c>
      <c r="BQ11" s="17">
        <v>0.29048877647952298</v>
      </c>
      <c r="BR11" s="17">
        <v>0.20297528405572801</v>
      </c>
      <c r="BS11" s="17">
        <v>0.29882534104431602</v>
      </c>
      <c r="BT11" s="17"/>
      <c r="BU11" s="17">
        <v>0.278939700345331</v>
      </c>
      <c r="BV11" s="17">
        <v>0.30694706657303</v>
      </c>
      <c r="BW11" s="17"/>
      <c r="BX11" s="17">
        <v>0.26073449091763701</v>
      </c>
      <c r="BY11" s="17">
        <v>0.30337047152863</v>
      </c>
      <c r="BZ11" s="17"/>
      <c r="CA11" s="17">
        <v>0.169192008389389</v>
      </c>
      <c r="CB11" s="17">
        <v>0.30713004897751001</v>
      </c>
      <c r="CC11" s="17">
        <v>0.247546081003643</v>
      </c>
      <c r="CD11" s="17">
        <v>0.35465499506324699</v>
      </c>
    </row>
    <row r="12" spans="2:82">
      <c r="B12" s="18" t="s">
        <v>226</v>
      </c>
      <c r="C12" s="17">
        <v>8.3301024003332905E-2</v>
      </c>
      <c r="D12" s="17">
        <v>9.01208680918794E-2</v>
      </c>
      <c r="E12" s="17">
        <v>7.4839969447066404E-2</v>
      </c>
      <c r="F12" s="17"/>
      <c r="G12" s="17">
        <v>0.16172610162561599</v>
      </c>
      <c r="H12" s="17">
        <v>0.108825629656359</v>
      </c>
      <c r="I12" s="17">
        <v>8.4325359047054002E-2</v>
      </c>
      <c r="J12" s="17">
        <v>6.21631814213362E-2</v>
      </c>
      <c r="K12" s="17">
        <v>5.53732934928549E-2</v>
      </c>
      <c r="L12" s="17">
        <v>4.5355187675615798E-2</v>
      </c>
      <c r="M12" s="17"/>
      <c r="N12" s="17">
        <v>7.2296901434289504E-2</v>
      </c>
      <c r="O12" s="17">
        <v>8.48623751217739E-2</v>
      </c>
      <c r="P12" s="17">
        <v>7.9772560707580098E-2</v>
      </c>
      <c r="Q12" s="17">
        <v>9.6549910042377493E-2</v>
      </c>
      <c r="R12" s="17"/>
      <c r="S12" s="17">
        <v>9.1414300527106404E-2</v>
      </c>
      <c r="T12" s="17">
        <v>7.4665958823836198E-2</v>
      </c>
      <c r="U12" s="17">
        <v>8.3773520011986596E-2</v>
      </c>
      <c r="V12" s="17">
        <v>7.8528820864028306E-2</v>
      </c>
      <c r="W12" s="17">
        <v>9.0077030702566993E-2</v>
      </c>
      <c r="X12" s="17">
        <v>6.6821147652175297E-2</v>
      </c>
      <c r="Y12" s="17">
        <v>0.10796218106111601</v>
      </c>
      <c r="Z12" s="17">
        <v>7.11095833700916E-2</v>
      </c>
      <c r="AA12" s="17">
        <v>6.8489093771030393E-2</v>
      </c>
      <c r="AB12" s="17">
        <v>8.7686122713151293E-2</v>
      </c>
      <c r="AC12" s="17">
        <v>8.9560489439679702E-2</v>
      </c>
      <c r="AD12" s="17">
        <v>0.110759809617793</v>
      </c>
      <c r="AE12" s="17"/>
      <c r="AF12" s="17">
        <v>0.143154527480709</v>
      </c>
      <c r="AG12" s="17">
        <v>0.11786631212651399</v>
      </c>
      <c r="AH12" s="17">
        <v>9.3457822088011705E-2</v>
      </c>
      <c r="AI12" s="17">
        <v>6.2538182712520096E-2</v>
      </c>
      <c r="AJ12" s="17">
        <v>0.10957642823529801</v>
      </c>
      <c r="AK12" s="17">
        <v>9.1740189255240606E-2</v>
      </c>
      <c r="AL12" s="17">
        <v>5.6619098070980298E-2</v>
      </c>
      <c r="AM12" s="17">
        <v>5.6066119657258197E-2</v>
      </c>
      <c r="AN12" s="17">
        <v>8.2212837982705497E-2</v>
      </c>
      <c r="AO12" s="17">
        <v>7.6556437996392807E-2</v>
      </c>
      <c r="AP12" s="17">
        <v>8.3202677445802897E-2</v>
      </c>
      <c r="AQ12" s="17">
        <v>6.2951525841994205E-2</v>
      </c>
      <c r="AR12" s="17">
        <v>9.4887761547240407E-2</v>
      </c>
      <c r="AS12" s="17">
        <v>0.102825610705692</v>
      </c>
      <c r="AT12" s="17">
        <v>9.7852030115593694E-2</v>
      </c>
      <c r="AU12" s="17">
        <v>8.1925048287079305E-2</v>
      </c>
      <c r="AV12" s="17"/>
      <c r="AW12" s="17">
        <v>9.2114765069210805E-2</v>
      </c>
      <c r="AX12" s="17">
        <v>7.7557410658235001E-2</v>
      </c>
      <c r="AY12" s="17">
        <v>8.9890018487852497E-2</v>
      </c>
      <c r="AZ12" s="17">
        <v>8.3975035132570305E-2</v>
      </c>
      <c r="BA12" s="17">
        <v>6.4182207364876606E-2</v>
      </c>
      <c r="BB12" s="17">
        <v>9.56194190486504E-2</v>
      </c>
      <c r="BC12" s="17"/>
      <c r="BD12" s="17">
        <v>5.4541568665555602E-2</v>
      </c>
      <c r="BE12" s="17">
        <v>0.101718634251781</v>
      </c>
      <c r="BF12" s="17">
        <v>0.100609985507532</v>
      </c>
      <c r="BG12" s="17">
        <v>8.0842442653719704E-2</v>
      </c>
      <c r="BH12" s="17">
        <v>0.12100961531573499</v>
      </c>
      <c r="BI12" s="17"/>
      <c r="BJ12" s="17">
        <v>7.8809032907358398E-2</v>
      </c>
      <c r="BK12" s="17">
        <v>0.102206925675556</v>
      </c>
      <c r="BL12" s="17"/>
      <c r="BM12" s="17">
        <v>8.1023425515289002E-2</v>
      </c>
      <c r="BN12" s="17">
        <v>9.5295102684174293E-2</v>
      </c>
      <c r="BO12" s="17"/>
      <c r="BP12" s="17">
        <v>9.3426031843864998E-2</v>
      </c>
      <c r="BQ12" s="17">
        <v>9.9905252937974906E-2</v>
      </c>
      <c r="BR12" s="17">
        <v>0.111431600750315</v>
      </c>
      <c r="BS12" s="17">
        <v>7.6984652909070694E-2</v>
      </c>
      <c r="BT12" s="17"/>
      <c r="BU12" s="17">
        <v>6.6111561348890596E-2</v>
      </c>
      <c r="BV12" s="17">
        <v>0.105182509470194</v>
      </c>
      <c r="BW12" s="17"/>
      <c r="BX12" s="17">
        <v>8.9074198497232998E-2</v>
      </c>
      <c r="BY12" s="17">
        <v>8.1011060925587797E-2</v>
      </c>
      <c r="BZ12" s="17"/>
      <c r="CA12" s="17">
        <v>6.13908587911687E-2</v>
      </c>
      <c r="CB12" s="17">
        <v>6.4921928453200897E-2</v>
      </c>
      <c r="CC12" s="17">
        <v>8.6508468827442106E-2</v>
      </c>
      <c r="CD12" s="17">
        <v>0.103288027264559</v>
      </c>
    </row>
    <row r="13" spans="2:82">
      <c r="B13" s="18" t="s">
        <v>227</v>
      </c>
      <c r="C13" s="17">
        <v>3.0399955313477101E-2</v>
      </c>
      <c r="D13" s="17">
        <v>3.9855843979330598E-2</v>
      </c>
      <c r="E13" s="17">
        <v>2.0952311075637699E-2</v>
      </c>
      <c r="F13" s="17"/>
      <c r="G13" s="17">
        <v>4.2568330667156797E-2</v>
      </c>
      <c r="H13" s="17">
        <v>4.1741792056973197E-2</v>
      </c>
      <c r="I13" s="17">
        <v>3.7074123465262301E-2</v>
      </c>
      <c r="J13" s="17">
        <v>3.00000264705809E-2</v>
      </c>
      <c r="K13" s="17">
        <v>2.3735869111046599E-2</v>
      </c>
      <c r="L13" s="17">
        <v>1.2398586714604301E-2</v>
      </c>
      <c r="M13" s="17"/>
      <c r="N13" s="17">
        <v>3.1377220169009699E-2</v>
      </c>
      <c r="O13" s="17">
        <v>3.3211786806485899E-2</v>
      </c>
      <c r="P13" s="17">
        <v>2.49185026076136E-2</v>
      </c>
      <c r="Q13" s="17">
        <v>3.2037743422944201E-2</v>
      </c>
      <c r="R13" s="17"/>
      <c r="S13" s="17">
        <v>4.53898785410227E-2</v>
      </c>
      <c r="T13" s="17">
        <v>2.91905928230629E-2</v>
      </c>
      <c r="U13" s="17">
        <v>1.9215209195828399E-2</v>
      </c>
      <c r="V13" s="17">
        <v>2.38343169857816E-2</v>
      </c>
      <c r="W13" s="17">
        <v>1.6364109123680099E-2</v>
      </c>
      <c r="X13" s="17">
        <v>2.03338204540514E-2</v>
      </c>
      <c r="Y13" s="17">
        <v>2.2018727475082399E-2</v>
      </c>
      <c r="Z13" s="17">
        <v>1.93843804409249E-2</v>
      </c>
      <c r="AA13" s="17">
        <v>2.4953322289368501E-2</v>
      </c>
      <c r="AB13" s="17">
        <v>4.0991715498064601E-2</v>
      </c>
      <c r="AC13" s="17">
        <v>3.70633431846496E-2</v>
      </c>
      <c r="AD13" s="17">
        <v>9.2288637941860999E-2</v>
      </c>
      <c r="AE13" s="17"/>
      <c r="AF13" s="17">
        <v>4.2081463235670101E-2</v>
      </c>
      <c r="AG13" s="17">
        <v>1.12417067161142E-2</v>
      </c>
      <c r="AH13" s="17">
        <v>4.4324583125647403E-2</v>
      </c>
      <c r="AI13" s="17">
        <v>3.90972458056019E-2</v>
      </c>
      <c r="AJ13" s="17">
        <v>2.63651368167147E-2</v>
      </c>
      <c r="AK13" s="17">
        <v>3.3179910189540099E-2</v>
      </c>
      <c r="AL13" s="17">
        <v>2.51904584095528E-2</v>
      </c>
      <c r="AM13" s="17">
        <v>3.92724582847334E-2</v>
      </c>
      <c r="AN13" s="17">
        <v>1.7635691430145799E-2</v>
      </c>
      <c r="AO13" s="17">
        <v>5.2729103277319E-2</v>
      </c>
      <c r="AP13" s="17">
        <v>2.7245645059429401E-2</v>
      </c>
      <c r="AQ13" s="17">
        <v>2.8636305003717399E-2</v>
      </c>
      <c r="AR13" s="17">
        <v>3.51250690943316E-2</v>
      </c>
      <c r="AS13" s="17">
        <v>2.1870093820973002E-2</v>
      </c>
      <c r="AT13" s="17">
        <v>1.02793273889144E-2</v>
      </c>
      <c r="AU13" s="17">
        <v>2.5684920793308301E-2</v>
      </c>
      <c r="AV13" s="17"/>
      <c r="AW13" s="17">
        <v>5.4528659713874203E-2</v>
      </c>
      <c r="AX13" s="17">
        <v>2.4848155220119999E-2</v>
      </c>
      <c r="AY13" s="17">
        <v>2.0815439971530202E-2</v>
      </c>
      <c r="AZ13" s="17">
        <v>2.9185484758487E-2</v>
      </c>
      <c r="BA13" s="17">
        <v>1.90997832434491E-2</v>
      </c>
      <c r="BB13" s="17">
        <v>8.1703830481632597E-3</v>
      </c>
      <c r="BC13" s="17"/>
      <c r="BD13" s="17">
        <v>1.9889527927979499E-2</v>
      </c>
      <c r="BE13" s="17">
        <v>3.6007403488228201E-2</v>
      </c>
      <c r="BF13" s="17">
        <v>3.48638304170222E-2</v>
      </c>
      <c r="BG13" s="17">
        <v>4.5868786535930302E-2</v>
      </c>
      <c r="BH13" s="17">
        <v>2.9935181820452801E-2</v>
      </c>
      <c r="BI13" s="17"/>
      <c r="BJ13" s="17">
        <v>2.8362265510908199E-2</v>
      </c>
      <c r="BK13" s="17">
        <v>3.5227969471358402E-2</v>
      </c>
      <c r="BL13" s="17"/>
      <c r="BM13" s="17">
        <v>2.9423171749177201E-2</v>
      </c>
      <c r="BN13" s="17">
        <v>3.6020281414387498E-2</v>
      </c>
      <c r="BO13" s="17"/>
      <c r="BP13" s="17">
        <v>4.1897738756893302E-2</v>
      </c>
      <c r="BQ13" s="17">
        <v>3.4783109511976898E-2</v>
      </c>
      <c r="BR13" s="17">
        <v>3.9395857124165698E-2</v>
      </c>
      <c r="BS13" s="17">
        <v>2.7291605831925601E-2</v>
      </c>
      <c r="BT13" s="17"/>
      <c r="BU13" s="17">
        <v>2.4175524217543501E-2</v>
      </c>
      <c r="BV13" s="17">
        <v>3.8323402445197101E-2</v>
      </c>
      <c r="BW13" s="17"/>
      <c r="BX13" s="17">
        <v>3.1810421057205898E-2</v>
      </c>
      <c r="BY13" s="17">
        <v>2.98404859125476E-2</v>
      </c>
      <c r="BZ13" s="17"/>
      <c r="CA13" s="17">
        <v>1.50199782863759E-2</v>
      </c>
      <c r="CB13" s="17">
        <v>2.1747279696068898E-2</v>
      </c>
      <c r="CC13" s="17">
        <v>4.0596920798405399E-2</v>
      </c>
      <c r="CD13" s="17">
        <v>3.1814761062175498E-2</v>
      </c>
    </row>
    <row r="14" spans="2:82">
      <c r="B14" s="18" t="s">
        <v>124</v>
      </c>
      <c r="C14" s="17">
        <v>4.4052728514551102E-2</v>
      </c>
      <c r="D14" s="17">
        <v>2.8953642762442101E-2</v>
      </c>
      <c r="E14" s="17">
        <v>5.8679610054601698E-2</v>
      </c>
      <c r="F14" s="17"/>
      <c r="G14" s="17">
        <v>5.5185399213870202E-2</v>
      </c>
      <c r="H14" s="17">
        <v>4.1984569290987497E-2</v>
      </c>
      <c r="I14" s="17">
        <v>5.1542671924540401E-2</v>
      </c>
      <c r="J14" s="17">
        <v>4.9203998764807202E-2</v>
      </c>
      <c r="K14" s="17">
        <v>4.0515559320659998E-2</v>
      </c>
      <c r="L14" s="17">
        <v>3.0398788912655801E-2</v>
      </c>
      <c r="M14" s="17"/>
      <c r="N14" s="17">
        <v>2.8782317850616499E-2</v>
      </c>
      <c r="O14" s="17">
        <v>4.7250876403434797E-2</v>
      </c>
      <c r="P14" s="17">
        <v>4.8371072535654203E-2</v>
      </c>
      <c r="Q14" s="17">
        <v>5.0922882171210902E-2</v>
      </c>
      <c r="R14" s="17"/>
      <c r="S14" s="17">
        <v>3.37752502356755E-2</v>
      </c>
      <c r="T14" s="17">
        <v>4.0217986880957797E-2</v>
      </c>
      <c r="U14" s="17">
        <v>4.5063869993893897E-2</v>
      </c>
      <c r="V14" s="17">
        <v>5.9738710287677403E-2</v>
      </c>
      <c r="W14" s="17">
        <v>3.54751562263977E-2</v>
      </c>
      <c r="X14" s="17">
        <v>5.9866159618288298E-2</v>
      </c>
      <c r="Y14" s="17">
        <v>4.8731504423085298E-2</v>
      </c>
      <c r="Z14" s="17">
        <v>5.1922973852418799E-2</v>
      </c>
      <c r="AA14" s="17">
        <v>3.7878879898501597E-2</v>
      </c>
      <c r="AB14" s="17">
        <v>4.162731047294E-2</v>
      </c>
      <c r="AC14" s="17">
        <v>5.3375386705081899E-2</v>
      </c>
      <c r="AD14" s="17">
        <v>2.28546278206994E-2</v>
      </c>
      <c r="AE14" s="17"/>
      <c r="AF14" s="17">
        <v>9.3986514949788796E-2</v>
      </c>
      <c r="AG14" s="17">
        <v>3.27243451849916E-2</v>
      </c>
      <c r="AH14" s="17">
        <v>6.3199456174198795E-2</v>
      </c>
      <c r="AI14" s="17">
        <v>5.8145416329668902E-2</v>
      </c>
      <c r="AJ14" s="17">
        <v>5.59061921617518E-2</v>
      </c>
      <c r="AK14" s="17">
        <v>5.9430402336427601E-2</v>
      </c>
      <c r="AL14" s="17">
        <v>2.94001334350351E-2</v>
      </c>
      <c r="AM14" s="17">
        <v>4.50968772995224E-2</v>
      </c>
      <c r="AN14" s="17">
        <v>3.3571444711433099E-2</v>
      </c>
      <c r="AO14" s="17">
        <v>1.9130436613798901E-2</v>
      </c>
      <c r="AP14" s="17">
        <v>3.3173092339962497E-2</v>
      </c>
      <c r="AQ14" s="17">
        <v>3.4034126611088102E-2</v>
      </c>
      <c r="AR14" s="17">
        <v>2.43495586606686E-2</v>
      </c>
      <c r="AS14" s="17">
        <v>5.0059984433178502E-2</v>
      </c>
      <c r="AT14" s="17">
        <v>1.3001935020526999E-2</v>
      </c>
      <c r="AU14" s="17">
        <v>2.32102087461434E-2</v>
      </c>
      <c r="AV14" s="17"/>
      <c r="AW14" s="17">
        <v>4.0262828019434399E-2</v>
      </c>
      <c r="AX14" s="17">
        <v>3.9467520727146099E-2</v>
      </c>
      <c r="AY14" s="17">
        <v>4.9083149816149398E-2</v>
      </c>
      <c r="AZ14" s="17">
        <v>5.7395396875089003E-2</v>
      </c>
      <c r="BA14" s="17">
        <v>3.7526916316197201E-2</v>
      </c>
      <c r="BB14" s="17">
        <v>3.0559403280235101E-2</v>
      </c>
      <c r="BC14" s="17"/>
      <c r="BD14" s="17">
        <v>5.5821996780611803E-2</v>
      </c>
      <c r="BE14" s="17">
        <v>5.4836747790939402E-2</v>
      </c>
      <c r="BF14" s="17">
        <v>3.6141228704850398E-2</v>
      </c>
      <c r="BG14" s="17">
        <v>3.1328061517151298E-2</v>
      </c>
      <c r="BH14" s="17">
        <v>0</v>
      </c>
      <c r="BI14" s="17"/>
      <c r="BJ14" s="17">
        <v>4.61135177166846E-2</v>
      </c>
      <c r="BK14" s="17">
        <v>2.9301342386716101E-2</v>
      </c>
      <c r="BL14" s="17"/>
      <c r="BM14" s="17">
        <v>4.4150145178638397E-2</v>
      </c>
      <c r="BN14" s="17">
        <v>3.9569861688591799E-2</v>
      </c>
      <c r="BO14" s="17"/>
      <c r="BP14" s="17">
        <v>4.2485577697769401E-2</v>
      </c>
      <c r="BQ14" s="17">
        <v>2.4406028554219601E-2</v>
      </c>
      <c r="BR14" s="17">
        <v>3.0307278101412601E-2</v>
      </c>
      <c r="BS14" s="17">
        <v>4.6588698491403999E-2</v>
      </c>
      <c r="BT14" s="17"/>
      <c r="BU14" s="17">
        <v>3.3986936908421E-2</v>
      </c>
      <c r="BV14" s="17">
        <v>5.68660710354746E-2</v>
      </c>
      <c r="BW14" s="17"/>
      <c r="BX14" s="17">
        <v>2.7596790948510901E-2</v>
      </c>
      <c r="BY14" s="17">
        <v>5.0580071395963599E-2</v>
      </c>
      <c r="BZ14" s="17"/>
      <c r="CA14" s="17">
        <v>1.1211774802167E-2</v>
      </c>
      <c r="CB14" s="17">
        <v>4.9924082397509E-2</v>
      </c>
      <c r="CC14" s="17">
        <v>2.1862566265879201E-2</v>
      </c>
      <c r="CD14" s="17">
        <v>7.0746322493666997E-2</v>
      </c>
    </row>
    <row r="15" spans="2:82">
      <c r="B15" s="18" t="s">
        <v>228</v>
      </c>
      <c r="C15" s="21">
        <v>0.55098460838114505</v>
      </c>
      <c r="D15" s="21">
        <v>0.57087545768989401</v>
      </c>
      <c r="E15" s="21">
        <v>0.53359446340745098</v>
      </c>
      <c r="F15" s="21"/>
      <c r="G15" s="21">
        <v>0.436076247204361</v>
      </c>
      <c r="H15" s="21">
        <v>0.55392381109627098</v>
      </c>
      <c r="I15" s="21">
        <v>0.55940749401947099</v>
      </c>
      <c r="J15" s="21">
        <v>0.58336089123712698</v>
      </c>
      <c r="K15" s="21">
        <v>0.53499479545642403</v>
      </c>
      <c r="L15" s="21">
        <v>0.60260636351553698</v>
      </c>
      <c r="M15" s="21"/>
      <c r="N15" s="21">
        <v>0.598323813504546</v>
      </c>
      <c r="O15" s="21">
        <v>0.55486032860275403</v>
      </c>
      <c r="P15" s="21">
        <v>0.55441257028694302</v>
      </c>
      <c r="Q15" s="21">
        <v>0.49844771233389901</v>
      </c>
      <c r="R15" s="21"/>
      <c r="S15" s="21">
        <v>0.53250048234766301</v>
      </c>
      <c r="T15" s="21">
        <v>0.56484490942557597</v>
      </c>
      <c r="U15" s="21">
        <v>0.49835694563074701</v>
      </c>
      <c r="V15" s="21">
        <v>0.56281909362673699</v>
      </c>
      <c r="W15" s="21">
        <v>0.57629121845304598</v>
      </c>
      <c r="X15" s="21">
        <v>0.58666484961127896</v>
      </c>
      <c r="Y15" s="21">
        <v>0.54169145296089405</v>
      </c>
      <c r="Z15" s="21">
        <v>0.56172761510478497</v>
      </c>
      <c r="AA15" s="21">
        <v>0.60427129382640299</v>
      </c>
      <c r="AB15" s="21">
        <v>0.52927090966002399</v>
      </c>
      <c r="AC15" s="21">
        <v>0.53244361604148205</v>
      </c>
      <c r="AD15" s="21">
        <v>0.42704102188271498</v>
      </c>
      <c r="AE15" s="21"/>
      <c r="AF15" s="21">
        <v>0.41088580511762002</v>
      </c>
      <c r="AG15" s="21">
        <v>0.51833886146223096</v>
      </c>
      <c r="AH15" s="21">
        <v>0.49045585274336401</v>
      </c>
      <c r="AI15" s="21">
        <v>0.513258697200764</v>
      </c>
      <c r="AJ15" s="21">
        <v>0.551356407447532</v>
      </c>
      <c r="AK15" s="21">
        <v>0.52101802355674298</v>
      </c>
      <c r="AL15" s="21">
        <v>0.53396526754099705</v>
      </c>
      <c r="AM15" s="21">
        <v>0.55663093798438401</v>
      </c>
      <c r="AN15" s="21">
        <v>0.55101985495074601</v>
      </c>
      <c r="AO15" s="21">
        <v>0.55002992473297596</v>
      </c>
      <c r="AP15" s="21">
        <v>0.61354085446140705</v>
      </c>
      <c r="AQ15" s="21">
        <v>0.59171068896286905</v>
      </c>
      <c r="AR15" s="21">
        <v>0.60986016202498605</v>
      </c>
      <c r="AS15" s="21">
        <v>0.54226520493883901</v>
      </c>
      <c r="AT15" s="21">
        <v>0.71011210934562097</v>
      </c>
      <c r="AU15" s="21">
        <v>0.66032143999845505</v>
      </c>
      <c r="AV15" s="21"/>
      <c r="AW15" s="21">
        <v>0.55993008378112896</v>
      </c>
      <c r="AX15" s="21">
        <v>0.56723191210597401</v>
      </c>
      <c r="AY15" s="21">
        <v>0.55041820715717105</v>
      </c>
      <c r="AZ15" s="21">
        <v>0.51593171102046398</v>
      </c>
      <c r="BA15" s="21">
        <v>0.56462281657226698</v>
      </c>
      <c r="BB15" s="21">
        <v>0.53913038590610596</v>
      </c>
      <c r="BC15" s="21"/>
      <c r="BD15" s="21">
        <v>0.55675470197593302</v>
      </c>
      <c r="BE15" s="21">
        <v>0.50178090998819203</v>
      </c>
      <c r="BF15" s="21">
        <v>0.53439896526166597</v>
      </c>
      <c r="BG15" s="21">
        <v>0.59848996418667599</v>
      </c>
      <c r="BH15" s="21">
        <v>0.59354310025149704</v>
      </c>
      <c r="BI15" s="21"/>
      <c r="BJ15" s="21">
        <v>0.55096732303616103</v>
      </c>
      <c r="BK15" s="21">
        <v>0.558811354584686</v>
      </c>
      <c r="BL15" s="21"/>
      <c r="BM15" s="21">
        <v>0.55231593879884799</v>
      </c>
      <c r="BN15" s="21">
        <v>0.542246851193941</v>
      </c>
      <c r="BO15" s="21"/>
      <c r="BP15" s="21">
        <v>0.54285242246190402</v>
      </c>
      <c r="BQ15" s="21">
        <v>0.55041683251630502</v>
      </c>
      <c r="BR15" s="21">
        <v>0.61588997996837902</v>
      </c>
      <c r="BS15" s="21">
        <v>0.55030970172328397</v>
      </c>
      <c r="BT15" s="21"/>
      <c r="BU15" s="21">
        <v>0.59678627717981403</v>
      </c>
      <c r="BV15" s="21">
        <v>0.492680950476104</v>
      </c>
      <c r="BW15" s="21"/>
      <c r="BX15" s="21">
        <v>0.59078409857941405</v>
      </c>
      <c r="BY15" s="21">
        <v>0.53519791023727104</v>
      </c>
      <c r="BZ15" s="21"/>
      <c r="CA15" s="21">
        <v>0.74318537973089904</v>
      </c>
      <c r="CB15" s="21">
        <v>0.556276660475711</v>
      </c>
      <c r="CC15" s="21">
        <v>0.60348596310462999</v>
      </c>
      <c r="CD15" s="21">
        <v>0.43949589411635198</v>
      </c>
    </row>
    <row r="16" spans="2:82">
      <c r="B16" s="18" t="s">
        <v>229</v>
      </c>
      <c r="C16" s="21">
        <v>0.11370097931681</v>
      </c>
      <c r="D16" s="21">
        <v>0.12997671207121</v>
      </c>
      <c r="E16" s="21">
        <v>9.5792280522704096E-2</v>
      </c>
      <c r="F16" s="21"/>
      <c r="G16" s="21">
        <v>0.204294432292773</v>
      </c>
      <c r="H16" s="21">
        <v>0.15056742171333201</v>
      </c>
      <c r="I16" s="21">
        <v>0.121399482512316</v>
      </c>
      <c r="J16" s="21">
        <v>9.2163207891917107E-2</v>
      </c>
      <c r="K16" s="21">
        <v>7.9109162603901495E-2</v>
      </c>
      <c r="L16" s="21">
        <v>5.7753774390220197E-2</v>
      </c>
      <c r="M16" s="21"/>
      <c r="N16" s="21">
        <v>0.103674121603299</v>
      </c>
      <c r="O16" s="21">
        <v>0.11807416192825999</v>
      </c>
      <c r="P16" s="21">
        <v>0.104691063315194</v>
      </c>
      <c r="Q16" s="21">
        <v>0.128587653465322</v>
      </c>
      <c r="R16" s="21"/>
      <c r="S16" s="21">
        <v>0.136804179068129</v>
      </c>
      <c r="T16" s="21">
        <v>0.103856551646899</v>
      </c>
      <c r="U16" s="21">
        <v>0.102988729207815</v>
      </c>
      <c r="V16" s="21">
        <v>0.10236313784980999</v>
      </c>
      <c r="W16" s="21">
        <v>0.10644113982624701</v>
      </c>
      <c r="X16" s="21">
        <v>8.7154968106226693E-2</v>
      </c>
      <c r="Y16" s="21">
        <v>0.12998090853619801</v>
      </c>
      <c r="Z16" s="21">
        <v>9.0493963811016598E-2</v>
      </c>
      <c r="AA16" s="21">
        <v>9.3442416060398895E-2</v>
      </c>
      <c r="AB16" s="21">
        <v>0.12867783821121601</v>
      </c>
      <c r="AC16" s="21">
        <v>0.126623832624329</v>
      </c>
      <c r="AD16" s="21">
        <v>0.20304844755965401</v>
      </c>
      <c r="AE16" s="21"/>
      <c r="AF16" s="21">
        <v>0.185235990716379</v>
      </c>
      <c r="AG16" s="21">
        <v>0.12910801884262901</v>
      </c>
      <c r="AH16" s="21">
        <v>0.137782405213659</v>
      </c>
      <c r="AI16" s="21">
        <v>0.101635428518122</v>
      </c>
      <c r="AJ16" s="21">
        <v>0.13594156505201299</v>
      </c>
      <c r="AK16" s="21">
        <v>0.124920099444781</v>
      </c>
      <c r="AL16" s="21">
        <v>8.1809556480533105E-2</v>
      </c>
      <c r="AM16" s="21">
        <v>9.5338577941991604E-2</v>
      </c>
      <c r="AN16" s="21">
        <v>9.98485294128513E-2</v>
      </c>
      <c r="AO16" s="21">
        <v>0.129285541273712</v>
      </c>
      <c r="AP16" s="21">
        <v>0.110448322505232</v>
      </c>
      <c r="AQ16" s="21">
        <v>9.1587830845711607E-2</v>
      </c>
      <c r="AR16" s="21">
        <v>0.13001283064157201</v>
      </c>
      <c r="AS16" s="21">
        <v>0.12469570452666499</v>
      </c>
      <c r="AT16" s="21">
        <v>0.108131357504508</v>
      </c>
      <c r="AU16" s="21">
        <v>0.107609969080388</v>
      </c>
      <c r="AV16" s="21"/>
      <c r="AW16" s="21">
        <v>0.14664342478308501</v>
      </c>
      <c r="AX16" s="21">
        <v>0.102405565878355</v>
      </c>
      <c r="AY16" s="21">
        <v>0.110705458459383</v>
      </c>
      <c r="AZ16" s="21">
        <v>0.11316051989105699</v>
      </c>
      <c r="BA16" s="21">
        <v>8.3281990608325696E-2</v>
      </c>
      <c r="BB16" s="21">
        <v>0.103789802096814</v>
      </c>
      <c r="BC16" s="21"/>
      <c r="BD16" s="21">
        <v>7.4431096593535001E-2</v>
      </c>
      <c r="BE16" s="21">
        <v>0.13772603774000999</v>
      </c>
      <c r="BF16" s="21">
        <v>0.13547381592455399</v>
      </c>
      <c r="BG16" s="21">
        <v>0.12671122918965</v>
      </c>
      <c r="BH16" s="21">
        <v>0.150944797136188</v>
      </c>
      <c r="BI16" s="21"/>
      <c r="BJ16" s="21">
        <v>0.107171298418267</v>
      </c>
      <c r="BK16" s="21">
        <v>0.13743489514691501</v>
      </c>
      <c r="BL16" s="21"/>
      <c r="BM16" s="21">
        <v>0.110446597264466</v>
      </c>
      <c r="BN16" s="21">
        <v>0.131315384098562</v>
      </c>
      <c r="BO16" s="21"/>
      <c r="BP16" s="21">
        <v>0.13532377060075801</v>
      </c>
      <c r="BQ16" s="21">
        <v>0.134688362449952</v>
      </c>
      <c r="BR16" s="21">
        <v>0.15082745787447999</v>
      </c>
      <c r="BS16" s="21">
        <v>0.104276258740996</v>
      </c>
      <c r="BT16" s="21"/>
      <c r="BU16" s="21">
        <v>9.0287085566434097E-2</v>
      </c>
      <c r="BV16" s="21">
        <v>0.143505911915392</v>
      </c>
      <c r="BW16" s="21"/>
      <c r="BX16" s="21">
        <v>0.12088461955443899</v>
      </c>
      <c r="BY16" s="21">
        <v>0.110851546838135</v>
      </c>
      <c r="BZ16" s="21"/>
      <c r="CA16" s="21">
        <v>7.6410837077544605E-2</v>
      </c>
      <c r="CB16" s="21">
        <v>8.6669208149269802E-2</v>
      </c>
      <c r="CC16" s="21">
        <v>0.127105389625848</v>
      </c>
      <c r="CD16" s="21">
        <v>0.135102788326734</v>
      </c>
    </row>
    <row r="17" spans="2:82">
      <c r="B17" s="18" t="s">
        <v>230</v>
      </c>
      <c r="C17" s="22">
        <v>0.43728362906433499</v>
      </c>
      <c r="D17" s="22">
        <v>0.44089874561868397</v>
      </c>
      <c r="E17" s="22">
        <v>0.43780218288474698</v>
      </c>
      <c r="F17" s="22"/>
      <c r="G17" s="22">
        <v>0.231781814911588</v>
      </c>
      <c r="H17" s="22">
        <v>0.403356389382939</v>
      </c>
      <c r="I17" s="22">
        <v>0.43800801150715502</v>
      </c>
      <c r="J17" s="22">
        <v>0.49119768334521002</v>
      </c>
      <c r="K17" s="22">
        <v>0.45588563285252198</v>
      </c>
      <c r="L17" s="22">
        <v>0.54485258912531698</v>
      </c>
      <c r="M17" s="22"/>
      <c r="N17" s="22">
        <v>0.49464969190124702</v>
      </c>
      <c r="O17" s="22">
        <v>0.43678616667449399</v>
      </c>
      <c r="P17" s="22">
        <v>0.44972150697174901</v>
      </c>
      <c r="Q17" s="22">
        <v>0.36986005886857698</v>
      </c>
      <c r="R17" s="22"/>
      <c r="S17" s="22">
        <v>0.39569630327953398</v>
      </c>
      <c r="T17" s="22">
        <v>0.46098835777867703</v>
      </c>
      <c r="U17" s="22">
        <v>0.39536821642293202</v>
      </c>
      <c r="V17" s="22">
        <v>0.460455955776927</v>
      </c>
      <c r="W17" s="22">
        <v>0.46985007862679901</v>
      </c>
      <c r="X17" s="22">
        <v>0.49950988150505199</v>
      </c>
      <c r="Y17" s="22">
        <v>0.41171054442469601</v>
      </c>
      <c r="Z17" s="22">
        <v>0.47123365129376799</v>
      </c>
      <c r="AA17" s="22">
        <v>0.51082887776600405</v>
      </c>
      <c r="AB17" s="22">
        <v>0.40059307144880801</v>
      </c>
      <c r="AC17" s="22">
        <v>0.40581978341715302</v>
      </c>
      <c r="AD17" s="22">
        <v>0.22399257432306099</v>
      </c>
      <c r="AE17" s="22"/>
      <c r="AF17" s="22">
        <v>0.22564981440123999</v>
      </c>
      <c r="AG17" s="22">
        <v>0.389230842619602</v>
      </c>
      <c r="AH17" s="22">
        <v>0.35267344752970498</v>
      </c>
      <c r="AI17" s="22">
        <v>0.41162326868264199</v>
      </c>
      <c r="AJ17" s="22">
        <v>0.41541484239551901</v>
      </c>
      <c r="AK17" s="22">
        <v>0.39609792411196199</v>
      </c>
      <c r="AL17" s="22">
        <v>0.45215571106046398</v>
      </c>
      <c r="AM17" s="22">
        <v>0.46129236004239299</v>
      </c>
      <c r="AN17" s="22">
        <v>0.45117132553789502</v>
      </c>
      <c r="AO17" s="22">
        <v>0.42074438345926402</v>
      </c>
      <c r="AP17" s="22">
        <v>0.50309253195617498</v>
      </c>
      <c r="AQ17" s="22">
        <v>0.50012285811715695</v>
      </c>
      <c r="AR17" s="22">
        <v>0.47984733138341401</v>
      </c>
      <c r="AS17" s="22">
        <v>0.417569500412174</v>
      </c>
      <c r="AT17" s="22">
        <v>0.60198075184111299</v>
      </c>
      <c r="AU17" s="22">
        <v>0.55271147091806705</v>
      </c>
      <c r="AV17" s="22"/>
      <c r="AW17" s="22">
        <v>0.41328665899804401</v>
      </c>
      <c r="AX17" s="22">
        <v>0.46482634622761898</v>
      </c>
      <c r="AY17" s="22">
        <v>0.43971274869778898</v>
      </c>
      <c r="AZ17" s="22">
        <v>0.40277119112940601</v>
      </c>
      <c r="BA17" s="22">
        <v>0.48134082596394101</v>
      </c>
      <c r="BB17" s="22">
        <v>0.43534058380929302</v>
      </c>
      <c r="BC17" s="22"/>
      <c r="BD17" s="22">
        <v>0.48232360538239799</v>
      </c>
      <c r="BE17" s="22">
        <v>0.364054872248183</v>
      </c>
      <c r="BF17" s="22">
        <v>0.39892514933711198</v>
      </c>
      <c r="BG17" s="22">
        <v>0.47177873499702599</v>
      </c>
      <c r="BH17" s="22">
        <v>0.44259830311531001</v>
      </c>
      <c r="BI17" s="22"/>
      <c r="BJ17" s="22">
        <v>0.44379602461789402</v>
      </c>
      <c r="BK17" s="22">
        <v>0.42137645943777102</v>
      </c>
      <c r="BL17" s="22"/>
      <c r="BM17" s="22">
        <v>0.44186934153438201</v>
      </c>
      <c r="BN17" s="22">
        <v>0.41093146709537898</v>
      </c>
      <c r="BO17" s="22"/>
      <c r="BP17" s="22">
        <v>0.40752865186114601</v>
      </c>
      <c r="BQ17" s="22">
        <v>0.415728470066353</v>
      </c>
      <c r="BR17" s="22">
        <v>0.46506252209389898</v>
      </c>
      <c r="BS17" s="22">
        <v>0.44603344298228798</v>
      </c>
      <c r="BT17" s="22"/>
      <c r="BU17" s="22">
        <v>0.50649919161337997</v>
      </c>
      <c r="BV17" s="22">
        <v>0.34917503856071302</v>
      </c>
      <c r="BW17" s="22"/>
      <c r="BX17" s="22">
        <v>0.46989947902497498</v>
      </c>
      <c r="BY17" s="22">
        <v>0.42434636339913501</v>
      </c>
      <c r="BZ17" s="22"/>
      <c r="CA17" s="22">
        <v>0.66677454265335501</v>
      </c>
      <c r="CB17" s="22">
        <v>0.46960745232644202</v>
      </c>
      <c r="CC17" s="22">
        <v>0.47638057347878199</v>
      </c>
      <c r="CD17" s="22">
        <v>0.30439310578961798</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0.16838636683379599</v>
      </c>
      <c r="D9" s="17">
        <v>0.18812205154419601</v>
      </c>
      <c r="E9" s="17">
        <v>0.15036281872587401</v>
      </c>
      <c r="F9" s="17"/>
      <c r="G9" s="17">
        <v>0.127548160133478</v>
      </c>
      <c r="H9" s="17">
        <v>0.18513709485784499</v>
      </c>
      <c r="I9" s="17">
        <v>0.21284160321485601</v>
      </c>
      <c r="J9" s="17">
        <v>0.14836290629255899</v>
      </c>
      <c r="K9" s="17">
        <v>0.15423937579175201</v>
      </c>
      <c r="L9" s="17">
        <v>0.171385011302714</v>
      </c>
      <c r="M9" s="17"/>
      <c r="N9" s="17">
        <v>0.223236648679741</v>
      </c>
      <c r="O9" s="17">
        <v>0.16704878897124101</v>
      </c>
      <c r="P9" s="17">
        <v>0.143672919586675</v>
      </c>
      <c r="Q9" s="17">
        <v>0.13339995984296599</v>
      </c>
      <c r="R9" s="17"/>
      <c r="S9" s="17">
        <v>0.176694348733586</v>
      </c>
      <c r="T9" s="17">
        <v>0.1618259819932</v>
      </c>
      <c r="U9" s="17">
        <v>0.142688786476802</v>
      </c>
      <c r="V9" s="17">
        <v>0.15689421334622</v>
      </c>
      <c r="W9" s="17">
        <v>0.19082827902698199</v>
      </c>
      <c r="X9" s="17">
        <v>0.18134267235682899</v>
      </c>
      <c r="Y9" s="17">
        <v>0.160828597866988</v>
      </c>
      <c r="Z9" s="17">
        <v>0.16121274902353</v>
      </c>
      <c r="AA9" s="17">
        <v>0.20245603816299501</v>
      </c>
      <c r="AB9" s="17">
        <v>0.145300320067966</v>
      </c>
      <c r="AC9" s="17">
        <v>0.153353810366782</v>
      </c>
      <c r="AD9" s="17">
        <v>0.168912290991789</v>
      </c>
      <c r="AE9" s="17"/>
      <c r="AF9" s="17">
        <v>8.8748623696551898E-2</v>
      </c>
      <c r="AG9" s="17">
        <v>0.154086202342994</v>
      </c>
      <c r="AH9" s="17">
        <v>0.129253394355927</v>
      </c>
      <c r="AI9" s="17">
        <v>0.13448073837056099</v>
      </c>
      <c r="AJ9" s="17">
        <v>0.180780013103441</v>
      </c>
      <c r="AK9" s="17">
        <v>0.173229973059223</v>
      </c>
      <c r="AL9" s="17">
        <v>0.14129051011258401</v>
      </c>
      <c r="AM9" s="17">
        <v>0.16753742527590901</v>
      </c>
      <c r="AN9" s="17">
        <v>0.16734632563271001</v>
      </c>
      <c r="AO9" s="17">
        <v>0.23493351454699599</v>
      </c>
      <c r="AP9" s="17">
        <v>0.17480490621579201</v>
      </c>
      <c r="AQ9" s="17">
        <v>0.13593755134977301</v>
      </c>
      <c r="AR9" s="17">
        <v>0.14564136507488101</v>
      </c>
      <c r="AS9" s="17">
        <v>0.175640851865703</v>
      </c>
      <c r="AT9" s="17">
        <v>0.22231847489708501</v>
      </c>
      <c r="AU9" s="17">
        <v>0.29056208775220599</v>
      </c>
      <c r="AV9" s="17"/>
      <c r="AW9" s="17">
        <v>0.18399059267912701</v>
      </c>
      <c r="AX9" s="17">
        <v>0.17135664498998099</v>
      </c>
      <c r="AY9" s="17">
        <v>0.182724171594151</v>
      </c>
      <c r="AZ9" s="17">
        <v>0.15155442784286399</v>
      </c>
      <c r="BA9" s="17">
        <v>0.135713582096188</v>
      </c>
      <c r="BB9" s="17">
        <v>0.18446932347657399</v>
      </c>
      <c r="BC9" s="17"/>
      <c r="BD9" s="17">
        <v>0.13560365649059899</v>
      </c>
      <c r="BE9" s="17">
        <v>0.13915037696884799</v>
      </c>
      <c r="BF9" s="17">
        <v>0.186347740953623</v>
      </c>
      <c r="BG9" s="17">
        <v>0.23075704574866901</v>
      </c>
      <c r="BH9" s="17">
        <v>0.25989268097267998</v>
      </c>
      <c r="BI9" s="17"/>
      <c r="BJ9" s="17">
        <v>0.16251415818381801</v>
      </c>
      <c r="BK9" s="17">
        <v>0.194430675708546</v>
      </c>
      <c r="BL9" s="17"/>
      <c r="BM9" s="17">
        <v>0.16440978577825899</v>
      </c>
      <c r="BN9" s="17">
        <v>0.18541288009302201</v>
      </c>
      <c r="BO9" s="17"/>
      <c r="BP9" s="17">
        <v>0.18029097328989999</v>
      </c>
      <c r="BQ9" s="17">
        <v>0.21019839162242299</v>
      </c>
      <c r="BR9" s="17">
        <v>0.23783094567782001</v>
      </c>
      <c r="BS9" s="17">
        <v>0.15419689337694301</v>
      </c>
      <c r="BT9" s="17"/>
      <c r="BU9" s="17">
        <v>0.19987519524474501</v>
      </c>
      <c r="BV9" s="17">
        <v>0.128302371476058</v>
      </c>
      <c r="BW9" s="17"/>
      <c r="BX9" s="17">
        <v>0.234514578721504</v>
      </c>
      <c r="BY9" s="17">
        <v>0.142156228842963</v>
      </c>
      <c r="BZ9" s="17"/>
      <c r="CA9" s="17">
        <v>0.32866452858401801</v>
      </c>
      <c r="CB9" s="17">
        <v>9.5606512917487105E-2</v>
      </c>
      <c r="CC9" s="17">
        <v>0.249304878411928</v>
      </c>
      <c r="CD9" s="17">
        <v>0.11000156676462999</v>
      </c>
    </row>
    <row r="10" spans="2:82">
      <c r="B10" s="18" t="s">
        <v>224</v>
      </c>
      <c r="C10" s="17">
        <v>0.49222891976328897</v>
      </c>
      <c r="D10" s="17">
        <v>0.50235377243146295</v>
      </c>
      <c r="E10" s="17">
        <v>0.48314368487956599</v>
      </c>
      <c r="F10" s="17"/>
      <c r="G10" s="17">
        <v>0.47181261790714202</v>
      </c>
      <c r="H10" s="17">
        <v>0.47641863440626497</v>
      </c>
      <c r="I10" s="17">
        <v>0.41449247392370098</v>
      </c>
      <c r="J10" s="17">
        <v>0.51166158697946296</v>
      </c>
      <c r="K10" s="17">
        <v>0.52116516637659704</v>
      </c>
      <c r="L10" s="17">
        <v>0.54697039717070695</v>
      </c>
      <c r="M10" s="17"/>
      <c r="N10" s="17">
        <v>0.53125343888672805</v>
      </c>
      <c r="O10" s="17">
        <v>0.49513355944915399</v>
      </c>
      <c r="P10" s="17">
        <v>0.47695565727865802</v>
      </c>
      <c r="Q10" s="17">
        <v>0.46021366199814201</v>
      </c>
      <c r="R10" s="17"/>
      <c r="S10" s="17">
        <v>0.486826780744613</v>
      </c>
      <c r="T10" s="17">
        <v>0.50659037485442604</v>
      </c>
      <c r="U10" s="17">
        <v>0.48596156341924202</v>
      </c>
      <c r="V10" s="17">
        <v>0.49698006628090702</v>
      </c>
      <c r="W10" s="17">
        <v>0.47934559227129497</v>
      </c>
      <c r="X10" s="17">
        <v>0.43992558382818903</v>
      </c>
      <c r="Y10" s="17">
        <v>0.490891569080041</v>
      </c>
      <c r="Z10" s="17">
        <v>0.46660324367209599</v>
      </c>
      <c r="AA10" s="17">
        <v>0.49378560811805999</v>
      </c>
      <c r="AB10" s="17">
        <v>0.54734817958692195</v>
      </c>
      <c r="AC10" s="17">
        <v>0.52988911798529703</v>
      </c>
      <c r="AD10" s="17">
        <v>0.44856135295918298</v>
      </c>
      <c r="AE10" s="17"/>
      <c r="AF10" s="17">
        <v>0.29897208156256</v>
      </c>
      <c r="AG10" s="17">
        <v>0.407727166753032</v>
      </c>
      <c r="AH10" s="17">
        <v>0.45373203914871502</v>
      </c>
      <c r="AI10" s="17">
        <v>0.47643735239360901</v>
      </c>
      <c r="AJ10" s="17">
        <v>0.47073313346405499</v>
      </c>
      <c r="AK10" s="17">
        <v>0.44270630522278298</v>
      </c>
      <c r="AL10" s="17">
        <v>0.514944215754775</v>
      </c>
      <c r="AM10" s="17">
        <v>0.50916244268195998</v>
      </c>
      <c r="AN10" s="17">
        <v>0.53273796568832599</v>
      </c>
      <c r="AO10" s="17">
        <v>0.51444847405938898</v>
      </c>
      <c r="AP10" s="17">
        <v>0.53060629817435701</v>
      </c>
      <c r="AQ10" s="17">
        <v>0.57589717467822299</v>
      </c>
      <c r="AR10" s="17">
        <v>0.589849108861071</v>
      </c>
      <c r="AS10" s="17">
        <v>0.486900577002922</v>
      </c>
      <c r="AT10" s="17">
        <v>0.62686602909571898</v>
      </c>
      <c r="AU10" s="17">
        <v>0.47712241313505599</v>
      </c>
      <c r="AV10" s="17"/>
      <c r="AW10" s="17">
        <v>0.48141157714171001</v>
      </c>
      <c r="AX10" s="17">
        <v>0.51161464876042595</v>
      </c>
      <c r="AY10" s="17">
        <v>0.46252628378305399</v>
      </c>
      <c r="AZ10" s="17">
        <v>0.491960577667925</v>
      </c>
      <c r="BA10" s="17">
        <v>0.51581099742842795</v>
      </c>
      <c r="BB10" s="17">
        <v>0.466712920584539</v>
      </c>
      <c r="BC10" s="17"/>
      <c r="BD10" s="17">
        <v>0.457724316681409</v>
      </c>
      <c r="BE10" s="17">
        <v>0.49358342450149401</v>
      </c>
      <c r="BF10" s="17">
        <v>0.51385679814810004</v>
      </c>
      <c r="BG10" s="17">
        <v>0.52504380476559098</v>
      </c>
      <c r="BH10" s="17">
        <v>0.53347238672865904</v>
      </c>
      <c r="BI10" s="17"/>
      <c r="BJ10" s="17">
        <v>0.49406279048754198</v>
      </c>
      <c r="BK10" s="17">
        <v>0.48822988759705299</v>
      </c>
      <c r="BL10" s="17"/>
      <c r="BM10" s="17">
        <v>0.49392248166326203</v>
      </c>
      <c r="BN10" s="17">
        <v>0.49006527200170802</v>
      </c>
      <c r="BO10" s="17"/>
      <c r="BP10" s="17">
        <v>0.50409894519432297</v>
      </c>
      <c r="BQ10" s="17">
        <v>0.47758094845134502</v>
      </c>
      <c r="BR10" s="17">
        <v>0.43218145311955802</v>
      </c>
      <c r="BS10" s="17">
        <v>0.50285762415581403</v>
      </c>
      <c r="BT10" s="17"/>
      <c r="BU10" s="17">
        <v>0.53622370530667396</v>
      </c>
      <c r="BV10" s="17">
        <v>0.436225350609458</v>
      </c>
      <c r="BW10" s="17"/>
      <c r="BX10" s="17">
        <v>0.52305634609648699</v>
      </c>
      <c r="BY10" s="17">
        <v>0.48000104268118798</v>
      </c>
      <c r="BZ10" s="17"/>
      <c r="CA10" s="17">
        <v>0.52767494101618695</v>
      </c>
      <c r="CB10" s="17">
        <v>0.422594662062866</v>
      </c>
      <c r="CC10" s="17">
        <v>0.58928752514590299</v>
      </c>
      <c r="CD10" s="17">
        <v>0.44603885001556298</v>
      </c>
    </row>
    <row r="11" spans="2:82">
      <c r="B11" s="18" t="s">
        <v>225</v>
      </c>
      <c r="C11" s="17">
        <v>0.23028714189039201</v>
      </c>
      <c r="D11" s="17">
        <v>0.222780969283007</v>
      </c>
      <c r="E11" s="17">
        <v>0.23726963169437101</v>
      </c>
      <c r="F11" s="17"/>
      <c r="G11" s="17">
        <v>0.26052877247402301</v>
      </c>
      <c r="H11" s="17">
        <v>0.207560952580539</v>
      </c>
      <c r="I11" s="17">
        <v>0.247178432998371</v>
      </c>
      <c r="J11" s="17">
        <v>0.219785811743648</v>
      </c>
      <c r="K11" s="17">
        <v>0.22295325111094899</v>
      </c>
      <c r="L11" s="17">
        <v>0.22834670663384901</v>
      </c>
      <c r="M11" s="17"/>
      <c r="N11" s="17">
        <v>0.18234388386911901</v>
      </c>
      <c r="O11" s="17">
        <v>0.23005008876359601</v>
      </c>
      <c r="P11" s="17">
        <v>0.25453979025638501</v>
      </c>
      <c r="Q11" s="17">
        <v>0.26291287163180599</v>
      </c>
      <c r="R11" s="17"/>
      <c r="S11" s="17">
        <v>0.216317838337554</v>
      </c>
      <c r="T11" s="17">
        <v>0.24280149864714101</v>
      </c>
      <c r="U11" s="17">
        <v>0.25023676647480297</v>
      </c>
      <c r="V11" s="17">
        <v>0.238423808546882</v>
      </c>
      <c r="W11" s="17">
        <v>0.25357749860749201</v>
      </c>
      <c r="X11" s="17">
        <v>0.24085877757312801</v>
      </c>
      <c r="Y11" s="17">
        <v>0.24936652108875301</v>
      </c>
      <c r="Z11" s="17">
        <v>0.29190403964808698</v>
      </c>
      <c r="AA11" s="17">
        <v>0.18753659168381201</v>
      </c>
      <c r="AB11" s="17">
        <v>0.20906908897170801</v>
      </c>
      <c r="AC11" s="17">
        <v>0.20167569816414099</v>
      </c>
      <c r="AD11" s="17">
        <v>0.212640933713449</v>
      </c>
      <c r="AE11" s="17"/>
      <c r="AF11" s="17">
        <v>0.338326051650368</v>
      </c>
      <c r="AG11" s="17">
        <v>0.28811916558744</v>
      </c>
      <c r="AH11" s="17">
        <v>0.27563967990508997</v>
      </c>
      <c r="AI11" s="17">
        <v>0.28710941804962498</v>
      </c>
      <c r="AJ11" s="17">
        <v>0.221828570909543</v>
      </c>
      <c r="AK11" s="17">
        <v>0.25781935414838603</v>
      </c>
      <c r="AL11" s="17">
        <v>0.24113917553852399</v>
      </c>
      <c r="AM11" s="17">
        <v>0.23195750753463801</v>
      </c>
      <c r="AN11" s="17">
        <v>0.20577586086667099</v>
      </c>
      <c r="AO11" s="17">
        <v>0.204943212105927</v>
      </c>
      <c r="AP11" s="17">
        <v>0.180645958634818</v>
      </c>
      <c r="AQ11" s="17">
        <v>0.215161340598158</v>
      </c>
      <c r="AR11" s="17">
        <v>0.16662890504442901</v>
      </c>
      <c r="AS11" s="17">
        <v>0.21631297383685699</v>
      </c>
      <c r="AT11" s="17">
        <v>8.1867140641564098E-2</v>
      </c>
      <c r="AU11" s="17">
        <v>0.18029938826884201</v>
      </c>
      <c r="AV11" s="17"/>
      <c r="AW11" s="17">
        <v>0.22190668959822099</v>
      </c>
      <c r="AX11" s="17">
        <v>0.227741381251542</v>
      </c>
      <c r="AY11" s="17">
        <v>0.225190109577554</v>
      </c>
      <c r="AZ11" s="17">
        <v>0.23369992392345301</v>
      </c>
      <c r="BA11" s="17">
        <v>0.24943601562691101</v>
      </c>
      <c r="BB11" s="17">
        <v>0.239736593281098</v>
      </c>
      <c r="BC11" s="17"/>
      <c r="BD11" s="17">
        <v>0.28374553902609501</v>
      </c>
      <c r="BE11" s="17">
        <v>0.22717582478656401</v>
      </c>
      <c r="BF11" s="17">
        <v>0.20537045102365001</v>
      </c>
      <c r="BG11" s="17">
        <v>0.15839817793894501</v>
      </c>
      <c r="BH11" s="17">
        <v>0.19455157371395701</v>
      </c>
      <c r="BI11" s="17"/>
      <c r="BJ11" s="17">
        <v>0.23516060456851101</v>
      </c>
      <c r="BK11" s="17">
        <v>0.21337959850511001</v>
      </c>
      <c r="BL11" s="17"/>
      <c r="BM11" s="17">
        <v>0.23503286850899799</v>
      </c>
      <c r="BN11" s="17">
        <v>0.20554436192663</v>
      </c>
      <c r="BO11" s="17"/>
      <c r="BP11" s="17">
        <v>0.20231951854396099</v>
      </c>
      <c r="BQ11" s="17">
        <v>0.21937501963390801</v>
      </c>
      <c r="BR11" s="17">
        <v>0.20927818097416001</v>
      </c>
      <c r="BS11" s="17">
        <v>0.236925793971728</v>
      </c>
      <c r="BT11" s="17"/>
      <c r="BU11" s="17">
        <v>0.18938503907015</v>
      </c>
      <c r="BV11" s="17">
        <v>0.28235385196837798</v>
      </c>
      <c r="BW11" s="17"/>
      <c r="BX11" s="17">
        <v>0.173731022104465</v>
      </c>
      <c r="BY11" s="17">
        <v>0.25272045414643901</v>
      </c>
      <c r="BZ11" s="17"/>
      <c r="CA11" s="17">
        <v>0.100509103750219</v>
      </c>
      <c r="CB11" s="17">
        <v>0.33404822076170598</v>
      </c>
      <c r="CC11" s="17">
        <v>0.115959039627526</v>
      </c>
      <c r="CD11" s="17">
        <v>0.28668400581213399</v>
      </c>
    </row>
    <row r="12" spans="2:82">
      <c r="B12" s="18" t="s">
        <v>226</v>
      </c>
      <c r="C12" s="17">
        <v>3.7292474373150003E-2</v>
      </c>
      <c r="D12" s="17">
        <v>3.4105643119438103E-2</v>
      </c>
      <c r="E12" s="17">
        <v>3.9767708510468201E-2</v>
      </c>
      <c r="F12" s="17"/>
      <c r="G12" s="17">
        <v>4.6938237612782201E-2</v>
      </c>
      <c r="H12" s="17">
        <v>5.27026634487631E-2</v>
      </c>
      <c r="I12" s="17">
        <v>3.2451223544949899E-2</v>
      </c>
      <c r="J12" s="17">
        <v>3.93870098783346E-2</v>
      </c>
      <c r="K12" s="17">
        <v>4.6849916568459701E-2</v>
      </c>
      <c r="L12" s="17">
        <v>1.41519277979122E-2</v>
      </c>
      <c r="M12" s="17"/>
      <c r="N12" s="17">
        <v>2.6449236153332199E-2</v>
      </c>
      <c r="O12" s="17">
        <v>3.3635866154294002E-2</v>
      </c>
      <c r="P12" s="17">
        <v>4.5925573284000001E-2</v>
      </c>
      <c r="Q12" s="17">
        <v>4.6182159268081301E-2</v>
      </c>
      <c r="R12" s="17"/>
      <c r="S12" s="17">
        <v>4.6905310541099303E-2</v>
      </c>
      <c r="T12" s="17">
        <v>3.1354445989877001E-2</v>
      </c>
      <c r="U12" s="17">
        <v>4.69416258459492E-2</v>
      </c>
      <c r="V12" s="17">
        <v>1.482807976105E-2</v>
      </c>
      <c r="W12" s="17">
        <v>2.7601730078217399E-2</v>
      </c>
      <c r="X12" s="17">
        <v>5.8757240011716401E-2</v>
      </c>
      <c r="Y12" s="17">
        <v>3.1050522007074199E-2</v>
      </c>
      <c r="Z12" s="17">
        <v>2.5579982430543199E-2</v>
      </c>
      <c r="AA12" s="17">
        <v>3.7085894648562497E-2</v>
      </c>
      <c r="AB12" s="17">
        <v>3.30538642897268E-2</v>
      </c>
      <c r="AC12" s="17">
        <v>4.6703260082200597E-2</v>
      </c>
      <c r="AD12" s="17">
        <v>4.8086615792004198E-2</v>
      </c>
      <c r="AE12" s="17"/>
      <c r="AF12" s="17">
        <v>3.8586437833161097E-2</v>
      </c>
      <c r="AG12" s="17">
        <v>4.6608734488191202E-2</v>
      </c>
      <c r="AH12" s="17">
        <v>2.7740814965638599E-2</v>
      </c>
      <c r="AI12" s="17">
        <v>2.5979409879018599E-2</v>
      </c>
      <c r="AJ12" s="17">
        <v>3.39971310393219E-2</v>
      </c>
      <c r="AK12" s="17">
        <v>5.4892286651183501E-2</v>
      </c>
      <c r="AL12" s="17">
        <v>4.2868833456643302E-2</v>
      </c>
      <c r="AM12" s="17">
        <v>3.1230960697452102E-2</v>
      </c>
      <c r="AN12" s="17">
        <v>2.4957209794853E-2</v>
      </c>
      <c r="AO12" s="17">
        <v>1.235664083686E-2</v>
      </c>
      <c r="AP12" s="17">
        <v>3.9426866104258003E-2</v>
      </c>
      <c r="AQ12" s="17">
        <v>3.9509500119065503E-2</v>
      </c>
      <c r="AR12" s="17">
        <v>4.68946619992823E-2</v>
      </c>
      <c r="AS12" s="17">
        <v>5.4648313357079203E-2</v>
      </c>
      <c r="AT12" s="17">
        <v>2.3141558033233301E-2</v>
      </c>
      <c r="AU12" s="17">
        <v>3.6603203880166003E-2</v>
      </c>
      <c r="AV12" s="17"/>
      <c r="AW12" s="17">
        <v>4.5794282716017098E-2</v>
      </c>
      <c r="AX12" s="17">
        <v>3.2562540471713898E-2</v>
      </c>
      <c r="AY12" s="17">
        <v>4.0391210672828602E-2</v>
      </c>
      <c r="AZ12" s="17">
        <v>3.3667651729285097E-2</v>
      </c>
      <c r="BA12" s="17">
        <v>2.96823712416102E-2</v>
      </c>
      <c r="BB12" s="17">
        <v>4.6449860296867401E-2</v>
      </c>
      <c r="BC12" s="17"/>
      <c r="BD12" s="17">
        <v>3.62021105499944E-2</v>
      </c>
      <c r="BE12" s="17">
        <v>4.8531616174329002E-2</v>
      </c>
      <c r="BF12" s="17">
        <v>3.4556034604099402E-2</v>
      </c>
      <c r="BG12" s="17">
        <v>2.8691100612968999E-2</v>
      </c>
      <c r="BH12" s="17">
        <v>1.2083358584703101E-2</v>
      </c>
      <c r="BI12" s="17"/>
      <c r="BJ12" s="17">
        <v>3.6939659482828499E-2</v>
      </c>
      <c r="BK12" s="17">
        <v>3.7269053408592601E-2</v>
      </c>
      <c r="BL12" s="17"/>
      <c r="BM12" s="17">
        <v>3.7344688171595003E-2</v>
      </c>
      <c r="BN12" s="17">
        <v>3.7970643468836003E-2</v>
      </c>
      <c r="BO12" s="17"/>
      <c r="BP12" s="17">
        <v>4.2305461700478698E-2</v>
      </c>
      <c r="BQ12" s="17">
        <v>2.9989148611491202E-2</v>
      </c>
      <c r="BR12" s="17">
        <v>5.6027146813115998E-2</v>
      </c>
      <c r="BS12" s="17">
        <v>3.6208256603366101E-2</v>
      </c>
      <c r="BT12" s="17"/>
      <c r="BU12" s="17">
        <v>2.5742158228323601E-2</v>
      </c>
      <c r="BV12" s="17">
        <v>5.1995556135590003E-2</v>
      </c>
      <c r="BW12" s="17"/>
      <c r="BX12" s="17">
        <v>2.63431559294128E-2</v>
      </c>
      <c r="BY12" s="17">
        <v>4.1635584907765699E-2</v>
      </c>
      <c r="BZ12" s="17"/>
      <c r="CA12" s="17">
        <v>2.5057975993353101E-2</v>
      </c>
      <c r="CB12" s="17">
        <v>5.50962476526759E-2</v>
      </c>
      <c r="CC12" s="17">
        <v>1.36948983866747E-2</v>
      </c>
      <c r="CD12" s="17">
        <v>4.8622811066349497E-2</v>
      </c>
    </row>
    <row r="13" spans="2:82">
      <c r="B13" s="18" t="s">
        <v>227</v>
      </c>
      <c r="C13" s="17">
        <v>1.2729123760455501E-2</v>
      </c>
      <c r="D13" s="17">
        <v>1.6767243591091701E-2</v>
      </c>
      <c r="E13" s="17">
        <v>8.3362983386292902E-3</v>
      </c>
      <c r="F13" s="17"/>
      <c r="G13" s="17">
        <v>1.5302581286005401E-2</v>
      </c>
      <c r="H13" s="17">
        <v>1.2613625235876299E-2</v>
      </c>
      <c r="I13" s="17">
        <v>1.9337816600862999E-2</v>
      </c>
      <c r="J13" s="17">
        <v>1.5853320472032102E-2</v>
      </c>
      <c r="K13" s="17">
        <v>1.03209826240068E-2</v>
      </c>
      <c r="L13" s="17">
        <v>4.7908174428475002E-3</v>
      </c>
      <c r="M13" s="17"/>
      <c r="N13" s="17">
        <v>9.4785444223362408E-3</v>
      </c>
      <c r="O13" s="17">
        <v>1.0708123337737E-2</v>
      </c>
      <c r="P13" s="17">
        <v>1.8708948743436801E-2</v>
      </c>
      <c r="Q13" s="17">
        <v>1.3413384574456099E-2</v>
      </c>
      <c r="R13" s="17"/>
      <c r="S13" s="17">
        <v>2.4970524312202799E-2</v>
      </c>
      <c r="T13" s="17">
        <v>5.3093187957219496E-3</v>
      </c>
      <c r="U13" s="17">
        <v>9.5516716085006694E-3</v>
      </c>
      <c r="V13" s="17">
        <v>1.8252954464195399E-2</v>
      </c>
      <c r="W13" s="17">
        <v>9.6763940781933299E-3</v>
      </c>
      <c r="X13" s="17">
        <v>8.2227650522290804E-3</v>
      </c>
      <c r="Y13" s="17">
        <v>1.29267701063547E-2</v>
      </c>
      <c r="Z13" s="17">
        <v>1.3486086802498401E-2</v>
      </c>
      <c r="AA13" s="17">
        <v>1.08829456021576E-2</v>
      </c>
      <c r="AB13" s="17">
        <v>9.2325050438350105E-3</v>
      </c>
      <c r="AC13" s="17">
        <v>0</v>
      </c>
      <c r="AD13" s="17">
        <v>3.7234663996342697E-2</v>
      </c>
      <c r="AE13" s="17"/>
      <c r="AF13" s="17">
        <v>4.6935320473486301E-2</v>
      </c>
      <c r="AG13" s="17">
        <v>4.07927865027932E-2</v>
      </c>
      <c r="AH13" s="17">
        <v>1.8354301094403998E-2</v>
      </c>
      <c r="AI13" s="17">
        <v>9.7324272331375007E-3</v>
      </c>
      <c r="AJ13" s="17">
        <v>7.5478820088855404E-3</v>
      </c>
      <c r="AK13" s="17">
        <v>1.0314197702149299E-2</v>
      </c>
      <c r="AL13" s="17">
        <v>1.34501116318656E-2</v>
      </c>
      <c r="AM13" s="17">
        <v>1.53337131988057E-2</v>
      </c>
      <c r="AN13" s="17">
        <v>1.9301486703895199E-2</v>
      </c>
      <c r="AO13" s="17">
        <v>4.59380475193667E-3</v>
      </c>
      <c r="AP13" s="17">
        <v>1.3958531497816701E-2</v>
      </c>
      <c r="AQ13" s="17">
        <v>9.7629449598310401E-3</v>
      </c>
      <c r="AR13" s="17">
        <v>1.5966125418041301E-2</v>
      </c>
      <c r="AS13" s="17">
        <v>0</v>
      </c>
      <c r="AT13" s="17">
        <v>9.2671311844595098E-3</v>
      </c>
      <c r="AU13" s="17">
        <v>0</v>
      </c>
      <c r="AV13" s="17"/>
      <c r="AW13" s="17">
        <v>1.3703124939533601E-2</v>
      </c>
      <c r="AX13" s="17">
        <v>5.8424764036014501E-3</v>
      </c>
      <c r="AY13" s="17">
        <v>1.7032614372123601E-2</v>
      </c>
      <c r="AZ13" s="17">
        <v>2.34678013037861E-2</v>
      </c>
      <c r="BA13" s="17">
        <v>4.5543200175898997E-3</v>
      </c>
      <c r="BB13" s="17">
        <v>9.4309272319088797E-3</v>
      </c>
      <c r="BC13" s="17"/>
      <c r="BD13" s="17">
        <v>1.32420923347145E-2</v>
      </c>
      <c r="BE13" s="17">
        <v>1.2098694763789899E-2</v>
      </c>
      <c r="BF13" s="17">
        <v>9.6129241361930708E-3</v>
      </c>
      <c r="BG13" s="17">
        <v>2.1546975592227E-2</v>
      </c>
      <c r="BH13" s="17">
        <v>0</v>
      </c>
      <c r="BI13" s="17"/>
      <c r="BJ13" s="17">
        <v>1.14476568748782E-2</v>
      </c>
      <c r="BK13" s="17">
        <v>1.7636929156674901E-2</v>
      </c>
      <c r="BL13" s="17"/>
      <c r="BM13" s="17">
        <v>1.32210527691235E-2</v>
      </c>
      <c r="BN13" s="17">
        <v>1.0603669189356299E-2</v>
      </c>
      <c r="BO13" s="17"/>
      <c r="BP13" s="17">
        <v>9.9247250225872503E-3</v>
      </c>
      <c r="BQ13" s="17">
        <v>1.9517936665820902E-2</v>
      </c>
      <c r="BR13" s="17">
        <v>2.6195994613542099E-2</v>
      </c>
      <c r="BS13" s="17">
        <v>1.1653136766001101E-2</v>
      </c>
      <c r="BT13" s="17"/>
      <c r="BU13" s="17">
        <v>6.8688266337008702E-3</v>
      </c>
      <c r="BV13" s="17">
        <v>2.01890431883286E-2</v>
      </c>
      <c r="BW13" s="17"/>
      <c r="BX13" s="17">
        <v>8.9461166574688906E-3</v>
      </c>
      <c r="BY13" s="17">
        <v>1.42296754236419E-2</v>
      </c>
      <c r="BZ13" s="17"/>
      <c r="CA13" s="17">
        <v>2.9811462767777102E-3</v>
      </c>
      <c r="CB13" s="17">
        <v>2.8040356240976502E-2</v>
      </c>
      <c r="CC13" s="17">
        <v>4.4160135941870597E-3</v>
      </c>
      <c r="CD13" s="17">
        <v>9.4247538071862806E-3</v>
      </c>
    </row>
    <row r="14" spans="2:82">
      <c r="B14" s="18" t="s">
        <v>124</v>
      </c>
      <c r="C14" s="17">
        <v>5.90759733789167E-2</v>
      </c>
      <c r="D14" s="17">
        <v>3.5870320030803697E-2</v>
      </c>
      <c r="E14" s="17">
        <v>8.1119857851092006E-2</v>
      </c>
      <c r="F14" s="17"/>
      <c r="G14" s="17">
        <v>7.7869630586569594E-2</v>
      </c>
      <c r="H14" s="17">
        <v>6.5567029470711302E-2</v>
      </c>
      <c r="I14" s="17">
        <v>7.3698449717259806E-2</v>
      </c>
      <c r="J14" s="17">
        <v>6.4949364633964002E-2</v>
      </c>
      <c r="K14" s="17">
        <v>4.4471307528235401E-2</v>
      </c>
      <c r="L14" s="17">
        <v>3.4355139651969797E-2</v>
      </c>
      <c r="M14" s="17"/>
      <c r="N14" s="17">
        <v>2.7238247988743299E-2</v>
      </c>
      <c r="O14" s="17">
        <v>6.3423573323978397E-2</v>
      </c>
      <c r="P14" s="17">
        <v>6.0197110850846197E-2</v>
      </c>
      <c r="Q14" s="17">
        <v>8.3877962684548404E-2</v>
      </c>
      <c r="R14" s="17"/>
      <c r="S14" s="17">
        <v>4.8285197330944198E-2</v>
      </c>
      <c r="T14" s="17">
        <v>5.2118379719633602E-2</v>
      </c>
      <c r="U14" s="17">
        <v>6.4619586174703106E-2</v>
      </c>
      <c r="V14" s="17">
        <v>7.4620877600746205E-2</v>
      </c>
      <c r="W14" s="17">
        <v>3.8970505937820303E-2</v>
      </c>
      <c r="X14" s="17">
        <v>7.0892961177908595E-2</v>
      </c>
      <c r="Y14" s="17">
        <v>5.4936019850789601E-2</v>
      </c>
      <c r="Z14" s="17">
        <v>4.1213898423245902E-2</v>
      </c>
      <c r="AA14" s="17">
        <v>6.8252921784412196E-2</v>
      </c>
      <c r="AB14" s="17">
        <v>5.5996042039842597E-2</v>
      </c>
      <c r="AC14" s="17">
        <v>6.8378113401579302E-2</v>
      </c>
      <c r="AD14" s="17">
        <v>8.4564142547231796E-2</v>
      </c>
      <c r="AE14" s="17"/>
      <c r="AF14" s="17">
        <v>0.18843148478387201</v>
      </c>
      <c r="AG14" s="17">
        <v>6.26659443255497E-2</v>
      </c>
      <c r="AH14" s="17">
        <v>9.5279770530225696E-2</v>
      </c>
      <c r="AI14" s="17">
        <v>6.6260654074049297E-2</v>
      </c>
      <c r="AJ14" s="17">
        <v>8.51132694747537E-2</v>
      </c>
      <c r="AK14" s="17">
        <v>6.10378832162752E-2</v>
      </c>
      <c r="AL14" s="17">
        <v>4.6307153505608697E-2</v>
      </c>
      <c r="AM14" s="17">
        <v>4.4777950611235399E-2</v>
      </c>
      <c r="AN14" s="17">
        <v>4.9881151313545001E-2</v>
      </c>
      <c r="AO14" s="17">
        <v>2.8724353698891401E-2</v>
      </c>
      <c r="AP14" s="17">
        <v>6.0557439372958703E-2</v>
      </c>
      <c r="AQ14" s="17">
        <v>2.37314882949493E-2</v>
      </c>
      <c r="AR14" s="17">
        <v>3.5019833602294902E-2</v>
      </c>
      <c r="AS14" s="17">
        <v>6.6497283937438895E-2</v>
      </c>
      <c r="AT14" s="17">
        <v>3.6539666147939499E-2</v>
      </c>
      <c r="AU14" s="17">
        <v>1.54129069637302E-2</v>
      </c>
      <c r="AV14" s="17"/>
      <c r="AW14" s="17">
        <v>5.3193732925391403E-2</v>
      </c>
      <c r="AX14" s="17">
        <v>5.0882308122735698E-2</v>
      </c>
      <c r="AY14" s="17">
        <v>7.2135610000288397E-2</v>
      </c>
      <c r="AZ14" s="17">
        <v>6.5649617532686694E-2</v>
      </c>
      <c r="BA14" s="17">
        <v>6.4802713589273003E-2</v>
      </c>
      <c r="BB14" s="17">
        <v>5.3200375129012697E-2</v>
      </c>
      <c r="BC14" s="17"/>
      <c r="BD14" s="17">
        <v>7.3482284917188195E-2</v>
      </c>
      <c r="BE14" s="17">
        <v>7.9460062804975404E-2</v>
      </c>
      <c r="BF14" s="17">
        <v>5.0256051134333603E-2</v>
      </c>
      <c r="BG14" s="17">
        <v>3.5562895341598899E-2</v>
      </c>
      <c r="BH14" s="17">
        <v>0</v>
      </c>
      <c r="BI14" s="17"/>
      <c r="BJ14" s="17">
        <v>5.9875130402422302E-2</v>
      </c>
      <c r="BK14" s="17">
        <v>4.9053855624023902E-2</v>
      </c>
      <c r="BL14" s="17"/>
      <c r="BM14" s="17">
        <v>5.6069123108761901E-2</v>
      </c>
      <c r="BN14" s="17">
        <v>7.0403173320447002E-2</v>
      </c>
      <c r="BO14" s="17"/>
      <c r="BP14" s="17">
        <v>6.1060376248750103E-2</v>
      </c>
      <c r="BQ14" s="17">
        <v>4.3338555015012201E-2</v>
      </c>
      <c r="BR14" s="17">
        <v>3.8486278801803803E-2</v>
      </c>
      <c r="BS14" s="17">
        <v>5.8158295126147598E-2</v>
      </c>
      <c r="BT14" s="17"/>
      <c r="BU14" s="17">
        <v>4.1905075516406501E-2</v>
      </c>
      <c r="BV14" s="17">
        <v>8.0933826622187205E-2</v>
      </c>
      <c r="BW14" s="17"/>
      <c r="BX14" s="17">
        <v>3.3408780490662898E-2</v>
      </c>
      <c r="BY14" s="17">
        <v>6.9257013998002007E-2</v>
      </c>
      <c r="BZ14" s="17"/>
      <c r="CA14" s="17">
        <v>1.51123043794459E-2</v>
      </c>
      <c r="CB14" s="17">
        <v>6.4614000364288895E-2</v>
      </c>
      <c r="CC14" s="17">
        <v>2.7337644833781101E-2</v>
      </c>
      <c r="CD14" s="17">
        <v>9.9228012534136906E-2</v>
      </c>
    </row>
    <row r="15" spans="2:82">
      <c r="B15" s="18" t="s">
        <v>228</v>
      </c>
      <c r="C15" s="21">
        <v>0.66061528659708502</v>
      </c>
      <c r="D15" s="21">
        <v>0.69047582397565999</v>
      </c>
      <c r="E15" s="21">
        <v>0.63350650360544003</v>
      </c>
      <c r="F15" s="21"/>
      <c r="G15" s="21">
        <v>0.59936077804061905</v>
      </c>
      <c r="H15" s="21">
        <v>0.66155572926411099</v>
      </c>
      <c r="I15" s="21">
        <v>0.62733407713855704</v>
      </c>
      <c r="J15" s="21">
        <v>0.66002449327202195</v>
      </c>
      <c r="K15" s="21">
        <v>0.675404542168349</v>
      </c>
      <c r="L15" s="21">
        <v>0.71835540847342205</v>
      </c>
      <c r="M15" s="21"/>
      <c r="N15" s="21">
        <v>0.75449008756646896</v>
      </c>
      <c r="O15" s="21">
        <v>0.66218234842039503</v>
      </c>
      <c r="P15" s="21">
        <v>0.62062857686533202</v>
      </c>
      <c r="Q15" s="21">
        <v>0.593613621841108</v>
      </c>
      <c r="R15" s="21"/>
      <c r="S15" s="21">
        <v>0.66352112947819997</v>
      </c>
      <c r="T15" s="21">
        <v>0.66841635684762601</v>
      </c>
      <c r="U15" s="21">
        <v>0.62865034989604296</v>
      </c>
      <c r="V15" s="21">
        <v>0.65387427962712596</v>
      </c>
      <c r="W15" s="21">
        <v>0.67017387129827699</v>
      </c>
      <c r="X15" s="21">
        <v>0.62126825618501802</v>
      </c>
      <c r="Y15" s="21">
        <v>0.65172016694702894</v>
      </c>
      <c r="Z15" s="21">
        <v>0.62781599269562605</v>
      </c>
      <c r="AA15" s="21">
        <v>0.696241646281055</v>
      </c>
      <c r="AB15" s="21">
        <v>0.69264849965488795</v>
      </c>
      <c r="AC15" s="21">
        <v>0.683242928352079</v>
      </c>
      <c r="AD15" s="21">
        <v>0.61747364395097304</v>
      </c>
      <c r="AE15" s="21"/>
      <c r="AF15" s="21">
        <v>0.38772070525911201</v>
      </c>
      <c r="AG15" s="21">
        <v>0.56181336909602597</v>
      </c>
      <c r="AH15" s="21">
        <v>0.58298543350464205</v>
      </c>
      <c r="AI15" s="21">
        <v>0.61091809076417003</v>
      </c>
      <c r="AJ15" s="21">
        <v>0.65151314656749604</v>
      </c>
      <c r="AK15" s="21">
        <v>0.61593627828200603</v>
      </c>
      <c r="AL15" s="21">
        <v>0.65623472586735898</v>
      </c>
      <c r="AM15" s="21">
        <v>0.67669986795786896</v>
      </c>
      <c r="AN15" s="21">
        <v>0.700084291321036</v>
      </c>
      <c r="AO15" s="21">
        <v>0.74938198860638505</v>
      </c>
      <c r="AP15" s="21">
        <v>0.70541120439014904</v>
      </c>
      <c r="AQ15" s="21">
        <v>0.71183472602799602</v>
      </c>
      <c r="AR15" s="21">
        <v>0.73549047393595202</v>
      </c>
      <c r="AS15" s="21">
        <v>0.66254142886862499</v>
      </c>
      <c r="AT15" s="21">
        <v>0.84918450399280399</v>
      </c>
      <c r="AU15" s="21">
        <v>0.76768450088726203</v>
      </c>
      <c r="AV15" s="21"/>
      <c r="AW15" s="21">
        <v>0.665402169820837</v>
      </c>
      <c r="AX15" s="21">
        <v>0.68297129375040699</v>
      </c>
      <c r="AY15" s="21">
        <v>0.64525045537720505</v>
      </c>
      <c r="AZ15" s="21">
        <v>0.643515005510789</v>
      </c>
      <c r="BA15" s="21">
        <v>0.65152457952461595</v>
      </c>
      <c r="BB15" s="21">
        <v>0.65118224406111302</v>
      </c>
      <c r="BC15" s="21"/>
      <c r="BD15" s="21">
        <v>0.59332797317200803</v>
      </c>
      <c r="BE15" s="21">
        <v>0.63273380147034197</v>
      </c>
      <c r="BF15" s="21">
        <v>0.70020453910172398</v>
      </c>
      <c r="BG15" s="21">
        <v>0.75580085051426005</v>
      </c>
      <c r="BH15" s="21">
        <v>0.79336506770133997</v>
      </c>
      <c r="BI15" s="21"/>
      <c r="BJ15" s="21">
        <v>0.65657694867135996</v>
      </c>
      <c r="BK15" s="21">
        <v>0.68266056330559899</v>
      </c>
      <c r="BL15" s="21"/>
      <c r="BM15" s="21">
        <v>0.65833226744152196</v>
      </c>
      <c r="BN15" s="21">
        <v>0.67547815209473006</v>
      </c>
      <c r="BO15" s="21"/>
      <c r="BP15" s="21">
        <v>0.68438991848422304</v>
      </c>
      <c r="BQ15" s="21">
        <v>0.68777934007376795</v>
      </c>
      <c r="BR15" s="21">
        <v>0.67001239879737795</v>
      </c>
      <c r="BS15" s="21">
        <v>0.65705451753275701</v>
      </c>
      <c r="BT15" s="21"/>
      <c r="BU15" s="21">
        <v>0.73609890055141902</v>
      </c>
      <c r="BV15" s="21">
        <v>0.56452772208551705</v>
      </c>
      <c r="BW15" s="21"/>
      <c r="BX15" s="21">
        <v>0.75757092481799104</v>
      </c>
      <c r="BY15" s="21">
        <v>0.62215727152415101</v>
      </c>
      <c r="BZ15" s="21"/>
      <c r="CA15" s="21">
        <v>0.85633946960020502</v>
      </c>
      <c r="CB15" s="21">
        <v>0.51820117498035301</v>
      </c>
      <c r="CC15" s="21">
        <v>0.83859240355783105</v>
      </c>
      <c r="CD15" s="21">
        <v>0.556040416780193</v>
      </c>
    </row>
    <row r="16" spans="2:82">
      <c r="B16" s="18" t="s">
        <v>229</v>
      </c>
      <c r="C16" s="21">
        <v>5.0021598133605599E-2</v>
      </c>
      <c r="D16" s="21">
        <v>5.0872886710529801E-2</v>
      </c>
      <c r="E16" s="21">
        <v>4.8104006849097498E-2</v>
      </c>
      <c r="F16" s="21"/>
      <c r="G16" s="21">
        <v>6.2240818898787603E-2</v>
      </c>
      <c r="H16" s="21">
        <v>6.5316288684639401E-2</v>
      </c>
      <c r="I16" s="21">
        <v>5.1789040145812898E-2</v>
      </c>
      <c r="J16" s="21">
        <v>5.5240330350366698E-2</v>
      </c>
      <c r="K16" s="21">
        <v>5.7170899192466498E-2</v>
      </c>
      <c r="L16" s="21">
        <v>1.8942745240759701E-2</v>
      </c>
      <c r="M16" s="21"/>
      <c r="N16" s="21">
        <v>3.5927780575668498E-2</v>
      </c>
      <c r="O16" s="21">
        <v>4.4343989492031E-2</v>
      </c>
      <c r="P16" s="21">
        <v>6.4634522027436803E-2</v>
      </c>
      <c r="Q16" s="21">
        <v>5.9595543842537402E-2</v>
      </c>
      <c r="R16" s="21"/>
      <c r="S16" s="21">
        <v>7.1875834853302095E-2</v>
      </c>
      <c r="T16" s="21">
        <v>3.6663764785598997E-2</v>
      </c>
      <c r="U16" s="21">
        <v>5.6493297454449899E-2</v>
      </c>
      <c r="V16" s="21">
        <v>3.3081034225245401E-2</v>
      </c>
      <c r="W16" s="21">
        <v>3.72781241564107E-2</v>
      </c>
      <c r="X16" s="21">
        <v>6.6980005063945497E-2</v>
      </c>
      <c r="Y16" s="21">
        <v>4.3977292113428899E-2</v>
      </c>
      <c r="Z16" s="21">
        <v>3.9066069233041602E-2</v>
      </c>
      <c r="AA16" s="21">
        <v>4.7968840250720103E-2</v>
      </c>
      <c r="AB16" s="21">
        <v>4.22863693335618E-2</v>
      </c>
      <c r="AC16" s="21">
        <v>4.6703260082200597E-2</v>
      </c>
      <c r="AD16" s="21">
        <v>8.5321279788346902E-2</v>
      </c>
      <c r="AE16" s="21"/>
      <c r="AF16" s="21">
        <v>8.5521758306647405E-2</v>
      </c>
      <c r="AG16" s="21">
        <v>8.7401520990984499E-2</v>
      </c>
      <c r="AH16" s="21">
        <v>4.6095116060042601E-2</v>
      </c>
      <c r="AI16" s="21">
        <v>3.57118371121561E-2</v>
      </c>
      <c r="AJ16" s="21">
        <v>4.1545013048207499E-2</v>
      </c>
      <c r="AK16" s="21">
        <v>6.5206484353332803E-2</v>
      </c>
      <c r="AL16" s="21">
        <v>5.6318945088508897E-2</v>
      </c>
      <c r="AM16" s="21">
        <v>4.6564673896257798E-2</v>
      </c>
      <c r="AN16" s="21">
        <v>4.4258696498748203E-2</v>
      </c>
      <c r="AO16" s="21">
        <v>1.69504455887967E-2</v>
      </c>
      <c r="AP16" s="21">
        <v>5.3385397602074697E-2</v>
      </c>
      <c r="AQ16" s="21">
        <v>4.9272445078896498E-2</v>
      </c>
      <c r="AR16" s="21">
        <v>6.2860787417323594E-2</v>
      </c>
      <c r="AS16" s="21">
        <v>5.4648313357079203E-2</v>
      </c>
      <c r="AT16" s="21">
        <v>3.2408689217692799E-2</v>
      </c>
      <c r="AU16" s="21">
        <v>3.6603203880166003E-2</v>
      </c>
      <c r="AV16" s="21"/>
      <c r="AW16" s="21">
        <v>5.9497407655550699E-2</v>
      </c>
      <c r="AX16" s="21">
        <v>3.8405016875315397E-2</v>
      </c>
      <c r="AY16" s="21">
        <v>5.7423825044952199E-2</v>
      </c>
      <c r="AZ16" s="21">
        <v>5.7135453033071201E-2</v>
      </c>
      <c r="BA16" s="21">
        <v>3.4236691259200099E-2</v>
      </c>
      <c r="BB16" s="21">
        <v>5.5880787528776302E-2</v>
      </c>
      <c r="BC16" s="21"/>
      <c r="BD16" s="21">
        <v>4.9444202884708903E-2</v>
      </c>
      <c r="BE16" s="21">
        <v>6.0630310938118902E-2</v>
      </c>
      <c r="BF16" s="21">
        <v>4.4168958740292502E-2</v>
      </c>
      <c r="BG16" s="21">
        <v>5.0238076205195999E-2</v>
      </c>
      <c r="BH16" s="21">
        <v>1.2083358584703101E-2</v>
      </c>
      <c r="BI16" s="21"/>
      <c r="BJ16" s="21">
        <v>4.8387316357706697E-2</v>
      </c>
      <c r="BK16" s="21">
        <v>5.4905982565267401E-2</v>
      </c>
      <c r="BL16" s="21"/>
      <c r="BM16" s="21">
        <v>5.0565740940718397E-2</v>
      </c>
      <c r="BN16" s="21">
        <v>4.8574312658192301E-2</v>
      </c>
      <c r="BO16" s="21"/>
      <c r="BP16" s="21">
        <v>5.2230186723066001E-2</v>
      </c>
      <c r="BQ16" s="21">
        <v>4.95070852773122E-2</v>
      </c>
      <c r="BR16" s="21">
        <v>8.2223141426658E-2</v>
      </c>
      <c r="BS16" s="21">
        <v>4.7861393369367199E-2</v>
      </c>
      <c r="BT16" s="21"/>
      <c r="BU16" s="21">
        <v>3.2610984862024503E-2</v>
      </c>
      <c r="BV16" s="21">
        <v>7.2184599323918602E-2</v>
      </c>
      <c r="BW16" s="21"/>
      <c r="BX16" s="21">
        <v>3.5289272586881699E-2</v>
      </c>
      <c r="BY16" s="21">
        <v>5.5865260331407603E-2</v>
      </c>
      <c r="BZ16" s="21"/>
      <c r="CA16" s="21">
        <v>2.8039122270130799E-2</v>
      </c>
      <c r="CB16" s="21">
        <v>8.3136603893652294E-2</v>
      </c>
      <c r="CC16" s="21">
        <v>1.8110911980861798E-2</v>
      </c>
      <c r="CD16" s="21">
        <v>5.8047564873535802E-2</v>
      </c>
    </row>
    <row r="17" spans="2:82">
      <c r="B17" s="18" t="s">
        <v>230</v>
      </c>
      <c r="C17" s="22">
        <v>0.61059368846348006</v>
      </c>
      <c r="D17" s="22">
        <v>0.63960293726512996</v>
      </c>
      <c r="E17" s="22">
        <v>0.58540249675634204</v>
      </c>
      <c r="F17" s="22"/>
      <c r="G17" s="22">
        <v>0.53711995914183197</v>
      </c>
      <c r="H17" s="22">
        <v>0.59623944057947098</v>
      </c>
      <c r="I17" s="22">
        <v>0.57554503699274395</v>
      </c>
      <c r="J17" s="22">
        <v>0.60478416292165504</v>
      </c>
      <c r="K17" s="22">
        <v>0.61823364297588201</v>
      </c>
      <c r="L17" s="22">
        <v>0.69941266323266205</v>
      </c>
      <c r="M17" s="22"/>
      <c r="N17" s="22">
        <v>0.71856230699080104</v>
      </c>
      <c r="O17" s="22">
        <v>0.61783835892836403</v>
      </c>
      <c r="P17" s="22">
        <v>0.55599405483789599</v>
      </c>
      <c r="Q17" s="22">
        <v>0.53401807799857104</v>
      </c>
      <c r="R17" s="22"/>
      <c r="S17" s="22">
        <v>0.59164529462489701</v>
      </c>
      <c r="T17" s="22">
        <v>0.63175259206202705</v>
      </c>
      <c r="U17" s="22">
        <v>0.57215705244159398</v>
      </c>
      <c r="V17" s="22">
        <v>0.62079324540188097</v>
      </c>
      <c r="W17" s="22">
        <v>0.63289574714186603</v>
      </c>
      <c r="X17" s="22">
        <v>0.55428825112107205</v>
      </c>
      <c r="Y17" s="22">
        <v>0.60774287483360001</v>
      </c>
      <c r="Z17" s="22">
        <v>0.58874992346258403</v>
      </c>
      <c r="AA17" s="22">
        <v>0.64827280603033499</v>
      </c>
      <c r="AB17" s="22">
        <v>0.65036213032132595</v>
      </c>
      <c r="AC17" s="22">
        <v>0.63653966826987896</v>
      </c>
      <c r="AD17" s="22">
        <v>0.53215236416262601</v>
      </c>
      <c r="AE17" s="22"/>
      <c r="AF17" s="22">
        <v>0.30219894695246402</v>
      </c>
      <c r="AG17" s="22">
        <v>0.474411848105041</v>
      </c>
      <c r="AH17" s="22">
        <v>0.53689031744459903</v>
      </c>
      <c r="AI17" s="22">
        <v>0.57520625365201405</v>
      </c>
      <c r="AJ17" s="22">
        <v>0.60996813351928802</v>
      </c>
      <c r="AK17" s="22">
        <v>0.55072979392867305</v>
      </c>
      <c r="AL17" s="22">
        <v>0.59991578077884999</v>
      </c>
      <c r="AM17" s="22">
        <v>0.630135194061611</v>
      </c>
      <c r="AN17" s="22">
        <v>0.65582559482228797</v>
      </c>
      <c r="AO17" s="22">
        <v>0.73243154301758795</v>
      </c>
      <c r="AP17" s="22">
        <v>0.65202580678807398</v>
      </c>
      <c r="AQ17" s="22">
        <v>0.66256228094909997</v>
      </c>
      <c r="AR17" s="22">
        <v>0.67262968651862898</v>
      </c>
      <c r="AS17" s="22">
        <v>0.60789311551154601</v>
      </c>
      <c r="AT17" s="22">
        <v>0.81677581477511096</v>
      </c>
      <c r="AU17" s="22">
        <v>0.73108129700709601</v>
      </c>
      <c r="AV17" s="22"/>
      <c r="AW17" s="22">
        <v>0.60590476216528699</v>
      </c>
      <c r="AX17" s="22">
        <v>0.64456627687509205</v>
      </c>
      <c r="AY17" s="22">
        <v>0.58782663033225302</v>
      </c>
      <c r="AZ17" s="22">
        <v>0.586379552477718</v>
      </c>
      <c r="BA17" s="22">
        <v>0.61728788826541603</v>
      </c>
      <c r="BB17" s="22">
        <v>0.59530145653233602</v>
      </c>
      <c r="BC17" s="22"/>
      <c r="BD17" s="22">
        <v>0.54388377028729895</v>
      </c>
      <c r="BE17" s="22">
        <v>0.57210349053222298</v>
      </c>
      <c r="BF17" s="22">
        <v>0.65603558036143095</v>
      </c>
      <c r="BG17" s="22">
        <v>0.705562774309064</v>
      </c>
      <c r="BH17" s="22">
        <v>0.78128170911663597</v>
      </c>
      <c r="BI17" s="22"/>
      <c r="BJ17" s="22">
        <v>0.60818963231365297</v>
      </c>
      <c r="BK17" s="22">
        <v>0.62775458074033197</v>
      </c>
      <c r="BL17" s="22"/>
      <c r="BM17" s="22">
        <v>0.60776652650080298</v>
      </c>
      <c r="BN17" s="22">
        <v>0.62690383943653805</v>
      </c>
      <c r="BO17" s="22"/>
      <c r="BP17" s="22">
        <v>0.63215973176115703</v>
      </c>
      <c r="BQ17" s="22">
        <v>0.638272254796456</v>
      </c>
      <c r="BR17" s="22">
        <v>0.58778925737071996</v>
      </c>
      <c r="BS17" s="22">
        <v>0.60919312416339</v>
      </c>
      <c r="BT17" s="22"/>
      <c r="BU17" s="22">
        <v>0.70348791568939395</v>
      </c>
      <c r="BV17" s="22">
        <v>0.49234312276159797</v>
      </c>
      <c r="BW17" s="22"/>
      <c r="BX17" s="22">
        <v>0.72228165223110896</v>
      </c>
      <c r="BY17" s="22">
        <v>0.56629201119274397</v>
      </c>
      <c r="BZ17" s="22"/>
      <c r="CA17" s="22">
        <v>0.82830034733007396</v>
      </c>
      <c r="CB17" s="22">
        <v>0.43506457108670099</v>
      </c>
      <c r="CC17" s="22">
        <v>0.82048149157696904</v>
      </c>
      <c r="CD17" s="22">
        <v>0.49799285190665699</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0.17453165901498399</v>
      </c>
      <c r="D9" s="17">
        <v>0.18362916811317501</v>
      </c>
      <c r="E9" s="17">
        <v>0.165432856893899</v>
      </c>
      <c r="F9" s="17"/>
      <c r="G9" s="17">
        <v>0.13507531917115201</v>
      </c>
      <c r="H9" s="17">
        <v>0.179691597288686</v>
      </c>
      <c r="I9" s="17">
        <v>0.18701167846755201</v>
      </c>
      <c r="J9" s="17">
        <v>0.16676691700228299</v>
      </c>
      <c r="K9" s="17">
        <v>0.177103915347647</v>
      </c>
      <c r="L9" s="17">
        <v>0.19098870287111899</v>
      </c>
      <c r="M9" s="17"/>
      <c r="N9" s="17">
        <v>0.207882742540895</v>
      </c>
      <c r="O9" s="17">
        <v>0.175329238702611</v>
      </c>
      <c r="P9" s="17">
        <v>0.15193777373401801</v>
      </c>
      <c r="Q9" s="17">
        <v>0.15835865699891</v>
      </c>
      <c r="R9" s="17"/>
      <c r="S9" s="17">
        <v>0.20826822767071701</v>
      </c>
      <c r="T9" s="17">
        <v>0.16486053911363099</v>
      </c>
      <c r="U9" s="17">
        <v>0.189944456325846</v>
      </c>
      <c r="V9" s="17">
        <v>0.13027473693614799</v>
      </c>
      <c r="W9" s="17">
        <v>0.16636456881533099</v>
      </c>
      <c r="X9" s="17">
        <v>0.15860245731120201</v>
      </c>
      <c r="Y9" s="17">
        <v>0.153325120802633</v>
      </c>
      <c r="Z9" s="17">
        <v>0.18852686618852699</v>
      </c>
      <c r="AA9" s="17">
        <v>0.18071271311534101</v>
      </c>
      <c r="AB9" s="17">
        <v>0.17473582342507701</v>
      </c>
      <c r="AC9" s="17">
        <v>0.19498162469732599</v>
      </c>
      <c r="AD9" s="17">
        <v>0.198041544121902</v>
      </c>
      <c r="AE9" s="17"/>
      <c r="AF9" s="17">
        <v>7.9302327035478903E-2</v>
      </c>
      <c r="AG9" s="17">
        <v>0.178213473658836</v>
      </c>
      <c r="AH9" s="17">
        <v>0.158024404492907</v>
      </c>
      <c r="AI9" s="17">
        <v>0.139045289403783</v>
      </c>
      <c r="AJ9" s="17">
        <v>0.181087415512037</v>
      </c>
      <c r="AK9" s="17">
        <v>0.16860573732189299</v>
      </c>
      <c r="AL9" s="17">
        <v>0.16926708213793601</v>
      </c>
      <c r="AM9" s="17">
        <v>0.21571962861868499</v>
      </c>
      <c r="AN9" s="17">
        <v>0.14950999289126499</v>
      </c>
      <c r="AO9" s="17">
        <v>0.17155672631225599</v>
      </c>
      <c r="AP9" s="17">
        <v>0.16234443302922399</v>
      </c>
      <c r="AQ9" s="17">
        <v>0.16484754353300801</v>
      </c>
      <c r="AR9" s="17">
        <v>0.197420039519035</v>
      </c>
      <c r="AS9" s="17">
        <v>0.12835632356565399</v>
      </c>
      <c r="AT9" s="17">
        <v>0.254809584950488</v>
      </c>
      <c r="AU9" s="17">
        <v>0.27034508185304901</v>
      </c>
      <c r="AV9" s="17"/>
      <c r="AW9" s="17">
        <v>0.19930235677139399</v>
      </c>
      <c r="AX9" s="17">
        <v>0.16415610836991901</v>
      </c>
      <c r="AY9" s="17">
        <v>0.16900719721991</v>
      </c>
      <c r="AZ9" s="17">
        <v>0.17412012885299499</v>
      </c>
      <c r="BA9" s="17">
        <v>0.16235611177523299</v>
      </c>
      <c r="BB9" s="17">
        <v>0.16327797299174701</v>
      </c>
      <c r="BC9" s="17"/>
      <c r="BD9" s="17">
        <v>0.16303643401495899</v>
      </c>
      <c r="BE9" s="17">
        <v>0.14837444358535701</v>
      </c>
      <c r="BF9" s="17">
        <v>0.196525296277927</v>
      </c>
      <c r="BG9" s="17">
        <v>0.20277546928176701</v>
      </c>
      <c r="BH9" s="17">
        <v>0.26964095586067999</v>
      </c>
      <c r="BI9" s="17"/>
      <c r="BJ9" s="17">
        <v>0.172044153220094</v>
      </c>
      <c r="BK9" s="17">
        <v>0.18612419385487999</v>
      </c>
      <c r="BL9" s="17"/>
      <c r="BM9" s="17">
        <v>0.17383984704385499</v>
      </c>
      <c r="BN9" s="17">
        <v>0.178057943843729</v>
      </c>
      <c r="BO9" s="17"/>
      <c r="BP9" s="17">
        <v>0.18017491718186401</v>
      </c>
      <c r="BQ9" s="17">
        <v>0.210890887611759</v>
      </c>
      <c r="BR9" s="17">
        <v>0.21116993394575001</v>
      </c>
      <c r="BS9" s="17">
        <v>0.16652789834643</v>
      </c>
      <c r="BT9" s="17"/>
      <c r="BU9" s="17">
        <v>0.202500909370983</v>
      </c>
      <c r="BV9" s="17">
        <v>0.13892794309395901</v>
      </c>
      <c r="BW9" s="17"/>
      <c r="BX9" s="17">
        <v>0.23701940927770601</v>
      </c>
      <c r="BY9" s="17">
        <v>0.149745531198444</v>
      </c>
      <c r="BZ9" s="17"/>
      <c r="CA9" s="17">
        <v>0.31203383567125897</v>
      </c>
      <c r="CB9" s="17">
        <v>9.9606142089213701E-2</v>
      </c>
      <c r="CC9" s="17">
        <v>0.27613057911563599</v>
      </c>
      <c r="CD9" s="17">
        <v>0.101975690343251</v>
      </c>
    </row>
    <row r="10" spans="2:82">
      <c r="B10" s="18" t="s">
        <v>224</v>
      </c>
      <c r="C10" s="17">
        <v>0.51325863007021899</v>
      </c>
      <c r="D10" s="17">
        <v>0.50945334699735501</v>
      </c>
      <c r="E10" s="17">
        <v>0.51881328532722903</v>
      </c>
      <c r="F10" s="17"/>
      <c r="G10" s="17">
        <v>0.51881258827416199</v>
      </c>
      <c r="H10" s="17">
        <v>0.49156822360881303</v>
      </c>
      <c r="I10" s="17">
        <v>0.48622051273177203</v>
      </c>
      <c r="J10" s="17">
        <v>0.51381363418787995</v>
      </c>
      <c r="K10" s="17">
        <v>0.52900757187880498</v>
      </c>
      <c r="L10" s="17">
        <v>0.53830584954939398</v>
      </c>
      <c r="M10" s="17"/>
      <c r="N10" s="17">
        <v>0.56754499013583404</v>
      </c>
      <c r="O10" s="17">
        <v>0.52360738263807804</v>
      </c>
      <c r="P10" s="17">
        <v>0.48792597278647998</v>
      </c>
      <c r="Q10" s="17">
        <v>0.46791545388426697</v>
      </c>
      <c r="R10" s="17"/>
      <c r="S10" s="17">
        <v>0.47132499031130898</v>
      </c>
      <c r="T10" s="17">
        <v>0.54708385420441796</v>
      </c>
      <c r="U10" s="17">
        <v>0.50290483701385003</v>
      </c>
      <c r="V10" s="17">
        <v>0.53799080582595105</v>
      </c>
      <c r="W10" s="17">
        <v>0.53337543346451199</v>
      </c>
      <c r="X10" s="17">
        <v>0.48894025179129302</v>
      </c>
      <c r="Y10" s="17">
        <v>0.548018915113475</v>
      </c>
      <c r="Z10" s="17">
        <v>0.47064907777072101</v>
      </c>
      <c r="AA10" s="17">
        <v>0.52880198274743995</v>
      </c>
      <c r="AB10" s="17">
        <v>0.51595486426237003</v>
      </c>
      <c r="AC10" s="17">
        <v>0.49923518352831397</v>
      </c>
      <c r="AD10" s="17">
        <v>0.46422971990455802</v>
      </c>
      <c r="AE10" s="17"/>
      <c r="AF10" s="17">
        <v>0.41162964221043102</v>
      </c>
      <c r="AG10" s="17">
        <v>0.410987148425347</v>
      </c>
      <c r="AH10" s="17">
        <v>0.46711308906332299</v>
      </c>
      <c r="AI10" s="17">
        <v>0.53296564608992203</v>
      </c>
      <c r="AJ10" s="17">
        <v>0.48611435621437199</v>
      </c>
      <c r="AK10" s="17">
        <v>0.46567610976856699</v>
      </c>
      <c r="AL10" s="17">
        <v>0.54218005621410204</v>
      </c>
      <c r="AM10" s="17">
        <v>0.47689405286325598</v>
      </c>
      <c r="AN10" s="17">
        <v>0.55592475350140302</v>
      </c>
      <c r="AO10" s="17">
        <v>0.56820975413061303</v>
      </c>
      <c r="AP10" s="17">
        <v>0.51703801003227201</v>
      </c>
      <c r="AQ10" s="17">
        <v>0.57080235244124</v>
      </c>
      <c r="AR10" s="17">
        <v>0.56284887258861604</v>
      </c>
      <c r="AS10" s="17">
        <v>0.57556120063329297</v>
      </c>
      <c r="AT10" s="17">
        <v>0.59582045802172501</v>
      </c>
      <c r="AU10" s="17">
        <v>0.516916931492168</v>
      </c>
      <c r="AV10" s="17"/>
      <c r="AW10" s="17">
        <v>0.49505917685456302</v>
      </c>
      <c r="AX10" s="17">
        <v>0.54390895480268797</v>
      </c>
      <c r="AY10" s="17">
        <v>0.50994522297186196</v>
      </c>
      <c r="AZ10" s="17">
        <v>0.48520246083403201</v>
      </c>
      <c r="BA10" s="17">
        <v>0.53313965457899903</v>
      </c>
      <c r="BB10" s="17">
        <v>0.51493643333379202</v>
      </c>
      <c r="BC10" s="17"/>
      <c r="BD10" s="17">
        <v>0.456533191830433</v>
      </c>
      <c r="BE10" s="17">
        <v>0.50660647811938597</v>
      </c>
      <c r="BF10" s="17">
        <v>0.53978207359271502</v>
      </c>
      <c r="BG10" s="17">
        <v>0.56125410285420496</v>
      </c>
      <c r="BH10" s="17">
        <v>0.48226260917012098</v>
      </c>
      <c r="BI10" s="17"/>
      <c r="BJ10" s="17">
        <v>0.51544305088083098</v>
      </c>
      <c r="BK10" s="17">
        <v>0.50529233173646004</v>
      </c>
      <c r="BL10" s="17"/>
      <c r="BM10" s="17">
        <v>0.51483126923121902</v>
      </c>
      <c r="BN10" s="17">
        <v>0.51079156681502302</v>
      </c>
      <c r="BO10" s="17"/>
      <c r="BP10" s="17">
        <v>0.51460784361686696</v>
      </c>
      <c r="BQ10" s="17">
        <v>0.50281102645974196</v>
      </c>
      <c r="BR10" s="17">
        <v>0.49055042987888797</v>
      </c>
      <c r="BS10" s="17">
        <v>0.52148126027708497</v>
      </c>
      <c r="BT10" s="17"/>
      <c r="BU10" s="17">
        <v>0.54756686304581603</v>
      </c>
      <c r="BV10" s="17">
        <v>0.46958564759596999</v>
      </c>
      <c r="BW10" s="17"/>
      <c r="BX10" s="17">
        <v>0.53054664419307296</v>
      </c>
      <c r="BY10" s="17">
        <v>0.50640123920654401</v>
      </c>
      <c r="BZ10" s="17"/>
      <c r="CA10" s="17">
        <v>0.55044192514634604</v>
      </c>
      <c r="CB10" s="17">
        <v>0.45865611807058698</v>
      </c>
      <c r="CC10" s="17">
        <v>0.57998365861658296</v>
      </c>
      <c r="CD10" s="17">
        <v>0.48465252781804702</v>
      </c>
    </row>
    <row r="11" spans="2:82">
      <c r="B11" s="18" t="s">
        <v>225</v>
      </c>
      <c r="C11" s="17">
        <v>0.206239745115671</v>
      </c>
      <c r="D11" s="17">
        <v>0.20762247189994101</v>
      </c>
      <c r="E11" s="17">
        <v>0.203467806601315</v>
      </c>
      <c r="F11" s="17"/>
      <c r="G11" s="17">
        <v>0.20719239444625201</v>
      </c>
      <c r="H11" s="17">
        <v>0.20956634433583399</v>
      </c>
      <c r="I11" s="17">
        <v>0.20969416672604199</v>
      </c>
      <c r="J11" s="17">
        <v>0.208977927376293</v>
      </c>
      <c r="K11" s="17">
        <v>0.19380529237785199</v>
      </c>
      <c r="L11" s="17">
        <v>0.206184014586591</v>
      </c>
      <c r="M11" s="17"/>
      <c r="N11" s="17">
        <v>0.15709026104809001</v>
      </c>
      <c r="O11" s="17">
        <v>0.195394191900053</v>
      </c>
      <c r="P11" s="17">
        <v>0.23041386887048099</v>
      </c>
      <c r="Q11" s="17">
        <v>0.24888094570932801</v>
      </c>
      <c r="R11" s="17"/>
      <c r="S11" s="17">
        <v>0.213764759509675</v>
      </c>
      <c r="T11" s="17">
        <v>0.21011163393169199</v>
      </c>
      <c r="U11" s="17">
        <v>0.199691903252566</v>
      </c>
      <c r="V11" s="17">
        <v>0.22714100857032299</v>
      </c>
      <c r="W11" s="17">
        <v>0.18812599466596</v>
      </c>
      <c r="X11" s="17">
        <v>0.228849621151793</v>
      </c>
      <c r="Y11" s="17">
        <v>0.18676762661895399</v>
      </c>
      <c r="Z11" s="17">
        <v>0.26011504439280703</v>
      </c>
      <c r="AA11" s="17">
        <v>0.18410030500026001</v>
      </c>
      <c r="AB11" s="17">
        <v>0.191003241713325</v>
      </c>
      <c r="AC11" s="17">
        <v>0.193319827056041</v>
      </c>
      <c r="AD11" s="17">
        <v>0.21204833953611801</v>
      </c>
      <c r="AE11" s="17"/>
      <c r="AF11" s="17">
        <v>0.377318069164991</v>
      </c>
      <c r="AG11" s="17">
        <v>0.24790175523111199</v>
      </c>
      <c r="AH11" s="17">
        <v>0.254959924916281</v>
      </c>
      <c r="AI11" s="17">
        <v>0.20518948682782401</v>
      </c>
      <c r="AJ11" s="17">
        <v>0.21010592684231499</v>
      </c>
      <c r="AK11" s="17">
        <v>0.26065229642528998</v>
      </c>
      <c r="AL11" s="17">
        <v>0.19046369916683401</v>
      </c>
      <c r="AM11" s="17">
        <v>0.21555856725292399</v>
      </c>
      <c r="AN11" s="17">
        <v>0.201702137429629</v>
      </c>
      <c r="AO11" s="17">
        <v>0.18928782082249199</v>
      </c>
      <c r="AP11" s="17">
        <v>0.199056493493768</v>
      </c>
      <c r="AQ11" s="17">
        <v>0.137961153649791</v>
      </c>
      <c r="AR11" s="17">
        <v>0.17908469877111099</v>
      </c>
      <c r="AS11" s="17">
        <v>0.202926405095542</v>
      </c>
      <c r="AT11" s="17">
        <v>7.2425752010176203E-2</v>
      </c>
      <c r="AU11" s="17">
        <v>0.17223451351823399</v>
      </c>
      <c r="AV11" s="17"/>
      <c r="AW11" s="17">
        <v>0.20125000498891399</v>
      </c>
      <c r="AX11" s="17">
        <v>0.20207254577617501</v>
      </c>
      <c r="AY11" s="17">
        <v>0.18726388092277799</v>
      </c>
      <c r="AZ11" s="17">
        <v>0.211796497221443</v>
      </c>
      <c r="BA11" s="17">
        <v>0.23294524700455499</v>
      </c>
      <c r="BB11" s="17">
        <v>0.21445197917351699</v>
      </c>
      <c r="BC11" s="17"/>
      <c r="BD11" s="17">
        <v>0.26031089227454401</v>
      </c>
      <c r="BE11" s="17">
        <v>0.215106521055838</v>
      </c>
      <c r="BF11" s="17">
        <v>0.171967023616066</v>
      </c>
      <c r="BG11" s="17">
        <v>0.15615439893216501</v>
      </c>
      <c r="BH11" s="17">
        <v>0.204819516590874</v>
      </c>
      <c r="BI11" s="17"/>
      <c r="BJ11" s="17">
        <v>0.210789870598145</v>
      </c>
      <c r="BK11" s="17">
        <v>0.18744872875757601</v>
      </c>
      <c r="BL11" s="17"/>
      <c r="BM11" s="17">
        <v>0.206815343438676</v>
      </c>
      <c r="BN11" s="17">
        <v>0.20030436838591001</v>
      </c>
      <c r="BO11" s="17"/>
      <c r="BP11" s="17">
        <v>0.193355112729474</v>
      </c>
      <c r="BQ11" s="17">
        <v>0.177313503335949</v>
      </c>
      <c r="BR11" s="17">
        <v>0.22902490987723501</v>
      </c>
      <c r="BS11" s="17">
        <v>0.20998835355634701</v>
      </c>
      <c r="BT11" s="17"/>
      <c r="BU11" s="17">
        <v>0.165314403991218</v>
      </c>
      <c r="BV11" s="17">
        <v>0.25833603660792598</v>
      </c>
      <c r="BW11" s="17"/>
      <c r="BX11" s="17">
        <v>0.15293301291115</v>
      </c>
      <c r="BY11" s="17">
        <v>0.22738416898031899</v>
      </c>
      <c r="BZ11" s="17"/>
      <c r="CA11" s="17">
        <v>0.111963752355893</v>
      </c>
      <c r="CB11" s="17">
        <v>0.292811603136996</v>
      </c>
      <c r="CC11" s="17">
        <v>9.9344069359362602E-2</v>
      </c>
      <c r="CD11" s="17">
        <v>0.26198356540419998</v>
      </c>
    </row>
    <row r="12" spans="2:82">
      <c r="B12" s="18" t="s">
        <v>226</v>
      </c>
      <c r="C12" s="17">
        <v>4.3043051366756999E-2</v>
      </c>
      <c r="D12" s="17">
        <v>4.8133448839064202E-2</v>
      </c>
      <c r="E12" s="17">
        <v>3.7847974806877002E-2</v>
      </c>
      <c r="F12" s="17"/>
      <c r="G12" s="17">
        <v>7.9087355574147603E-2</v>
      </c>
      <c r="H12" s="17">
        <v>5.0833364938775598E-2</v>
      </c>
      <c r="I12" s="17">
        <v>5.0082713415538299E-2</v>
      </c>
      <c r="J12" s="17">
        <v>2.8620310790042101E-2</v>
      </c>
      <c r="K12" s="17">
        <v>4.5615017215777598E-2</v>
      </c>
      <c r="L12" s="17">
        <v>1.69513395107476E-2</v>
      </c>
      <c r="M12" s="17"/>
      <c r="N12" s="17">
        <v>3.4786010793126002E-2</v>
      </c>
      <c r="O12" s="17">
        <v>3.8879500476003102E-2</v>
      </c>
      <c r="P12" s="17">
        <v>5.6785547460810902E-2</v>
      </c>
      <c r="Q12" s="17">
        <v>4.5325677478414601E-2</v>
      </c>
      <c r="R12" s="17"/>
      <c r="S12" s="17">
        <v>5.0231583373297799E-2</v>
      </c>
      <c r="T12" s="17">
        <v>3.3854365210823599E-2</v>
      </c>
      <c r="U12" s="17">
        <v>6.20789422270695E-2</v>
      </c>
      <c r="V12" s="17">
        <v>2.39194393900625E-2</v>
      </c>
      <c r="W12" s="17">
        <v>5.1822433966925499E-2</v>
      </c>
      <c r="X12" s="17">
        <v>4.9312273272724097E-2</v>
      </c>
      <c r="Y12" s="17">
        <v>4.9005140013463698E-2</v>
      </c>
      <c r="Z12" s="17">
        <v>4.4786615068951999E-2</v>
      </c>
      <c r="AA12" s="17">
        <v>3.3943237310078998E-2</v>
      </c>
      <c r="AB12" s="17">
        <v>4.2061691511677997E-2</v>
      </c>
      <c r="AC12" s="17">
        <v>5.0634612253780999E-2</v>
      </c>
      <c r="AD12" s="17">
        <v>2.2059945349952498E-2</v>
      </c>
      <c r="AE12" s="17"/>
      <c r="AF12" s="17">
        <v>5.0528384650119398E-2</v>
      </c>
      <c r="AG12" s="17">
        <v>6.2513403456510894E-2</v>
      </c>
      <c r="AH12" s="17">
        <v>2.29749323850281E-2</v>
      </c>
      <c r="AI12" s="17">
        <v>5.7880768810665298E-2</v>
      </c>
      <c r="AJ12" s="17">
        <v>4.91465260871752E-2</v>
      </c>
      <c r="AK12" s="17">
        <v>3.5859719283056E-2</v>
      </c>
      <c r="AL12" s="17">
        <v>4.5470639110075997E-2</v>
      </c>
      <c r="AM12" s="17">
        <v>3.8927177190929599E-2</v>
      </c>
      <c r="AN12" s="17">
        <v>3.9101309045912601E-2</v>
      </c>
      <c r="AO12" s="17">
        <v>3.3105573174197198E-2</v>
      </c>
      <c r="AP12" s="17">
        <v>6.0309957485808398E-2</v>
      </c>
      <c r="AQ12" s="17">
        <v>6.8370294039874505E-2</v>
      </c>
      <c r="AR12" s="17">
        <v>3.7577795536889197E-2</v>
      </c>
      <c r="AS12" s="17">
        <v>1.8833005035669301E-2</v>
      </c>
      <c r="AT12" s="17">
        <v>5.4675138812624702E-2</v>
      </c>
      <c r="AU12" s="17">
        <v>1.7414715312763999E-2</v>
      </c>
      <c r="AV12" s="17"/>
      <c r="AW12" s="17">
        <v>3.9811800271503002E-2</v>
      </c>
      <c r="AX12" s="17">
        <v>4.1509615462503903E-2</v>
      </c>
      <c r="AY12" s="17">
        <v>5.0177135394258901E-2</v>
      </c>
      <c r="AZ12" s="17">
        <v>5.0410381221292801E-2</v>
      </c>
      <c r="BA12" s="17">
        <v>2.11888613250646E-2</v>
      </c>
      <c r="BB12" s="17">
        <v>6.3668524231610693E-2</v>
      </c>
      <c r="BC12" s="17"/>
      <c r="BD12" s="17">
        <v>4.2017015903786099E-2</v>
      </c>
      <c r="BE12" s="17">
        <v>5.4197913420322603E-2</v>
      </c>
      <c r="BF12" s="17">
        <v>4.0463365484937702E-2</v>
      </c>
      <c r="BG12" s="17">
        <v>3.79190248283253E-2</v>
      </c>
      <c r="BH12" s="17">
        <v>3.0050927032158899E-2</v>
      </c>
      <c r="BI12" s="17"/>
      <c r="BJ12" s="17">
        <v>4.1833778582674001E-2</v>
      </c>
      <c r="BK12" s="17">
        <v>4.9990128910958401E-2</v>
      </c>
      <c r="BL12" s="17"/>
      <c r="BM12" s="17">
        <v>4.2869831153193899E-2</v>
      </c>
      <c r="BN12" s="17">
        <v>4.3692081159775097E-2</v>
      </c>
      <c r="BO12" s="17"/>
      <c r="BP12" s="17">
        <v>4.2090995252192599E-2</v>
      </c>
      <c r="BQ12" s="17">
        <v>4.9629446407249901E-2</v>
      </c>
      <c r="BR12" s="17">
        <v>4.4450762990814102E-2</v>
      </c>
      <c r="BS12" s="17">
        <v>4.0559001487788397E-2</v>
      </c>
      <c r="BT12" s="17"/>
      <c r="BU12" s="17">
        <v>3.7721959180672199E-2</v>
      </c>
      <c r="BV12" s="17">
        <v>4.98165848784375E-2</v>
      </c>
      <c r="BW12" s="17"/>
      <c r="BX12" s="17">
        <v>3.5820907294504399E-2</v>
      </c>
      <c r="BY12" s="17">
        <v>4.5907756614292701E-2</v>
      </c>
      <c r="BZ12" s="17"/>
      <c r="CA12" s="17">
        <v>1.7306092158187701E-2</v>
      </c>
      <c r="CB12" s="17">
        <v>6.6883412694145203E-2</v>
      </c>
      <c r="CC12" s="17">
        <v>1.9648349946364298E-2</v>
      </c>
      <c r="CD12" s="17">
        <v>5.1856021191391002E-2</v>
      </c>
    </row>
    <row r="13" spans="2:82">
      <c r="B13" s="18" t="s">
        <v>227</v>
      </c>
      <c r="C13" s="17">
        <v>1.5455540110289699E-2</v>
      </c>
      <c r="D13" s="17">
        <v>2.1625656638132401E-2</v>
      </c>
      <c r="E13" s="17">
        <v>9.5440213517424301E-3</v>
      </c>
      <c r="F13" s="17"/>
      <c r="G13" s="17">
        <v>1.46381816914308E-2</v>
      </c>
      <c r="H13" s="17">
        <v>9.9950915501726603E-3</v>
      </c>
      <c r="I13" s="17">
        <v>2.405120465689E-2</v>
      </c>
      <c r="J13" s="17">
        <v>1.47493286533805E-2</v>
      </c>
      <c r="K13" s="17">
        <v>1.5021604149188199E-2</v>
      </c>
      <c r="L13" s="17">
        <v>1.42994081086779E-2</v>
      </c>
      <c r="M13" s="17"/>
      <c r="N13" s="17">
        <v>9.9279912459870091E-3</v>
      </c>
      <c r="O13" s="17">
        <v>1.86305732582791E-2</v>
      </c>
      <c r="P13" s="17">
        <v>1.85027011073319E-2</v>
      </c>
      <c r="Q13" s="17">
        <v>1.47670640798552E-2</v>
      </c>
      <c r="R13" s="17"/>
      <c r="S13" s="17">
        <v>2.00422022760476E-2</v>
      </c>
      <c r="T13" s="17">
        <v>8.5314102629460709E-3</v>
      </c>
      <c r="U13" s="17">
        <v>0</v>
      </c>
      <c r="V13" s="17">
        <v>1.57147618968249E-2</v>
      </c>
      <c r="W13" s="17">
        <v>2.2472256935796499E-2</v>
      </c>
      <c r="X13" s="17">
        <v>2.25768157590697E-2</v>
      </c>
      <c r="Y13" s="17">
        <v>1.1244694658438701E-2</v>
      </c>
      <c r="Z13" s="17">
        <v>6.3575474433801701E-3</v>
      </c>
      <c r="AA13" s="17">
        <v>1.6705676754796901E-2</v>
      </c>
      <c r="AB13" s="17">
        <v>1.6496250721360801E-2</v>
      </c>
      <c r="AC13" s="17">
        <v>1.2341562911991099E-2</v>
      </c>
      <c r="AD13" s="17">
        <v>4.7597622040707603E-2</v>
      </c>
      <c r="AE13" s="17"/>
      <c r="AF13" s="17">
        <v>0</v>
      </c>
      <c r="AG13" s="17">
        <v>3.9269096274351302E-2</v>
      </c>
      <c r="AH13" s="17">
        <v>1.8833759738160299E-2</v>
      </c>
      <c r="AI13" s="17">
        <v>1.48488429094087E-2</v>
      </c>
      <c r="AJ13" s="17">
        <v>1.5637942898117999E-2</v>
      </c>
      <c r="AK13" s="17">
        <v>1.4489088258926501E-2</v>
      </c>
      <c r="AL13" s="17">
        <v>1.26802913787005E-2</v>
      </c>
      <c r="AM13" s="17">
        <v>3.7997843989152598E-3</v>
      </c>
      <c r="AN13" s="17">
        <v>1.2427246542544099E-2</v>
      </c>
      <c r="AO13" s="17">
        <v>1.11122917389036E-2</v>
      </c>
      <c r="AP13" s="17">
        <v>2.0105281979788399E-2</v>
      </c>
      <c r="AQ13" s="17">
        <v>2.19151094805221E-2</v>
      </c>
      <c r="AR13" s="17">
        <v>1.10567077708227E-2</v>
      </c>
      <c r="AS13" s="17">
        <v>2.8521089198065001E-2</v>
      </c>
      <c r="AT13" s="17">
        <v>9.2671311844595098E-3</v>
      </c>
      <c r="AU13" s="17">
        <v>1.13491747726854E-2</v>
      </c>
      <c r="AV13" s="17"/>
      <c r="AW13" s="17">
        <v>2.47012072079595E-2</v>
      </c>
      <c r="AX13" s="17">
        <v>4.3733019714154303E-3</v>
      </c>
      <c r="AY13" s="17">
        <v>2.7664323547169401E-2</v>
      </c>
      <c r="AZ13" s="17">
        <v>2.00912196088773E-2</v>
      </c>
      <c r="BA13" s="17">
        <v>6.25967243625944E-3</v>
      </c>
      <c r="BB13" s="17">
        <v>4.8237565438722296E-3</v>
      </c>
      <c r="BC13" s="17"/>
      <c r="BD13" s="17">
        <v>1.5413053140986401E-2</v>
      </c>
      <c r="BE13" s="17">
        <v>1.5577381004676301E-2</v>
      </c>
      <c r="BF13" s="17">
        <v>1.1714838938859599E-2</v>
      </c>
      <c r="BG13" s="17">
        <v>1.8288443645515701E-2</v>
      </c>
      <c r="BH13" s="17">
        <v>1.32259913461658E-2</v>
      </c>
      <c r="BI13" s="17"/>
      <c r="BJ13" s="17">
        <v>1.3780818954404001E-2</v>
      </c>
      <c r="BK13" s="17">
        <v>2.2211334709042799E-2</v>
      </c>
      <c r="BL13" s="17"/>
      <c r="BM13" s="17">
        <v>1.47173682626208E-2</v>
      </c>
      <c r="BN13" s="17">
        <v>1.9513865610938701E-2</v>
      </c>
      <c r="BO13" s="17"/>
      <c r="BP13" s="17">
        <v>2.0890133897494799E-2</v>
      </c>
      <c r="BQ13" s="17">
        <v>1.9579578725935302E-2</v>
      </c>
      <c r="BR13" s="17">
        <v>1.2708673129635299E-2</v>
      </c>
      <c r="BS13" s="17">
        <v>1.33517476006722E-2</v>
      </c>
      <c r="BT13" s="17"/>
      <c r="BU13" s="17">
        <v>1.3598815937798299E-2</v>
      </c>
      <c r="BV13" s="17">
        <v>1.7819074318023799E-2</v>
      </c>
      <c r="BW13" s="17"/>
      <c r="BX13" s="17">
        <v>1.44681136065765E-2</v>
      </c>
      <c r="BY13" s="17">
        <v>1.5847208548144798E-2</v>
      </c>
      <c r="BZ13" s="17"/>
      <c r="CA13" s="17">
        <v>2.7804994744391001E-3</v>
      </c>
      <c r="CB13" s="17">
        <v>2.8101897009035801E-2</v>
      </c>
      <c r="CC13" s="17">
        <v>5.8697603168583502E-3</v>
      </c>
      <c r="CD13" s="17">
        <v>1.68474258608012E-2</v>
      </c>
    </row>
    <row r="14" spans="2:82">
      <c r="B14" s="18" t="s">
        <v>124</v>
      </c>
      <c r="C14" s="17">
        <v>4.7471374322079797E-2</v>
      </c>
      <c r="D14" s="17">
        <v>2.9535907512332201E-2</v>
      </c>
      <c r="E14" s="17">
        <v>6.4894055018937594E-2</v>
      </c>
      <c r="F14" s="17"/>
      <c r="G14" s="17">
        <v>4.51941608428559E-2</v>
      </c>
      <c r="H14" s="17">
        <v>5.8345378277718803E-2</v>
      </c>
      <c r="I14" s="17">
        <v>4.2939724002204603E-2</v>
      </c>
      <c r="J14" s="17">
        <v>6.7071881990121304E-2</v>
      </c>
      <c r="K14" s="17">
        <v>3.9446599030730001E-2</v>
      </c>
      <c r="L14" s="17">
        <v>3.3270685373470603E-2</v>
      </c>
      <c r="M14" s="17"/>
      <c r="N14" s="17">
        <v>2.27680042360675E-2</v>
      </c>
      <c r="O14" s="17">
        <v>4.8159113024975803E-2</v>
      </c>
      <c r="P14" s="17">
        <v>5.4434136040878198E-2</v>
      </c>
      <c r="Q14" s="17">
        <v>6.4752201849224797E-2</v>
      </c>
      <c r="R14" s="17"/>
      <c r="S14" s="17">
        <v>3.6368236858953303E-2</v>
      </c>
      <c r="T14" s="17">
        <v>3.5558197276488297E-2</v>
      </c>
      <c r="U14" s="17">
        <v>4.5379861180667801E-2</v>
      </c>
      <c r="V14" s="17">
        <v>6.4959247380690296E-2</v>
      </c>
      <c r="W14" s="17">
        <v>3.7839312151474902E-2</v>
      </c>
      <c r="X14" s="17">
        <v>5.1718580713919E-2</v>
      </c>
      <c r="Y14" s="17">
        <v>5.1638502793036598E-2</v>
      </c>
      <c r="Z14" s="17">
        <v>2.9564849135612799E-2</v>
      </c>
      <c r="AA14" s="17">
        <v>5.5736085072083399E-2</v>
      </c>
      <c r="AB14" s="17">
        <v>5.9748128366189798E-2</v>
      </c>
      <c r="AC14" s="17">
        <v>4.9487189552547897E-2</v>
      </c>
      <c r="AD14" s="17">
        <v>5.6022829046762403E-2</v>
      </c>
      <c r="AE14" s="17"/>
      <c r="AF14" s="17">
        <v>8.1221576938979301E-2</v>
      </c>
      <c r="AG14" s="17">
        <v>6.1115122953843103E-2</v>
      </c>
      <c r="AH14" s="17">
        <v>7.8093889404300704E-2</v>
      </c>
      <c r="AI14" s="17">
        <v>5.00699659583968E-2</v>
      </c>
      <c r="AJ14" s="17">
        <v>5.7907832445982098E-2</v>
      </c>
      <c r="AK14" s="17">
        <v>5.47170489422674E-2</v>
      </c>
      <c r="AL14" s="17">
        <v>3.9938231992351601E-2</v>
      </c>
      <c r="AM14" s="17">
        <v>4.9100789675290198E-2</v>
      </c>
      <c r="AN14" s="17">
        <v>4.1334560589245999E-2</v>
      </c>
      <c r="AO14" s="17">
        <v>2.6727833821537601E-2</v>
      </c>
      <c r="AP14" s="17">
        <v>4.1145823979139497E-2</v>
      </c>
      <c r="AQ14" s="17">
        <v>3.6103546855564002E-2</v>
      </c>
      <c r="AR14" s="17">
        <v>1.2011885813526401E-2</v>
      </c>
      <c r="AS14" s="17">
        <v>4.5801976471776903E-2</v>
      </c>
      <c r="AT14" s="17">
        <v>1.3001935020526999E-2</v>
      </c>
      <c r="AU14" s="17">
        <v>1.17395830510993E-2</v>
      </c>
      <c r="AV14" s="17"/>
      <c r="AW14" s="17">
        <v>3.9875453905665499E-2</v>
      </c>
      <c r="AX14" s="17">
        <v>4.3979473617299501E-2</v>
      </c>
      <c r="AY14" s="17">
        <v>5.59422399440219E-2</v>
      </c>
      <c r="AZ14" s="17">
        <v>5.8379312261360401E-2</v>
      </c>
      <c r="BA14" s="17">
        <v>4.4110452879888899E-2</v>
      </c>
      <c r="BB14" s="17">
        <v>3.8841333725461301E-2</v>
      </c>
      <c r="BC14" s="17"/>
      <c r="BD14" s="17">
        <v>6.2689412835291905E-2</v>
      </c>
      <c r="BE14" s="17">
        <v>6.0137262814420403E-2</v>
      </c>
      <c r="BF14" s="17">
        <v>3.9547402089494997E-2</v>
      </c>
      <c r="BG14" s="17">
        <v>2.3608560458023099E-2</v>
      </c>
      <c r="BH14" s="17">
        <v>0</v>
      </c>
      <c r="BI14" s="17"/>
      <c r="BJ14" s="17">
        <v>4.6108327763852798E-2</v>
      </c>
      <c r="BK14" s="17">
        <v>4.8933282031083103E-2</v>
      </c>
      <c r="BL14" s="17"/>
      <c r="BM14" s="17">
        <v>4.69263408704352E-2</v>
      </c>
      <c r="BN14" s="17">
        <v>4.7640174184624302E-2</v>
      </c>
      <c r="BO14" s="17"/>
      <c r="BP14" s="17">
        <v>4.8880997322107003E-2</v>
      </c>
      <c r="BQ14" s="17">
        <v>3.9775557459365202E-2</v>
      </c>
      <c r="BR14" s="17">
        <v>1.2095290177677199E-2</v>
      </c>
      <c r="BS14" s="17">
        <v>4.8091738731677602E-2</v>
      </c>
      <c r="BT14" s="17"/>
      <c r="BU14" s="17">
        <v>3.3297048473512302E-2</v>
      </c>
      <c r="BV14" s="17">
        <v>6.55147135056834E-2</v>
      </c>
      <c r="BW14" s="17"/>
      <c r="BX14" s="17">
        <v>2.9211912716990699E-2</v>
      </c>
      <c r="BY14" s="17">
        <v>5.4714095452255099E-2</v>
      </c>
      <c r="BZ14" s="17"/>
      <c r="CA14" s="17">
        <v>5.4738951938754698E-3</v>
      </c>
      <c r="CB14" s="17">
        <v>5.3940827000022298E-2</v>
      </c>
      <c r="CC14" s="17">
        <v>1.9023582645196501E-2</v>
      </c>
      <c r="CD14" s="17">
        <v>8.2684769382309703E-2</v>
      </c>
    </row>
    <row r="15" spans="2:82">
      <c r="B15" s="18" t="s">
        <v>228</v>
      </c>
      <c r="C15" s="21">
        <v>0.68779028908520201</v>
      </c>
      <c r="D15" s="21">
        <v>0.69308251511052998</v>
      </c>
      <c r="E15" s="21">
        <v>0.68424614222112801</v>
      </c>
      <c r="F15" s="21"/>
      <c r="G15" s="21">
        <v>0.653887907445314</v>
      </c>
      <c r="H15" s="21">
        <v>0.67125982089749903</v>
      </c>
      <c r="I15" s="21">
        <v>0.67323219119932498</v>
      </c>
      <c r="J15" s="21">
        <v>0.68058055119016303</v>
      </c>
      <c r="K15" s="21">
        <v>0.70611148722645201</v>
      </c>
      <c r="L15" s="21">
        <v>0.729294552420513</v>
      </c>
      <c r="M15" s="21"/>
      <c r="N15" s="21">
        <v>0.77542773267672904</v>
      </c>
      <c r="O15" s="21">
        <v>0.69893662134068901</v>
      </c>
      <c r="P15" s="21">
        <v>0.63986374652049804</v>
      </c>
      <c r="Q15" s="21">
        <v>0.62627411088317697</v>
      </c>
      <c r="R15" s="21"/>
      <c r="S15" s="21">
        <v>0.67959321798202699</v>
      </c>
      <c r="T15" s="21">
        <v>0.71194439331804904</v>
      </c>
      <c r="U15" s="21">
        <v>0.69284929333969603</v>
      </c>
      <c r="V15" s="21">
        <v>0.66826554276209904</v>
      </c>
      <c r="W15" s="21">
        <v>0.69974000227984301</v>
      </c>
      <c r="X15" s="21">
        <v>0.64754270910249501</v>
      </c>
      <c r="Y15" s="21">
        <v>0.70134403591610694</v>
      </c>
      <c r="Z15" s="21">
        <v>0.65917594395924795</v>
      </c>
      <c r="AA15" s="21">
        <v>0.70951469586278104</v>
      </c>
      <c r="AB15" s="21">
        <v>0.69069068768744701</v>
      </c>
      <c r="AC15" s="21">
        <v>0.69421680822563903</v>
      </c>
      <c r="AD15" s="21">
        <v>0.66227126402645897</v>
      </c>
      <c r="AE15" s="21"/>
      <c r="AF15" s="21">
        <v>0.49093196924590998</v>
      </c>
      <c r="AG15" s="21">
        <v>0.589200622084183</v>
      </c>
      <c r="AH15" s="21">
        <v>0.62513749355623005</v>
      </c>
      <c r="AI15" s="21">
        <v>0.67201093549370505</v>
      </c>
      <c r="AJ15" s="21">
        <v>0.66720177172640904</v>
      </c>
      <c r="AK15" s="21">
        <v>0.63428184709045998</v>
      </c>
      <c r="AL15" s="21">
        <v>0.71144713835203799</v>
      </c>
      <c r="AM15" s="21">
        <v>0.69261368148194102</v>
      </c>
      <c r="AN15" s="21">
        <v>0.70543474639266801</v>
      </c>
      <c r="AO15" s="21">
        <v>0.73976648044286897</v>
      </c>
      <c r="AP15" s="21">
        <v>0.67938244306149598</v>
      </c>
      <c r="AQ15" s="21">
        <v>0.73564989597424901</v>
      </c>
      <c r="AR15" s="21">
        <v>0.76026891210765102</v>
      </c>
      <c r="AS15" s="21">
        <v>0.70391752419894704</v>
      </c>
      <c r="AT15" s="21">
        <v>0.85063004297221201</v>
      </c>
      <c r="AU15" s="21">
        <v>0.78726201334521695</v>
      </c>
      <c r="AV15" s="21"/>
      <c r="AW15" s="21">
        <v>0.69436153362595798</v>
      </c>
      <c r="AX15" s="21">
        <v>0.70806506317260598</v>
      </c>
      <c r="AY15" s="21">
        <v>0.67895242019177204</v>
      </c>
      <c r="AZ15" s="21">
        <v>0.65932258968702695</v>
      </c>
      <c r="BA15" s="21">
        <v>0.69549576635423205</v>
      </c>
      <c r="BB15" s="21">
        <v>0.67821440632553898</v>
      </c>
      <c r="BC15" s="21"/>
      <c r="BD15" s="21">
        <v>0.61956962584539199</v>
      </c>
      <c r="BE15" s="21">
        <v>0.65498092170474298</v>
      </c>
      <c r="BF15" s="21">
        <v>0.73630736987064205</v>
      </c>
      <c r="BG15" s="21">
        <v>0.764029572135971</v>
      </c>
      <c r="BH15" s="21">
        <v>0.75190356503080102</v>
      </c>
      <c r="BI15" s="21"/>
      <c r="BJ15" s="21">
        <v>0.68748720410092501</v>
      </c>
      <c r="BK15" s="21">
        <v>0.69141652559134004</v>
      </c>
      <c r="BL15" s="21"/>
      <c r="BM15" s="21">
        <v>0.68867111627507405</v>
      </c>
      <c r="BN15" s="21">
        <v>0.688849510658752</v>
      </c>
      <c r="BO15" s="21"/>
      <c r="BP15" s="21">
        <v>0.69478276079873102</v>
      </c>
      <c r="BQ15" s="21">
        <v>0.71370191407150096</v>
      </c>
      <c r="BR15" s="21">
        <v>0.70172036382463798</v>
      </c>
      <c r="BS15" s="21">
        <v>0.68800915862351497</v>
      </c>
      <c r="BT15" s="21"/>
      <c r="BU15" s="21">
        <v>0.75006777241679901</v>
      </c>
      <c r="BV15" s="21">
        <v>0.60851359068992905</v>
      </c>
      <c r="BW15" s="21"/>
      <c r="BX15" s="21">
        <v>0.767566053470779</v>
      </c>
      <c r="BY15" s="21">
        <v>0.65614677040498803</v>
      </c>
      <c r="BZ15" s="21"/>
      <c r="CA15" s="21">
        <v>0.86247576081760502</v>
      </c>
      <c r="CB15" s="21">
        <v>0.55826226015980096</v>
      </c>
      <c r="CC15" s="21">
        <v>0.85611423773221795</v>
      </c>
      <c r="CD15" s="21">
        <v>0.58662821816129795</v>
      </c>
    </row>
    <row r="16" spans="2:82">
      <c r="B16" s="18" t="s">
        <v>229</v>
      </c>
      <c r="C16" s="21">
        <v>5.84985914770468E-2</v>
      </c>
      <c r="D16" s="21">
        <v>6.9759105477196701E-2</v>
      </c>
      <c r="E16" s="21">
        <v>4.7391996158619401E-2</v>
      </c>
      <c r="F16" s="21"/>
      <c r="G16" s="21">
        <v>9.3725537265578404E-2</v>
      </c>
      <c r="H16" s="21">
        <v>6.0828456488948301E-2</v>
      </c>
      <c r="I16" s="21">
        <v>7.4133918072428306E-2</v>
      </c>
      <c r="J16" s="21">
        <v>4.3369639443422599E-2</v>
      </c>
      <c r="K16" s="21">
        <v>6.0636621364965899E-2</v>
      </c>
      <c r="L16" s="21">
        <v>3.1250747619425499E-2</v>
      </c>
      <c r="M16" s="21"/>
      <c r="N16" s="21">
        <v>4.4714002039113E-2</v>
      </c>
      <c r="O16" s="21">
        <v>5.7510073734282199E-2</v>
      </c>
      <c r="P16" s="21">
        <v>7.5288248568142702E-2</v>
      </c>
      <c r="Q16" s="21">
        <v>6.0092741558269797E-2</v>
      </c>
      <c r="R16" s="21"/>
      <c r="S16" s="21">
        <v>7.0273785649345402E-2</v>
      </c>
      <c r="T16" s="21">
        <v>4.2385775473769698E-2</v>
      </c>
      <c r="U16" s="21">
        <v>6.20789422270695E-2</v>
      </c>
      <c r="V16" s="21">
        <v>3.9634201286887397E-2</v>
      </c>
      <c r="W16" s="21">
        <v>7.4294690902721894E-2</v>
      </c>
      <c r="X16" s="21">
        <v>7.1889089031793807E-2</v>
      </c>
      <c r="Y16" s="21">
        <v>6.0249834671902501E-2</v>
      </c>
      <c r="Z16" s="21">
        <v>5.1144162512332197E-2</v>
      </c>
      <c r="AA16" s="21">
        <v>5.06489140648759E-2</v>
      </c>
      <c r="AB16" s="21">
        <v>5.8557942233038798E-2</v>
      </c>
      <c r="AC16" s="21">
        <v>6.29761751657721E-2</v>
      </c>
      <c r="AD16" s="21">
        <v>6.9657567390660105E-2</v>
      </c>
      <c r="AE16" s="21"/>
      <c r="AF16" s="21">
        <v>5.0528384650119398E-2</v>
      </c>
      <c r="AG16" s="21">
        <v>0.10178249973086199</v>
      </c>
      <c r="AH16" s="21">
        <v>4.1808692123188301E-2</v>
      </c>
      <c r="AI16" s="21">
        <v>7.2729611720074E-2</v>
      </c>
      <c r="AJ16" s="21">
        <v>6.4784468985293206E-2</v>
      </c>
      <c r="AK16" s="21">
        <v>5.0348807541982503E-2</v>
      </c>
      <c r="AL16" s="21">
        <v>5.8150930488776502E-2</v>
      </c>
      <c r="AM16" s="21">
        <v>4.2726961589844903E-2</v>
      </c>
      <c r="AN16" s="21">
        <v>5.1528555588456697E-2</v>
      </c>
      <c r="AO16" s="21">
        <v>4.4217864913100903E-2</v>
      </c>
      <c r="AP16" s="21">
        <v>8.0415239465596797E-2</v>
      </c>
      <c r="AQ16" s="21">
        <v>9.0285403520396601E-2</v>
      </c>
      <c r="AR16" s="21">
        <v>4.86345033077119E-2</v>
      </c>
      <c r="AS16" s="21">
        <v>4.7354094233734302E-2</v>
      </c>
      <c r="AT16" s="21">
        <v>6.3942269997084203E-2</v>
      </c>
      <c r="AU16" s="21">
        <v>2.8763890085449401E-2</v>
      </c>
      <c r="AV16" s="21"/>
      <c r="AW16" s="21">
        <v>6.4513007479462606E-2</v>
      </c>
      <c r="AX16" s="21">
        <v>4.5882917433919299E-2</v>
      </c>
      <c r="AY16" s="21">
        <v>7.7841458941428299E-2</v>
      </c>
      <c r="AZ16" s="21">
        <v>7.0501600830170097E-2</v>
      </c>
      <c r="BA16" s="21">
        <v>2.7448533761324001E-2</v>
      </c>
      <c r="BB16" s="21">
        <v>6.8492280775482903E-2</v>
      </c>
      <c r="BC16" s="21"/>
      <c r="BD16" s="21">
        <v>5.7430069044772401E-2</v>
      </c>
      <c r="BE16" s="21">
        <v>6.9775294424998802E-2</v>
      </c>
      <c r="BF16" s="21">
        <v>5.2178204423797302E-2</v>
      </c>
      <c r="BG16" s="21">
        <v>5.6207468473840998E-2</v>
      </c>
      <c r="BH16" s="21">
        <v>4.3276918378324702E-2</v>
      </c>
      <c r="BI16" s="21"/>
      <c r="BJ16" s="21">
        <v>5.5614597537078002E-2</v>
      </c>
      <c r="BK16" s="21">
        <v>7.2201463620001197E-2</v>
      </c>
      <c r="BL16" s="21"/>
      <c r="BM16" s="21">
        <v>5.7587199415814701E-2</v>
      </c>
      <c r="BN16" s="21">
        <v>6.3205946770713797E-2</v>
      </c>
      <c r="BO16" s="21"/>
      <c r="BP16" s="21">
        <v>6.2981129149687398E-2</v>
      </c>
      <c r="BQ16" s="21">
        <v>6.9209025133185206E-2</v>
      </c>
      <c r="BR16" s="21">
        <v>5.7159436120449401E-2</v>
      </c>
      <c r="BS16" s="21">
        <v>5.3910749088460601E-2</v>
      </c>
      <c r="BT16" s="21"/>
      <c r="BU16" s="21">
        <v>5.13207751184706E-2</v>
      </c>
      <c r="BV16" s="21">
        <v>6.7635659196461306E-2</v>
      </c>
      <c r="BW16" s="21"/>
      <c r="BX16" s="21">
        <v>5.0289020901080901E-2</v>
      </c>
      <c r="BY16" s="21">
        <v>6.1754965162437399E-2</v>
      </c>
      <c r="BZ16" s="21"/>
      <c r="CA16" s="21">
        <v>2.0086591632626799E-2</v>
      </c>
      <c r="CB16" s="21">
        <v>9.4985309703181003E-2</v>
      </c>
      <c r="CC16" s="21">
        <v>2.55181102632226E-2</v>
      </c>
      <c r="CD16" s="21">
        <v>6.8703447052192196E-2</v>
      </c>
    </row>
    <row r="17" spans="2:82">
      <c r="B17" s="18" t="s">
        <v>230</v>
      </c>
      <c r="C17" s="22">
        <v>0.62929169760815595</v>
      </c>
      <c r="D17" s="22">
        <v>0.62332340963333399</v>
      </c>
      <c r="E17" s="22">
        <v>0.63685414606250801</v>
      </c>
      <c r="F17" s="22"/>
      <c r="G17" s="22">
        <v>0.56016237017973503</v>
      </c>
      <c r="H17" s="22">
        <v>0.61043136440854995</v>
      </c>
      <c r="I17" s="22">
        <v>0.59909827312689601</v>
      </c>
      <c r="J17" s="22">
        <v>0.63721091174674105</v>
      </c>
      <c r="K17" s="22">
        <v>0.64547486586148695</v>
      </c>
      <c r="L17" s="22">
        <v>0.69804380480108696</v>
      </c>
      <c r="M17" s="22"/>
      <c r="N17" s="22">
        <v>0.73071373063761602</v>
      </c>
      <c r="O17" s="22">
        <v>0.64142654760640705</v>
      </c>
      <c r="P17" s="22">
        <v>0.56457549795235495</v>
      </c>
      <c r="Q17" s="22">
        <v>0.56618136932490704</v>
      </c>
      <c r="R17" s="22"/>
      <c r="S17" s="22">
        <v>0.60931943233268104</v>
      </c>
      <c r="T17" s="22">
        <v>0.66955861784427995</v>
      </c>
      <c r="U17" s="22">
        <v>0.63077035111262703</v>
      </c>
      <c r="V17" s="22">
        <v>0.62863134147521205</v>
      </c>
      <c r="W17" s="22">
        <v>0.625445311377121</v>
      </c>
      <c r="X17" s="22">
        <v>0.57565362007070098</v>
      </c>
      <c r="Y17" s="22">
        <v>0.64109420124420502</v>
      </c>
      <c r="Z17" s="22">
        <v>0.60803178144691605</v>
      </c>
      <c r="AA17" s="22">
        <v>0.658865781797905</v>
      </c>
      <c r="AB17" s="22">
        <v>0.63213274545440801</v>
      </c>
      <c r="AC17" s="22">
        <v>0.631240633059867</v>
      </c>
      <c r="AD17" s="22">
        <v>0.59261369663579899</v>
      </c>
      <c r="AE17" s="22"/>
      <c r="AF17" s="22">
        <v>0.44040358459579099</v>
      </c>
      <c r="AG17" s="22">
        <v>0.48741812235331999</v>
      </c>
      <c r="AH17" s="22">
        <v>0.583328801433042</v>
      </c>
      <c r="AI17" s="22">
        <v>0.59928132377363097</v>
      </c>
      <c r="AJ17" s="22">
        <v>0.60241730274111605</v>
      </c>
      <c r="AK17" s="22">
        <v>0.58393303954847697</v>
      </c>
      <c r="AL17" s="22">
        <v>0.65329620786326204</v>
      </c>
      <c r="AM17" s="22">
        <v>0.64988671989209601</v>
      </c>
      <c r="AN17" s="22">
        <v>0.65390619080421097</v>
      </c>
      <c r="AO17" s="22">
        <v>0.69554861552976899</v>
      </c>
      <c r="AP17" s="22">
        <v>0.59896720359589894</v>
      </c>
      <c r="AQ17" s="22">
        <v>0.64536449245385197</v>
      </c>
      <c r="AR17" s="22">
        <v>0.711634408799939</v>
      </c>
      <c r="AS17" s="22">
        <v>0.656563429965213</v>
      </c>
      <c r="AT17" s="22">
        <v>0.78668777297512804</v>
      </c>
      <c r="AU17" s="22">
        <v>0.75849812325976795</v>
      </c>
      <c r="AV17" s="22"/>
      <c r="AW17" s="22">
        <v>0.629848526146495</v>
      </c>
      <c r="AX17" s="22">
        <v>0.66218214573868694</v>
      </c>
      <c r="AY17" s="22">
        <v>0.60111096125034402</v>
      </c>
      <c r="AZ17" s="22">
        <v>0.58882098885685696</v>
      </c>
      <c r="BA17" s="22">
        <v>0.66804723259290799</v>
      </c>
      <c r="BB17" s="22">
        <v>0.609722125550056</v>
      </c>
      <c r="BC17" s="22"/>
      <c r="BD17" s="22">
        <v>0.562139556800619</v>
      </c>
      <c r="BE17" s="22">
        <v>0.58520562727974401</v>
      </c>
      <c r="BF17" s="22">
        <v>0.68412916544684499</v>
      </c>
      <c r="BG17" s="22">
        <v>0.70782210366213005</v>
      </c>
      <c r="BH17" s="22">
        <v>0.70862664665247699</v>
      </c>
      <c r="BI17" s="22"/>
      <c r="BJ17" s="22">
        <v>0.63187260656384703</v>
      </c>
      <c r="BK17" s="22">
        <v>0.61921506197133802</v>
      </c>
      <c r="BL17" s="22"/>
      <c r="BM17" s="22">
        <v>0.63108391685926002</v>
      </c>
      <c r="BN17" s="22">
        <v>0.62564356388803799</v>
      </c>
      <c r="BO17" s="22"/>
      <c r="BP17" s="22">
        <v>0.63180163164904402</v>
      </c>
      <c r="BQ17" s="22">
        <v>0.64449288893831602</v>
      </c>
      <c r="BR17" s="22">
        <v>0.64456092770418905</v>
      </c>
      <c r="BS17" s="22">
        <v>0.63409840953505403</v>
      </c>
      <c r="BT17" s="22"/>
      <c r="BU17" s="22">
        <v>0.69874699729832901</v>
      </c>
      <c r="BV17" s="22">
        <v>0.54087793149346697</v>
      </c>
      <c r="BW17" s="22"/>
      <c r="BX17" s="22">
        <v>0.71727703256969799</v>
      </c>
      <c r="BY17" s="22">
        <v>0.59439180524255097</v>
      </c>
      <c r="BZ17" s="22"/>
      <c r="CA17" s="22">
        <v>0.84238916918497797</v>
      </c>
      <c r="CB17" s="22">
        <v>0.46327695045661998</v>
      </c>
      <c r="CC17" s="22">
        <v>0.83059612746899603</v>
      </c>
      <c r="CD17" s="22">
        <v>0.51792477110910595</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0.122243333821888</v>
      </c>
      <c r="D9" s="17">
        <v>0.13790185225002499</v>
      </c>
      <c r="E9" s="17">
        <v>0.107358493100472</v>
      </c>
      <c r="F9" s="17"/>
      <c r="G9" s="17">
        <v>7.4980945085228401E-2</v>
      </c>
      <c r="H9" s="17">
        <v>0.11060324834921</v>
      </c>
      <c r="I9" s="17">
        <v>0.15011339231645601</v>
      </c>
      <c r="J9" s="17">
        <v>0.134092854897713</v>
      </c>
      <c r="K9" s="17">
        <v>0.14000485231805501</v>
      </c>
      <c r="L9" s="17">
        <v>0.11890540923493501</v>
      </c>
      <c r="M9" s="17"/>
      <c r="N9" s="17">
        <v>0.100852800280466</v>
      </c>
      <c r="O9" s="17">
        <v>0.106121008239902</v>
      </c>
      <c r="P9" s="17">
        <v>0.15224406550730199</v>
      </c>
      <c r="Q9" s="17">
        <v>0.13805121839026699</v>
      </c>
      <c r="R9" s="17"/>
      <c r="S9" s="17">
        <v>0.113201852079264</v>
      </c>
      <c r="T9" s="17">
        <v>9.4114370271172296E-2</v>
      </c>
      <c r="U9" s="17">
        <v>0.11719012531605701</v>
      </c>
      <c r="V9" s="17">
        <v>0.137260470618429</v>
      </c>
      <c r="W9" s="17">
        <v>0.14291990373409499</v>
      </c>
      <c r="X9" s="17">
        <v>0.11252732662552099</v>
      </c>
      <c r="Y9" s="17">
        <v>0.139519869813722</v>
      </c>
      <c r="Z9" s="17">
        <v>0.12876263051555201</v>
      </c>
      <c r="AA9" s="17">
        <v>0.13106124621197399</v>
      </c>
      <c r="AB9" s="17">
        <v>9.8295006390307693E-2</v>
      </c>
      <c r="AC9" s="17">
        <v>0.17677577528354199</v>
      </c>
      <c r="AD9" s="17">
        <v>0.129507575112425</v>
      </c>
      <c r="AE9" s="17"/>
      <c r="AF9" s="17">
        <v>0.12623764750896499</v>
      </c>
      <c r="AG9" s="17">
        <v>0.16786481284536101</v>
      </c>
      <c r="AH9" s="17">
        <v>0.15201507204979101</v>
      </c>
      <c r="AI9" s="17">
        <v>0.14111222455007</v>
      </c>
      <c r="AJ9" s="17">
        <v>0.121234933792623</v>
      </c>
      <c r="AK9" s="17">
        <v>0.14051192759418099</v>
      </c>
      <c r="AL9" s="17">
        <v>0.12249360414393699</v>
      </c>
      <c r="AM9" s="17">
        <v>0.107387146512198</v>
      </c>
      <c r="AN9" s="17">
        <v>0.102715677323456</v>
      </c>
      <c r="AO9" s="17">
        <v>0.147386704293787</v>
      </c>
      <c r="AP9" s="17">
        <v>9.1811061366256899E-2</v>
      </c>
      <c r="AQ9" s="17">
        <v>0.103430635393366</v>
      </c>
      <c r="AR9" s="17">
        <v>0.128060832883929</v>
      </c>
      <c r="AS9" s="17">
        <v>7.0583707607170199E-2</v>
      </c>
      <c r="AT9" s="17">
        <v>0.128056102602953</v>
      </c>
      <c r="AU9" s="17">
        <v>9.6293103946494596E-2</v>
      </c>
      <c r="AV9" s="17"/>
      <c r="AW9" s="17">
        <v>0.12403600946471401</v>
      </c>
      <c r="AX9" s="17">
        <v>0.119897241175754</v>
      </c>
      <c r="AY9" s="17">
        <v>0.123627727334067</v>
      </c>
      <c r="AZ9" s="17">
        <v>0.118590875894671</v>
      </c>
      <c r="BA9" s="17">
        <v>0.115196179548519</v>
      </c>
      <c r="BB9" s="17">
        <v>0.15042962305305099</v>
      </c>
      <c r="BC9" s="17"/>
      <c r="BD9" s="17">
        <v>0.14075615076560499</v>
      </c>
      <c r="BE9" s="17">
        <v>0.116688019799097</v>
      </c>
      <c r="BF9" s="17">
        <v>0.10232037306708</v>
      </c>
      <c r="BG9" s="17">
        <v>0.10767406233428101</v>
      </c>
      <c r="BH9" s="17">
        <v>6.9722608758371302E-2</v>
      </c>
      <c r="BI9" s="17"/>
      <c r="BJ9" s="17">
        <v>0.12526112336329001</v>
      </c>
      <c r="BK9" s="17">
        <v>0.112030673522486</v>
      </c>
      <c r="BL9" s="17"/>
      <c r="BM9" s="17">
        <v>0.124167079082375</v>
      </c>
      <c r="BN9" s="17">
        <v>0.11272363406975899</v>
      </c>
      <c r="BO9" s="17"/>
      <c r="BP9" s="17">
        <v>0.108304274846227</v>
      </c>
      <c r="BQ9" s="17">
        <v>0.152229331350242</v>
      </c>
      <c r="BR9" s="17">
        <v>9.3394588031501996E-2</v>
      </c>
      <c r="BS9" s="17">
        <v>0.12239089401839701</v>
      </c>
      <c r="BT9" s="17"/>
      <c r="BU9" s="17">
        <v>0.12215301008569</v>
      </c>
      <c r="BV9" s="17">
        <v>0.122358312257263</v>
      </c>
      <c r="BW9" s="17"/>
      <c r="BX9" s="17">
        <v>0.10442022885916601</v>
      </c>
      <c r="BY9" s="17">
        <v>0.12931297156426599</v>
      </c>
      <c r="BZ9" s="17"/>
      <c r="CA9" s="17">
        <v>0.20012984461529501</v>
      </c>
      <c r="CB9" s="17">
        <v>0.222155189056084</v>
      </c>
      <c r="CC9" s="17">
        <v>6.9027297535487905E-2</v>
      </c>
      <c r="CD9" s="17">
        <v>6.26997113252451E-2</v>
      </c>
    </row>
    <row r="10" spans="2:82">
      <c r="B10" s="18" t="s">
        <v>224</v>
      </c>
      <c r="C10" s="17">
        <v>0.31756897700053899</v>
      </c>
      <c r="D10" s="17">
        <v>0.31493451652719501</v>
      </c>
      <c r="E10" s="17">
        <v>0.32148522751102199</v>
      </c>
      <c r="F10" s="17"/>
      <c r="G10" s="17">
        <v>0.24375493219900601</v>
      </c>
      <c r="H10" s="17">
        <v>0.32178887556935698</v>
      </c>
      <c r="I10" s="17">
        <v>0.31404414495991001</v>
      </c>
      <c r="J10" s="17">
        <v>0.33894249032344198</v>
      </c>
      <c r="K10" s="17">
        <v>0.31230138319214201</v>
      </c>
      <c r="L10" s="17">
        <v>0.35229992826143203</v>
      </c>
      <c r="M10" s="17"/>
      <c r="N10" s="17">
        <v>0.30467132451150097</v>
      </c>
      <c r="O10" s="17">
        <v>0.31838808659738099</v>
      </c>
      <c r="P10" s="17">
        <v>0.33281836784610702</v>
      </c>
      <c r="Q10" s="17">
        <v>0.31831930802408798</v>
      </c>
      <c r="R10" s="17"/>
      <c r="S10" s="17">
        <v>0.31877853434009001</v>
      </c>
      <c r="T10" s="17">
        <v>0.31309731601954699</v>
      </c>
      <c r="U10" s="17">
        <v>0.284574524898769</v>
      </c>
      <c r="V10" s="17">
        <v>0.31783933082092097</v>
      </c>
      <c r="W10" s="17">
        <v>0.31154889409763298</v>
      </c>
      <c r="X10" s="17">
        <v>0.37116400588246201</v>
      </c>
      <c r="Y10" s="17">
        <v>0.274619464739768</v>
      </c>
      <c r="Z10" s="17">
        <v>0.397927017146045</v>
      </c>
      <c r="AA10" s="17">
        <v>0.33162504805670201</v>
      </c>
      <c r="AB10" s="17">
        <v>0.29858671933881797</v>
      </c>
      <c r="AC10" s="17">
        <v>0.33010078250123198</v>
      </c>
      <c r="AD10" s="17">
        <v>0.263632795353899</v>
      </c>
      <c r="AE10" s="17"/>
      <c r="AF10" s="17">
        <v>0.26216784213072802</v>
      </c>
      <c r="AG10" s="17">
        <v>0.27114231775925401</v>
      </c>
      <c r="AH10" s="17">
        <v>0.31180793907606402</v>
      </c>
      <c r="AI10" s="17">
        <v>0.33486658869236102</v>
      </c>
      <c r="AJ10" s="17">
        <v>0.32100843259549899</v>
      </c>
      <c r="AK10" s="17">
        <v>0.32574893796288201</v>
      </c>
      <c r="AL10" s="17">
        <v>0.35078852467685401</v>
      </c>
      <c r="AM10" s="17">
        <v>0.25341782190801598</v>
      </c>
      <c r="AN10" s="17">
        <v>0.34407421626399398</v>
      </c>
      <c r="AO10" s="17">
        <v>0.32835982354011001</v>
      </c>
      <c r="AP10" s="17">
        <v>0.29357549892947299</v>
      </c>
      <c r="AQ10" s="17">
        <v>0.29916761450295898</v>
      </c>
      <c r="AR10" s="17">
        <v>0.35556598964590203</v>
      </c>
      <c r="AS10" s="17">
        <v>0.37277247303196698</v>
      </c>
      <c r="AT10" s="17">
        <v>0.33231445544718902</v>
      </c>
      <c r="AU10" s="17">
        <v>0.30798805669569201</v>
      </c>
      <c r="AV10" s="17"/>
      <c r="AW10" s="17">
        <v>0.29334302683977498</v>
      </c>
      <c r="AX10" s="17">
        <v>0.31090612429578601</v>
      </c>
      <c r="AY10" s="17">
        <v>0.34661125702971102</v>
      </c>
      <c r="AZ10" s="17">
        <v>0.33628267877670098</v>
      </c>
      <c r="BA10" s="17">
        <v>0.33297131724650397</v>
      </c>
      <c r="BB10" s="17">
        <v>0.28268909170383899</v>
      </c>
      <c r="BC10" s="17"/>
      <c r="BD10" s="17">
        <v>0.34502423778139701</v>
      </c>
      <c r="BE10" s="17">
        <v>0.30187273692945299</v>
      </c>
      <c r="BF10" s="17">
        <v>0.29759294151132498</v>
      </c>
      <c r="BG10" s="17">
        <v>0.29162676570434198</v>
      </c>
      <c r="BH10" s="17">
        <v>0.28143222115536598</v>
      </c>
      <c r="BI10" s="17"/>
      <c r="BJ10" s="17">
        <v>0.32380712354580998</v>
      </c>
      <c r="BK10" s="17">
        <v>0.28948581618139901</v>
      </c>
      <c r="BL10" s="17"/>
      <c r="BM10" s="17">
        <v>0.32256814192847</v>
      </c>
      <c r="BN10" s="17">
        <v>0.29286874504811999</v>
      </c>
      <c r="BO10" s="17"/>
      <c r="BP10" s="17">
        <v>0.26975122636867799</v>
      </c>
      <c r="BQ10" s="17">
        <v>0.30609610431663298</v>
      </c>
      <c r="BR10" s="17">
        <v>0.33413752367800897</v>
      </c>
      <c r="BS10" s="17">
        <v>0.32482515529669398</v>
      </c>
      <c r="BT10" s="17"/>
      <c r="BU10" s="17">
        <v>0.31950525691168902</v>
      </c>
      <c r="BV10" s="17">
        <v>0.315104171579489</v>
      </c>
      <c r="BW10" s="17"/>
      <c r="BX10" s="17">
        <v>0.29590587785468703</v>
      </c>
      <c r="BY10" s="17">
        <v>0.32616177066127899</v>
      </c>
      <c r="BZ10" s="17"/>
      <c r="CA10" s="17">
        <v>0.366851341763547</v>
      </c>
      <c r="CB10" s="17">
        <v>0.40915895911261502</v>
      </c>
      <c r="CC10" s="17">
        <v>0.22854334829513001</v>
      </c>
      <c r="CD10" s="17">
        <v>0.31189988463322699</v>
      </c>
    </row>
    <row r="11" spans="2:82">
      <c r="B11" s="18" t="s">
        <v>225</v>
      </c>
      <c r="C11" s="17">
        <v>0.29141339801055399</v>
      </c>
      <c r="D11" s="17">
        <v>0.283076153614571</v>
      </c>
      <c r="E11" s="17">
        <v>0.29866230086494699</v>
      </c>
      <c r="F11" s="17"/>
      <c r="G11" s="17">
        <v>0.29465628591715998</v>
      </c>
      <c r="H11" s="17">
        <v>0.27663406869191698</v>
      </c>
      <c r="I11" s="17">
        <v>0.26507534102166402</v>
      </c>
      <c r="J11" s="17">
        <v>0.28704605650885701</v>
      </c>
      <c r="K11" s="17">
        <v>0.30055170892571997</v>
      </c>
      <c r="L11" s="17">
        <v>0.32022577419898501</v>
      </c>
      <c r="M11" s="17"/>
      <c r="N11" s="17">
        <v>0.28574796640691602</v>
      </c>
      <c r="O11" s="17">
        <v>0.30930837742745199</v>
      </c>
      <c r="P11" s="17">
        <v>0.26473591699011301</v>
      </c>
      <c r="Q11" s="17">
        <v>0.30316313013276602</v>
      </c>
      <c r="R11" s="17"/>
      <c r="S11" s="17">
        <v>0.29256159201700499</v>
      </c>
      <c r="T11" s="17">
        <v>0.32289962806565697</v>
      </c>
      <c r="U11" s="17">
        <v>0.29307358595286898</v>
      </c>
      <c r="V11" s="17">
        <v>0.30924973487525798</v>
      </c>
      <c r="W11" s="17">
        <v>0.31140484092829102</v>
      </c>
      <c r="X11" s="17">
        <v>0.28269397286421699</v>
      </c>
      <c r="Y11" s="17">
        <v>0.26740006324018201</v>
      </c>
      <c r="Z11" s="17">
        <v>0.299814079557507</v>
      </c>
      <c r="AA11" s="17">
        <v>0.25200806481667298</v>
      </c>
      <c r="AB11" s="17">
        <v>0.30983957220511699</v>
      </c>
      <c r="AC11" s="17">
        <v>0.26702519349965897</v>
      </c>
      <c r="AD11" s="17">
        <v>0.253905169297933</v>
      </c>
      <c r="AE11" s="17"/>
      <c r="AF11" s="17">
        <v>0.35451894674560203</v>
      </c>
      <c r="AG11" s="17">
        <v>0.32984814237267701</v>
      </c>
      <c r="AH11" s="17">
        <v>0.30410302101529002</v>
      </c>
      <c r="AI11" s="17">
        <v>0.262003459888344</v>
      </c>
      <c r="AJ11" s="17">
        <v>0.32268136813410397</v>
      </c>
      <c r="AK11" s="17">
        <v>0.26727362779625602</v>
      </c>
      <c r="AL11" s="17">
        <v>0.29456189631511898</v>
      </c>
      <c r="AM11" s="17">
        <v>0.33739388959602901</v>
      </c>
      <c r="AN11" s="17">
        <v>0.30769875450166601</v>
      </c>
      <c r="AO11" s="17">
        <v>0.24622583834716699</v>
      </c>
      <c r="AP11" s="17">
        <v>0.28413555383276101</v>
      </c>
      <c r="AQ11" s="17">
        <v>0.31238351193623298</v>
      </c>
      <c r="AR11" s="17">
        <v>0.22941183496904</v>
      </c>
      <c r="AS11" s="17">
        <v>0.27818030755457201</v>
      </c>
      <c r="AT11" s="17">
        <v>0.25664385079956298</v>
      </c>
      <c r="AU11" s="17">
        <v>0.27515146413378899</v>
      </c>
      <c r="AV11" s="17"/>
      <c r="AW11" s="17">
        <v>0.26563398008844102</v>
      </c>
      <c r="AX11" s="17">
        <v>0.307312512475162</v>
      </c>
      <c r="AY11" s="17">
        <v>0.27010331625255102</v>
      </c>
      <c r="AZ11" s="17">
        <v>0.29247525238187499</v>
      </c>
      <c r="BA11" s="17">
        <v>0.30073482554839498</v>
      </c>
      <c r="BB11" s="17">
        <v>0.34382012522337002</v>
      </c>
      <c r="BC11" s="17"/>
      <c r="BD11" s="17">
        <v>0.31704682435827602</v>
      </c>
      <c r="BE11" s="17">
        <v>0.28491409858835098</v>
      </c>
      <c r="BF11" s="17">
        <v>0.27386882693703402</v>
      </c>
      <c r="BG11" s="17">
        <v>0.304696016713425</v>
      </c>
      <c r="BH11" s="17">
        <v>0.33472634829633302</v>
      </c>
      <c r="BI11" s="17"/>
      <c r="BJ11" s="17">
        <v>0.28787524335831</v>
      </c>
      <c r="BK11" s="17">
        <v>0.30922705391178401</v>
      </c>
      <c r="BL11" s="17"/>
      <c r="BM11" s="17">
        <v>0.29298071065096198</v>
      </c>
      <c r="BN11" s="17">
        <v>0.288238437946717</v>
      </c>
      <c r="BO11" s="17"/>
      <c r="BP11" s="17">
        <v>0.30809083143109101</v>
      </c>
      <c r="BQ11" s="17">
        <v>0.27665546685890702</v>
      </c>
      <c r="BR11" s="17">
        <v>0.29576816364431802</v>
      </c>
      <c r="BS11" s="17">
        <v>0.293062474005231</v>
      </c>
      <c r="BT11" s="17"/>
      <c r="BU11" s="17">
        <v>0.28832251568600598</v>
      </c>
      <c r="BV11" s="17">
        <v>0.29534796525235901</v>
      </c>
      <c r="BW11" s="17"/>
      <c r="BX11" s="17">
        <v>0.28610776675122501</v>
      </c>
      <c r="BY11" s="17">
        <v>0.29351790735819899</v>
      </c>
      <c r="BZ11" s="17"/>
      <c r="CA11" s="17">
        <v>0.226895363674808</v>
      </c>
      <c r="CB11" s="17">
        <v>0.24719450965929099</v>
      </c>
      <c r="CC11" s="17">
        <v>0.271332747268761</v>
      </c>
      <c r="CD11" s="17">
        <v>0.37238394103996098</v>
      </c>
    </row>
    <row r="12" spans="2:82">
      <c r="B12" s="18" t="s">
        <v>226</v>
      </c>
      <c r="C12" s="17">
        <v>0.190889562006791</v>
      </c>
      <c r="D12" s="17">
        <v>0.18976575135903101</v>
      </c>
      <c r="E12" s="17">
        <v>0.191007154163017</v>
      </c>
      <c r="F12" s="17"/>
      <c r="G12" s="17">
        <v>0.29143604244435001</v>
      </c>
      <c r="H12" s="17">
        <v>0.184959458766604</v>
      </c>
      <c r="I12" s="17">
        <v>0.19029802677125099</v>
      </c>
      <c r="J12" s="17">
        <v>0.17260662548875799</v>
      </c>
      <c r="K12" s="17">
        <v>0.17767877656582301</v>
      </c>
      <c r="L12" s="17">
        <v>0.15299365947756299</v>
      </c>
      <c r="M12" s="17"/>
      <c r="N12" s="17">
        <v>0.23279100923783</v>
      </c>
      <c r="O12" s="17">
        <v>0.19292131939975299</v>
      </c>
      <c r="P12" s="17">
        <v>0.17720835627354101</v>
      </c>
      <c r="Q12" s="17">
        <v>0.153660694187645</v>
      </c>
      <c r="R12" s="17"/>
      <c r="S12" s="17">
        <v>0.19833979043712799</v>
      </c>
      <c r="T12" s="17">
        <v>0.19600649431452399</v>
      </c>
      <c r="U12" s="17">
        <v>0.218952981495486</v>
      </c>
      <c r="V12" s="17">
        <v>0.16928034822094901</v>
      </c>
      <c r="W12" s="17">
        <v>0.16369772702692201</v>
      </c>
      <c r="X12" s="17">
        <v>0.155986801635985</v>
      </c>
      <c r="Y12" s="17">
        <v>0.23185685273342299</v>
      </c>
      <c r="Z12" s="17">
        <v>0.13943303255631201</v>
      </c>
      <c r="AA12" s="17">
        <v>0.18678246294619</v>
      </c>
      <c r="AB12" s="17">
        <v>0.21469952303044099</v>
      </c>
      <c r="AC12" s="17">
        <v>0.173132837008522</v>
      </c>
      <c r="AD12" s="17">
        <v>0.22468837790804899</v>
      </c>
      <c r="AE12" s="17"/>
      <c r="AF12" s="17">
        <v>0.16740706526127599</v>
      </c>
      <c r="AG12" s="17">
        <v>0.136427705100894</v>
      </c>
      <c r="AH12" s="17">
        <v>0.150656614808197</v>
      </c>
      <c r="AI12" s="17">
        <v>0.15748024201333</v>
      </c>
      <c r="AJ12" s="17">
        <v>0.16958943578250199</v>
      </c>
      <c r="AK12" s="17">
        <v>0.189179045301516</v>
      </c>
      <c r="AL12" s="17">
        <v>0.181677271832378</v>
      </c>
      <c r="AM12" s="17">
        <v>0.19525564725403199</v>
      </c>
      <c r="AN12" s="17">
        <v>0.19090752967278499</v>
      </c>
      <c r="AO12" s="17">
        <v>0.20386255392297201</v>
      </c>
      <c r="AP12" s="17">
        <v>0.234987939510759</v>
      </c>
      <c r="AQ12" s="17">
        <v>0.217943849543771</v>
      </c>
      <c r="AR12" s="17">
        <v>0.22279254778875701</v>
      </c>
      <c r="AS12" s="17">
        <v>0.24043157087727399</v>
      </c>
      <c r="AT12" s="17">
        <v>0.23860773747411099</v>
      </c>
      <c r="AU12" s="17">
        <v>0.24071966999076999</v>
      </c>
      <c r="AV12" s="17"/>
      <c r="AW12" s="17">
        <v>0.219638608995398</v>
      </c>
      <c r="AX12" s="17">
        <v>0.185876351298948</v>
      </c>
      <c r="AY12" s="17">
        <v>0.17084002400689499</v>
      </c>
      <c r="AZ12" s="17">
        <v>0.180189548045564</v>
      </c>
      <c r="BA12" s="17">
        <v>0.20009176150081301</v>
      </c>
      <c r="BB12" s="17">
        <v>0.166329498484141</v>
      </c>
      <c r="BC12" s="17"/>
      <c r="BD12" s="17">
        <v>0.13012373923655399</v>
      </c>
      <c r="BE12" s="17">
        <v>0.21121016471562101</v>
      </c>
      <c r="BF12" s="17">
        <v>0.237854710670409</v>
      </c>
      <c r="BG12" s="17">
        <v>0.22526215069918301</v>
      </c>
      <c r="BH12" s="17">
        <v>0.22145907061890799</v>
      </c>
      <c r="BI12" s="17"/>
      <c r="BJ12" s="17">
        <v>0.189907197171933</v>
      </c>
      <c r="BK12" s="17">
        <v>0.19741619691262</v>
      </c>
      <c r="BL12" s="17"/>
      <c r="BM12" s="17">
        <v>0.18704493011571299</v>
      </c>
      <c r="BN12" s="17">
        <v>0.212084792376453</v>
      </c>
      <c r="BO12" s="17"/>
      <c r="BP12" s="17">
        <v>0.20422750482964799</v>
      </c>
      <c r="BQ12" s="17">
        <v>0.182848018794078</v>
      </c>
      <c r="BR12" s="17">
        <v>0.21562549958410601</v>
      </c>
      <c r="BS12" s="17">
        <v>0.18832449299972001</v>
      </c>
      <c r="BT12" s="17"/>
      <c r="BU12" s="17">
        <v>0.201152767644206</v>
      </c>
      <c r="BV12" s="17">
        <v>0.17782491946891299</v>
      </c>
      <c r="BW12" s="17"/>
      <c r="BX12" s="17">
        <v>0.228129267536019</v>
      </c>
      <c r="BY12" s="17">
        <v>0.17611821726775101</v>
      </c>
      <c r="BZ12" s="17"/>
      <c r="CA12" s="17">
        <v>0.15966491867097399</v>
      </c>
      <c r="CB12" s="17">
        <v>7.9481454752130906E-2</v>
      </c>
      <c r="CC12" s="17">
        <v>0.32914941294752598</v>
      </c>
      <c r="CD12" s="17">
        <v>0.158162580489601</v>
      </c>
    </row>
    <row r="13" spans="2:82">
      <c r="B13" s="18" t="s">
        <v>227</v>
      </c>
      <c r="C13" s="17">
        <v>4.4265169036430199E-2</v>
      </c>
      <c r="D13" s="17">
        <v>5.0489609516268401E-2</v>
      </c>
      <c r="E13" s="17">
        <v>3.8057494139574197E-2</v>
      </c>
      <c r="F13" s="17"/>
      <c r="G13" s="17">
        <v>6.4578717958016604E-2</v>
      </c>
      <c r="H13" s="17">
        <v>6.8267875021609498E-2</v>
      </c>
      <c r="I13" s="17">
        <v>3.9479163666065499E-2</v>
      </c>
      <c r="J13" s="17">
        <v>3.3554334094686701E-2</v>
      </c>
      <c r="K13" s="17">
        <v>2.9425322975588201E-2</v>
      </c>
      <c r="L13" s="17">
        <v>3.3736467170277298E-2</v>
      </c>
      <c r="M13" s="17"/>
      <c r="N13" s="17">
        <v>5.5347851883238097E-2</v>
      </c>
      <c r="O13" s="17">
        <v>4.4624482072885198E-2</v>
      </c>
      <c r="P13" s="17">
        <v>4.3662311682522402E-2</v>
      </c>
      <c r="Q13" s="17">
        <v>3.1649981762207902E-2</v>
      </c>
      <c r="R13" s="17"/>
      <c r="S13" s="17">
        <v>6.17090733050151E-2</v>
      </c>
      <c r="T13" s="17">
        <v>3.8450797419165503E-2</v>
      </c>
      <c r="U13" s="17">
        <v>4.7147205194950401E-2</v>
      </c>
      <c r="V13" s="17">
        <v>2.62445771097281E-2</v>
      </c>
      <c r="W13" s="17">
        <v>3.1842979289870801E-2</v>
      </c>
      <c r="X13" s="17">
        <v>4.7037547882072303E-2</v>
      </c>
      <c r="Y13" s="17">
        <v>4.2462252045088897E-2</v>
      </c>
      <c r="Z13" s="17">
        <v>2.7708407618150101E-2</v>
      </c>
      <c r="AA13" s="17">
        <v>5.84149301579776E-2</v>
      </c>
      <c r="AB13" s="17">
        <v>4.4367069119093799E-2</v>
      </c>
      <c r="AC13" s="17">
        <v>2.6146958461585899E-2</v>
      </c>
      <c r="AD13" s="17">
        <v>5.9985908012231998E-2</v>
      </c>
      <c r="AE13" s="17"/>
      <c r="AF13" s="17">
        <v>0</v>
      </c>
      <c r="AG13" s="17">
        <v>5.3999484493492698E-2</v>
      </c>
      <c r="AH13" s="17">
        <v>2.70871827984514E-2</v>
      </c>
      <c r="AI13" s="17">
        <v>4.0649710954840899E-2</v>
      </c>
      <c r="AJ13" s="17">
        <v>3.0738138003403699E-2</v>
      </c>
      <c r="AK13" s="17">
        <v>4.5631085303119302E-2</v>
      </c>
      <c r="AL13" s="17">
        <v>2.9858063601665201E-2</v>
      </c>
      <c r="AM13" s="17">
        <v>5.7493628821472999E-2</v>
      </c>
      <c r="AN13" s="17">
        <v>2.47079282521948E-2</v>
      </c>
      <c r="AO13" s="17">
        <v>6.24972903843561E-2</v>
      </c>
      <c r="AP13" s="17">
        <v>6.4478299784608201E-2</v>
      </c>
      <c r="AQ13" s="17">
        <v>4.5283621506020499E-2</v>
      </c>
      <c r="AR13" s="17">
        <v>5.8351109524250003E-2</v>
      </c>
      <c r="AS13" s="17">
        <v>3.8031940929016801E-2</v>
      </c>
      <c r="AT13" s="17">
        <v>4.4377853676184097E-2</v>
      </c>
      <c r="AU13" s="17">
        <v>7.3547646976983502E-2</v>
      </c>
      <c r="AV13" s="17"/>
      <c r="AW13" s="17">
        <v>6.6668983312093505E-2</v>
      </c>
      <c r="AX13" s="17">
        <v>4.6499572655015198E-2</v>
      </c>
      <c r="AY13" s="17">
        <v>4.6955028335403999E-2</v>
      </c>
      <c r="AZ13" s="17">
        <v>3.2583572425173901E-2</v>
      </c>
      <c r="BA13" s="17">
        <v>1.9318400017682799E-2</v>
      </c>
      <c r="BB13" s="17">
        <v>2.8628394099833799E-2</v>
      </c>
      <c r="BC13" s="17"/>
      <c r="BD13" s="17">
        <v>2.5726454902725002E-2</v>
      </c>
      <c r="BE13" s="17">
        <v>4.5162841497696303E-2</v>
      </c>
      <c r="BF13" s="17">
        <v>5.76294479445126E-2</v>
      </c>
      <c r="BG13" s="17">
        <v>4.9967223864815398E-2</v>
      </c>
      <c r="BH13" s="17">
        <v>9.2659751171021404E-2</v>
      </c>
      <c r="BI13" s="17"/>
      <c r="BJ13" s="17">
        <v>3.9929527635292797E-2</v>
      </c>
      <c r="BK13" s="17">
        <v>6.1313946764479599E-2</v>
      </c>
      <c r="BL13" s="17"/>
      <c r="BM13" s="17">
        <v>4.1922342401855897E-2</v>
      </c>
      <c r="BN13" s="17">
        <v>5.5753576205433399E-2</v>
      </c>
      <c r="BO13" s="17"/>
      <c r="BP13" s="17">
        <v>6.5050702396945798E-2</v>
      </c>
      <c r="BQ13" s="17">
        <v>6.6063488802428599E-2</v>
      </c>
      <c r="BR13" s="17">
        <v>3.9204697679502701E-2</v>
      </c>
      <c r="BS13" s="17">
        <v>3.8042329058997203E-2</v>
      </c>
      <c r="BT13" s="17"/>
      <c r="BU13" s="17">
        <v>4.71773360150987E-2</v>
      </c>
      <c r="BV13" s="17">
        <v>4.0558099147055701E-2</v>
      </c>
      <c r="BW13" s="17"/>
      <c r="BX13" s="17">
        <v>6.9765016541575395E-2</v>
      </c>
      <c r="BY13" s="17">
        <v>3.41505069321386E-2</v>
      </c>
      <c r="BZ13" s="17"/>
      <c r="CA13" s="17">
        <v>4.38863356910109E-2</v>
      </c>
      <c r="CB13" s="17">
        <v>1.43683232739017E-2</v>
      </c>
      <c r="CC13" s="17">
        <v>8.3711911124870406E-2</v>
      </c>
      <c r="CD13" s="17">
        <v>3.0884118721867301E-2</v>
      </c>
    </row>
    <row r="14" spans="2:82">
      <c r="B14" s="18" t="s">
        <v>124</v>
      </c>
      <c r="C14" s="17">
        <v>3.3619560123797097E-2</v>
      </c>
      <c r="D14" s="17">
        <v>2.38321167329094E-2</v>
      </c>
      <c r="E14" s="17">
        <v>4.3429330220968503E-2</v>
      </c>
      <c r="F14" s="17"/>
      <c r="G14" s="17">
        <v>3.05930763962379E-2</v>
      </c>
      <c r="H14" s="17">
        <v>3.7746473601302503E-2</v>
      </c>
      <c r="I14" s="17">
        <v>4.0989931264652897E-2</v>
      </c>
      <c r="J14" s="17">
        <v>3.3757638686543003E-2</v>
      </c>
      <c r="K14" s="17">
        <v>4.0037956022671198E-2</v>
      </c>
      <c r="L14" s="17">
        <v>2.1838761656807301E-2</v>
      </c>
      <c r="M14" s="17"/>
      <c r="N14" s="17">
        <v>2.0589047680048499E-2</v>
      </c>
      <c r="O14" s="17">
        <v>2.8636726262628101E-2</v>
      </c>
      <c r="P14" s="17">
        <v>2.9330981700414999E-2</v>
      </c>
      <c r="Q14" s="17">
        <v>5.5155667503026501E-2</v>
      </c>
      <c r="R14" s="17"/>
      <c r="S14" s="17">
        <v>1.54091578214983E-2</v>
      </c>
      <c r="T14" s="17">
        <v>3.5431393909934203E-2</v>
      </c>
      <c r="U14" s="17">
        <v>3.9061577141868302E-2</v>
      </c>
      <c r="V14" s="17">
        <v>4.0125538354713997E-2</v>
      </c>
      <c r="W14" s="17">
        <v>3.8585654923188897E-2</v>
      </c>
      <c r="X14" s="17">
        <v>3.0590345109742199E-2</v>
      </c>
      <c r="Y14" s="17">
        <v>4.4141497427817103E-2</v>
      </c>
      <c r="Z14" s="17">
        <v>6.3548326064341099E-3</v>
      </c>
      <c r="AA14" s="17">
        <v>4.0108247810482597E-2</v>
      </c>
      <c r="AB14" s="17">
        <v>3.4212109916221402E-2</v>
      </c>
      <c r="AC14" s="17">
        <v>2.6818453245459398E-2</v>
      </c>
      <c r="AD14" s="17">
        <v>6.8280174315461101E-2</v>
      </c>
      <c r="AE14" s="17"/>
      <c r="AF14" s="17">
        <v>8.9668498353428702E-2</v>
      </c>
      <c r="AG14" s="17">
        <v>4.0717537428320801E-2</v>
      </c>
      <c r="AH14" s="17">
        <v>5.4330170252205497E-2</v>
      </c>
      <c r="AI14" s="17">
        <v>6.3887773901053893E-2</v>
      </c>
      <c r="AJ14" s="17">
        <v>3.4747691691868102E-2</v>
      </c>
      <c r="AK14" s="17">
        <v>3.16553760420459E-2</v>
      </c>
      <c r="AL14" s="17">
        <v>2.06206394300468E-2</v>
      </c>
      <c r="AM14" s="17">
        <v>4.9051865908253299E-2</v>
      </c>
      <c r="AN14" s="17">
        <v>2.9895893985903699E-2</v>
      </c>
      <c r="AO14" s="17">
        <v>1.1667789511608E-2</v>
      </c>
      <c r="AP14" s="17">
        <v>3.10116465761427E-2</v>
      </c>
      <c r="AQ14" s="17">
        <v>2.1790767117649799E-2</v>
      </c>
      <c r="AR14" s="17">
        <v>5.8176851881207199E-3</v>
      </c>
      <c r="AS14" s="17">
        <v>0</v>
      </c>
      <c r="AT14" s="17">
        <v>0</v>
      </c>
      <c r="AU14" s="17">
        <v>6.3000582562713799E-3</v>
      </c>
      <c r="AV14" s="17"/>
      <c r="AW14" s="17">
        <v>3.0679391299578501E-2</v>
      </c>
      <c r="AX14" s="17">
        <v>2.9508198099335199E-2</v>
      </c>
      <c r="AY14" s="17">
        <v>4.1862647041372797E-2</v>
      </c>
      <c r="AZ14" s="17">
        <v>3.9878072476015297E-2</v>
      </c>
      <c r="BA14" s="17">
        <v>3.1687516138086298E-2</v>
      </c>
      <c r="BB14" s="17">
        <v>2.81032674357653E-2</v>
      </c>
      <c r="BC14" s="17"/>
      <c r="BD14" s="17">
        <v>4.1322592955443098E-2</v>
      </c>
      <c r="BE14" s="17">
        <v>4.0152138469780697E-2</v>
      </c>
      <c r="BF14" s="17">
        <v>3.0733699869639301E-2</v>
      </c>
      <c r="BG14" s="17">
        <v>2.0773780683953601E-2</v>
      </c>
      <c r="BH14" s="17">
        <v>0</v>
      </c>
      <c r="BI14" s="17"/>
      <c r="BJ14" s="17">
        <v>3.3219784925364697E-2</v>
      </c>
      <c r="BK14" s="17">
        <v>3.0526312707232099E-2</v>
      </c>
      <c r="BL14" s="17"/>
      <c r="BM14" s="17">
        <v>3.13167958206233E-2</v>
      </c>
      <c r="BN14" s="17">
        <v>3.8330814353516901E-2</v>
      </c>
      <c r="BO14" s="17"/>
      <c r="BP14" s="17">
        <v>4.4575460127410198E-2</v>
      </c>
      <c r="BQ14" s="17">
        <v>1.6107589877711499E-2</v>
      </c>
      <c r="BR14" s="17">
        <v>2.1869527382562402E-2</v>
      </c>
      <c r="BS14" s="17">
        <v>3.3354654620961502E-2</v>
      </c>
      <c r="BT14" s="17"/>
      <c r="BU14" s="17">
        <v>2.1689113657310501E-2</v>
      </c>
      <c r="BV14" s="17">
        <v>4.8806532294921198E-2</v>
      </c>
      <c r="BW14" s="17"/>
      <c r="BX14" s="17">
        <v>1.56718424573274E-2</v>
      </c>
      <c r="BY14" s="17">
        <v>4.07386262163663E-2</v>
      </c>
      <c r="BZ14" s="17"/>
      <c r="CA14" s="17">
        <v>2.5721955843648302E-3</v>
      </c>
      <c r="CB14" s="17">
        <v>2.7641564145977401E-2</v>
      </c>
      <c r="CC14" s="17">
        <v>1.8235282828224599E-2</v>
      </c>
      <c r="CD14" s="17">
        <v>6.3969763790099499E-2</v>
      </c>
    </row>
    <row r="15" spans="2:82">
      <c r="B15" s="18" t="s">
        <v>228</v>
      </c>
      <c r="C15" s="21">
        <v>0.439812310822427</v>
      </c>
      <c r="D15" s="21">
        <v>0.45283636877722</v>
      </c>
      <c r="E15" s="21">
        <v>0.42884372061149401</v>
      </c>
      <c r="F15" s="21"/>
      <c r="G15" s="21">
        <v>0.31873587728423503</v>
      </c>
      <c r="H15" s="21">
        <v>0.43239212391856702</v>
      </c>
      <c r="I15" s="21">
        <v>0.46415753727636599</v>
      </c>
      <c r="J15" s="21">
        <v>0.47303534522115498</v>
      </c>
      <c r="K15" s="21">
        <v>0.452306235510197</v>
      </c>
      <c r="L15" s="21">
        <v>0.471205337496368</v>
      </c>
      <c r="M15" s="21"/>
      <c r="N15" s="21">
        <v>0.40552412479196698</v>
      </c>
      <c r="O15" s="21">
        <v>0.424509094837282</v>
      </c>
      <c r="P15" s="21">
        <v>0.48506243335340898</v>
      </c>
      <c r="Q15" s="21">
        <v>0.45637052641435499</v>
      </c>
      <c r="R15" s="21"/>
      <c r="S15" s="21">
        <v>0.43198038641935399</v>
      </c>
      <c r="T15" s="21">
        <v>0.40721168629071902</v>
      </c>
      <c r="U15" s="21">
        <v>0.40176465021482599</v>
      </c>
      <c r="V15" s="21">
        <v>0.45509980143935003</v>
      </c>
      <c r="W15" s="21">
        <v>0.454468797831727</v>
      </c>
      <c r="X15" s="21">
        <v>0.48369133250798302</v>
      </c>
      <c r="Y15" s="21">
        <v>0.414139334553489</v>
      </c>
      <c r="Z15" s="21">
        <v>0.52668964766159698</v>
      </c>
      <c r="AA15" s="21">
        <v>0.46268629426867602</v>
      </c>
      <c r="AB15" s="21">
        <v>0.396881725729126</v>
      </c>
      <c r="AC15" s="21">
        <v>0.50687655778477403</v>
      </c>
      <c r="AD15" s="21">
        <v>0.393140370466324</v>
      </c>
      <c r="AE15" s="21"/>
      <c r="AF15" s="21">
        <v>0.38840548963969301</v>
      </c>
      <c r="AG15" s="21">
        <v>0.43900713060461499</v>
      </c>
      <c r="AH15" s="21">
        <v>0.463823011125856</v>
      </c>
      <c r="AI15" s="21">
        <v>0.47597881324243102</v>
      </c>
      <c r="AJ15" s="21">
        <v>0.44224336638812201</v>
      </c>
      <c r="AK15" s="21">
        <v>0.46626086555706298</v>
      </c>
      <c r="AL15" s="21">
        <v>0.47328212882079101</v>
      </c>
      <c r="AM15" s="21">
        <v>0.36080496842021298</v>
      </c>
      <c r="AN15" s="21">
        <v>0.44678989358745003</v>
      </c>
      <c r="AO15" s="21">
        <v>0.47574652783389598</v>
      </c>
      <c r="AP15" s="21">
        <v>0.38538656029572999</v>
      </c>
      <c r="AQ15" s="21">
        <v>0.40259824989632498</v>
      </c>
      <c r="AR15" s="21">
        <v>0.48362682252983202</v>
      </c>
      <c r="AS15" s="21">
        <v>0.44335618063913801</v>
      </c>
      <c r="AT15" s="21">
        <v>0.46037055805014199</v>
      </c>
      <c r="AU15" s="21">
        <v>0.404281160642186</v>
      </c>
      <c r="AV15" s="21"/>
      <c r="AW15" s="21">
        <v>0.41737903630448903</v>
      </c>
      <c r="AX15" s="21">
        <v>0.43080336547154002</v>
      </c>
      <c r="AY15" s="21">
        <v>0.47023898436377698</v>
      </c>
      <c r="AZ15" s="21">
        <v>0.45487355467137103</v>
      </c>
      <c r="BA15" s="21">
        <v>0.44816749679502299</v>
      </c>
      <c r="BB15" s="21">
        <v>0.43311871475689001</v>
      </c>
      <c r="BC15" s="21"/>
      <c r="BD15" s="21">
        <v>0.48578038854700201</v>
      </c>
      <c r="BE15" s="21">
        <v>0.41856075672855098</v>
      </c>
      <c r="BF15" s="21">
        <v>0.39991331457840501</v>
      </c>
      <c r="BG15" s="21">
        <v>0.39930082803862299</v>
      </c>
      <c r="BH15" s="21">
        <v>0.35115482991373698</v>
      </c>
      <c r="BI15" s="21"/>
      <c r="BJ15" s="21">
        <v>0.44906824690910002</v>
      </c>
      <c r="BK15" s="21">
        <v>0.40151648970388498</v>
      </c>
      <c r="BL15" s="21"/>
      <c r="BM15" s="21">
        <v>0.44673522101084501</v>
      </c>
      <c r="BN15" s="21">
        <v>0.40559237911787899</v>
      </c>
      <c r="BO15" s="21"/>
      <c r="BP15" s="21">
        <v>0.378055501214905</v>
      </c>
      <c r="BQ15" s="21">
        <v>0.458325435666875</v>
      </c>
      <c r="BR15" s="21">
        <v>0.427532111709511</v>
      </c>
      <c r="BS15" s="21">
        <v>0.44721604931509101</v>
      </c>
      <c r="BT15" s="21"/>
      <c r="BU15" s="21">
        <v>0.44165826699737898</v>
      </c>
      <c r="BV15" s="21">
        <v>0.43746248383675101</v>
      </c>
      <c r="BW15" s="21"/>
      <c r="BX15" s="21">
        <v>0.40032610671385299</v>
      </c>
      <c r="BY15" s="21">
        <v>0.45547474222554502</v>
      </c>
      <c r="BZ15" s="21"/>
      <c r="CA15" s="21">
        <v>0.56698118637884198</v>
      </c>
      <c r="CB15" s="21">
        <v>0.63131414816869902</v>
      </c>
      <c r="CC15" s="21">
        <v>0.29757064583061799</v>
      </c>
      <c r="CD15" s="21">
        <v>0.37459959595847198</v>
      </c>
    </row>
    <row r="16" spans="2:82">
      <c r="B16" s="18" t="s">
        <v>229</v>
      </c>
      <c r="C16" s="21">
        <v>0.23515473104322099</v>
      </c>
      <c r="D16" s="21">
        <v>0.240255360875299</v>
      </c>
      <c r="E16" s="21">
        <v>0.22906464830259099</v>
      </c>
      <c r="F16" s="21"/>
      <c r="G16" s="21">
        <v>0.35601476040236701</v>
      </c>
      <c r="H16" s="21">
        <v>0.25322733378821299</v>
      </c>
      <c r="I16" s="21">
        <v>0.22977719043731701</v>
      </c>
      <c r="J16" s="21">
        <v>0.20616095958344499</v>
      </c>
      <c r="K16" s="21">
        <v>0.20710409954141101</v>
      </c>
      <c r="L16" s="21">
        <v>0.186730126647841</v>
      </c>
      <c r="M16" s="21"/>
      <c r="N16" s="21">
        <v>0.28813886112106801</v>
      </c>
      <c r="O16" s="21">
        <v>0.23754580147263801</v>
      </c>
      <c r="P16" s="21">
        <v>0.220870667956064</v>
      </c>
      <c r="Q16" s="21">
        <v>0.18531067594985301</v>
      </c>
      <c r="R16" s="21"/>
      <c r="S16" s="21">
        <v>0.26004886374214298</v>
      </c>
      <c r="T16" s="21">
        <v>0.23445729173369001</v>
      </c>
      <c r="U16" s="21">
        <v>0.266100186690436</v>
      </c>
      <c r="V16" s="21">
        <v>0.195524925330677</v>
      </c>
      <c r="W16" s="21">
        <v>0.19554070631679199</v>
      </c>
      <c r="X16" s="21">
        <v>0.20302434951805701</v>
      </c>
      <c r="Y16" s="21">
        <v>0.27431910477851101</v>
      </c>
      <c r="Z16" s="21">
        <v>0.167141440174462</v>
      </c>
      <c r="AA16" s="21">
        <v>0.24519739310416799</v>
      </c>
      <c r="AB16" s="21">
        <v>0.25906659214953498</v>
      </c>
      <c r="AC16" s="21">
        <v>0.19927979547010799</v>
      </c>
      <c r="AD16" s="21">
        <v>0.28467428592028099</v>
      </c>
      <c r="AE16" s="21"/>
      <c r="AF16" s="21">
        <v>0.16740706526127599</v>
      </c>
      <c r="AG16" s="21">
        <v>0.19042718959438701</v>
      </c>
      <c r="AH16" s="21">
        <v>0.17774379760664799</v>
      </c>
      <c r="AI16" s="21">
        <v>0.19812995296817101</v>
      </c>
      <c r="AJ16" s="21">
        <v>0.20032757378590599</v>
      </c>
      <c r="AK16" s="21">
        <v>0.23481013060463499</v>
      </c>
      <c r="AL16" s="21">
        <v>0.21153533543404299</v>
      </c>
      <c r="AM16" s="21">
        <v>0.25274927607550501</v>
      </c>
      <c r="AN16" s="21">
        <v>0.21561545792497999</v>
      </c>
      <c r="AO16" s="21">
        <v>0.26635984430732801</v>
      </c>
      <c r="AP16" s="21">
        <v>0.29946623929536698</v>
      </c>
      <c r="AQ16" s="21">
        <v>0.26322747104979199</v>
      </c>
      <c r="AR16" s="21">
        <v>0.281143657313007</v>
      </c>
      <c r="AS16" s="21">
        <v>0.27846351180628998</v>
      </c>
      <c r="AT16" s="21">
        <v>0.28298559115029498</v>
      </c>
      <c r="AU16" s="21">
        <v>0.31426731696775301</v>
      </c>
      <c r="AV16" s="21"/>
      <c r="AW16" s="21">
        <v>0.28630759230749198</v>
      </c>
      <c r="AX16" s="21">
        <v>0.232375923953963</v>
      </c>
      <c r="AY16" s="21">
        <v>0.21779505234229901</v>
      </c>
      <c r="AZ16" s="21">
        <v>0.21277312047073799</v>
      </c>
      <c r="BA16" s="21">
        <v>0.21941016151849599</v>
      </c>
      <c r="BB16" s="21">
        <v>0.194957892583975</v>
      </c>
      <c r="BC16" s="21"/>
      <c r="BD16" s="21">
        <v>0.155850194139279</v>
      </c>
      <c r="BE16" s="21">
        <v>0.25637300621331799</v>
      </c>
      <c r="BF16" s="21">
        <v>0.295484158614921</v>
      </c>
      <c r="BG16" s="21">
        <v>0.27522937456399799</v>
      </c>
      <c r="BH16" s="21">
        <v>0.314118821789929</v>
      </c>
      <c r="BI16" s="21"/>
      <c r="BJ16" s="21">
        <v>0.229836724807226</v>
      </c>
      <c r="BK16" s="21">
        <v>0.25873014367709901</v>
      </c>
      <c r="BL16" s="21"/>
      <c r="BM16" s="21">
        <v>0.22896727251756899</v>
      </c>
      <c r="BN16" s="21">
        <v>0.26783836858188698</v>
      </c>
      <c r="BO16" s="21"/>
      <c r="BP16" s="21">
        <v>0.26927820722659401</v>
      </c>
      <c r="BQ16" s="21">
        <v>0.24891150759650599</v>
      </c>
      <c r="BR16" s="21">
        <v>0.254830197263609</v>
      </c>
      <c r="BS16" s="21">
        <v>0.226366822058717</v>
      </c>
      <c r="BT16" s="21"/>
      <c r="BU16" s="21">
        <v>0.248330103659305</v>
      </c>
      <c r="BV16" s="21">
        <v>0.21838301861596801</v>
      </c>
      <c r="BW16" s="21"/>
      <c r="BX16" s="21">
        <v>0.297894284077595</v>
      </c>
      <c r="BY16" s="21">
        <v>0.21026872419988901</v>
      </c>
      <c r="BZ16" s="21"/>
      <c r="CA16" s="21">
        <v>0.20355125436198501</v>
      </c>
      <c r="CB16" s="21">
        <v>9.3849778026032601E-2</v>
      </c>
      <c r="CC16" s="21">
        <v>0.41286132407239601</v>
      </c>
      <c r="CD16" s="21">
        <v>0.18904669921146799</v>
      </c>
    </row>
    <row r="17" spans="2:82">
      <c r="B17" s="18" t="s">
        <v>230</v>
      </c>
      <c r="C17" s="22">
        <v>0.20465757977920601</v>
      </c>
      <c r="D17" s="22">
        <v>0.212581007901921</v>
      </c>
      <c r="E17" s="22">
        <v>0.19977907230890199</v>
      </c>
      <c r="F17" s="22"/>
      <c r="G17" s="22">
        <v>-3.7278883118131802E-2</v>
      </c>
      <c r="H17" s="22">
        <v>0.179164790130353</v>
      </c>
      <c r="I17" s="22">
        <v>0.23438034683905001</v>
      </c>
      <c r="J17" s="22">
        <v>0.26687438563770999</v>
      </c>
      <c r="K17" s="22">
        <v>0.24520213596878601</v>
      </c>
      <c r="L17" s="22">
        <v>0.284475210848527</v>
      </c>
      <c r="M17" s="22"/>
      <c r="N17" s="22">
        <v>0.11738526367089901</v>
      </c>
      <c r="O17" s="22">
        <v>0.18696329336464501</v>
      </c>
      <c r="P17" s="22">
        <v>0.26419176539734501</v>
      </c>
      <c r="Q17" s="22">
        <v>0.27105985046450198</v>
      </c>
      <c r="R17" s="22"/>
      <c r="S17" s="22">
        <v>0.17193152267721101</v>
      </c>
      <c r="T17" s="22">
        <v>0.17275439455702901</v>
      </c>
      <c r="U17" s="22">
        <v>0.13566446352438999</v>
      </c>
      <c r="V17" s="22">
        <v>0.25957487610867302</v>
      </c>
      <c r="W17" s="22">
        <v>0.25892809151493501</v>
      </c>
      <c r="X17" s="22">
        <v>0.28066698298992598</v>
      </c>
      <c r="Y17" s="22">
        <v>0.13982022977497799</v>
      </c>
      <c r="Z17" s="22">
        <v>0.35954820748713501</v>
      </c>
      <c r="AA17" s="22">
        <v>0.217488901164508</v>
      </c>
      <c r="AB17" s="22">
        <v>0.13781513357959099</v>
      </c>
      <c r="AC17" s="22">
        <v>0.30759676231466698</v>
      </c>
      <c r="AD17" s="22">
        <v>0.10846608454604301</v>
      </c>
      <c r="AE17" s="22"/>
      <c r="AF17" s="22">
        <v>0.22099842437841599</v>
      </c>
      <c r="AG17" s="22">
        <v>0.24857994101022901</v>
      </c>
      <c r="AH17" s="22">
        <v>0.28607921351920801</v>
      </c>
      <c r="AI17" s="22">
        <v>0.27784886027425998</v>
      </c>
      <c r="AJ17" s="22">
        <v>0.24191579260221599</v>
      </c>
      <c r="AK17" s="22">
        <v>0.23145073495242799</v>
      </c>
      <c r="AL17" s="22">
        <v>0.261746793386748</v>
      </c>
      <c r="AM17" s="22">
        <v>0.10805569234470901</v>
      </c>
      <c r="AN17" s="22">
        <v>0.23117443566247001</v>
      </c>
      <c r="AO17" s="22">
        <v>0.209386683526568</v>
      </c>
      <c r="AP17" s="22">
        <v>8.5920321000362607E-2</v>
      </c>
      <c r="AQ17" s="22">
        <v>0.13937077884653301</v>
      </c>
      <c r="AR17" s="22">
        <v>0.202483165216825</v>
      </c>
      <c r="AS17" s="22">
        <v>0.16489266883284701</v>
      </c>
      <c r="AT17" s="22">
        <v>0.17738496689984701</v>
      </c>
      <c r="AU17" s="22">
        <v>9.0013843674433394E-2</v>
      </c>
      <c r="AV17" s="22"/>
      <c r="AW17" s="22">
        <v>0.13107144399699699</v>
      </c>
      <c r="AX17" s="22">
        <v>0.19842744151757699</v>
      </c>
      <c r="AY17" s="22">
        <v>0.25244393202147902</v>
      </c>
      <c r="AZ17" s="22">
        <v>0.24210043420063301</v>
      </c>
      <c r="BA17" s="22">
        <v>0.228757335276527</v>
      </c>
      <c r="BB17" s="22">
        <v>0.23816082217291501</v>
      </c>
      <c r="BC17" s="22"/>
      <c r="BD17" s="22">
        <v>0.32993019440772298</v>
      </c>
      <c r="BE17" s="22">
        <v>0.16218775051523299</v>
      </c>
      <c r="BF17" s="22">
        <v>0.104429155963483</v>
      </c>
      <c r="BG17" s="22">
        <v>0.124071453474625</v>
      </c>
      <c r="BH17" s="22">
        <v>3.7036008123808299E-2</v>
      </c>
      <c r="BI17" s="22"/>
      <c r="BJ17" s="22">
        <v>0.21923152210187399</v>
      </c>
      <c r="BK17" s="22">
        <v>0.142786346026786</v>
      </c>
      <c r="BL17" s="22"/>
      <c r="BM17" s="22">
        <v>0.21776794849327599</v>
      </c>
      <c r="BN17" s="22">
        <v>0.13775401053599201</v>
      </c>
      <c r="BO17" s="22"/>
      <c r="BP17" s="22">
        <v>0.108777293988311</v>
      </c>
      <c r="BQ17" s="22">
        <v>0.20941392807036899</v>
      </c>
      <c r="BR17" s="22">
        <v>0.17270191444590199</v>
      </c>
      <c r="BS17" s="22">
        <v>0.22084922725637399</v>
      </c>
      <c r="BT17" s="22"/>
      <c r="BU17" s="22">
        <v>0.19332816333807401</v>
      </c>
      <c r="BV17" s="22">
        <v>0.219079465220783</v>
      </c>
      <c r="BW17" s="22"/>
      <c r="BX17" s="22">
        <v>0.102431822636258</v>
      </c>
      <c r="BY17" s="22">
        <v>0.245206018025656</v>
      </c>
      <c r="BZ17" s="22"/>
      <c r="CA17" s="22">
        <v>0.36342993201685703</v>
      </c>
      <c r="CB17" s="22">
        <v>0.53746437014266601</v>
      </c>
      <c r="CC17" s="22">
        <v>-0.11529067824177799</v>
      </c>
      <c r="CD17" s="22">
        <v>0.18555289674700301</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2.1650433614239201E-2</v>
      </c>
      <c r="D9" s="17">
        <v>2.5480208053533002E-2</v>
      </c>
      <c r="E9" s="17">
        <v>1.8070875519867999E-2</v>
      </c>
      <c r="F9" s="17"/>
      <c r="G9" s="17">
        <v>4.0564151671942099E-2</v>
      </c>
      <c r="H9" s="17">
        <v>5.0314745499385E-2</v>
      </c>
      <c r="I9" s="17">
        <v>2.55163474576664E-2</v>
      </c>
      <c r="J9" s="17">
        <v>1.49867406995908E-2</v>
      </c>
      <c r="K9" s="17">
        <v>2.07665446873068E-3</v>
      </c>
      <c r="L9" s="17">
        <v>1.07506449643013E-3</v>
      </c>
      <c r="M9" s="17"/>
      <c r="N9" s="17">
        <v>1.70682812048145E-2</v>
      </c>
      <c r="O9" s="17">
        <v>2.3130598816168899E-2</v>
      </c>
      <c r="P9" s="17">
        <v>3.07704590181333E-2</v>
      </c>
      <c r="Q9" s="17">
        <v>1.7605813848330099E-2</v>
      </c>
      <c r="R9" s="17"/>
      <c r="S9" s="17">
        <v>3.8278322297874201E-2</v>
      </c>
      <c r="T9" s="17">
        <v>1.62263024220606E-2</v>
      </c>
      <c r="U9" s="17">
        <v>9.9852768630083206E-3</v>
      </c>
      <c r="V9" s="17">
        <v>1.8721531462613999E-2</v>
      </c>
      <c r="W9" s="17">
        <v>3.2462491535434401E-2</v>
      </c>
      <c r="X9" s="17">
        <v>2.71809443954103E-2</v>
      </c>
      <c r="Y9" s="17">
        <v>1.9428850792807699E-2</v>
      </c>
      <c r="Z9" s="17">
        <v>2.0398944051801801E-2</v>
      </c>
      <c r="AA9" s="17">
        <v>2.3631307840334299E-2</v>
      </c>
      <c r="AB9" s="17">
        <v>1.6346113587970699E-2</v>
      </c>
      <c r="AC9" s="17">
        <v>5.7494474082186399E-3</v>
      </c>
      <c r="AD9" s="17">
        <v>8.3747675000542202E-3</v>
      </c>
      <c r="AE9" s="17"/>
      <c r="AF9" s="17">
        <v>0</v>
      </c>
      <c r="AG9" s="17">
        <v>3.6346228557149099E-2</v>
      </c>
      <c r="AH9" s="17">
        <v>1.7570235078898599E-2</v>
      </c>
      <c r="AI9" s="17">
        <v>1.13715867971276E-2</v>
      </c>
      <c r="AJ9" s="17">
        <v>2.2676067795652E-2</v>
      </c>
      <c r="AK9" s="17">
        <v>1.7422156054338299E-2</v>
      </c>
      <c r="AL9" s="17">
        <v>2.5770109651269E-2</v>
      </c>
      <c r="AM9" s="17">
        <v>1.4588561936114301E-2</v>
      </c>
      <c r="AN9" s="17">
        <v>1.9667858906084398E-2</v>
      </c>
      <c r="AO9" s="17">
        <v>1.93939653087996E-2</v>
      </c>
      <c r="AP9" s="17">
        <v>2.65081994916944E-2</v>
      </c>
      <c r="AQ9" s="17">
        <v>1.41855371668186E-2</v>
      </c>
      <c r="AR9" s="17">
        <v>1.0648182467531299E-2</v>
      </c>
      <c r="AS9" s="17">
        <v>3.1596032553006602E-2</v>
      </c>
      <c r="AT9" s="17">
        <v>3.9695778178527402E-2</v>
      </c>
      <c r="AU9" s="17">
        <v>5.64037649831894E-2</v>
      </c>
      <c r="AV9" s="17"/>
      <c r="AW9" s="17">
        <v>5.24770021813558E-2</v>
      </c>
      <c r="AX9" s="17">
        <v>9.5127582887320396E-3</v>
      </c>
      <c r="AY9" s="17">
        <v>1.6928685589557999E-2</v>
      </c>
      <c r="AZ9" s="17">
        <v>1.3032479773092701E-2</v>
      </c>
      <c r="BA9" s="17">
        <v>4.4755094400886599E-3</v>
      </c>
      <c r="BB9" s="17">
        <v>2.9998719582014801E-2</v>
      </c>
      <c r="BC9" s="17"/>
      <c r="BD9" s="17">
        <v>1.8734994862472199E-2</v>
      </c>
      <c r="BE9" s="17">
        <v>1.11996836206426E-2</v>
      </c>
      <c r="BF9" s="17">
        <v>2.15684221567678E-2</v>
      </c>
      <c r="BG9" s="17">
        <v>5.2270620148478997E-2</v>
      </c>
      <c r="BH9" s="17">
        <v>7.9583057607521407E-2</v>
      </c>
      <c r="BI9" s="17"/>
      <c r="BJ9" s="17">
        <v>1.42299858369657E-2</v>
      </c>
      <c r="BK9" s="17">
        <v>5.5433777891133199E-2</v>
      </c>
      <c r="BL9" s="17"/>
      <c r="BM9" s="17">
        <v>1.80375936739578E-2</v>
      </c>
      <c r="BN9" s="17">
        <v>4.0155423059489999E-2</v>
      </c>
      <c r="BO9" s="17"/>
      <c r="BP9" s="17">
        <v>5.1191395815721602E-2</v>
      </c>
      <c r="BQ9" s="17">
        <v>3.5299609422488498E-2</v>
      </c>
      <c r="BR9" s="17">
        <v>5.0820473110153898E-2</v>
      </c>
      <c r="BS9" s="17">
        <v>1.23852715995478E-2</v>
      </c>
      <c r="BT9" s="17"/>
      <c r="BU9" s="17">
        <v>3.2341960320285697E-2</v>
      </c>
      <c r="BV9" s="17">
        <v>8.0405558106153002E-3</v>
      </c>
      <c r="BW9" s="17"/>
      <c r="BX9" s="17">
        <v>5.9345913219070102E-2</v>
      </c>
      <c r="BY9" s="17">
        <v>6.6983034501217498E-3</v>
      </c>
      <c r="BZ9" s="17"/>
      <c r="CA9" s="17">
        <v>6.23455727786719E-2</v>
      </c>
      <c r="CB9" s="17">
        <v>3.9974238377827398E-3</v>
      </c>
      <c r="CC9" s="17">
        <v>2.75878012396528E-2</v>
      </c>
      <c r="CD9" s="17">
        <v>2.1694158018486499E-2</v>
      </c>
    </row>
    <row r="10" spans="2:82" ht="28.9">
      <c r="B10" s="18" t="s">
        <v>120</v>
      </c>
      <c r="C10" s="17">
        <v>3.9924838135635098E-2</v>
      </c>
      <c r="D10" s="17">
        <v>5.13762073294751E-2</v>
      </c>
      <c r="E10" s="17">
        <v>2.9037038369961798E-2</v>
      </c>
      <c r="F10" s="17"/>
      <c r="G10" s="17">
        <v>6.6869588021822704E-2</v>
      </c>
      <c r="H10" s="17">
        <v>9.7106077317954301E-2</v>
      </c>
      <c r="I10" s="17">
        <v>6.6369360425495405E-2</v>
      </c>
      <c r="J10" s="17">
        <v>1.1766475990392201E-2</v>
      </c>
      <c r="K10" s="17">
        <v>1.7371434812278601E-3</v>
      </c>
      <c r="L10" s="17">
        <v>2.2741306151711602E-3</v>
      </c>
      <c r="M10" s="17"/>
      <c r="N10" s="17">
        <v>5.0952918803827303E-2</v>
      </c>
      <c r="O10" s="17">
        <v>3.40617614130308E-2</v>
      </c>
      <c r="P10" s="17">
        <v>4.6635522574603301E-2</v>
      </c>
      <c r="Q10" s="17">
        <v>2.7163991308962201E-2</v>
      </c>
      <c r="R10" s="17"/>
      <c r="S10" s="17">
        <v>8.0464883204655502E-2</v>
      </c>
      <c r="T10" s="17">
        <v>2.5203418358600502E-2</v>
      </c>
      <c r="U10" s="17">
        <v>2.8092105932894702E-2</v>
      </c>
      <c r="V10" s="17">
        <v>2.75105528987655E-2</v>
      </c>
      <c r="W10" s="17">
        <v>4.1960875310536799E-2</v>
      </c>
      <c r="X10" s="17">
        <v>3.7276521373058397E-2</v>
      </c>
      <c r="Y10" s="17">
        <v>2.8878953810493199E-2</v>
      </c>
      <c r="Z10" s="17">
        <v>3.8172013802190201E-2</v>
      </c>
      <c r="AA10" s="17">
        <v>3.0585268429499299E-2</v>
      </c>
      <c r="AB10" s="17">
        <v>3.3878061701932499E-2</v>
      </c>
      <c r="AC10" s="17">
        <v>5.5687200909617499E-2</v>
      </c>
      <c r="AD10" s="17">
        <v>4.4427830967606698E-2</v>
      </c>
      <c r="AE10" s="17"/>
      <c r="AF10" s="17">
        <v>8.8934244011331001E-2</v>
      </c>
      <c r="AG10" s="17">
        <v>3.16553272706614E-2</v>
      </c>
      <c r="AH10" s="17">
        <v>3.48765021917848E-2</v>
      </c>
      <c r="AI10" s="17">
        <v>3.35242250697513E-2</v>
      </c>
      <c r="AJ10" s="17">
        <v>3.36182972221164E-2</v>
      </c>
      <c r="AK10" s="17">
        <v>2.9001680412262601E-2</v>
      </c>
      <c r="AL10" s="17">
        <v>4.8447465279358497E-2</v>
      </c>
      <c r="AM10" s="17">
        <v>3.4420483444081197E-2</v>
      </c>
      <c r="AN10" s="17">
        <v>3.1832628536771698E-2</v>
      </c>
      <c r="AO10" s="17">
        <v>4.5678776562446198E-2</v>
      </c>
      <c r="AP10" s="17">
        <v>4.1286846694836302E-2</v>
      </c>
      <c r="AQ10" s="17">
        <v>3.14280222357382E-2</v>
      </c>
      <c r="AR10" s="17">
        <v>2.0634457287693898E-2</v>
      </c>
      <c r="AS10" s="17">
        <v>5.9404004871387903E-2</v>
      </c>
      <c r="AT10" s="17">
        <v>0.108237628376237</v>
      </c>
      <c r="AU10" s="17">
        <v>0.107543260973748</v>
      </c>
      <c r="AV10" s="17"/>
      <c r="AW10" s="17">
        <v>9.3509586224994695E-2</v>
      </c>
      <c r="AX10" s="17">
        <v>3.8260776421132799E-2</v>
      </c>
      <c r="AY10" s="17">
        <v>2.0404980186259102E-2</v>
      </c>
      <c r="AZ10" s="17">
        <v>2.0011059422652602E-2</v>
      </c>
      <c r="BA10" s="17">
        <v>3.6685428233776702E-3</v>
      </c>
      <c r="BB10" s="17">
        <v>1.8830308906300101E-2</v>
      </c>
      <c r="BC10" s="17"/>
      <c r="BD10" s="17">
        <v>2.03412888137866E-2</v>
      </c>
      <c r="BE10" s="17">
        <v>2.9591735382649999E-2</v>
      </c>
      <c r="BF10" s="17">
        <v>4.39478533696991E-2</v>
      </c>
      <c r="BG10" s="17">
        <v>0.106257699996839</v>
      </c>
      <c r="BH10" s="17">
        <v>0.14039271888814001</v>
      </c>
      <c r="BI10" s="17"/>
      <c r="BJ10" s="17">
        <v>2.6589634581558899E-2</v>
      </c>
      <c r="BK10" s="17">
        <v>9.9414017923099798E-2</v>
      </c>
      <c r="BL10" s="17"/>
      <c r="BM10" s="17">
        <v>3.2321846064067197E-2</v>
      </c>
      <c r="BN10" s="17">
        <v>7.8725663816130304E-2</v>
      </c>
      <c r="BO10" s="17"/>
      <c r="BP10" s="17">
        <v>0.108206091974044</v>
      </c>
      <c r="BQ10" s="17">
        <v>7.9938090433086195E-2</v>
      </c>
      <c r="BR10" s="17">
        <v>5.3354928809006802E-2</v>
      </c>
      <c r="BS10" s="17">
        <v>2.2193298991344201E-2</v>
      </c>
      <c r="BT10" s="17"/>
      <c r="BU10" s="17">
        <v>5.0843256724125499E-2</v>
      </c>
      <c r="BV10" s="17">
        <v>2.6026136211789799E-2</v>
      </c>
      <c r="BW10" s="17"/>
      <c r="BX10" s="17">
        <v>9.9988647848284207E-2</v>
      </c>
      <c r="BY10" s="17">
        <v>1.6100180367884499E-2</v>
      </c>
      <c r="BZ10" s="17"/>
      <c r="CA10" s="17">
        <v>5.9789366296011899E-2</v>
      </c>
      <c r="CB10" s="17">
        <v>1.12297663051981E-2</v>
      </c>
      <c r="CC10" s="17">
        <v>4.91951923383767E-2</v>
      </c>
      <c r="CD10" s="17">
        <v>5.2467238164072998E-2</v>
      </c>
    </row>
    <row r="11" spans="2:82" ht="28.9">
      <c r="B11" s="18" t="s">
        <v>121</v>
      </c>
      <c r="C11" s="17">
        <v>4.8958528664794602E-2</v>
      </c>
      <c r="D11" s="17">
        <v>5.05736877021086E-2</v>
      </c>
      <c r="E11" s="17">
        <v>4.7745212493209302E-2</v>
      </c>
      <c r="F11" s="17"/>
      <c r="G11" s="17">
        <v>7.1679970487946207E-2</v>
      </c>
      <c r="H11" s="17">
        <v>9.0563950063992593E-2</v>
      </c>
      <c r="I11" s="17">
        <v>6.2687401861578201E-2</v>
      </c>
      <c r="J11" s="17">
        <v>3.5642359718518098E-2</v>
      </c>
      <c r="K11" s="17">
        <v>1.11996008068682E-2</v>
      </c>
      <c r="L11" s="17">
        <v>2.4845413239814901E-2</v>
      </c>
      <c r="M11" s="17"/>
      <c r="N11" s="17">
        <v>6.9374018969044202E-2</v>
      </c>
      <c r="O11" s="17">
        <v>4.3186878268035599E-2</v>
      </c>
      <c r="P11" s="17">
        <v>5.0927474422048903E-2</v>
      </c>
      <c r="Q11" s="17">
        <v>3.24679420620144E-2</v>
      </c>
      <c r="R11" s="17"/>
      <c r="S11" s="17">
        <v>6.8762282219377593E-2</v>
      </c>
      <c r="T11" s="17">
        <v>5.4140668028367603E-2</v>
      </c>
      <c r="U11" s="17">
        <v>3.5026152364665601E-2</v>
      </c>
      <c r="V11" s="17">
        <v>4.3135924955701198E-2</v>
      </c>
      <c r="W11" s="17">
        <v>5.1979667391812298E-2</v>
      </c>
      <c r="X11" s="17">
        <v>3.1907150872504897E-2</v>
      </c>
      <c r="Y11" s="17">
        <v>6.2038025844713102E-2</v>
      </c>
      <c r="Z11" s="17">
        <v>3.6307610367625302E-2</v>
      </c>
      <c r="AA11" s="17">
        <v>5.8966714033884898E-2</v>
      </c>
      <c r="AB11" s="17">
        <v>3.6060147647884302E-2</v>
      </c>
      <c r="AC11" s="17">
        <v>1.5101816942740201E-2</v>
      </c>
      <c r="AD11" s="17">
        <v>7.3226333404841901E-2</v>
      </c>
      <c r="AE11" s="17"/>
      <c r="AF11" s="17">
        <v>3.91401137033092E-2</v>
      </c>
      <c r="AG11" s="17">
        <v>2.5922699993313501E-2</v>
      </c>
      <c r="AH11" s="17">
        <v>3.0259140561157201E-2</v>
      </c>
      <c r="AI11" s="17">
        <v>2.91396237527459E-2</v>
      </c>
      <c r="AJ11" s="17">
        <v>7.0716022944134496E-2</v>
      </c>
      <c r="AK11" s="17">
        <v>2.92465505964223E-2</v>
      </c>
      <c r="AL11" s="17">
        <v>5.3823434754425102E-2</v>
      </c>
      <c r="AM11" s="17">
        <v>2.39494664351695E-2</v>
      </c>
      <c r="AN11" s="17">
        <v>6.6737926673101605E-2</v>
      </c>
      <c r="AO11" s="17">
        <v>4.4071205554389203E-2</v>
      </c>
      <c r="AP11" s="17">
        <v>6.1041990785566803E-2</v>
      </c>
      <c r="AQ11" s="17">
        <v>7.7649089967849305E-2</v>
      </c>
      <c r="AR11" s="17">
        <v>6.7354909229001697E-2</v>
      </c>
      <c r="AS11" s="17">
        <v>2.9930464303085502E-2</v>
      </c>
      <c r="AT11" s="17">
        <v>3.8891781369004202E-2</v>
      </c>
      <c r="AU11" s="17">
        <v>8.5151751901346606E-2</v>
      </c>
      <c r="AV11" s="17"/>
      <c r="AW11" s="17">
        <v>7.4937842798874804E-2</v>
      </c>
      <c r="AX11" s="17">
        <v>3.6485443031337002E-2</v>
      </c>
      <c r="AY11" s="17">
        <v>5.0458010297181201E-2</v>
      </c>
      <c r="AZ11" s="17">
        <v>4.7443773331750198E-2</v>
      </c>
      <c r="BA11" s="17">
        <v>3.4506207926991203E-2</v>
      </c>
      <c r="BB11" s="17">
        <v>3.4287197845244102E-2</v>
      </c>
      <c r="BC11" s="17"/>
      <c r="BD11" s="17">
        <v>1.34558225187169E-2</v>
      </c>
      <c r="BE11" s="17">
        <v>2.7245380539586202E-2</v>
      </c>
      <c r="BF11" s="17">
        <v>7.4540687335559894E-2</v>
      </c>
      <c r="BG11" s="17">
        <v>0.115386502705216</v>
      </c>
      <c r="BH11" s="17">
        <v>8.9208804784661103E-2</v>
      </c>
      <c r="BI11" s="17"/>
      <c r="BJ11" s="17">
        <v>3.74097612147299E-2</v>
      </c>
      <c r="BK11" s="17">
        <v>9.7441768859646505E-2</v>
      </c>
      <c r="BL11" s="17"/>
      <c r="BM11" s="17">
        <v>4.1112176212200098E-2</v>
      </c>
      <c r="BN11" s="17">
        <v>8.2614192630648606E-2</v>
      </c>
      <c r="BO11" s="17"/>
      <c r="BP11" s="17">
        <v>9.1144844932220706E-2</v>
      </c>
      <c r="BQ11" s="17">
        <v>7.9090181223055306E-2</v>
      </c>
      <c r="BR11" s="17">
        <v>7.5413917542315606E-2</v>
      </c>
      <c r="BS11" s="17">
        <v>3.4370797178202302E-2</v>
      </c>
      <c r="BT11" s="17"/>
      <c r="BU11" s="17">
        <v>4.9064913006839503E-2</v>
      </c>
      <c r="BV11" s="17">
        <v>4.88231057326673E-2</v>
      </c>
      <c r="BW11" s="17"/>
      <c r="BX11" s="17">
        <v>8.9772025078115505E-2</v>
      </c>
      <c r="BY11" s="17">
        <v>3.2769619086721199E-2</v>
      </c>
      <c r="BZ11" s="17"/>
      <c r="CA11" s="17">
        <v>4.2642613102886001E-2</v>
      </c>
      <c r="CB11" s="17">
        <v>2.0907137577015601E-2</v>
      </c>
      <c r="CC11" s="17">
        <v>5.9022945584821802E-2</v>
      </c>
      <c r="CD11" s="17">
        <v>6.6852127682274901E-2</v>
      </c>
    </row>
    <row r="12" spans="2:82" ht="28.9">
      <c r="B12" s="18" t="s">
        <v>122</v>
      </c>
      <c r="C12" s="17">
        <v>0.241179585932871</v>
      </c>
      <c r="D12" s="17">
        <v>0.23354089105942999</v>
      </c>
      <c r="E12" s="17">
        <v>0.24749841871287701</v>
      </c>
      <c r="F12" s="17"/>
      <c r="G12" s="17">
        <v>0.44302251963463601</v>
      </c>
      <c r="H12" s="17">
        <v>0.30662427738183401</v>
      </c>
      <c r="I12" s="17">
        <v>0.29050168750642402</v>
      </c>
      <c r="J12" s="17">
        <v>0.22952433805668199</v>
      </c>
      <c r="K12" s="17">
        <v>0.16478494188065201</v>
      </c>
      <c r="L12" s="17">
        <v>7.3896524470503405E-2</v>
      </c>
      <c r="M12" s="17"/>
      <c r="N12" s="17">
        <v>0.26313335532551402</v>
      </c>
      <c r="O12" s="17">
        <v>0.24228221591367899</v>
      </c>
      <c r="P12" s="17">
        <v>0.25309804866597402</v>
      </c>
      <c r="Q12" s="17">
        <v>0.206516353820416</v>
      </c>
      <c r="R12" s="17"/>
      <c r="S12" s="17">
        <v>0.32312469047964298</v>
      </c>
      <c r="T12" s="17">
        <v>0.242738418424918</v>
      </c>
      <c r="U12" s="17">
        <v>0.215604405746574</v>
      </c>
      <c r="V12" s="17">
        <v>0.23406326316604001</v>
      </c>
      <c r="W12" s="17">
        <v>0.224680817650422</v>
      </c>
      <c r="X12" s="17">
        <v>0.25993474480878997</v>
      </c>
      <c r="Y12" s="17">
        <v>0.24683672757457301</v>
      </c>
      <c r="Z12" s="17">
        <v>0.231968624004221</v>
      </c>
      <c r="AA12" s="17">
        <v>0.237889197706209</v>
      </c>
      <c r="AB12" s="17">
        <v>0.17483971004844101</v>
      </c>
      <c r="AC12" s="17">
        <v>0.20285339416431999</v>
      </c>
      <c r="AD12" s="17">
        <v>0.19594521018938399</v>
      </c>
      <c r="AE12" s="17"/>
      <c r="AF12" s="17">
        <v>0.218758441105247</v>
      </c>
      <c r="AG12" s="17">
        <v>0.248495190657786</v>
      </c>
      <c r="AH12" s="17">
        <v>0.20275132946930499</v>
      </c>
      <c r="AI12" s="17">
        <v>0.18873405383952599</v>
      </c>
      <c r="AJ12" s="17">
        <v>0.23560479083952901</v>
      </c>
      <c r="AK12" s="17">
        <v>0.25445936436542099</v>
      </c>
      <c r="AL12" s="17">
        <v>0.23647460552223001</v>
      </c>
      <c r="AM12" s="17">
        <v>0.247511249669011</v>
      </c>
      <c r="AN12" s="17">
        <v>0.21313835111997001</v>
      </c>
      <c r="AO12" s="17">
        <v>0.225750920676383</v>
      </c>
      <c r="AP12" s="17">
        <v>0.25469067487316999</v>
      </c>
      <c r="AQ12" s="17">
        <v>0.29387339450719302</v>
      </c>
      <c r="AR12" s="17">
        <v>0.27403378438743398</v>
      </c>
      <c r="AS12" s="17">
        <v>0.28403153038433099</v>
      </c>
      <c r="AT12" s="17">
        <v>0.26598181419390299</v>
      </c>
      <c r="AU12" s="17">
        <v>0.30182109132717</v>
      </c>
      <c r="AV12" s="17"/>
      <c r="AW12" s="17">
        <v>0.327186055375982</v>
      </c>
      <c r="AX12" s="17">
        <v>0.22948418867697401</v>
      </c>
      <c r="AY12" s="17">
        <v>0.23836217498020501</v>
      </c>
      <c r="AZ12" s="17">
        <v>0.21814086264757801</v>
      </c>
      <c r="BA12" s="17">
        <v>0.16622530546873701</v>
      </c>
      <c r="BB12" s="17">
        <v>0.18844590013467799</v>
      </c>
      <c r="BC12" s="17"/>
      <c r="BD12" s="17">
        <v>0.145911605349509</v>
      </c>
      <c r="BE12" s="17">
        <v>0.291284647607155</v>
      </c>
      <c r="BF12" s="17">
        <v>0.28508727162957198</v>
      </c>
      <c r="BG12" s="17">
        <v>0.31415747042449899</v>
      </c>
      <c r="BH12" s="17">
        <v>0.27960441165543698</v>
      </c>
      <c r="BI12" s="17"/>
      <c r="BJ12" s="17">
        <v>0.210188933588001</v>
      </c>
      <c r="BK12" s="17">
        <v>0.382917713482334</v>
      </c>
      <c r="BL12" s="17"/>
      <c r="BM12" s="17">
        <v>0.22673512903422399</v>
      </c>
      <c r="BN12" s="17">
        <v>0.31336250837642099</v>
      </c>
      <c r="BO12" s="17"/>
      <c r="BP12" s="17">
        <v>0.33099482510626899</v>
      </c>
      <c r="BQ12" s="17">
        <v>0.34518713117804001</v>
      </c>
      <c r="BR12" s="17">
        <v>0.36396675776033099</v>
      </c>
      <c r="BS12" s="17">
        <v>0.20276579192919</v>
      </c>
      <c r="BT12" s="17"/>
      <c r="BU12" s="17">
        <v>0.250869505616032</v>
      </c>
      <c r="BV12" s="17">
        <v>0.22884471305263299</v>
      </c>
      <c r="BW12" s="17"/>
      <c r="BX12" s="17">
        <v>0.308511050216766</v>
      </c>
      <c r="BY12" s="17">
        <v>0.21447217091474799</v>
      </c>
      <c r="BZ12" s="17"/>
      <c r="CA12" s="17">
        <v>0.20564452778560699</v>
      </c>
      <c r="CB12" s="17">
        <v>0.154492091544394</v>
      </c>
      <c r="CC12" s="17">
        <v>0.31342912776637499</v>
      </c>
      <c r="CD12" s="17">
        <v>0.25652897243876999</v>
      </c>
    </row>
    <row r="13" spans="2:82" ht="28.9">
      <c r="B13" s="18" t="s">
        <v>123</v>
      </c>
      <c r="C13" s="17">
        <v>0.60422512827786201</v>
      </c>
      <c r="D13" s="17">
        <v>0.60213603130840598</v>
      </c>
      <c r="E13" s="17">
        <v>0.60625748890478803</v>
      </c>
      <c r="F13" s="17"/>
      <c r="G13" s="17">
        <v>0.33824116656997599</v>
      </c>
      <c r="H13" s="17">
        <v>0.400252413322571</v>
      </c>
      <c r="I13" s="17">
        <v>0.51064503787482196</v>
      </c>
      <c r="J13" s="17">
        <v>0.65851439289335201</v>
      </c>
      <c r="K13" s="17">
        <v>0.77738202222290498</v>
      </c>
      <c r="L13" s="17">
        <v>0.86374231688507297</v>
      </c>
      <c r="M13" s="17"/>
      <c r="N13" s="17">
        <v>0.56522527838543901</v>
      </c>
      <c r="O13" s="17">
        <v>0.62011559989415599</v>
      </c>
      <c r="P13" s="17">
        <v>0.55663235116032095</v>
      </c>
      <c r="Q13" s="17">
        <v>0.67250122100610499</v>
      </c>
      <c r="R13" s="17"/>
      <c r="S13" s="17">
        <v>0.43708832412300902</v>
      </c>
      <c r="T13" s="17">
        <v>0.63123295491020803</v>
      </c>
      <c r="U13" s="17">
        <v>0.67175026957190598</v>
      </c>
      <c r="V13" s="17">
        <v>0.65899568413506804</v>
      </c>
      <c r="W13" s="17">
        <v>0.59327872326650399</v>
      </c>
      <c r="X13" s="17">
        <v>0.60229274458627602</v>
      </c>
      <c r="Y13" s="17">
        <v>0.57921569685690599</v>
      </c>
      <c r="Z13" s="17">
        <v>0.61626305809517301</v>
      </c>
      <c r="AA13" s="17">
        <v>0.60128121721733596</v>
      </c>
      <c r="AB13" s="17">
        <v>0.70033284248692196</v>
      </c>
      <c r="AC13" s="17">
        <v>0.66715156187395097</v>
      </c>
      <c r="AD13" s="17">
        <v>0.62237715779418601</v>
      </c>
      <c r="AE13" s="17"/>
      <c r="AF13" s="17">
        <v>0.35965383594125</v>
      </c>
      <c r="AG13" s="17">
        <v>0.62405256530091302</v>
      </c>
      <c r="AH13" s="17">
        <v>0.66042150720113602</v>
      </c>
      <c r="AI13" s="17">
        <v>0.68443520496672405</v>
      </c>
      <c r="AJ13" s="17">
        <v>0.61429162731957598</v>
      </c>
      <c r="AK13" s="17">
        <v>0.63326293650590304</v>
      </c>
      <c r="AL13" s="17">
        <v>0.57758144680937096</v>
      </c>
      <c r="AM13" s="17">
        <v>0.64541161856009599</v>
      </c>
      <c r="AN13" s="17">
        <v>0.62869881660176297</v>
      </c>
      <c r="AO13" s="17">
        <v>0.626828403815753</v>
      </c>
      <c r="AP13" s="17">
        <v>0.56962034204010104</v>
      </c>
      <c r="AQ13" s="17">
        <v>0.55423480308168405</v>
      </c>
      <c r="AR13" s="17">
        <v>0.58401292130304205</v>
      </c>
      <c r="AS13" s="17">
        <v>0.56047705202781295</v>
      </c>
      <c r="AT13" s="17">
        <v>0.547192997882328</v>
      </c>
      <c r="AU13" s="17">
        <v>0.412045282183647</v>
      </c>
      <c r="AV13" s="17"/>
      <c r="AW13" s="17">
        <v>0.397513318322325</v>
      </c>
      <c r="AX13" s="17">
        <v>0.64870996207218201</v>
      </c>
      <c r="AY13" s="17">
        <v>0.63516309426635398</v>
      </c>
      <c r="AZ13" s="17">
        <v>0.65655618574334296</v>
      </c>
      <c r="BA13" s="17">
        <v>0.75619561974162697</v>
      </c>
      <c r="BB13" s="17">
        <v>0.67240204828684302</v>
      </c>
      <c r="BC13" s="17"/>
      <c r="BD13" s="17">
        <v>0.74181572473617297</v>
      </c>
      <c r="BE13" s="17">
        <v>0.59644422670129404</v>
      </c>
      <c r="BF13" s="17">
        <v>0.54151881429531101</v>
      </c>
      <c r="BG13" s="17">
        <v>0.38177855087062401</v>
      </c>
      <c r="BH13" s="17">
        <v>0.36888577986010301</v>
      </c>
      <c r="BI13" s="17"/>
      <c r="BJ13" s="17">
        <v>0.67357135769305299</v>
      </c>
      <c r="BK13" s="17">
        <v>0.29790819396271101</v>
      </c>
      <c r="BL13" s="17"/>
      <c r="BM13" s="17">
        <v>0.64475490789474499</v>
      </c>
      <c r="BN13" s="17">
        <v>0.407297282102078</v>
      </c>
      <c r="BO13" s="17"/>
      <c r="BP13" s="17">
        <v>0.35402369618089602</v>
      </c>
      <c r="BQ13" s="17">
        <v>0.41857966273387798</v>
      </c>
      <c r="BR13" s="17">
        <v>0.39568650389009402</v>
      </c>
      <c r="BS13" s="17">
        <v>0.69298072702765401</v>
      </c>
      <c r="BT13" s="17"/>
      <c r="BU13" s="17">
        <v>0.580736520275417</v>
      </c>
      <c r="BV13" s="17">
        <v>0.63412516907462901</v>
      </c>
      <c r="BW13" s="17"/>
      <c r="BX13" s="17">
        <v>0.40290070695909802</v>
      </c>
      <c r="BY13" s="17">
        <v>0.68408162524595095</v>
      </c>
      <c r="BZ13" s="17"/>
      <c r="CA13" s="17">
        <v>0.60452784473686505</v>
      </c>
      <c r="CB13" s="17">
        <v>0.76418023652868206</v>
      </c>
      <c r="CC13" s="17">
        <v>0.52323580549300097</v>
      </c>
      <c r="CD13" s="17">
        <v>0.53680491929649499</v>
      </c>
    </row>
    <row r="14" spans="2:82">
      <c r="B14" s="18" t="s">
        <v>124</v>
      </c>
      <c r="C14" s="19">
        <v>4.4061485374597802E-2</v>
      </c>
      <c r="D14" s="19">
        <v>3.6892974547047902E-2</v>
      </c>
      <c r="E14" s="19">
        <v>5.1390965999295803E-2</v>
      </c>
      <c r="F14" s="19"/>
      <c r="G14" s="19">
        <v>3.9622603613677303E-2</v>
      </c>
      <c r="H14" s="19">
        <v>5.5138536414263202E-2</v>
      </c>
      <c r="I14" s="19">
        <v>4.4280164874014601E-2</v>
      </c>
      <c r="J14" s="19">
        <v>4.9565692641464598E-2</v>
      </c>
      <c r="K14" s="19">
        <v>4.2819637139616597E-2</v>
      </c>
      <c r="L14" s="19">
        <v>3.4166550293007601E-2</v>
      </c>
      <c r="M14" s="19"/>
      <c r="N14" s="19">
        <v>3.42461473113609E-2</v>
      </c>
      <c r="O14" s="19">
        <v>3.72229456949296E-2</v>
      </c>
      <c r="P14" s="19">
        <v>6.1936144158919099E-2</v>
      </c>
      <c r="Q14" s="19">
        <v>4.3744677954172799E-2</v>
      </c>
      <c r="R14" s="19"/>
      <c r="S14" s="19">
        <v>5.2281497675440901E-2</v>
      </c>
      <c r="T14" s="19">
        <v>3.0458237855845401E-2</v>
      </c>
      <c r="U14" s="19">
        <v>3.9541789520951297E-2</v>
      </c>
      <c r="V14" s="19">
        <v>1.75730433818111E-2</v>
      </c>
      <c r="W14" s="19">
        <v>5.5637424845289801E-2</v>
      </c>
      <c r="X14" s="19">
        <v>4.1407893963960198E-2</v>
      </c>
      <c r="Y14" s="19">
        <v>6.3601745120506606E-2</v>
      </c>
      <c r="Z14" s="19">
        <v>5.6889749678988598E-2</v>
      </c>
      <c r="AA14" s="19">
        <v>4.7646294772736401E-2</v>
      </c>
      <c r="AB14" s="19">
        <v>3.8543124526848598E-2</v>
      </c>
      <c r="AC14" s="19">
        <v>5.3456578701152398E-2</v>
      </c>
      <c r="AD14" s="19">
        <v>5.5648700143926699E-2</v>
      </c>
      <c r="AE14" s="19"/>
      <c r="AF14" s="19">
        <v>0.29351336523886301</v>
      </c>
      <c r="AG14" s="19">
        <v>3.3527988220176802E-2</v>
      </c>
      <c r="AH14" s="19">
        <v>5.4121285497718601E-2</v>
      </c>
      <c r="AI14" s="19">
        <v>5.2795305574125199E-2</v>
      </c>
      <c r="AJ14" s="19">
        <v>2.3093193878992498E-2</v>
      </c>
      <c r="AK14" s="19">
        <v>3.6607312065652597E-2</v>
      </c>
      <c r="AL14" s="19">
        <v>5.79029379833471E-2</v>
      </c>
      <c r="AM14" s="19">
        <v>3.4118619955528499E-2</v>
      </c>
      <c r="AN14" s="19">
        <v>3.9924418162309003E-2</v>
      </c>
      <c r="AO14" s="19">
        <v>3.8276728082229101E-2</v>
      </c>
      <c r="AP14" s="19">
        <v>4.6851946114631997E-2</v>
      </c>
      <c r="AQ14" s="19">
        <v>2.8629153040716799E-2</v>
      </c>
      <c r="AR14" s="19">
        <v>4.3315745325297E-2</v>
      </c>
      <c r="AS14" s="19">
        <v>3.4560915860376802E-2</v>
      </c>
      <c r="AT14" s="19">
        <v>0</v>
      </c>
      <c r="AU14" s="19">
        <v>3.7034848630898801E-2</v>
      </c>
      <c r="AV14" s="19"/>
      <c r="AW14" s="19">
        <v>5.4376195096467697E-2</v>
      </c>
      <c r="AX14" s="19">
        <v>3.7546871509642601E-2</v>
      </c>
      <c r="AY14" s="19">
        <v>3.8683054680442197E-2</v>
      </c>
      <c r="AZ14" s="19">
        <v>4.4815639081584001E-2</v>
      </c>
      <c r="BA14" s="19">
        <v>3.4928814599178702E-2</v>
      </c>
      <c r="BB14" s="19">
        <v>5.60358252449197E-2</v>
      </c>
      <c r="BC14" s="19"/>
      <c r="BD14" s="19">
        <v>5.9740563719341999E-2</v>
      </c>
      <c r="BE14" s="19">
        <v>4.4234326148672697E-2</v>
      </c>
      <c r="BF14" s="19">
        <v>3.3336951213089702E-2</v>
      </c>
      <c r="BG14" s="19">
        <v>3.0149155854343399E-2</v>
      </c>
      <c r="BH14" s="19">
        <v>4.2325227204136701E-2</v>
      </c>
      <c r="BI14" s="19"/>
      <c r="BJ14" s="19">
        <v>3.8010327085690798E-2</v>
      </c>
      <c r="BK14" s="19">
        <v>6.6884527881075101E-2</v>
      </c>
      <c r="BL14" s="19"/>
      <c r="BM14" s="19">
        <v>3.7038347120806198E-2</v>
      </c>
      <c r="BN14" s="19">
        <v>7.7844930015232405E-2</v>
      </c>
      <c r="BO14" s="19"/>
      <c r="BP14" s="19">
        <v>6.4439145990848198E-2</v>
      </c>
      <c r="BQ14" s="19">
        <v>4.1905325009452897E-2</v>
      </c>
      <c r="BR14" s="19">
        <v>6.0757418888099601E-2</v>
      </c>
      <c r="BS14" s="19">
        <v>3.5304113274061397E-2</v>
      </c>
      <c r="BT14" s="19"/>
      <c r="BU14" s="19">
        <v>3.6143844057300999E-2</v>
      </c>
      <c r="BV14" s="19">
        <v>5.4140320117665203E-2</v>
      </c>
      <c r="BW14" s="19"/>
      <c r="BX14" s="19">
        <v>3.9481656678666897E-2</v>
      </c>
      <c r="BY14" s="19">
        <v>4.5878100934574499E-2</v>
      </c>
      <c r="BZ14" s="19"/>
      <c r="CA14" s="19">
        <v>2.50500752999578E-2</v>
      </c>
      <c r="CB14" s="19">
        <v>4.5193344206927097E-2</v>
      </c>
      <c r="CC14" s="19">
        <v>2.7529127577772601E-2</v>
      </c>
      <c r="CD14" s="19">
        <v>6.5652584399900293E-2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0.16412853570173999</v>
      </c>
      <c r="D9" s="17">
        <v>0.18112544339877601</v>
      </c>
      <c r="E9" s="17">
        <v>0.14774750534181799</v>
      </c>
      <c r="F9" s="17"/>
      <c r="G9" s="17">
        <v>9.2347276547995003E-2</v>
      </c>
      <c r="H9" s="17">
        <v>0.151058919743116</v>
      </c>
      <c r="I9" s="17">
        <v>0.18023990692342901</v>
      </c>
      <c r="J9" s="17">
        <v>0.18699952700025099</v>
      </c>
      <c r="K9" s="17">
        <v>0.19344069359659999</v>
      </c>
      <c r="L9" s="17">
        <v>0.17117440019515401</v>
      </c>
      <c r="M9" s="17"/>
      <c r="N9" s="17">
        <v>0.14642278876165801</v>
      </c>
      <c r="O9" s="17">
        <v>0.15819850452503201</v>
      </c>
      <c r="P9" s="17">
        <v>0.16991215852868899</v>
      </c>
      <c r="Q9" s="17">
        <v>0.187755688124529</v>
      </c>
      <c r="R9" s="17"/>
      <c r="S9" s="17">
        <v>0.15297958919994001</v>
      </c>
      <c r="T9" s="17">
        <v>0.13669258393629199</v>
      </c>
      <c r="U9" s="17">
        <v>0.14546541620385001</v>
      </c>
      <c r="V9" s="17">
        <v>0.16679974320316601</v>
      </c>
      <c r="W9" s="17">
        <v>0.151321021331495</v>
      </c>
      <c r="X9" s="17">
        <v>0.15187544713624199</v>
      </c>
      <c r="Y9" s="17">
        <v>0.16680479376120499</v>
      </c>
      <c r="Z9" s="17">
        <v>0.22541396062053301</v>
      </c>
      <c r="AA9" s="17">
        <v>0.17719209157601401</v>
      </c>
      <c r="AB9" s="17">
        <v>0.154304737043789</v>
      </c>
      <c r="AC9" s="17">
        <v>0.23065150501755599</v>
      </c>
      <c r="AD9" s="17">
        <v>0.22527784097475101</v>
      </c>
      <c r="AE9" s="17"/>
      <c r="AF9" s="17">
        <v>0.17346068291436001</v>
      </c>
      <c r="AG9" s="17">
        <v>0.20872273323833701</v>
      </c>
      <c r="AH9" s="17">
        <v>0.21312916996668499</v>
      </c>
      <c r="AI9" s="17">
        <v>0.181568058366192</v>
      </c>
      <c r="AJ9" s="17">
        <v>0.149862858776032</v>
      </c>
      <c r="AK9" s="17">
        <v>0.185054127051127</v>
      </c>
      <c r="AL9" s="17">
        <v>0.20242100328464199</v>
      </c>
      <c r="AM9" s="17">
        <v>0.14778330272881501</v>
      </c>
      <c r="AN9" s="17">
        <v>0.140102892336816</v>
      </c>
      <c r="AO9" s="17">
        <v>0.17677662905505001</v>
      </c>
      <c r="AP9" s="17">
        <v>0.112533964245272</v>
      </c>
      <c r="AQ9" s="17">
        <v>0.13098941311443901</v>
      </c>
      <c r="AR9" s="17">
        <v>0.16690561075518801</v>
      </c>
      <c r="AS9" s="17">
        <v>0.107935354814705</v>
      </c>
      <c r="AT9" s="17">
        <v>0.117477106309157</v>
      </c>
      <c r="AU9" s="17">
        <v>0.12183269110769</v>
      </c>
      <c r="AV9" s="17"/>
      <c r="AW9" s="17">
        <v>0.16537960886102801</v>
      </c>
      <c r="AX9" s="17">
        <v>0.1605344327504</v>
      </c>
      <c r="AY9" s="17">
        <v>0.166157411590237</v>
      </c>
      <c r="AZ9" s="17">
        <v>0.167604521310494</v>
      </c>
      <c r="BA9" s="17">
        <v>0.16060237319026399</v>
      </c>
      <c r="BB9" s="17">
        <v>0.16351322451240499</v>
      </c>
      <c r="BC9" s="17"/>
      <c r="BD9" s="17">
        <v>0.202434294182879</v>
      </c>
      <c r="BE9" s="17">
        <v>0.15908599610172</v>
      </c>
      <c r="BF9" s="17">
        <v>0.123767037917238</v>
      </c>
      <c r="BG9" s="17">
        <v>0.14237210058014799</v>
      </c>
      <c r="BH9" s="17">
        <v>0.10856864819501399</v>
      </c>
      <c r="BI9" s="17"/>
      <c r="BJ9" s="17">
        <v>0.174382701393897</v>
      </c>
      <c r="BK9" s="17">
        <v>0.12203895910073</v>
      </c>
      <c r="BL9" s="17"/>
      <c r="BM9" s="17">
        <v>0.17396914604559899</v>
      </c>
      <c r="BN9" s="17">
        <v>0.11507588798934799</v>
      </c>
      <c r="BO9" s="17"/>
      <c r="BP9" s="17">
        <v>0.12005965679541</v>
      </c>
      <c r="BQ9" s="17">
        <v>0.15117369595361499</v>
      </c>
      <c r="BR9" s="17">
        <v>0.12063975134721699</v>
      </c>
      <c r="BS9" s="17">
        <v>0.177424879783905</v>
      </c>
      <c r="BT9" s="17"/>
      <c r="BU9" s="17">
        <v>0.147582242031702</v>
      </c>
      <c r="BV9" s="17">
        <v>0.18519129326140099</v>
      </c>
      <c r="BW9" s="17"/>
      <c r="BX9" s="17">
        <v>0.12011795867491</v>
      </c>
      <c r="BY9" s="17">
        <v>0.18158558580964601</v>
      </c>
      <c r="BZ9" s="17"/>
      <c r="CA9" s="17">
        <v>0.244493016117698</v>
      </c>
      <c r="CB9" s="17">
        <v>0.332890748243173</v>
      </c>
      <c r="CC9" s="17">
        <v>7.0137579851245899E-2</v>
      </c>
      <c r="CD9" s="17">
        <v>8.1294762653923297E-2</v>
      </c>
    </row>
    <row r="10" spans="2:82">
      <c r="B10" s="18" t="s">
        <v>224</v>
      </c>
      <c r="C10" s="17">
        <v>0.31298886381815999</v>
      </c>
      <c r="D10" s="17">
        <v>0.30823335571453098</v>
      </c>
      <c r="E10" s="17">
        <v>0.31749183340688902</v>
      </c>
      <c r="F10" s="17"/>
      <c r="G10" s="17">
        <v>0.291455828473421</v>
      </c>
      <c r="H10" s="17">
        <v>0.31398966981228199</v>
      </c>
      <c r="I10" s="17">
        <v>0.31186870275018502</v>
      </c>
      <c r="J10" s="17">
        <v>0.31272173799240699</v>
      </c>
      <c r="K10" s="17">
        <v>0.29965010391353902</v>
      </c>
      <c r="L10" s="17">
        <v>0.33657961678065201</v>
      </c>
      <c r="M10" s="17"/>
      <c r="N10" s="17">
        <v>0.28844635243063499</v>
      </c>
      <c r="O10" s="17">
        <v>0.32657107280393299</v>
      </c>
      <c r="P10" s="17">
        <v>0.33396043543959902</v>
      </c>
      <c r="Q10" s="17">
        <v>0.30650386467665902</v>
      </c>
      <c r="R10" s="17"/>
      <c r="S10" s="17">
        <v>0.28169156758548802</v>
      </c>
      <c r="T10" s="17">
        <v>0.34990556944993401</v>
      </c>
      <c r="U10" s="17">
        <v>0.33906369951583798</v>
      </c>
      <c r="V10" s="17">
        <v>0.31900408132848201</v>
      </c>
      <c r="W10" s="17">
        <v>0.36182879241849503</v>
      </c>
      <c r="X10" s="17">
        <v>0.31905396002682102</v>
      </c>
      <c r="Y10" s="17">
        <v>0.25760313365284199</v>
      </c>
      <c r="Z10" s="17">
        <v>0.36822816017490601</v>
      </c>
      <c r="AA10" s="17">
        <v>0.29529186476174701</v>
      </c>
      <c r="AB10" s="17">
        <v>0.30450506938609501</v>
      </c>
      <c r="AC10" s="17">
        <v>0.31159231839622398</v>
      </c>
      <c r="AD10" s="17">
        <v>0.24606429816793399</v>
      </c>
      <c r="AE10" s="17"/>
      <c r="AF10" s="17">
        <v>0.26294545537375102</v>
      </c>
      <c r="AG10" s="17">
        <v>0.312332076268516</v>
      </c>
      <c r="AH10" s="17">
        <v>0.314679102035267</v>
      </c>
      <c r="AI10" s="17">
        <v>0.34482448697033502</v>
      </c>
      <c r="AJ10" s="17">
        <v>0.309528166450386</v>
      </c>
      <c r="AK10" s="17">
        <v>0.29128582942113501</v>
      </c>
      <c r="AL10" s="17">
        <v>0.30509759621287202</v>
      </c>
      <c r="AM10" s="17">
        <v>0.29877306463178699</v>
      </c>
      <c r="AN10" s="17">
        <v>0.32919591355661298</v>
      </c>
      <c r="AO10" s="17">
        <v>0.28431020654766298</v>
      </c>
      <c r="AP10" s="17">
        <v>0.32764865137507199</v>
      </c>
      <c r="AQ10" s="17">
        <v>0.294180903339608</v>
      </c>
      <c r="AR10" s="17">
        <v>0.29955425527193003</v>
      </c>
      <c r="AS10" s="17">
        <v>0.40884507610972898</v>
      </c>
      <c r="AT10" s="17">
        <v>0.35987352106172799</v>
      </c>
      <c r="AU10" s="17">
        <v>0.27415694036177102</v>
      </c>
      <c r="AV10" s="17"/>
      <c r="AW10" s="17">
        <v>0.27139602646398198</v>
      </c>
      <c r="AX10" s="17">
        <v>0.32544610789202699</v>
      </c>
      <c r="AY10" s="17">
        <v>0.316081790576212</v>
      </c>
      <c r="AZ10" s="17">
        <v>0.333927261027957</v>
      </c>
      <c r="BA10" s="17">
        <v>0.34077323872696103</v>
      </c>
      <c r="BB10" s="17">
        <v>0.288523696638113</v>
      </c>
      <c r="BC10" s="17"/>
      <c r="BD10" s="17">
        <v>0.32453367804075101</v>
      </c>
      <c r="BE10" s="17">
        <v>0.312973500025373</v>
      </c>
      <c r="BF10" s="17">
        <v>0.310155710547251</v>
      </c>
      <c r="BG10" s="17">
        <v>0.30443494100990998</v>
      </c>
      <c r="BH10" s="17">
        <v>0.245781374775533</v>
      </c>
      <c r="BI10" s="17"/>
      <c r="BJ10" s="17">
        <v>0.32046702756676698</v>
      </c>
      <c r="BK10" s="17">
        <v>0.27851052516003599</v>
      </c>
      <c r="BL10" s="17"/>
      <c r="BM10" s="17">
        <v>0.31523991771049398</v>
      </c>
      <c r="BN10" s="17">
        <v>0.30044108078429499</v>
      </c>
      <c r="BO10" s="17"/>
      <c r="BP10" s="17">
        <v>0.288723100910726</v>
      </c>
      <c r="BQ10" s="17">
        <v>0.29512147029882901</v>
      </c>
      <c r="BR10" s="17">
        <v>0.30295148559667501</v>
      </c>
      <c r="BS10" s="17">
        <v>0.32014695856088699</v>
      </c>
      <c r="BT10" s="17"/>
      <c r="BU10" s="17">
        <v>0.307124745948268</v>
      </c>
      <c r="BV10" s="17">
        <v>0.32045364689634698</v>
      </c>
      <c r="BW10" s="17"/>
      <c r="BX10" s="17">
        <v>0.26775715192031302</v>
      </c>
      <c r="BY10" s="17">
        <v>0.33093028414050102</v>
      </c>
      <c r="BZ10" s="17"/>
      <c r="CA10" s="17">
        <v>0.40753596668499498</v>
      </c>
      <c r="CB10" s="17">
        <v>0.391327182512479</v>
      </c>
      <c r="CC10" s="17">
        <v>0.24086462102036901</v>
      </c>
      <c r="CD10" s="17">
        <v>0.29017345044958198</v>
      </c>
    </row>
    <row r="11" spans="2:82">
      <c r="B11" s="18" t="s">
        <v>225</v>
      </c>
      <c r="C11" s="17">
        <v>0.27632328224029201</v>
      </c>
      <c r="D11" s="17">
        <v>0.26339498650634002</v>
      </c>
      <c r="E11" s="17">
        <v>0.29055075538380798</v>
      </c>
      <c r="F11" s="17"/>
      <c r="G11" s="17">
        <v>0.28914333323857799</v>
      </c>
      <c r="H11" s="17">
        <v>0.27101562998817103</v>
      </c>
      <c r="I11" s="17">
        <v>0.26459220156641899</v>
      </c>
      <c r="J11" s="17">
        <v>0.25515087918708701</v>
      </c>
      <c r="K11" s="17">
        <v>0.30666528128555598</v>
      </c>
      <c r="L11" s="17">
        <v>0.27856044818655501</v>
      </c>
      <c r="M11" s="17"/>
      <c r="N11" s="17">
        <v>0.28399243280992997</v>
      </c>
      <c r="O11" s="17">
        <v>0.26893787982996897</v>
      </c>
      <c r="P11" s="17">
        <v>0.25866419269826502</v>
      </c>
      <c r="Q11" s="17">
        <v>0.28909044765440001</v>
      </c>
      <c r="R11" s="17"/>
      <c r="S11" s="17">
        <v>0.31336296197011099</v>
      </c>
      <c r="T11" s="17">
        <v>0.28592445949966999</v>
      </c>
      <c r="U11" s="17">
        <v>0.29902540155973101</v>
      </c>
      <c r="V11" s="17">
        <v>0.25710843790326299</v>
      </c>
      <c r="W11" s="17">
        <v>0.262353671443113</v>
      </c>
      <c r="X11" s="17">
        <v>0.28199462992074298</v>
      </c>
      <c r="Y11" s="17">
        <v>0.29995474407624001</v>
      </c>
      <c r="Z11" s="17">
        <v>0.234489109143905</v>
      </c>
      <c r="AA11" s="17">
        <v>0.25570034289258298</v>
      </c>
      <c r="AB11" s="17">
        <v>0.26052943811172702</v>
      </c>
      <c r="AC11" s="17">
        <v>0.24145713231385901</v>
      </c>
      <c r="AD11" s="17">
        <v>0.24842781116287599</v>
      </c>
      <c r="AE11" s="17"/>
      <c r="AF11" s="17">
        <v>0.34509423078929002</v>
      </c>
      <c r="AG11" s="17">
        <v>0.27015106358455798</v>
      </c>
      <c r="AH11" s="17">
        <v>0.25667995343911798</v>
      </c>
      <c r="AI11" s="17">
        <v>0.27150037045532799</v>
      </c>
      <c r="AJ11" s="17">
        <v>0.28870261553369903</v>
      </c>
      <c r="AK11" s="17">
        <v>0.29636784766624202</v>
      </c>
      <c r="AL11" s="17">
        <v>0.25578212046659199</v>
      </c>
      <c r="AM11" s="17">
        <v>0.278887590774968</v>
      </c>
      <c r="AN11" s="17">
        <v>0.29310159193649898</v>
      </c>
      <c r="AO11" s="17">
        <v>0.26695437295688901</v>
      </c>
      <c r="AP11" s="17">
        <v>0.27500573532734202</v>
      </c>
      <c r="AQ11" s="17">
        <v>0.30901552933736598</v>
      </c>
      <c r="AR11" s="17">
        <v>0.30980543212558798</v>
      </c>
      <c r="AS11" s="17">
        <v>0.225433392917608</v>
      </c>
      <c r="AT11" s="17">
        <v>0.24836838749561899</v>
      </c>
      <c r="AU11" s="17">
        <v>0.25983098067254001</v>
      </c>
      <c r="AV11" s="17"/>
      <c r="AW11" s="17">
        <v>0.27821348798538598</v>
      </c>
      <c r="AX11" s="17">
        <v>0.26998860754563397</v>
      </c>
      <c r="AY11" s="17">
        <v>0.25948250950727098</v>
      </c>
      <c r="AZ11" s="17">
        <v>0.26830349946828402</v>
      </c>
      <c r="BA11" s="17">
        <v>0.29160055650831201</v>
      </c>
      <c r="BB11" s="17">
        <v>0.33679543983785398</v>
      </c>
      <c r="BC11" s="17"/>
      <c r="BD11" s="17">
        <v>0.27561851623346501</v>
      </c>
      <c r="BE11" s="17">
        <v>0.27809206838306899</v>
      </c>
      <c r="BF11" s="17">
        <v>0.29112504235232101</v>
      </c>
      <c r="BG11" s="17">
        <v>0.27115463689241198</v>
      </c>
      <c r="BH11" s="17">
        <v>0.28069350749286198</v>
      </c>
      <c r="BI11" s="17"/>
      <c r="BJ11" s="17">
        <v>0.27002028132167799</v>
      </c>
      <c r="BK11" s="17">
        <v>0.308446954381908</v>
      </c>
      <c r="BL11" s="17"/>
      <c r="BM11" s="17">
        <v>0.27558036545356401</v>
      </c>
      <c r="BN11" s="17">
        <v>0.28297795973209799</v>
      </c>
      <c r="BO11" s="17"/>
      <c r="BP11" s="17">
        <v>0.281133889414515</v>
      </c>
      <c r="BQ11" s="17">
        <v>0.28727455114311501</v>
      </c>
      <c r="BR11" s="17">
        <v>0.27292437027670902</v>
      </c>
      <c r="BS11" s="17">
        <v>0.274530239417697</v>
      </c>
      <c r="BT11" s="17"/>
      <c r="BU11" s="17">
        <v>0.28261676478214098</v>
      </c>
      <c r="BV11" s="17">
        <v>0.268311935431854</v>
      </c>
      <c r="BW11" s="17"/>
      <c r="BX11" s="17">
        <v>0.29732813799350299</v>
      </c>
      <c r="BY11" s="17">
        <v>0.26799158463111</v>
      </c>
      <c r="BZ11" s="17"/>
      <c r="CA11" s="17">
        <v>0.18770347702943499</v>
      </c>
      <c r="CB11" s="17">
        <v>0.18927640673190199</v>
      </c>
      <c r="CC11" s="17">
        <v>0.29026243580331501</v>
      </c>
      <c r="CD11" s="17">
        <v>0.36837931094652698</v>
      </c>
    </row>
    <row r="12" spans="2:82">
      <c r="B12" s="18" t="s">
        <v>226</v>
      </c>
      <c r="C12" s="17">
        <v>0.17750803348795199</v>
      </c>
      <c r="D12" s="17">
        <v>0.179497145357432</v>
      </c>
      <c r="E12" s="17">
        <v>0.17387323482724801</v>
      </c>
      <c r="F12" s="17"/>
      <c r="G12" s="17">
        <v>0.235319970076103</v>
      </c>
      <c r="H12" s="17">
        <v>0.18241606560495299</v>
      </c>
      <c r="I12" s="17">
        <v>0.177028978931729</v>
      </c>
      <c r="J12" s="17">
        <v>0.176429224096911</v>
      </c>
      <c r="K12" s="17">
        <v>0.14449115757820699</v>
      </c>
      <c r="L12" s="17">
        <v>0.15842548927143699</v>
      </c>
      <c r="M12" s="17"/>
      <c r="N12" s="17">
        <v>0.208657273266103</v>
      </c>
      <c r="O12" s="17">
        <v>0.18314422131710401</v>
      </c>
      <c r="P12" s="17">
        <v>0.16784457079812801</v>
      </c>
      <c r="Q12" s="17">
        <v>0.14730968705650099</v>
      </c>
      <c r="R12" s="17"/>
      <c r="S12" s="17">
        <v>0.188633045944193</v>
      </c>
      <c r="T12" s="17">
        <v>0.169456553867573</v>
      </c>
      <c r="U12" s="17">
        <v>0.146057416656451</v>
      </c>
      <c r="V12" s="17">
        <v>0.16546079372104899</v>
      </c>
      <c r="W12" s="17">
        <v>0.16656004923064699</v>
      </c>
      <c r="X12" s="17">
        <v>0.18405250559819999</v>
      </c>
      <c r="Y12" s="17">
        <v>0.18853031256178501</v>
      </c>
      <c r="Z12" s="17">
        <v>0.109346196318474</v>
      </c>
      <c r="AA12" s="17">
        <v>0.19498963781550299</v>
      </c>
      <c r="AB12" s="17">
        <v>0.21152320645872799</v>
      </c>
      <c r="AC12" s="17">
        <v>0.180578510024514</v>
      </c>
      <c r="AD12" s="17">
        <v>0.17663215224515999</v>
      </c>
      <c r="AE12" s="17"/>
      <c r="AF12" s="17">
        <v>0.179359517219289</v>
      </c>
      <c r="AG12" s="17">
        <v>9.8525063126201004E-2</v>
      </c>
      <c r="AH12" s="17">
        <v>0.15234562866868401</v>
      </c>
      <c r="AI12" s="17">
        <v>0.13278528169491299</v>
      </c>
      <c r="AJ12" s="17">
        <v>0.18697245559046299</v>
      </c>
      <c r="AK12" s="17">
        <v>0.16085055926463801</v>
      </c>
      <c r="AL12" s="17">
        <v>0.173811659691717</v>
      </c>
      <c r="AM12" s="17">
        <v>0.20041373525869199</v>
      </c>
      <c r="AN12" s="17">
        <v>0.18597865785168399</v>
      </c>
      <c r="AO12" s="17">
        <v>0.21832696879716099</v>
      </c>
      <c r="AP12" s="17">
        <v>0.19580798416692999</v>
      </c>
      <c r="AQ12" s="17">
        <v>0.21503749078437201</v>
      </c>
      <c r="AR12" s="17">
        <v>0.16558130653748801</v>
      </c>
      <c r="AS12" s="17">
        <v>0.181562375920966</v>
      </c>
      <c r="AT12" s="17">
        <v>0.20149880763400399</v>
      </c>
      <c r="AU12" s="17">
        <v>0.28022304023689498</v>
      </c>
      <c r="AV12" s="17"/>
      <c r="AW12" s="17">
        <v>0.202707529247831</v>
      </c>
      <c r="AX12" s="17">
        <v>0.17448433375641201</v>
      </c>
      <c r="AY12" s="17">
        <v>0.18879121964089501</v>
      </c>
      <c r="AZ12" s="17">
        <v>0.16007746197219699</v>
      </c>
      <c r="BA12" s="17">
        <v>0.159062682784265</v>
      </c>
      <c r="BB12" s="17">
        <v>0.165035584999669</v>
      </c>
      <c r="BC12" s="17"/>
      <c r="BD12" s="17">
        <v>0.134390222220134</v>
      </c>
      <c r="BE12" s="17">
        <v>0.173937077770877</v>
      </c>
      <c r="BF12" s="17">
        <v>0.19931298006665299</v>
      </c>
      <c r="BG12" s="17">
        <v>0.22387313345188001</v>
      </c>
      <c r="BH12" s="17">
        <v>0.25205682168104798</v>
      </c>
      <c r="BI12" s="17"/>
      <c r="BJ12" s="17">
        <v>0.17140479541614401</v>
      </c>
      <c r="BK12" s="17">
        <v>0.20592730944686</v>
      </c>
      <c r="BL12" s="17"/>
      <c r="BM12" s="17">
        <v>0.169386054922921</v>
      </c>
      <c r="BN12" s="17">
        <v>0.22105406891474</v>
      </c>
      <c r="BO12" s="17"/>
      <c r="BP12" s="17">
        <v>0.21181461763871101</v>
      </c>
      <c r="BQ12" s="17">
        <v>0.195056004182868</v>
      </c>
      <c r="BR12" s="17">
        <v>0.22610256768127401</v>
      </c>
      <c r="BS12" s="17">
        <v>0.165955779340347</v>
      </c>
      <c r="BT12" s="17"/>
      <c r="BU12" s="17">
        <v>0.196726323139505</v>
      </c>
      <c r="BV12" s="17">
        <v>0.153043933931024</v>
      </c>
      <c r="BW12" s="17"/>
      <c r="BX12" s="17">
        <v>0.23179548725226301</v>
      </c>
      <c r="BY12" s="17">
        <v>0.15597460074026401</v>
      </c>
      <c r="BZ12" s="17"/>
      <c r="CA12" s="17">
        <v>0.11517571965830201</v>
      </c>
      <c r="CB12" s="17">
        <v>5.31933878241828E-2</v>
      </c>
      <c r="CC12" s="17">
        <v>0.30849787432848202</v>
      </c>
      <c r="CD12" s="17">
        <v>0.173124772266078</v>
      </c>
    </row>
    <row r="13" spans="2:82">
      <c r="B13" s="18" t="s">
        <v>227</v>
      </c>
      <c r="C13" s="17">
        <v>3.9259249781660698E-2</v>
      </c>
      <c r="D13" s="17">
        <v>4.4339937381689003E-2</v>
      </c>
      <c r="E13" s="17">
        <v>3.4088642331435E-2</v>
      </c>
      <c r="F13" s="17"/>
      <c r="G13" s="17">
        <v>5.0248714126854097E-2</v>
      </c>
      <c r="H13" s="17">
        <v>4.7140963259690999E-2</v>
      </c>
      <c r="I13" s="17">
        <v>3.4903071999915498E-2</v>
      </c>
      <c r="J13" s="17">
        <v>3.6346518884081802E-2</v>
      </c>
      <c r="K13" s="17">
        <v>3.3571735397122701E-2</v>
      </c>
      <c r="L13" s="17">
        <v>3.5254804589141001E-2</v>
      </c>
      <c r="M13" s="17"/>
      <c r="N13" s="17">
        <v>5.67583184224476E-2</v>
      </c>
      <c r="O13" s="17">
        <v>3.5248619219627901E-2</v>
      </c>
      <c r="P13" s="17">
        <v>3.9455019514985902E-2</v>
      </c>
      <c r="Q13" s="17">
        <v>2.5392165743846399E-2</v>
      </c>
      <c r="R13" s="17"/>
      <c r="S13" s="17">
        <v>4.1323001588084302E-2</v>
      </c>
      <c r="T13" s="17">
        <v>3.01998384917192E-2</v>
      </c>
      <c r="U13" s="17">
        <v>2.7130713201219899E-2</v>
      </c>
      <c r="V13" s="17">
        <v>6.1201243623568102E-2</v>
      </c>
      <c r="W13" s="17">
        <v>2.8362593590185899E-2</v>
      </c>
      <c r="X13" s="17">
        <v>2.7777418694782501E-2</v>
      </c>
      <c r="Y13" s="17">
        <v>3.6966943567962297E-2</v>
      </c>
      <c r="Z13" s="17">
        <v>3.5339375914211303E-2</v>
      </c>
      <c r="AA13" s="17">
        <v>5.1138558801711198E-2</v>
      </c>
      <c r="AB13" s="17">
        <v>5.1069466284136902E-2</v>
      </c>
      <c r="AC13" s="17">
        <v>2.0515520339317701E-2</v>
      </c>
      <c r="AD13" s="17">
        <v>5.8863689048343201E-2</v>
      </c>
      <c r="AE13" s="17"/>
      <c r="AF13" s="17">
        <v>0</v>
      </c>
      <c r="AG13" s="17">
        <v>6.4237506631433502E-2</v>
      </c>
      <c r="AH13" s="17">
        <v>2.82772345868973E-2</v>
      </c>
      <c r="AI13" s="17">
        <v>2.6581969277718599E-2</v>
      </c>
      <c r="AJ13" s="17">
        <v>3.0927041247829901E-2</v>
      </c>
      <c r="AK13" s="17">
        <v>2.6341870543989902E-2</v>
      </c>
      <c r="AL13" s="17">
        <v>3.3298186092469803E-2</v>
      </c>
      <c r="AM13" s="17">
        <v>4.4992538837964703E-2</v>
      </c>
      <c r="AN13" s="17">
        <v>3.7541704643130697E-2</v>
      </c>
      <c r="AO13" s="17">
        <v>3.7814348669999699E-2</v>
      </c>
      <c r="AP13" s="17">
        <v>7.1785996487850501E-2</v>
      </c>
      <c r="AQ13" s="17">
        <v>4.3092474965086003E-2</v>
      </c>
      <c r="AR13" s="17">
        <v>4.1217941157530698E-2</v>
      </c>
      <c r="AS13" s="17">
        <v>6.6952334181748105E-2</v>
      </c>
      <c r="AT13" s="17">
        <v>5.0513111294504698E-2</v>
      </c>
      <c r="AU13" s="17">
        <v>5.2455296629799301E-2</v>
      </c>
      <c r="AV13" s="17"/>
      <c r="AW13" s="17">
        <v>5.1330129616846798E-2</v>
      </c>
      <c r="AX13" s="17">
        <v>4.3237710067431601E-2</v>
      </c>
      <c r="AY13" s="17">
        <v>3.8530032626798202E-2</v>
      </c>
      <c r="AZ13" s="17">
        <v>3.2418499224159597E-2</v>
      </c>
      <c r="BA13" s="17">
        <v>2.9329472860359699E-2</v>
      </c>
      <c r="BB13" s="17">
        <v>1.8059754669173599E-2</v>
      </c>
      <c r="BC13" s="17"/>
      <c r="BD13" s="17">
        <v>2.7117022653858801E-2</v>
      </c>
      <c r="BE13" s="17">
        <v>4.1362264788488298E-2</v>
      </c>
      <c r="BF13" s="17">
        <v>4.9451146169781801E-2</v>
      </c>
      <c r="BG13" s="17">
        <v>4.4026285038450401E-2</v>
      </c>
      <c r="BH13" s="17">
        <v>9.9673656509376596E-2</v>
      </c>
      <c r="BI13" s="17"/>
      <c r="BJ13" s="17">
        <v>3.6067181537427703E-2</v>
      </c>
      <c r="BK13" s="17">
        <v>5.2293658466815301E-2</v>
      </c>
      <c r="BL13" s="17"/>
      <c r="BM13" s="17">
        <v>3.7221912627429202E-2</v>
      </c>
      <c r="BN13" s="17">
        <v>4.9103094845792498E-2</v>
      </c>
      <c r="BO13" s="17"/>
      <c r="BP13" s="17">
        <v>6.1156840173831203E-2</v>
      </c>
      <c r="BQ13" s="17">
        <v>5.6228388652880802E-2</v>
      </c>
      <c r="BR13" s="17">
        <v>3.8207919524691103E-2</v>
      </c>
      <c r="BS13" s="17">
        <v>3.3452411171644499E-2</v>
      </c>
      <c r="BT13" s="17"/>
      <c r="BU13" s="17">
        <v>4.6765077732514197E-2</v>
      </c>
      <c r="BV13" s="17">
        <v>2.9704636672162599E-2</v>
      </c>
      <c r="BW13" s="17"/>
      <c r="BX13" s="17">
        <v>6.4510653459927902E-2</v>
      </c>
      <c r="BY13" s="17">
        <v>2.92431343592763E-2</v>
      </c>
      <c r="BZ13" s="17"/>
      <c r="CA13" s="17">
        <v>3.85158296120727E-2</v>
      </c>
      <c r="CB13" s="17">
        <v>9.1929685471622696E-3</v>
      </c>
      <c r="CC13" s="17">
        <v>7.5875869039936802E-2</v>
      </c>
      <c r="CD13" s="17">
        <v>2.9171238160407401E-2</v>
      </c>
    </row>
    <row r="14" spans="2:82">
      <c r="B14" s="18" t="s">
        <v>124</v>
      </c>
      <c r="C14" s="17">
        <v>2.9792034970194999E-2</v>
      </c>
      <c r="D14" s="17">
        <v>2.3409131641231599E-2</v>
      </c>
      <c r="E14" s="17">
        <v>3.6248028708801602E-2</v>
      </c>
      <c r="F14" s="17"/>
      <c r="G14" s="17">
        <v>4.1484877537049103E-2</v>
      </c>
      <c r="H14" s="17">
        <v>3.4378751591787E-2</v>
      </c>
      <c r="I14" s="17">
        <v>3.13671378283224E-2</v>
      </c>
      <c r="J14" s="17">
        <v>3.2352112839262898E-2</v>
      </c>
      <c r="K14" s="17">
        <v>2.21810282289766E-2</v>
      </c>
      <c r="L14" s="17">
        <v>2.0005240977061502E-2</v>
      </c>
      <c r="M14" s="17"/>
      <c r="N14" s="17">
        <v>1.5722834309225699E-2</v>
      </c>
      <c r="O14" s="17">
        <v>2.7899702304333699E-2</v>
      </c>
      <c r="P14" s="17">
        <v>3.0163623020333499E-2</v>
      </c>
      <c r="Q14" s="17">
        <v>4.39481467440649E-2</v>
      </c>
      <c r="R14" s="17"/>
      <c r="S14" s="17">
        <v>2.2009833712184498E-2</v>
      </c>
      <c r="T14" s="17">
        <v>2.7820994754811E-2</v>
      </c>
      <c r="U14" s="17">
        <v>4.3257352862909403E-2</v>
      </c>
      <c r="V14" s="17">
        <v>3.04257002204723E-2</v>
      </c>
      <c r="W14" s="17">
        <v>2.9573871986064499E-2</v>
      </c>
      <c r="X14" s="17">
        <v>3.5246038623212399E-2</v>
      </c>
      <c r="Y14" s="17">
        <v>5.0140072379964498E-2</v>
      </c>
      <c r="Z14" s="17">
        <v>2.7183197827971201E-2</v>
      </c>
      <c r="AA14" s="17">
        <v>2.5687504152441601E-2</v>
      </c>
      <c r="AB14" s="17">
        <v>1.8068082715524101E-2</v>
      </c>
      <c r="AC14" s="17">
        <v>1.5205013908529399E-2</v>
      </c>
      <c r="AD14" s="17">
        <v>4.4734208400935699E-2</v>
      </c>
      <c r="AE14" s="17"/>
      <c r="AF14" s="17">
        <v>3.91401137033092E-2</v>
      </c>
      <c r="AG14" s="17">
        <v>4.6031557150954402E-2</v>
      </c>
      <c r="AH14" s="17">
        <v>3.4888911303348501E-2</v>
      </c>
      <c r="AI14" s="17">
        <v>4.2739833235513003E-2</v>
      </c>
      <c r="AJ14" s="17">
        <v>3.4006862401589497E-2</v>
      </c>
      <c r="AK14" s="17">
        <v>4.0099766052868399E-2</v>
      </c>
      <c r="AL14" s="17">
        <v>2.9589434251708201E-2</v>
      </c>
      <c r="AM14" s="17">
        <v>2.9149767767773001E-2</v>
      </c>
      <c r="AN14" s="17">
        <v>1.40792396752562E-2</v>
      </c>
      <c r="AO14" s="17">
        <v>1.5817473973237101E-2</v>
      </c>
      <c r="AP14" s="17">
        <v>1.7217668397532498E-2</v>
      </c>
      <c r="AQ14" s="17">
        <v>7.6841884591285197E-3</v>
      </c>
      <c r="AR14" s="17">
        <v>1.6935454152275702E-2</v>
      </c>
      <c r="AS14" s="17">
        <v>9.2714660552433697E-3</v>
      </c>
      <c r="AT14" s="17">
        <v>2.2269066204986501E-2</v>
      </c>
      <c r="AU14" s="17">
        <v>1.1501050991304201E-2</v>
      </c>
      <c r="AV14" s="17"/>
      <c r="AW14" s="17">
        <v>3.0973217824926302E-2</v>
      </c>
      <c r="AX14" s="17">
        <v>2.63088079880953E-2</v>
      </c>
      <c r="AY14" s="17">
        <v>3.0957036058587201E-2</v>
      </c>
      <c r="AZ14" s="17">
        <v>3.76687569969082E-2</v>
      </c>
      <c r="BA14" s="17">
        <v>1.8631675929838099E-2</v>
      </c>
      <c r="BB14" s="17">
        <v>2.8072299342785E-2</v>
      </c>
      <c r="BC14" s="17"/>
      <c r="BD14" s="17">
        <v>3.5906266668911599E-2</v>
      </c>
      <c r="BE14" s="17">
        <v>3.4549092930472897E-2</v>
      </c>
      <c r="BF14" s="17">
        <v>2.6188082946754801E-2</v>
      </c>
      <c r="BG14" s="17">
        <v>1.41389030271994E-2</v>
      </c>
      <c r="BH14" s="17">
        <v>1.32259913461658E-2</v>
      </c>
      <c r="BI14" s="17"/>
      <c r="BJ14" s="17">
        <v>2.76580127640857E-2</v>
      </c>
      <c r="BK14" s="17">
        <v>3.2782593443650199E-2</v>
      </c>
      <c r="BL14" s="17"/>
      <c r="BM14" s="17">
        <v>2.86026032399921E-2</v>
      </c>
      <c r="BN14" s="17">
        <v>3.1347907733726803E-2</v>
      </c>
      <c r="BO14" s="17"/>
      <c r="BP14" s="17">
        <v>3.71118950668064E-2</v>
      </c>
      <c r="BQ14" s="17">
        <v>1.5145889768693001E-2</v>
      </c>
      <c r="BR14" s="17">
        <v>3.9173905573434399E-2</v>
      </c>
      <c r="BS14" s="17">
        <v>2.8489731725519701E-2</v>
      </c>
      <c r="BT14" s="17"/>
      <c r="BU14" s="17">
        <v>1.91848463658701E-2</v>
      </c>
      <c r="BV14" s="17">
        <v>4.32945538072112E-2</v>
      </c>
      <c r="BW14" s="17"/>
      <c r="BX14" s="17">
        <v>1.8490610699083702E-2</v>
      </c>
      <c r="BY14" s="17">
        <v>3.4274810319203097E-2</v>
      </c>
      <c r="BZ14" s="17"/>
      <c r="CA14" s="17">
        <v>6.5759908974977899E-3</v>
      </c>
      <c r="CB14" s="17">
        <v>2.41193061411012E-2</v>
      </c>
      <c r="CC14" s="17">
        <v>1.43616199566515E-2</v>
      </c>
      <c r="CD14" s="17">
        <v>5.7856465523482198E-2</v>
      </c>
    </row>
    <row r="15" spans="2:82">
      <c r="B15" s="18" t="s">
        <v>228</v>
      </c>
      <c r="C15" s="21">
        <v>0.47711739951990001</v>
      </c>
      <c r="D15" s="21">
        <v>0.48935879911330699</v>
      </c>
      <c r="E15" s="21">
        <v>0.46523933874870699</v>
      </c>
      <c r="F15" s="21"/>
      <c r="G15" s="21">
        <v>0.38380310502141601</v>
      </c>
      <c r="H15" s="21">
        <v>0.46504858955539802</v>
      </c>
      <c r="I15" s="21">
        <v>0.49210860967361397</v>
      </c>
      <c r="J15" s="21">
        <v>0.49972126499265801</v>
      </c>
      <c r="K15" s="21">
        <v>0.49309079751013901</v>
      </c>
      <c r="L15" s="21">
        <v>0.50775401697580602</v>
      </c>
      <c r="M15" s="21"/>
      <c r="N15" s="21">
        <v>0.43486914119229297</v>
      </c>
      <c r="O15" s="21">
        <v>0.48476957732896497</v>
      </c>
      <c r="P15" s="21">
        <v>0.50387259396828799</v>
      </c>
      <c r="Q15" s="21">
        <v>0.494259552801188</v>
      </c>
      <c r="R15" s="21"/>
      <c r="S15" s="21">
        <v>0.434671156785428</v>
      </c>
      <c r="T15" s="21">
        <v>0.48659815338622597</v>
      </c>
      <c r="U15" s="21">
        <v>0.48452911571968799</v>
      </c>
      <c r="V15" s="21">
        <v>0.485803824531648</v>
      </c>
      <c r="W15" s="21">
        <v>0.51314981374999002</v>
      </c>
      <c r="X15" s="21">
        <v>0.47092940716306297</v>
      </c>
      <c r="Y15" s="21">
        <v>0.42440792741404698</v>
      </c>
      <c r="Z15" s="21">
        <v>0.59364212079543799</v>
      </c>
      <c r="AA15" s="21">
        <v>0.47248395633776102</v>
      </c>
      <c r="AB15" s="21">
        <v>0.458809806429884</v>
      </c>
      <c r="AC15" s="21">
        <v>0.54224382341377997</v>
      </c>
      <c r="AD15" s="21">
        <v>0.47134213914268502</v>
      </c>
      <c r="AE15" s="21"/>
      <c r="AF15" s="21">
        <v>0.43640613828811198</v>
      </c>
      <c r="AG15" s="21">
        <v>0.52105480950685301</v>
      </c>
      <c r="AH15" s="21">
        <v>0.52780827200195302</v>
      </c>
      <c r="AI15" s="21">
        <v>0.52639254533652702</v>
      </c>
      <c r="AJ15" s="21">
        <v>0.459391025226418</v>
      </c>
      <c r="AK15" s="21">
        <v>0.47633995647226102</v>
      </c>
      <c r="AL15" s="21">
        <v>0.50751859949751299</v>
      </c>
      <c r="AM15" s="21">
        <v>0.446556367360602</v>
      </c>
      <c r="AN15" s="21">
        <v>0.46929880589342898</v>
      </c>
      <c r="AO15" s="21">
        <v>0.46108683560271302</v>
      </c>
      <c r="AP15" s="21">
        <v>0.440182615620344</v>
      </c>
      <c r="AQ15" s="21">
        <v>0.42517031645404701</v>
      </c>
      <c r="AR15" s="21">
        <v>0.46645986602711798</v>
      </c>
      <c r="AS15" s="21">
        <v>0.51678043092443404</v>
      </c>
      <c r="AT15" s="21">
        <v>0.47735062737088502</v>
      </c>
      <c r="AU15" s="21">
        <v>0.39598963146946198</v>
      </c>
      <c r="AV15" s="21"/>
      <c r="AW15" s="21">
        <v>0.43677563532501001</v>
      </c>
      <c r="AX15" s="21">
        <v>0.48598054064242702</v>
      </c>
      <c r="AY15" s="21">
        <v>0.482239202166449</v>
      </c>
      <c r="AZ15" s="21">
        <v>0.50153178233845197</v>
      </c>
      <c r="BA15" s="21">
        <v>0.50137561191722502</v>
      </c>
      <c r="BB15" s="21">
        <v>0.45203692115051802</v>
      </c>
      <c r="BC15" s="21"/>
      <c r="BD15" s="21">
        <v>0.52696797222363001</v>
      </c>
      <c r="BE15" s="21">
        <v>0.47205949612709303</v>
      </c>
      <c r="BF15" s="21">
        <v>0.43392274846449003</v>
      </c>
      <c r="BG15" s="21">
        <v>0.44680704159005902</v>
      </c>
      <c r="BH15" s="21">
        <v>0.35435002297054702</v>
      </c>
      <c r="BI15" s="21"/>
      <c r="BJ15" s="21">
        <v>0.49484972896066398</v>
      </c>
      <c r="BK15" s="21">
        <v>0.40054948426076697</v>
      </c>
      <c r="BL15" s="21"/>
      <c r="BM15" s="21">
        <v>0.48920906375609402</v>
      </c>
      <c r="BN15" s="21">
        <v>0.41551696877364303</v>
      </c>
      <c r="BO15" s="21"/>
      <c r="BP15" s="21">
        <v>0.40878275770613598</v>
      </c>
      <c r="BQ15" s="21">
        <v>0.44629516625244298</v>
      </c>
      <c r="BR15" s="21">
        <v>0.423591236943891</v>
      </c>
      <c r="BS15" s="21">
        <v>0.49757183834479202</v>
      </c>
      <c r="BT15" s="21"/>
      <c r="BU15" s="21">
        <v>0.45470698797997</v>
      </c>
      <c r="BV15" s="21">
        <v>0.50564494015774897</v>
      </c>
      <c r="BW15" s="21"/>
      <c r="BX15" s="21">
        <v>0.387875110595223</v>
      </c>
      <c r="BY15" s="21">
        <v>0.51251586995014697</v>
      </c>
      <c r="BZ15" s="21"/>
      <c r="CA15" s="21">
        <v>0.65202898280269295</v>
      </c>
      <c r="CB15" s="21">
        <v>0.724217930755652</v>
      </c>
      <c r="CC15" s="21">
        <v>0.31100220087161501</v>
      </c>
      <c r="CD15" s="21">
        <v>0.37146821310350497</v>
      </c>
    </row>
    <row r="16" spans="2:82">
      <c r="B16" s="18" t="s">
        <v>229</v>
      </c>
      <c r="C16" s="21">
        <v>0.216767283269613</v>
      </c>
      <c r="D16" s="21">
        <v>0.22383708273912101</v>
      </c>
      <c r="E16" s="21">
        <v>0.207961877158683</v>
      </c>
      <c r="F16" s="21"/>
      <c r="G16" s="21">
        <v>0.285568684202957</v>
      </c>
      <c r="H16" s="21">
        <v>0.22955702886464399</v>
      </c>
      <c r="I16" s="21">
        <v>0.21193205093164499</v>
      </c>
      <c r="J16" s="21">
        <v>0.212775742980992</v>
      </c>
      <c r="K16" s="21">
        <v>0.17806289297532901</v>
      </c>
      <c r="L16" s="21">
        <v>0.193680293860578</v>
      </c>
      <c r="M16" s="21"/>
      <c r="N16" s="21">
        <v>0.265415591688551</v>
      </c>
      <c r="O16" s="21">
        <v>0.218392840536732</v>
      </c>
      <c r="P16" s="21">
        <v>0.20729959031311401</v>
      </c>
      <c r="Q16" s="21">
        <v>0.172701852800348</v>
      </c>
      <c r="R16" s="21"/>
      <c r="S16" s="21">
        <v>0.229956047532277</v>
      </c>
      <c r="T16" s="21">
        <v>0.199656392359293</v>
      </c>
      <c r="U16" s="21">
        <v>0.17318812985767101</v>
      </c>
      <c r="V16" s="21">
        <v>0.22666203734461701</v>
      </c>
      <c r="W16" s="21">
        <v>0.19492264282083299</v>
      </c>
      <c r="X16" s="21">
        <v>0.211829924292982</v>
      </c>
      <c r="Y16" s="21">
        <v>0.225497256129748</v>
      </c>
      <c r="Z16" s="21">
        <v>0.14468557223268499</v>
      </c>
      <c r="AA16" s="21">
        <v>0.246128196617214</v>
      </c>
      <c r="AB16" s="21">
        <v>0.26259267274286502</v>
      </c>
      <c r="AC16" s="21">
        <v>0.201094030363832</v>
      </c>
      <c r="AD16" s="21">
        <v>0.23549584129350301</v>
      </c>
      <c r="AE16" s="21"/>
      <c r="AF16" s="21">
        <v>0.179359517219289</v>
      </c>
      <c r="AG16" s="21">
        <v>0.16276256975763401</v>
      </c>
      <c r="AH16" s="21">
        <v>0.180622863255581</v>
      </c>
      <c r="AI16" s="21">
        <v>0.15936725097263199</v>
      </c>
      <c r="AJ16" s="21">
        <v>0.21789949683829299</v>
      </c>
      <c r="AK16" s="21">
        <v>0.18719242980862799</v>
      </c>
      <c r="AL16" s="21">
        <v>0.20710984578418701</v>
      </c>
      <c r="AM16" s="21">
        <v>0.245406274096657</v>
      </c>
      <c r="AN16" s="21">
        <v>0.22352036249481499</v>
      </c>
      <c r="AO16" s="21">
        <v>0.25614131746716101</v>
      </c>
      <c r="AP16" s="21">
        <v>0.26759398065478102</v>
      </c>
      <c r="AQ16" s="21">
        <v>0.25812996574945801</v>
      </c>
      <c r="AR16" s="21">
        <v>0.20679924769501901</v>
      </c>
      <c r="AS16" s="21">
        <v>0.248514710102714</v>
      </c>
      <c r="AT16" s="21">
        <v>0.25201191892850899</v>
      </c>
      <c r="AU16" s="21">
        <v>0.33267833686669401</v>
      </c>
      <c r="AV16" s="21"/>
      <c r="AW16" s="21">
        <v>0.254037658864678</v>
      </c>
      <c r="AX16" s="21">
        <v>0.217722043823843</v>
      </c>
      <c r="AY16" s="21">
        <v>0.22732125226769301</v>
      </c>
      <c r="AZ16" s="21">
        <v>0.19249596119635601</v>
      </c>
      <c r="BA16" s="21">
        <v>0.188392155644625</v>
      </c>
      <c r="BB16" s="21">
        <v>0.18309533966884201</v>
      </c>
      <c r="BC16" s="21"/>
      <c r="BD16" s="21">
        <v>0.16150724487399301</v>
      </c>
      <c r="BE16" s="21">
        <v>0.215299342559365</v>
      </c>
      <c r="BF16" s="21">
        <v>0.24876412623643501</v>
      </c>
      <c r="BG16" s="21">
        <v>0.26789941849033</v>
      </c>
      <c r="BH16" s="21">
        <v>0.35173047819042502</v>
      </c>
      <c r="BI16" s="21"/>
      <c r="BJ16" s="21">
        <v>0.207471976953572</v>
      </c>
      <c r="BK16" s="21">
        <v>0.25822096791367499</v>
      </c>
      <c r="BL16" s="21"/>
      <c r="BM16" s="21">
        <v>0.20660796755034999</v>
      </c>
      <c r="BN16" s="21">
        <v>0.270157163760532</v>
      </c>
      <c r="BO16" s="21"/>
      <c r="BP16" s="21">
        <v>0.27297145781254201</v>
      </c>
      <c r="BQ16" s="21">
        <v>0.25128439283574899</v>
      </c>
      <c r="BR16" s="21">
        <v>0.264310487205966</v>
      </c>
      <c r="BS16" s="21">
        <v>0.19940819051199099</v>
      </c>
      <c r="BT16" s="21"/>
      <c r="BU16" s="21">
        <v>0.24349140087201901</v>
      </c>
      <c r="BV16" s="21">
        <v>0.182748570603186</v>
      </c>
      <c r="BW16" s="21"/>
      <c r="BX16" s="21">
        <v>0.29630614071219102</v>
      </c>
      <c r="BY16" s="21">
        <v>0.18521773509954001</v>
      </c>
      <c r="BZ16" s="21"/>
      <c r="CA16" s="21">
        <v>0.15369154927037401</v>
      </c>
      <c r="CB16" s="21">
        <v>6.2386356371345097E-2</v>
      </c>
      <c r="CC16" s="21">
        <v>0.38437374336841901</v>
      </c>
      <c r="CD16" s="21">
        <v>0.20229601042648501</v>
      </c>
    </row>
    <row r="17" spans="2:82">
      <c r="B17" s="18" t="s">
        <v>230</v>
      </c>
      <c r="C17" s="22">
        <v>0.26035011625028698</v>
      </c>
      <c r="D17" s="22">
        <v>0.26552171637418598</v>
      </c>
      <c r="E17" s="22">
        <v>0.25727746159002401</v>
      </c>
      <c r="F17" s="22"/>
      <c r="G17" s="22">
        <v>9.8234420818459803E-2</v>
      </c>
      <c r="H17" s="22">
        <v>0.235491560690754</v>
      </c>
      <c r="I17" s="22">
        <v>0.28017655874196901</v>
      </c>
      <c r="J17" s="22">
        <v>0.28694552201166601</v>
      </c>
      <c r="K17" s="22">
        <v>0.315027904534809</v>
      </c>
      <c r="L17" s="22">
        <v>0.31407372311522802</v>
      </c>
      <c r="M17" s="22"/>
      <c r="N17" s="22">
        <v>0.169453549503743</v>
      </c>
      <c r="O17" s="22">
        <v>0.266376736792233</v>
      </c>
      <c r="P17" s="22">
        <v>0.29657300365517397</v>
      </c>
      <c r="Q17" s="22">
        <v>0.32155770000084</v>
      </c>
      <c r="R17" s="22"/>
      <c r="S17" s="22">
        <v>0.20471510925315101</v>
      </c>
      <c r="T17" s="22">
        <v>0.28694176102693397</v>
      </c>
      <c r="U17" s="22">
        <v>0.31134098586201697</v>
      </c>
      <c r="V17" s="22">
        <v>0.25914178718703101</v>
      </c>
      <c r="W17" s="22">
        <v>0.31822717092915698</v>
      </c>
      <c r="X17" s="22">
        <v>0.259099482870081</v>
      </c>
      <c r="Y17" s="22">
        <v>0.19891067128430001</v>
      </c>
      <c r="Z17" s="22">
        <v>0.44895654856275302</v>
      </c>
      <c r="AA17" s="22">
        <v>0.226355759720547</v>
      </c>
      <c r="AB17" s="22">
        <v>0.19621713368701901</v>
      </c>
      <c r="AC17" s="22">
        <v>0.34114979304994802</v>
      </c>
      <c r="AD17" s="22">
        <v>0.23584629784918101</v>
      </c>
      <c r="AE17" s="22"/>
      <c r="AF17" s="22">
        <v>0.25704662106882198</v>
      </c>
      <c r="AG17" s="22">
        <v>0.35829223974921898</v>
      </c>
      <c r="AH17" s="22">
        <v>0.34718540874637099</v>
      </c>
      <c r="AI17" s="22">
        <v>0.36702529436389503</v>
      </c>
      <c r="AJ17" s="22">
        <v>0.24149152838812499</v>
      </c>
      <c r="AK17" s="22">
        <v>0.28914752666363303</v>
      </c>
      <c r="AL17" s="22">
        <v>0.30040875371332698</v>
      </c>
      <c r="AM17" s="22">
        <v>0.20115009326394501</v>
      </c>
      <c r="AN17" s="22">
        <v>0.24577844339861399</v>
      </c>
      <c r="AO17" s="22">
        <v>0.20494551813555201</v>
      </c>
      <c r="AP17" s="22">
        <v>0.17258863496556301</v>
      </c>
      <c r="AQ17" s="22">
        <v>0.167040350704589</v>
      </c>
      <c r="AR17" s="22">
        <v>0.25966061833209902</v>
      </c>
      <c r="AS17" s="22">
        <v>0.26826572082172001</v>
      </c>
      <c r="AT17" s="22">
        <v>0.225338708442376</v>
      </c>
      <c r="AU17" s="22">
        <v>6.3311294602767895E-2</v>
      </c>
      <c r="AV17" s="22"/>
      <c r="AW17" s="22">
        <v>0.18273797646033199</v>
      </c>
      <c r="AX17" s="22">
        <v>0.26825849681858399</v>
      </c>
      <c r="AY17" s="22">
        <v>0.25491794989875599</v>
      </c>
      <c r="AZ17" s="22">
        <v>0.30903582114209499</v>
      </c>
      <c r="BA17" s="22">
        <v>0.31298345627259999</v>
      </c>
      <c r="BB17" s="22">
        <v>0.26894158148167602</v>
      </c>
      <c r="BC17" s="22"/>
      <c r="BD17" s="22">
        <v>0.36546072734963703</v>
      </c>
      <c r="BE17" s="22">
        <v>0.25676015356772802</v>
      </c>
      <c r="BF17" s="22">
        <v>0.18515862222805499</v>
      </c>
      <c r="BG17" s="22">
        <v>0.17890762309972799</v>
      </c>
      <c r="BH17" s="22">
        <v>2.6195447801221601E-3</v>
      </c>
      <c r="BI17" s="22"/>
      <c r="BJ17" s="22">
        <v>0.28737775200709198</v>
      </c>
      <c r="BK17" s="22">
        <v>0.14232851634709101</v>
      </c>
      <c r="BL17" s="22"/>
      <c r="BM17" s="22">
        <v>0.28260109620574297</v>
      </c>
      <c r="BN17" s="22">
        <v>0.14535980501311099</v>
      </c>
      <c r="BO17" s="22"/>
      <c r="BP17" s="22">
        <v>0.135811299893594</v>
      </c>
      <c r="BQ17" s="22">
        <v>0.19501077341669401</v>
      </c>
      <c r="BR17" s="22">
        <v>0.159280749737926</v>
      </c>
      <c r="BS17" s="22">
        <v>0.29816364783280103</v>
      </c>
      <c r="BT17" s="22"/>
      <c r="BU17" s="22">
        <v>0.21121558710795099</v>
      </c>
      <c r="BV17" s="22">
        <v>0.32289636955456302</v>
      </c>
      <c r="BW17" s="22"/>
      <c r="BX17" s="22">
        <v>9.1568969883032203E-2</v>
      </c>
      <c r="BY17" s="22">
        <v>0.32729813485060699</v>
      </c>
      <c r="BZ17" s="22"/>
      <c r="CA17" s="22">
        <v>0.49833743353231902</v>
      </c>
      <c r="CB17" s="22">
        <v>0.66183157438430695</v>
      </c>
      <c r="CC17" s="22">
        <v>-7.3371542496803596E-2</v>
      </c>
      <c r="CD17" s="22">
        <v>0.16917220267701999</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CD22"/>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259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223</v>
      </c>
      <c r="C9" s="17">
        <v>5.47591279261768E-2</v>
      </c>
      <c r="D9" s="17">
        <v>6.6224710185230101E-2</v>
      </c>
      <c r="E9" s="17">
        <v>4.3967812630974601E-2</v>
      </c>
      <c r="F9" s="17"/>
      <c r="G9" s="17">
        <v>6.24228349572504E-2</v>
      </c>
      <c r="H9" s="17">
        <v>9.04363125483824E-2</v>
      </c>
      <c r="I9" s="17">
        <v>7.7854935577221299E-2</v>
      </c>
      <c r="J9" s="17">
        <v>3.6620711239168602E-2</v>
      </c>
      <c r="K9" s="17">
        <v>3.9870402042826901E-2</v>
      </c>
      <c r="L9" s="17">
        <v>2.6444026962211299E-2</v>
      </c>
      <c r="M9" s="17"/>
      <c r="N9" s="17">
        <v>6.3389112899171304E-2</v>
      </c>
      <c r="O9" s="17">
        <v>4.3628243255016103E-2</v>
      </c>
      <c r="P9" s="17">
        <v>6.3016098751047203E-2</v>
      </c>
      <c r="Q9" s="17">
        <v>5.1183046250552901E-2</v>
      </c>
      <c r="R9" s="17"/>
      <c r="S9" s="17">
        <v>7.5360285739655905E-2</v>
      </c>
      <c r="T9" s="17">
        <v>3.4869770021408002E-2</v>
      </c>
      <c r="U9" s="17">
        <v>4.5010933139370803E-2</v>
      </c>
      <c r="V9" s="17">
        <v>2.3452004403658602E-2</v>
      </c>
      <c r="W9" s="17">
        <v>5.1126539748893099E-2</v>
      </c>
      <c r="X9" s="17">
        <v>7.5466208639967003E-2</v>
      </c>
      <c r="Y9" s="17">
        <v>4.7305419041924597E-2</v>
      </c>
      <c r="Z9" s="17">
        <v>4.8988659250497599E-2</v>
      </c>
      <c r="AA9" s="17">
        <v>5.6668844831456497E-2</v>
      </c>
      <c r="AB9" s="17">
        <v>6.4144214908482003E-2</v>
      </c>
      <c r="AC9" s="17">
        <v>6.8986145197741905E-2</v>
      </c>
      <c r="AD9" s="17">
        <v>7.9769736531733401E-2</v>
      </c>
      <c r="AE9" s="17"/>
      <c r="AF9" s="17">
        <v>0.12466805165631401</v>
      </c>
      <c r="AG9" s="17">
        <v>7.2355960870244193E-2</v>
      </c>
      <c r="AH9" s="17">
        <v>5.3741834807971199E-2</v>
      </c>
      <c r="AI9" s="17">
        <v>4.51108798327194E-2</v>
      </c>
      <c r="AJ9" s="17">
        <v>4.2668503775102E-2</v>
      </c>
      <c r="AK9" s="17">
        <v>4.5950776413278598E-2</v>
      </c>
      <c r="AL9" s="17">
        <v>5.85471997779453E-2</v>
      </c>
      <c r="AM9" s="17">
        <v>5.6356200312847E-2</v>
      </c>
      <c r="AN9" s="17">
        <v>4.8766837517661497E-2</v>
      </c>
      <c r="AO9" s="17">
        <v>5.97879338631368E-2</v>
      </c>
      <c r="AP9" s="17">
        <v>5.3282969822415101E-2</v>
      </c>
      <c r="AQ9" s="17">
        <v>6.2003626248745398E-2</v>
      </c>
      <c r="AR9" s="17">
        <v>6.17291728419255E-2</v>
      </c>
      <c r="AS9" s="17">
        <v>6.8095663731221501E-2</v>
      </c>
      <c r="AT9" s="17">
        <v>7.8393035611787204E-2</v>
      </c>
      <c r="AU9" s="17">
        <v>8.6097106738508594E-2</v>
      </c>
      <c r="AV9" s="17"/>
      <c r="AW9" s="17">
        <v>7.74802047737254E-2</v>
      </c>
      <c r="AX9" s="17">
        <v>4.7622095318442803E-2</v>
      </c>
      <c r="AY9" s="17">
        <v>6.2306938021816603E-2</v>
      </c>
      <c r="AZ9" s="17">
        <v>4.4613795390501497E-2</v>
      </c>
      <c r="BA9" s="17">
        <v>3.3171276879266201E-2</v>
      </c>
      <c r="BB9" s="17">
        <v>5.8897588873964103E-2</v>
      </c>
      <c r="BC9" s="17"/>
      <c r="BD9" s="17">
        <v>5.2988870989710501E-2</v>
      </c>
      <c r="BE9" s="17">
        <v>4.6216388220144899E-2</v>
      </c>
      <c r="BF9" s="17">
        <v>5.2562558082849299E-2</v>
      </c>
      <c r="BG9" s="17">
        <v>7.9804757514959496E-2</v>
      </c>
      <c r="BH9" s="17">
        <v>8.2043456373647905E-2</v>
      </c>
      <c r="BI9" s="17"/>
      <c r="BJ9" s="17">
        <v>4.8678875977186099E-2</v>
      </c>
      <c r="BK9" s="17">
        <v>8.3791437383258394E-2</v>
      </c>
      <c r="BL9" s="17"/>
      <c r="BM9" s="17">
        <v>5.4080476362747799E-2</v>
      </c>
      <c r="BN9" s="17">
        <v>5.7726516716391701E-2</v>
      </c>
      <c r="BO9" s="17"/>
      <c r="BP9" s="17">
        <v>7.2113033496921594E-2</v>
      </c>
      <c r="BQ9" s="17">
        <v>6.3336092359637705E-2</v>
      </c>
      <c r="BR9" s="17">
        <v>5.3778662073999797E-2</v>
      </c>
      <c r="BS9" s="17">
        <v>5.0494037186190499E-2</v>
      </c>
      <c r="BT9" s="17"/>
      <c r="BU9" s="17">
        <v>5.9585150864803697E-2</v>
      </c>
      <c r="BV9" s="17">
        <v>4.8615797391815201E-2</v>
      </c>
      <c r="BW9" s="17"/>
      <c r="BX9" s="17">
        <v>7.0547567524021901E-2</v>
      </c>
      <c r="BY9" s="17">
        <v>4.8496551977281498E-2</v>
      </c>
      <c r="BZ9" s="17"/>
      <c r="CA9" s="17">
        <v>0.104885370578629</v>
      </c>
      <c r="CB9" s="17">
        <v>4.6824248603544401E-2</v>
      </c>
      <c r="CC9" s="17">
        <v>6.3973641572095202E-2</v>
      </c>
      <c r="CD9" s="17">
        <v>3.9463333818371901E-2</v>
      </c>
    </row>
    <row r="10" spans="2:82">
      <c r="B10" s="18" t="s">
        <v>224</v>
      </c>
      <c r="C10" s="17">
        <v>0.17361141194788701</v>
      </c>
      <c r="D10" s="17">
        <v>0.19785152412200899</v>
      </c>
      <c r="E10" s="17">
        <v>0.15069193158772601</v>
      </c>
      <c r="F10" s="17"/>
      <c r="G10" s="17">
        <v>0.26011697333487399</v>
      </c>
      <c r="H10" s="17">
        <v>0.224415302424428</v>
      </c>
      <c r="I10" s="17">
        <v>0.19108678425758799</v>
      </c>
      <c r="J10" s="17">
        <v>0.168994537198598</v>
      </c>
      <c r="K10" s="17">
        <v>0.13734667012872201</v>
      </c>
      <c r="L10" s="17">
        <v>8.8411627026884904E-2</v>
      </c>
      <c r="M10" s="17"/>
      <c r="N10" s="17">
        <v>0.156646786124371</v>
      </c>
      <c r="O10" s="17">
        <v>0.16403110424662601</v>
      </c>
      <c r="P10" s="17">
        <v>0.207461818446872</v>
      </c>
      <c r="Q10" s="17">
        <v>0.176657833270391</v>
      </c>
      <c r="R10" s="17"/>
      <c r="S10" s="17">
        <v>0.21070659659483701</v>
      </c>
      <c r="T10" s="17">
        <v>0.16461342784299701</v>
      </c>
      <c r="U10" s="17">
        <v>0.122871318657511</v>
      </c>
      <c r="V10" s="17">
        <v>0.19389976651396701</v>
      </c>
      <c r="W10" s="17">
        <v>0.176374526542074</v>
      </c>
      <c r="X10" s="17">
        <v>0.21114068929590499</v>
      </c>
      <c r="Y10" s="17">
        <v>0.14507471657620499</v>
      </c>
      <c r="Z10" s="17">
        <v>0.203418976810779</v>
      </c>
      <c r="AA10" s="17">
        <v>0.18277570836670201</v>
      </c>
      <c r="AB10" s="17">
        <v>0.13763051618479</v>
      </c>
      <c r="AC10" s="17">
        <v>0.16440844167524599</v>
      </c>
      <c r="AD10" s="17">
        <v>0.120923506749418</v>
      </c>
      <c r="AE10" s="17"/>
      <c r="AF10" s="17">
        <v>0.18305151443550399</v>
      </c>
      <c r="AG10" s="17">
        <v>0.204746204846527</v>
      </c>
      <c r="AH10" s="17">
        <v>0.15124496548996999</v>
      </c>
      <c r="AI10" s="17">
        <v>0.19728429929496899</v>
      </c>
      <c r="AJ10" s="17">
        <v>0.19737086640531001</v>
      </c>
      <c r="AK10" s="17">
        <v>0.15130980798924001</v>
      </c>
      <c r="AL10" s="17">
        <v>0.189282499008534</v>
      </c>
      <c r="AM10" s="17">
        <v>0.18879493251463</v>
      </c>
      <c r="AN10" s="17">
        <v>0.160892438525717</v>
      </c>
      <c r="AO10" s="17">
        <v>0.22437245526886401</v>
      </c>
      <c r="AP10" s="17">
        <v>0.18547690032519501</v>
      </c>
      <c r="AQ10" s="17">
        <v>0.17015538062429</v>
      </c>
      <c r="AR10" s="17">
        <v>0.108804717247431</v>
      </c>
      <c r="AS10" s="17">
        <v>0.17216150452239401</v>
      </c>
      <c r="AT10" s="17">
        <v>0.19054222075409299</v>
      </c>
      <c r="AU10" s="17">
        <v>0.16404971111052299</v>
      </c>
      <c r="AV10" s="17"/>
      <c r="AW10" s="17">
        <v>0.211592842215446</v>
      </c>
      <c r="AX10" s="17">
        <v>0.179187827508312</v>
      </c>
      <c r="AY10" s="17">
        <v>0.176681395743265</v>
      </c>
      <c r="AZ10" s="17">
        <v>0.15122712954193199</v>
      </c>
      <c r="BA10" s="17">
        <v>0.12614093245952099</v>
      </c>
      <c r="BB10" s="17">
        <v>0.158131794635159</v>
      </c>
      <c r="BC10" s="17"/>
      <c r="BD10" s="17">
        <v>0.202369734436295</v>
      </c>
      <c r="BE10" s="17">
        <v>0.16683954959265301</v>
      </c>
      <c r="BF10" s="17">
        <v>0.16382703573006499</v>
      </c>
      <c r="BG10" s="17">
        <v>0.19183015871437401</v>
      </c>
      <c r="BH10" s="17">
        <v>0.14298017306525601</v>
      </c>
      <c r="BI10" s="17"/>
      <c r="BJ10" s="17">
        <v>0.15598283243515701</v>
      </c>
      <c r="BK10" s="17">
        <v>0.25312898835127701</v>
      </c>
      <c r="BL10" s="17"/>
      <c r="BM10" s="17">
        <v>0.16772029058082499</v>
      </c>
      <c r="BN10" s="17">
        <v>0.205929530753617</v>
      </c>
      <c r="BO10" s="17"/>
      <c r="BP10" s="17">
        <v>0.223325797423823</v>
      </c>
      <c r="BQ10" s="17">
        <v>0.24993342217110301</v>
      </c>
      <c r="BR10" s="17">
        <v>0.24383895798470201</v>
      </c>
      <c r="BS10" s="17">
        <v>0.15065442189509901</v>
      </c>
      <c r="BT10" s="17"/>
      <c r="BU10" s="17">
        <v>0.16530347546616</v>
      </c>
      <c r="BV10" s="17">
        <v>0.18418707653025501</v>
      </c>
      <c r="BW10" s="17"/>
      <c r="BX10" s="17">
        <v>0.20901593674308</v>
      </c>
      <c r="BY10" s="17">
        <v>0.159568002268903</v>
      </c>
      <c r="BZ10" s="17"/>
      <c r="CA10" s="17">
        <v>0.25904831681356699</v>
      </c>
      <c r="CB10" s="17">
        <v>0.150205880978697</v>
      </c>
      <c r="CC10" s="17">
        <v>0.17012858270560299</v>
      </c>
      <c r="CD10" s="17">
        <v>0.17764072030820599</v>
      </c>
    </row>
    <row r="11" spans="2:82">
      <c r="B11" s="18" t="s">
        <v>225</v>
      </c>
      <c r="C11" s="17">
        <v>0.27421686752322899</v>
      </c>
      <c r="D11" s="17">
        <v>0.26606328357848602</v>
      </c>
      <c r="E11" s="17">
        <v>0.28270601979839599</v>
      </c>
      <c r="F11" s="17"/>
      <c r="G11" s="17">
        <v>0.26496183987739702</v>
      </c>
      <c r="H11" s="17">
        <v>0.23837198971464699</v>
      </c>
      <c r="I11" s="17">
        <v>0.25389690239399099</v>
      </c>
      <c r="J11" s="17">
        <v>0.28658832458683198</v>
      </c>
      <c r="K11" s="17">
        <v>0.25986867921317303</v>
      </c>
      <c r="L11" s="17">
        <v>0.32574836878653501</v>
      </c>
      <c r="M11" s="17"/>
      <c r="N11" s="17">
        <v>0.209567518898469</v>
      </c>
      <c r="O11" s="17">
        <v>0.27637586241026402</v>
      </c>
      <c r="P11" s="17">
        <v>0.298121033708935</v>
      </c>
      <c r="Q11" s="17">
        <v>0.32397496980087498</v>
      </c>
      <c r="R11" s="17"/>
      <c r="S11" s="17">
        <v>0.25576170720358599</v>
      </c>
      <c r="T11" s="17">
        <v>0.29658801509462801</v>
      </c>
      <c r="U11" s="17">
        <v>0.31818316708983302</v>
      </c>
      <c r="V11" s="17">
        <v>0.27500161568683601</v>
      </c>
      <c r="W11" s="17">
        <v>0.294725397716044</v>
      </c>
      <c r="X11" s="17">
        <v>0.239277722915679</v>
      </c>
      <c r="Y11" s="17">
        <v>0.29920687095353898</v>
      </c>
      <c r="Z11" s="17">
        <v>0.23748732999323099</v>
      </c>
      <c r="AA11" s="17">
        <v>0.25585811492806898</v>
      </c>
      <c r="AB11" s="17">
        <v>0.26572629605583997</v>
      </c>
      <c r="AC11" s="17">
        <v>0.273678990322334</v>
      </c>
      <c r="AD11" s="17">
        <v>0.27679675143382498</v>
      </c>
      <c r="AE11" s="17"/>
      <c r="AF11" s="17">
        <v>0.23989388028258599</v>
      </c>
      <c r="AG11" s="17">
        <v>0.29656253612757499</v>
      </c>
      <c r="AH11" s="17">
        <v>0.25936630313758702</v>
      </c>
      <c r="AI11" s="17">
        <v>0.31108007031621199</v>
      </c>
      <c r="AJ11" s="17">
        <v>0.30404123403468603</v>
      </c>
      <c r="AK11" s="17">
        <v>0.322460109751321</v>
      </c>
      <c r="AL11" s="17">
        <v>0.27046138720795199</v>
      </c>
      <c r="AM11" s="17">
        <v>0.31169072771147999</v>
      </c>
      <c r="AN11" s="17">
        <v>0.26099709955836597</v>
      </c>
      <c r="AO11" s="17">
        <v>0.256064724839761</v>
      </c>
      <c r="AP11" s="17">
        <v>0.221329918538691</v>
      </c>
      <c r="AQ11" s="17">
        <v>0.23845557585823501</v>
      </c>
      <c r="AR11" s="17">
        <v>0.29570165647049601</v>
      </c>
      <c r="AS11" s="17">
        <v>0.29181684229124599</v>
      </c>
      <c r="AT11" s="17">
        <v>0.14679488305403099</v>
      </c>
      <c r="AU11" s="17">
        <v>0.22418570022809101</v>
      </c>
      <c r="AV11" s="17"/>
      <c r="AW11" s="17">
        <v>0.27161506335997898</v>
      </c>
      <c r="AX11" s="17">
        <v>0.26827712059618197</v>
      </c>
      <c r="AY11" s="17">
        <v>0.25742365770254</v>
      </c>
      <c r="AZ11" s="17">
        <v>0.27639183153438102</v>
      </c>
      <c r="BA11" s="17">
        <v>0.29088965393494598</v>
      </c>
      <c r="BB11" s="17">
        <v>0.31198710038585398</v>
      </c>
      <c r="BC11" s="17"/>
      <c r="BD11" s="17">
        <v>0.31939664826958802</v>
      </c>
      <c r="BE11" s="17">
        <v>0.28905852237243601</v>
      </c>
      <c r="BF11" s="17">
        <v>0.224649367594635</v>
      </c>
      <c r="BG11" s="17">
        <v>0.21930541427259401</v>
      </c>
      <c r="BH11" s="17">
        <v>0.27792395015020999</v>
      </c>
      <c r="BI11" s="17"/>
      <c r="BJ11" s="17">
        <v>0.27929288341000802</v>
      </c>
      <c r="BK11" s="17">
        <v>0.249398561556258</v>
      </c>
      <c r="BL11" s="17"/>
      <c r="BM11" s="17">
        <v>0.278262780338283</v>
      </c>
      <c r="BN11" s="17">
        <v>0.25372525609994701</v>
      </c>
      <c r="BO11" s="17"/>
      <c r="BP11" s="17">
        <v>0.271514473321529</v>
      </c>
      <c r="BQ11" s="17">
        <v>0.25484264929741901</v>
      </c>
      <c r="BR11" s="17">
        <v>0.22260986512150199</v>
      </c>
      <c r="BS11" s="17">
        <v>0.28223776423028601</v>
      </c>
      <c r="BT11" s="17"/>
      <c r="BU11" s="17">
        <v>0.24523202758548701</v>
      </c>
      <c r="BV11" s="17">
        <v>0.31111338759525597</v>
      </c>
      <c r="BW11" s="17"/>
      <c r="BX11" s="17">
        <v>0.230295800279535</v>
      </c>
      <c r="BY11" s="17">
        <v>0.29163841305757698</v>
      </c>
      <c r="BZ11" s="17"/>
      <c r="CA11" s="17">
        <v>0.21958225042780199</v>
      </c>
      <c r="CB11" s="17">
        <v>0.32498083402463301</v>
      </c>
      <c r="CC11" s="17">
        <v>0.180470971834188</v>
      </c>
      <c r="CD11" s="17">
        <v>0.34004525031195598</v>
      </c>
    </row>
    <row r="12" spans="2:82">
      <c r="B12" s="18" t="s">
        <v>226</v>
      </c>
      <c r="C12" s="17">
        <v>0.31607110634875601</v>
      </c>
      <c r="D12" s="17">
        <v>0.29540814082964301</v>
      </c>
      <c r="E12" s="17">
        <v>0.33613903974824999</v>
      </c>
      <c r="F12" s="17"/>
      <c r="G12" s="17">
        <v>0.28265221661801498</v>
      </c>
      <c r="H12" s="17">
        <v>0.282161535268805</v>
      </c>
      <c r="I12" s="17">
        <v>0.29349050696636397</v>
      </c>
      <c r="J12" s="17">
        <v>0.30092414354032698</v>
      </c>
      <c r="K12" s="17">
        <v>0.35366408448250097</v>
      </c>
      <c r="L12" s="17">
        <v>0.37150173105555301</v>
      </c>
      <c r="M12" s="17"/>
      <c r="N12" s="17">
        <v>0.38085259624162898</v>
      </c>
      <c r="O12" s="17">
        <v>0.33855430738203102</v>
      </c>
      <c r="P12" s="17">
        <v>0.25532055157240602</v>
      </c>
      <c r="Q12" s="17">
        <v>0.27111892726713799</v>
      </c>
      <c r="R12" s="17"/>
      <c r="S12" s="17">
        <v>0.28057033140576998</v>
      </c>
      <c r="T12" s="17">
        <v>0.33001497495209797</v>
      </c>
      <c r="U12" s="17">
        <v>0.35937222984700901</v>
      </c>
      <c r="V12" s="17">
        <v>0.34243745556649802</v>
      </c>
      <c r="W12" s="17">
        <v>0.29589202278905802</v>
      </c>
      <c r="X12" s="17">
        <v>0.32172096543157602</v>
      </c>
      <c r="Y12" s="17">
        <v>0.322234966262406</v>
      </c>
      <c r="Z12" s="17">
        <v>0.34944814914042799</v>
      </c>
      <c r="AA12" s="17">
        <v>0.302896051633328</v>
      </c>
      <c r="AB12" s="17">
        <v>0.31140351773220598</v>
      </c>
      <c r="AC12" s="17">
        <v>0.29150702573179899</v>
      </c>
      <c r="AD12" s="17">
        <v>0.29919681759384997</v>
      </c>
      <c r="AE12" s="17"/>
      <c r="AF12" s="17">
        <v>0.22113807778493499</v>
      </c>
      <c r="AG12" s="17">
        <v>0.25114800830607298</v>
      </c>
      <c r="AH12" s="17">
        <v>0.30994531610689802</v>
      </c>
      <c r="AI12" s="17">
        <v>0.278141335864452</v>
      </c>
      <c r="AJ12" s="17">
        <v>0.27053221415390399</v>
      </c>
      <c r="AK12" s="17">
        <v>0.29296437169522899</v>
      </c>
      <c r="AL12" s="17">
        <v>0.27807343359779002</v>
      </c>
      <c r="AM12" s="17">
        <v>0.26815933800290498</v>
      </c>
      <c r="AN12" s="17">
        <v>0.35486200352003699</v>
      </c>
      <c r="AO12" s="17">
        <v>0.31022808187310402</v>
      </c>
      <c r="AP12" s="17">
        <v>0.39486683744037798</v>
      </c>
      <c r="AQ12" s="17">
        <v>0.36371213147102099</v>
      </c>
      <c r="AR12" s="17">
        <v>0.34045511307875298</v>
      </c>
      <c r="AS12" s="17">
        <v>0.364388344320768</v>
      </c>
      <c r="AT12" s="17">
        <v>0.42254479372116199</v>
      </c>
      <c r="AU12" s="17">
        <v>0.33431550271270299</v>
      </c>
      <c r="AV12" s="17"/>
      <c r="AW12" s="17">
        <v>0.26895425012282598</v>
      </c>
      <c r="AX12" s="17">
        <v>0.32883616480014699</v>
      </c>
      <c r="AY12" s="17">
        <v>0.31962949761829501</v>
      </c>
      <c r="AZ12" s="17">
        <v>0.32249034805459798</v>
      </c>
      <c r="BA12" s="17">
        <v>0.36578438801662899</v>
      </c>
      <c r="BB12" s="17">
        <v>0.31990750021501302</v>
      </c>
      <c r="BC12" s="17"/>
      <c r="BD12" s="17">
        <v>0.25611940426845498</v>
      </c>
      <c r="BE12" s="17">
        <v>0.31659601485460398</v>
      </c>
      <c r="BF12" s="17">
        <v>0.36480289753584</v>
      </c>
      <c r="BG12" s="17">
        <v>0.33947889797292502</v>
      </c>
      <c r="BH12" s="17">
        <v>0.33992202452007098</v>
      </c>
      <c r="BI12" s="17"/>
      <c r="BJ12" s="17">
        <v>0.32881075829283102</v>
      </c>
      <c r="BK12" s="17">
        <v>0.26710227668480802</v>
      </c>
      <c r="BL12" s="17"/>
      <c r="BM12" s="17">
        <v>0.318079773043416</v>
      </c>
      <c r="BN12" s="17">
        <v>0.308326291065808</v>
      </c>
      <c r="BO12" s="17"/>
      <c r="BP12" s="17">
        <v>0.281750855936369</v>
      </c>
      <c r="BQ12" s="17">
        <v>0.263992222832726</v>
      </c>
      <c r="BR12" s="17">
        <v>0.30698769646469998</v>
      </c>
      <c r="BS12" s="17">
        <v>0.33139358604907898</v>
      </c>
      <c r="BT12" s="17"/>
      <c r="BU12" s="17">
        <v>0.34714483125635498</v>
      </c>
      <c r="BV12" s="17">
        <v>0.27651552083479303</v>
      </c>
      <c r="BW12" s="17"/>
      <c r="BX12" s="17">
        <v>0.32215400555540202</v>
      </c>
      <c r="BY12" s="17">
        <v>0.313658289171035</v>
      </c>
      <c r="BZ12" s="17"/>
      <c r="CA12" s="17">
        <v>0.29376326141528702</v>
      </c>
      <c r="CB12" s="17">
        <v>0.28124539921103803</v>
      </c>
      <c r="CC12" s="17">
        <v>0.388368033938152</v>
      </c>
      <c r="CD12" s="17">
        <v>0.27793148332822598</v>
      </c>
    </row>
    <row r="13" spans="2:82">
      <c r="B13" s="18" t="s">
        <v>227</v>
      </c>
      <c r="C13" s="17">
        <v>0.131646718973668</v>
      </c>
      <c r="D13" s="17">
        <v>0.143435816453303</v>
      </c>
      <c r="E13" s="17">
        <v>0.118687453524079</v>
      </c>
      <c r="F13" s="17"/>
      <c r="G13" s="17">
        <v>8.3628812017847595E-2</v>
      </c>
      <c r="H13" s="17">
        <v>0.113016949625416</v>
      </c>
      <c r="I13" s="17">
        <v>0.12791207932572701</v>
      </c>
      <c r="J13" s="17">
        <v>0.13785647516018501</v>
      </c>
      <c r="K13" s="17">
        <v>0.15804150898434999</v>
      </c>
      <c r="L13" s="17">
        <v>0.15910433914403599</v>
      </c>
      <c r="M13" s="17"/>
      <c r="N13" s="17">
        <v>0.159570612351083</v>
      </c>
      <c r="O13" s="17">
        <v>0.13332566043196101</v>
      </c>
      <c r="P13" s="17">
        <v>0.11430462391882699</v>
      </c>
      <c r="Q13" s="17">
        <v>0.11216856609468</v>
      </c>
      <c r="R13" s="17"/>
      <c r="S13" s="17">
        <v>0.12687663668940599</v>
      </c>
      <c r="T13" s="17">
        <v>0.13635556985709399</v>
      </c>
      <c r="U13" s="17">
        <v>0.10152678314288199</v>
      </c>
      <c r="V13" s="17">
        <v>0.10431574622801799</v>
      </c>
      <c r="W13" s="17">
        <v>0.149199407489429</v>
      </c>
      <c r="X13" s="17">
        <v>0.100586289486936</v>
      </c>
      <c r="Y13" s="17">
        <v>0.118109363749876</v>
      </c>
      <c r="Z13" s="17">
        <v>0.109945842603664</v>
      </c>
      <c r="AA13" s="17">
        <v>0.16422993151809301</v>
      </c>
      <c r="AB13" s="17">
        <v>0.172911178770455</v>
      </c>
      <c r="AC13" s="17">
        <v>0.153920680877144</v>
      </c>
      <c r="AD13" s="17">
        <v>0.132693751439349</v>
      </c>
      <c r="AE13" s="17"/>
      <c r="AF13" s="17">
        <v>9.9211406177183298E-2</v>
      </c>
      <c r="AG13" s="17">
        <v>0.104784728207911</v>
      </c>
      <c r="AH13" s="17">
        <v>0.159385380599916</v>
      </c>
      <c r="AI13" s="17">
        <v>0.10584137462028199</v>
      </c>
      <c r="AJ13" s="17">
        <v>0.12299688852839299</v>
      </c>
      <c r="AK13" s="17">
        <v>0.138420945690894</v>
      </c>
      <c r="AL13" s="17">
        <v>0.15169475888350001</v>
      </c>
      <c r="AM13" s="17">
        <v>0.11776395384260401</v>
      </c>
      <c r="AN13" s="17">
        <v>0.136027486170571</v>
      </c>
      <c r="AO13" s="17">
        <v>0.1269313231833</v>
      </c>
      <c r="AP13" s="17">
        <v>0.11131274049244599</v>
      </c>
      <c r="AQ13" s="17">
        <v>0.141489746005136</v>
      </c>
      <c r="AR13" s="17">
        <v>0.16359692239936999</v>
      </c>
      <c r="AS13" s="17">
        <v>7.2661483107536201E-2</v>
      </c>
      <c r="AT13" s="17">
        <v>0.16172506685892701</v>
      </c>
      <c r="AU13" s="17">
        <v>0.16558711421304501</v>
      </c>
      <c r="AV13" s="17"/>
      <c r="AW13" s="17">
        <v>0.12598246203265201</v>
      </c>
      <c r="AX13" s="17">
        <v>0.12923859540309701</v>
      </c>
      <c r="AY13" s="17">
        <v>0.13248732242775299</v>
      </c>
      <c r="AZ13" s="17">
        <v>0.147429893608583</v>
      </c>
      <c r="BA13" s="17">
        <v>0.13418310172634401</v>
      </c>
      <c r="BB13" s="17">
        <v>0.104157860285344</v>
      </c>
      <c r="BC13" s="17"/>
      <c r="BD13" s="17">
        <v>9.9185066386005397E-2</v>
      </c>
      <c r="BE13" s="17">
        <v>0.126040051283692</v>
      </c>
      <c r="BF13" s="17">
        <v>0.15707009400345701</v>
      </c>
      <c r="BG13" s="17">
        <v>0.145360158968077</v>
      </c>
      <c r="BH13" s="17">
        <v>0.15713039589081401</v>
      </c>
      <c r="BI13" s="17"/>
      <c r="BJ13" s="17">
        <v>0.13740622136029901</v>
      </c>
      <c r="BK13" s="17">
        <v>0.107160438756598</v>
      </c>
      <c r="BL13" s="17"/>
      <c r="BM13" s="17">
        <v>0.13277018534311699</v>
      </c>
      <c r="BN13" s="17">
        <v>0.12543042501409399</v>
      </c>
      <c r="BO13" s="17"/>
      <c r="BP13" s="17">
        <v>0.11187701127892399</v>
      </c>
      <c r="BQ13" s="17">
        <v>0.13017649672242099</v>
      </c>
      <c r="BR13" s="17">
        <v>0.137794587190051</v>
      </c>
      <c r="BS13" s="17">
        <v>0.134634568270453</v>
      </c>
      <c r="BT13" s="17"/>
      <c r="BU13" s="17">
        <v>0.153265153674603</v>
      </c>
      <c r="BV13" s="17">
        <v>0.104127332577807</v>
      </c>
      <c r="BW13" s="17"/>
      <c r="BX13" s="17">
        <v>0.14701122178734499</v>
      </c>
      <c r="BY13" s="17">
        <v>0.12555230000393</v>
      </c>
      <c r="BZ13" s="17"/>
      <c r="CA13" s="17">
        <v>0.116700474471327</v>
      </c>
      <c r="CB13" s="17">
        <v>0.13093564158193199</v>
      </c>
      <c r="CC13" s="17">
        <v>0.17973142580961801</v>
      </c>
      <c r="CD13" s="17">
        <v>8.4666929292298604E-2</v>
      </c>
    </row>
    <row r="14" spans="2:82">
      <c r="B14" s="18" t="s">
        <v>124</v>
      </c>
      <c r="C14" s="17">
        <v>4.9694767280282999E-2</v>
      </c>
      <c r="D14" s="17">
        <v>3.1016524831327601E-2</v>
      </c>
      <c r="E14" s="17">
        <v>6.7807742710573798E-2</v>
      </c>
      <c r="F14" s="17"/>
      <c r="G14" s="17">
        <v>4.6217323194616203E-2</v>
      </c>
      <c r="H14" s="17">
        <v>5.1597910418321298E-2</v>
      </c>
      <c r="I14" s="17">
        <v>5.5758791479107998E-2</v>
      </c>
      <c r="J14" s="17">
        <v>6.9015808274889207E-2</v>
      </c>
      <c r="K14" s="17">
        <v>5.1208655148427297E-2</v>
      </c>
      <c r="L14" s="17">
        <v>2.87899070247792E-2</v>
      </c>
      <c r="M14" s="17"/>
      <c r="N14" s="17">
        <v>2.9973373485276501E-2</v>
      </c>
      <c r="O14" s="17">
        <v>4.4084822274102903E-2</v>
      </c>
      <c r="P14" s="17">
        <v>6.1775873601913202E-2</v>
      </c>
      <c r="Q14" s="17">
        <v>6.4896657316363002E-2</v>
      </c>
      <c r="R14" s="17"/>
      <c r="S14" s="17">
        <v>5.0724442366745198E-2</v>
      </c>
      <c r="T14" s="17">
        <v>3.75582422317743E-2</v>
      </c>
      <c r="U14" s="17">
        <v>5.3035568123393002E-2</v>
      </c>
      <c r="V14" s="17">
        <v>6.0893411601021998E-2</v>
      </c>
      <c r="W14" s="17">
        <v>3.2682105714502099E-2</v>
      </c>
      <c r="X14" s="17">
        <v>5.1808124229936602E-2</v>
      </c>
      <c r="Y14" s="17">
        <v>6.80686634160481E-2</v>
      </c>
      <c r="Z14" s="17">
        <v>5.0711042201400998E-2</v>
      </c>
      <c r="AA14" s="17">
        <v>3.7571348722351003E-2</v>
      </c>
      <c r="AB14" s="17">
        <v>4.8184276348226897E-2</v>
      </c>
      <c r="AC14" s="17">
        <v>4.7498716195735001E-2</v>
      </c>
      <c r="AD14" s="17">
        <v>9.0619436251824101E-2</v>
      </c>
      <c r="AE14" s="17"/>
      <c r="AF14" s="17">
        <v>0.132037069663478</v>
      </c>
      <c r="AG14" s="17">
        <v>7.0402561641668707E-2</v>
      </c>
      <c r="AH14" s="17">
        <v>6.6316199857656993E-2</v>
      </c>
      <c r="AI14" s="17">
        <v>6.2542040071365601E-2</v>
      </c>
      <c r="AJ14" s="17">
        <v>6.2390293102604501E-2</v>
      </c>
      <c r="AK14" s="17">
        <v>4.8893988460036897E-2</v>
      </c>
      <c r="AL14" s="17">
        <v>5.1940721524279101E-2</v>
      </c>
      <c r="AM14" s="17">
        <v>5.7234847615533803E-2</v>
      </c>
      <c r="AN14" s="17">
        <v>3.8454134707648899E-2</v>
      </c>
      <c r="AO14" s="17">
        <v>2.2615480971833999E-2</v>
      </c>
      <c r="AP14" s="17">
        <v>3.3730633380874599E-2</v>
      </c>
      <c r="AQ14" s="17">
        <v>2.41835397925723E-2</v>
      </c>
      <c r="AR14" s="17">
        <v>2.9712417962023799E-2</v>
      </c>
      <c r="AS14" s="17">
        <v>3.08761620268341E-2</v>
      </c>
      <c r="AT14" s="17">
        <v>0</v>
      </c>
      <c r="AU14" s="17">
        <v>2.5764864997129801E-2</v>
      </c>
      <c r="AV14" s="17"/>
      <c r="AW14" s="17">
        <v>4.4375177495371697E-2</v>
      </c>
      <c r="AX14" s="17">
        <v>4.6838196373818301E-2</v>
      </c>
      <c r="AY14" s="17">
        <v>5.1471188486331601E-2</v>
      </c>
      <c r="AZ14" s="17">
        <v>5.7847001870003703E-2</v>
      </c>
      <c r="BA14" s="17">
        <v>4.9830646983294202E-2</v>
      </c>
      <c r="BB14" s="17">
        <v>4.6918155604666702E-2</v>
      </c>
      <c r="BC14" s="17"/>
      <c r="BD14" s="17">
        <v>6.9940275649946801E-2</v>
      </c>
      <c r="BE14" s="17">
        <v>5.5249473676470699E-2</v>
      </c>
      <c r="BF14" s="17">
        <v>3.7088047053153599E-2</v>
      </c>
      <c r="BG14" s="17">
        <v>2.42206125570706E-2</v>
      </c>
      <c r="BH14" s="17">
        <v>0</v>
      </c>
      <c r="BI14" s="17"/>
      <c r="BJ14" s="17">
        <v>4.98284285245187E-2</v>
      </c>
      <c r="BK14" s="17">
        <v>3.9418297267800301E-2</v>
      </c>
      <c r="BL14" s="17"/>
      <c r="BM14" s="17">
        <v>4.9086494331611101E-2</v>
      </c>
      <c r="BN14" s="17">
        <v>4.8861980350143303E-2</v>
      </c>
      <c r="BO14" s="17"/>
      <c r="BP14" s="17">
        <v>3.9418828542433899E-2</v>
      </c>
      <c r="BQ14" s="17">
        <v>3.77191166166937E-2</v>
      </c>
      <c r="BR14" s="17">
        <v>3.4990231165046098E-2</v>
      </c>
      <c r="BS14" s="17">
        <v>5.05856223688931E-2</v>
      </c>
      <c r="BT14" s="17"/>
      <c r="BU14" s="17">
        <v>2.9469361152590599E-2</v>
      </c>
      <c r="BV14" s="17">
        <v>7.5440885070073294E-2</v>
      </c>
      <c r="BW14" s="17"/>
      <c r="BX14" s="17">
        <v>2.0975468110616201E-2</v>
      </c>
      <c r="BY14" s="17">
        <v>6.1086443521273397E-2</v>
      </c>
      <c r="BZ14" s="17"/>
      <c r="CA14" s="17">
        <v>6.02032629338936E-3</v>
      </c>
      <c r="CB14" s="17">
        <v>6.58079956001551E-2</v>
      </c>
      <c r="CC14" s="17">
        <v>1.7327344140344401E-2</v>
      </c>
      <c r="CD14" s="17">
        <v>8.0252282940941805E-2</v>
      </c>
    </row>
    <row r="15" spans="2:82">
      <c r="B15" s="18" t="s">
        <v>228</v>
      </c>
      <c r="C15" s="21">
        <v>0.228370539874064</v>
      </c>
      <c r="D15" s="21">
        <v>0.26407623430723998</v>
      </c>
      <c r="E15" s="21">
        <v>0.194659744218701</v>
      </c>
      <c r="F15" s="21"/>
      <c r="G15" s="21">
        <v>0.32253980829212398</v>
      </c>
      <c r="H15" s="21">
        <v>0.314851614972811</v>
      </c>
      <c r="I15" s="21">
        <v>0.26894171983480902</v>
      </c>
      <c r="J15" s="21">
        <v>0.20561524843776699</v>
      </c>
      <c r="K15" s="21">
        <v>0.177217072171549</v>
      </c>
      <c r="L15" s="21">
        <v>0.114855653989096</v>
      </c>
      <c r="M15" s="21"/>
      <c r="N15" s="21">
        <v>0.22003589902354201</v>
      </c>
      <c r="O15" s="21">
        <v>0.207659347501642</v>
      </c>
      <c r="P15" s="21">
        <v>0.27047791719791903</v>
      </c>
      <c r="Q15" s="21">
        <v>0.22784087952094401</v>
      </c>
      <c r="R15" s="21"/>
      <c r="S15" s="21">
        <v>0.28606688233449301</v>
      </c>
      <c r="T15" s="21">
        <v>0.19948319786440499</v>
      </c>
      <c r="U15" s="21">
        <v>0.16788225179688199</v>
      </c>
      <c r="V15" s="21">
        <v>0.217351770917626</v>
      </c>
      <c r="W15" s="21">
        <v>0.227501066290967</v>
      </c>
      <c r="X15" s="21">
        <v>0.28660689793587202</v>
      </c>
      <c r="Y15" s="21">
        <v>0.19238013561813</v>
      </c>
      <c r="Z15" s="21">
        <v>0.25240763606127598</v>
      </c>
      <c r="AA15" s="21">
        <v>0.23944455319815799</v>
      </c>
      <c r="AB15" s="21">
        <v>0.20177473109327199</v>
      </c>
      <c r="AC15" s="21">
        <v>0.233394586872988</v>
      </c>
      <c r="AD15" s="21">
        <v>0.20069324328115101</v>
      </c>
      <c r="AE15" s="21"/>
      <c r="AF15" s="21">
        <v>0.307719566091818</v>
      </c>
      <c r="AG15" s="21">
        <v>0.27710216571677099</v>
      </c>
      <c r="AH15" s="21">
        <v>0.204986800297942</v>
      </c>
      <c r="AI15" s="21">
        <v>0.24239517912768799</v>
      </c>
      <c r="AJ15" s="21">
        <v>0.24003937018041199</v>
      </c>
      <c r="AK15" s="21">
        <v>0.19726058440251901</v>
      </c>
      <c r="AL15" s="21">
        <v>0.24782969878647901</v>
      </c>
      <c r="AM15" s="21">
        <v>0.245151132827477</v>
      </c>
      <c r="AN15" s="21">
        <v>0.209659276043378</v>
      </c>
      <c r="AO15" s="21">
        <v>0.28416038913200098</v>
      </c>
      <c r="AP15" s="21">
        <v>0.23875987014760999</v>
      </c>
      <c r="AQ15" s="21">
        <v>0.23215900687303601</v>
      </c>
      <c r="AR15" s="21">
        <v>0.17053389008935699</v>
      </c>
      <c r="AS15" s="21">
        <v>0.24025716825361601</v>
      </c>
      <c r="AT15" s="21">
        <v>0.26893525636588</v>
      </c>
      <c r="AU15" s="21">
        <v>0.25014681784903098</v>
      </c>
      <c r="AV15" s="21"/>
      <c r="AW15" s="21">
        <v>0.28907304698917202</v>
      </c>
      <c r="AX15" s="21">
        <v>0.22680992282675499</v>
      </c>
      <c r="AY15" s="21">
        <v>0.238988333765081</v>
      </c>
      <c r="AZ15" s="21">
        <v>0.19584092493243399</v>
      </c>
      <c r="BA15" s="21">
        <v>0.15931220933878701</v>
      </c>
      <c r="BB15" s="21">
        <v>0.21702938350912299</v>
      </c>
      <c r="BC15" s="21"/>
      <c r="BD15" s="21">
        <v>0.25535860542600503</v>
      </c>
      <c r="BE15" s="21">
        <v>0.213055937812798</v>
      </c>
      <c r="BF15" s="21">
        <v>0.21638959381291401</v>
      </c>
      <c r="BG15" s="21">
        <v>0.271634916229333</v>
      </c>
      <c r="BH15" s="21">
        <v>0.225023629438904</v>
      </c>
      <c r="BI15" s="21"/>
      <c r="BJ15" s="21">
        <v>0.20466170841234299</v>
      </c>
      <c r="BK15" s="21">
        <v>0.33692042573453501</v>
      </c>
      <c r="BL15" s="21"/>
      <c r="BM15" s="21">
        <v>0.22180076694357301</v>
      </c>
      <c r="BN15" s="21">
        <v>0.26365604747000898</v>
      </c>
      <c r="BO15" s="21"/>
      <c r="BP15" s="21">
        <v>0.29543883092074402</v>
      </c>
      <c r="BQ15" s="21">
        <v>0.31326951453073998</v>
      </c>
      <c r="BR15" s="21">
        <v>0.29761762005870102</v>
      </c>
      <c r="BS15" s="21">
        <v>0.20114845908129</v>
      </c>
      <c r="BT15" s="21"/>
      <c r="BU15" s="21">
        <v>0.22488862633096399</v>
      </c>
      <c r="BV15" s="21">
        <v>0.23280287392207</v>
      </c>
      <c r="BW15" s="21"/>
      <c r="BX15" s="21">
        <v>0.27956350426710203</v>
      </c>
      <c r="BY15" s="21">
        <v>0.208064554246184</v>
      </c>
      <c r="BZ15" s="21"/>
      <c r="CA15" s="21">
        <v>0.363933687392195</v>
      </c>
      <c r="CB15" s="21">
        <v>0.197030129582242</v>
      </c>
      <c r="CC15" s="21">
        <v>0.234102224277698</v>
      </c>
      <c r="CD15" s="21">
        <v>0.21710405412657799</v>
      </c>
    </row>
    <row r="16" spans="2:82">
      <c r="B16" s="18" t="s">
        <v>229</v>
      </c>
      <c r="C16" s="21">
        <v>0.44771782532242399</v>
      </c>
      <c r="D16" s="21">
        <v>0.43884395728294701</v>
      </c>
      <c r="E16" s="21">
        <v>0.45482649327232999</v>
      </c>
      <c r="F16" s="21"/>
      <c r="G16" s="21">
        <v>0.36628102863586198</v>
      </c>
      <c r="H16" s="21">
        <v>0.39517848489422103</v>
      </c>
      <c r="I16" s="21">
        <v>0.42140258629209199</v>
      </c>
      <c r="J16" s="21">
        <v>0.43878061870051199</v>
      </c>
      <c r="K16" s="21">
        <v>0.51170559346685096</v>
      </c>
      <c r="L16" s="21">
        <v>0.53060607019958905</v>
      </c>
      <c r="M16" s="21"/>
      <c r="N16" s="21">
        <v>0.54042320859271198</v>
      </c>
      <c r="O16" s="21">
        <v>0.471879967813992</v>
      </c>
      <c r="P16" s="21">
        <v>0.36962517549123303</v>
      </c>
      <c r="Q16" s="21">
        <v>0.383287493361818</v>
      </c>
      <c r="R16" s="21"/>
      <c r="S16" s="21">
        <v>0.407446968095176</v>
      </c>
      <c r="T16" s="21">
        <v>0.46637054480919299</v>
      </c>
      <c r="U16" s="21">
        <v>0.460899012989891</v>
      </c>
      <c r="V16" s="21">
        <v>0.446753201794516</v>
      </c>
      <c r="W16" s="21">
        <v>0.44509143027848702</v>
      </c>
      <c r="X16" s="21">
        <v>0.42230725491851301</v>
      </c>
      <c r="Y16" s="21">
        <v>0.44034433001228201</v>
      </c>
      <c r="Z16" s="21">
        <v>0.45939399174409201</v>
      </c>
      <c r="AA16" s="21">
        <v>0.46712598315142101</v>
      </c>
      <c r="AB16" s="21">
        <v>0.48431469650266101</v>
      </c>
      <c r="AC16" s="21">
        <v>0.44542770660894299</v>
      </c>
      <c r="AD16" s="21">
        <v>0.4318905690332</v>
      </c>
      <c r="AE16" s="21"/>
      <c r="AF16" s="21">
        <v>0.32034948396211799</v>
      </c>
      <c r="AG16" s="21">
        <v>0.35593273651398399</v>
      </c>
      <c r="AH16" s="21">
        <v>0.46933069670681399</v>
      </c>
      <c r="AI16" s="21">
        <v>0.38398271048473498</v>
      </c>
      <c r="AJ16" s="21">
        <v>0.39352910268229702</v>
      </c>
      <c r="AK16" s="21">
        <v>0.43138531738612301</v>
      </c>
      <c r="AL16" s="21">
        <v>0.42976819248129</v>
      </c>
      <c r="AM16" s="21">
        <v>0.385923291845509</v>
      </c>
      <c r="AN16" s="21">
        <v>0.49088948969060697</v>
      </c>
      <c r="AO16" s="21">
        <v>0.43715940505640399</v>
      </c>
      <c r="AP16" s="21">
        <v>0.50617957793282398</v>
      </c>
      <c r="AQ16" s="21">
        <v>0.50520187747615697</v>
      </c>
      <c r="AR16" s="21">
        <v>0.50405203547812305</v>
      </c>
      <c r="AS16" s="21">
        <v>0.43704982742830401</v>
      </c>
      <c r="AT16" s="21">
        <v>0.58426986058008901</v>
      </c>
      <c r="AU16" s="21">
        <v>0.499902616925748</v>
      </c>
      <c r="AV16" s="21"/>
      <c r="AW16" s="21">
        <v>0.39493671215547799</v>
      </c>
      <c r="AX16" s="21">
        <v>0.458074760203244</v>
      </c>
      <c r="AY16" s="21">
        <v>0.45211682004604697</v>
      </c>
      <c r="AZ16" s="21">
        <v>0.46992024166318203</v>
      </c>
      <c r="BA16" s="21">
        <v>0.499967489742973</v>
      </c>
      <c r="BB16" s="21">
        <v>0.42406536050035598</v>
      </c>
      <c r="BC16" s="21"/>
      <c r="BD16" s="21">
        <v>0.35530447065446003</v>
      </c>
      <c r="BE16" s="21">
        <v>0.44263606613829598</v>
      </c>
      <c r="BF16" s="21">
        <v>0.521872991539297</v>
      </c>
      <c r="BG16" s="21">
        <v>0.48483905694100199</v>
      </c>
      <c r="BH16" s="21">
        <v>0.49705242041088599</v>
      </c>
      <c r="BI16" s="21"/>
      <c r="BJ16" s="21">
        <v>0.46621697965313003</v>
      </c>
      <c r="BK16" s="21">
        <v>0.37426271544140599</v>
      </c>
      <c r="BL16" s="21"/>
      <c r="BM16" s="21">
        <v>0.45084995838653302</v>
      </c>
      <c r="BN16" s="21">
        <v>0.43375671607990202</v>
      </c>
      <c r="BO16" s="21"/>
      <c r="BP16" s="21">
        <v>0.39362786721529303</v>
      </c>
      <c r="BQ16" s="21">
        <v>0.39416871955514698</v>
      </c>
      <c r="BR16" s="21">
        <v>0.44478228365475098</v>
      </c>
      <c r="BS16" s="21">
        <v>0.46602815431953198</v>
      </c>
      <c r="BT16" s="21"/>
      <c r="BU16" s="21">
        <v>0.50040998493095801</v>
      </c>
      <c r="BV16" s="21">
        <v>0.38064285341260001</v>
      </c>
      <c r="BW16" s="21"/>
      <c r="BX16" s="21">
        <v>0.46916522734274702</v>
      </c>
      <c r="BY16" s="21">
        <v>0.43921058917496503</v>
      </c>
      <c r="BZ16" s="21"/>
      <c r="CA16" s="21">
        <v>0.410463735886614</v>
      </c>
      <c r="CB16" s="21">
        <v>0.41218104079297002</v>
      </c>
      <c r="CC16" s="21">
        <v>0.56809945974776899</v>
      </c>
      <c r="CD16" s="21">
        <v>0.362598412620525</v>
      </c>
    </row>
    <row r="17" spans="2:82">
      <c r="B17" s="18" t="s">
        <v>230</v>
      </c>
      <c r="C17" s="22">
        <v>-0.21934728544835999</v>
      </c>
      <c r="D17" s="22">
        <v>-0.174767722975707</v>
      </c>
      <c r="E17" s="22">
        <v>-0.26016674905362902</v>
      </c>
      <c r="F17" s="22"/>
      <c r="G17" s="22">
        <v>-4.3741220343738299E-2</v>
      </c>
      <c r="H17" s="22">
        <v>-8.0326869921410401E-2</v>
      </c>
      <c r="I17" s="22">
        <v>-0.15246086645728199</v>
      </c>
      <c r="J17" s="22">
        <v>-0.233165370262745</v>
      </c>
      <c r="K17" s="22">
        <v>-0.33448852129530199</v>
      </c>
      <c r="L17" s="22">
        <v>-0.41575041621049302</v>
      </c>
      <c r="M17" s="22"/>
      <c r="N17" s="22">
        <v>-0.32038730956917</v>
      </c>
      <c r="O17" s="22">
        <v>-0.26422062031235</v>
      </c>
      <c r="P17" s="22">
        <v>-9.91472582933135E-2</v>
      </c>
      <c r="Q17" s="22">
        <v>-0.15544661384087399</v>
      </c>
      <c r="R17" s="22"/>
      <c r="S17" s="22">
        <v>-0.121380085760683</v>
      </c>
      <c r="T17" s="22">
        <v>-0.266887346944787</v>
      </c>
      <c r="U17" s="22">
        <v>-0.29301676119300901</v>
      </c>
      <c r="V17" s="22">
        <v>-0.22940143087688999</v>
      </c>
      <c r="W17" s="22">
        <v>-0.21759036398752099</v>
      </c>
      <c r="X17" s="22">
        <v>-0.13570035698264099</v>
      </c>
      <c r="Y17" s="22">
        <v>-0.24796419439415299</v>
      </c>
      <c r="Z17" s="22">
        <v>-0.20698635568281601</v>
      </c>
      <c r="AA17" s="22">
        <v>-0.22768142995326299</v>
      </c>
      <c r="AB17" s="22">
        <v>-0.28253996540938903</v>
      </c>
      <c r="AC17" s="22">
        <v>-0.21203311973595401</v>
      </c>
      <c r="AD17" s="22">
        <v>-0.23119732575204899</v>
      </c>
      <c r="AE17" s="22"/>
      <c r="AF17" s="22">
        <v>-1.26299178703E-2</v>
      </c>
      <c r="AG17" s="22">
        <v>-7.8830570797213104E-2</v>
      </c>
      <c r="AH17" s="22">
        <v>-0.26434389640887301</v>
      </c>
      <c r="AI17" s="22">
        <v>-0.14158753135704599</v>
      </c>
      <c r="AJ17" s="22">
        <v>-0.153489732501885</v>
      </c>
      <c r="AK17" s="22">
        <v>-0.23412473298360501</v>
      </c>
      <c r="AL17" s="22">
        <v>-0.18193849369481099</v>
      </c>
      <c r="AM17" s="22">
        <v>-0.140772159018032</v>
      </c>
      <c r="AN17" s="22">
        <v>-0.281230213647229</v>
      </c>
      <c r="AO17" s="22">
        <v>-0.15299901592440299</v>
      </c>
      <c r="AP17" s="22">
        <v>-0.26741970778521401</v>
      </c>
      <c r="AQ17" s="22">
        <v>-0.27304287060312099</v>
      </c>
      <c r="AR17" s="22">
        <v>-0.33351814538876601</v>
      </c>
      <c r="AS17" s="22">
        <v>-0.19679265917468799</v>
      </c>
      <c r="AT17" s="22">
        <v>-0.315334604214209</v>
      </c>
      <c r="AU17" s="22">
        <v>-0.24975579907671699</v>
      </c>
      <c r="AV17" s="22"/>
      <c r="AW17" s="22">
        <v>-0.10586366516630601</v>
      </c>
      <c r="AX17" s="22">
        <v>-0.23126483737649001</v>
      </c>
      <c r="AY17" s="22">
        <v>-0.21312848628096601</v>
      </c>
      <c r="AZ17" s="22">
        <v>-0.27407931673074798</v>
      </c>
      <c r="BA17" s="22">
        <v>-0.34065528040418602</v>
      </c>
      <c r="BB17" s="22">
        <v>-0.207035976991233</v>
      </c>
      <c r="BC17" s="22"/>
      <c r="BD17" s="22">
        <v>-9.9945865228455E-2</v>
      </c>
      <c r="BE17" s="22">
        <v>-0.22958012832549801</v>
      </c>
      <c r="BF17" s="22">
        <v>-0.305483397726383</v>
      </c>
      <c r="BG17" s="22">
        <v>-0.21320414071166899</v>
      </c>
      <c r="BH17" s="22">
        <v>-0.27202879097198202</v>
      </c>
      <c r="BI17" s="22"/>
      <c r="BJ17" s="22">
        <v>-0.26155527124078698</v>
      </c>
      <c r="BK17" s="22">
        <v>-3.7342289706870903E-2</v>
      </c>
      <c r="BL17" s="22"/>
      <c r="BM17" s="22">
        <v>-0.22904919144295999</v>
      </c>
      <c r="BN17" s="22">
        <v>-0.17010066860989301</v>
      </c>
      <c r="BO17" s="22"/>
      <c r="BP17" s="22">
        <v>-9.8189036294548407E-2</v>
      </c>
      <c r="BQ17" s="22">
        <v>-8.08992050244072E-2</v>
      </c>
      <c r="BR17" s="22">
        <v>-0.14716466359604999</v>
      </c>
      <c r="BS17" s="22">
        <v>-0.26487969523824201</v>
      </c>
      <c r="BT17" s="22"/>
      <c r="BU17" s="22">
        <v>-0.27552135859999399</v>
      </c>
      <c r="BV17" s="22">
        <v>-0.14783997949052999</v>
      </c>
      <c r="BW17" s="22"/>
      <c r="BX17" s="22">
        <v>-0.18960172307564499</v>
      </c>
      <c r="BY17" s="22">
        <v>-0.23114603492878</v>
      </c>
      <c r="BZ17" s="22"/>
      <c r="CA17" s="22">
        <v>-4.6530048494418198E-2</v>
      </c>
      <c r="CB17" s="22">
        <v>-0.21515091121072799</v>
      </c>
      <c r="CC17" s="22">
        <v>-0.33399723547007099</v>
      </c>
      <c r="CD17" s="22">
        <v>-0.14549435849394701</v>
      </c>
    </row>
    <row r="18" spans="2:82">
      <c r="B18" s="16"/>
    </row>
    <row r="19" spans="2:82">
      <c r="B19" t="s">
        <v>427</v>
      </c>
    </row>
    <row r="20" spans="2:82">
      <c r="B20" t="s">
        <v>428</v>
      </c>
    </row>
    <row r="22" spans="2:82">
      <c r="B22"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57.6">
      <c r="B9" s="18" t="s">
        <v>260</v>
      </c>
      <c r="C9" s="17">
        <v>5.7817556702466598E-2</v>
      </c>
      <c r="D9" s="17">
        <v>7.3296706396754396E-2</v>
      </c>
      <c r="E9" s="17">
        <v>4.3128844054483001E-2</v>
      </c>
      <c r="F9" s="17"/>
      <c r="G9" s="17">
        <v>9.6865843771830204E-2</v>
      </c>
      <c r="H9" s="17">
        <v>9.7502240550499594E-2</v>
      </c>
      <c r="I9" s="17">
        <v>7.13688013892958E-2</v>
      </c>
      <c r="J9" s="17">
        <v>3.4832922657809899E-2</v>
      </c>
      <c r="K9" s="17">
        <v>3.0281105994254601E-2</v>
      </c>
      <c r="L9" s="17">
        <v>2.5552749639597298E-2</v>
      </c>
      <c r="M9" s="17"/>
      <c r="N9" s="17">
        <v>4.82291685586018E-2</v>
      </c>
      <c r="O9" s="17">
        <v>5.2516686564023897E-2</v>
      </c>
      <c r="P9" s="17">
        <v>6.1254369148363998E-2</v>
      </c>
      <c r="Q9" s="17">
        <v>7.1247268409447395E-2</v>
      </c>
      <c r="R9" s="17"/>
      <c r="S9" s="17">
        <v>7.7122982549556199E-2</v>
      </c>
      <c r="T9" s="17">
        <v>4.8342678853320102E-2</v>
      </c>
      <c r="U9" s="17">
        <v>3.8169931075768097E-2</v>
      </c>
      <c r="V9" s="17">
        <v>5.5145634959609502E-2</v>
      </c>
      <c r="W9" s="17">
        <v>4.2495093125974499E-2</v>
      </c>
      <c r="X9" s="17">
        <v>8.6874562721999796E-2</v>
      </c>
      <c r="Y9" s="17">
        <v>6.3262702294592396E-2</v>
      </c>
      <c r="Z9" s="17">
        <v>5.5002857011914201E-2</v>
      </c>
      <c r="AA9" s="17">
        <v>5.4603433922150398E-2</v>
      </c>
      <c r="AB9" s="17">
        <v>3.0986948807360599E-2</v>
      </c>
      <c r="AC9" s="17">
        <v>8.0070946026276693E-2</v>
      </c>
      <c r="AD9" s="17">
        <v>6.21848641980524E-2</v>
      </c>
      <c r="AE9" s="17"/>
      <c r="AF9" s="17">
        <v>0.10931591639695699</v>
      </c>
      <c r="AG9" s="17">
        <v>9.3833067649855606E-2</v>
      </c>
      <c r="AH9" s="17">
        <v>5.7600045998361202E-2</v>
      </c>
      <c r="AI9" s="17">
        <v>7.6105080254514498E-2</v>
      </c>
      <c r="AJ9" s="17">
        <v>4.0752893000447203E-2</v>
      </c>
      <c r="AK9" s="17">
        <v>4.1345288827583503E-2</v>
      </c>
      <c r="AL9" s="17">
        <v>5.0006336072736399E-2</v>
      </c>
      <c r="AM9" s="17">
        <v>7.3668574036086204E-2</v>
      </c>
      <c r="AN9" s="17">
        <v>5.68443374565437E-2</v>
      </c>
      <c r="AO9" s="17">
        <v>6.2457580136961302E-2</v>
      </c>
      <c r="AP9" s="17">
        <v>7.6632273115579602E-2</v>
      </c>
      <c r="AQ9" s="17">
        <v>2.9084612174361101E-2</v>
      </c>
      <c r="AR9" s="17">
        <v>4.6433800721021198E-2</v>
      </c>
      <c r="AS9" s="17">
        <v>0.102470136269749</v>
      </c>
      <c r="AT9" s="17">
        <v>0.101350478191384</v>
      </c>
      <c r="AU9" s="17">
        <v>5.5581462472297602E-2</v>
      </c>
      <c r="AV9" s="17"/>
      <c r="AW9" s="17">
        <v>7.38685018091602E-2</v>
      </c>
      <c r="AX9" s="17">
        <v>4.6467429242981299E-2</v>
      </c>
      <c r="AY9" s="17">
        <v>6.4572381226240705E-2</v>
      </c>
      <c r="AZ9" s="17">
        <v>5.1774833002143202E-2</v>
      </c>
      <c r="BA9" s="17">
        <v>3.9313544097632297E-2</v>
      </c>
      <c r="BB9" s="17">
        <v>8.9392477420502298E-2</v>
      </c>
      <c r="BC9" s="17"/>
      <c r="BD9" s="17">
        <v>6.17689534486522E-2</v>
      </c>
      <c r="BE9" s="17">
        <v>6.0147854374634303E-2</v>
      </c>
      <c r="BF9" s="17">
        <v>4.4626808739990802E-2</v>
      </c>
      <c r="BG9" s="17">
        <v>6.2691883827606806E-2</v>
      </c>
      <c r="BH9" s="17">
        <v>8.6814633153249193E-2</v>
      </c>
      <c r="BI9" s="17"/>
      <c r="BJ9" s="17">
        <v>5.4529602797664299E-2</v>
      </c>
      <c r="BK9" s="17">
        <v>7.4546065018999005E-2</v>
      </c>
      <c r="BL9" s="17"/>
      <c r="BM9" s="17">
        <v>5.9192428792923302E-2</v>
      </c>
      <c r="BN9" s="17">
        <v>4.9779303914234102E-2</v>
      </c>
      <c r="BO9" s="17"/>
      <c r="BP9" s="17">
        <v>6.0252623093070702E-2</v>
      </c>
      <c r="BQ9" s="17">
        <v>6.7072467897560301E-2</v>
      </c>
      <c r="BR9" s="17">
        <v>5.9110657041556797E-2</v>
      </c>
      <c r="BS9" s="17">
        <v>5.6579857199749797E-2</v>
      </c>
      <c r="BT9" s="17"/>
      <c r="BU9" s="17">
        <v>5.1372845222125298E-2</v>
      </c>
      <c r="BV9" s="17">
        <v>6.6021411786834697E-2</v>
      </c>
      <c r="BW9" s="17"/>
      <c r="BX9" s="17">
        <v>6.8602636360428196E-2</v>
      </c>
      <c r="BY9" s="17">
        <v>5.3539592432831698E-2</v>
      </c>
      <c r="BZ9" s="17"/>
      <c r="CA9" s="17">
        <v>0.10316529971784</v>
      </c>
      <c r="CB9" s="17">
        <v>7.1076583812068397E-2</v>
      </c>
      <c r="CC9" s="17">
        <v>3.9407344481162801E-2</v>
      </c>
      <c r="CD9" s="17">
        <v>5.2959337050503902E-2</v>
      </c>
    </row>
    <row r="10" spans="2:82" ht="72">
      <c r="B10" s="18" t="s">
        <v>261</v>
      </c>
      <c r="C10" s="17">
        <v>0.63656795535119204</v>
      </c>
      <c r="D10" s="17">
        <v>0.62748888296129601</v>
      </c>
      <c r="E10" s="17">
        <v>0.643689487861968</v>
      </c>
      <c r="F10" s="17"/>
      <c r="G10" s="17">
        <v>0.65276487323188404</v>
      </c>
      <c r="H10" s="17">
        <v>0.63496748930561697</v>
      </c>
      <c r="I10" s="17">
        <v>0.63809086170978002</v>
      </c>
      <c r="J10" s="17">
        <v>0.64741293499617902</v>
      </c>
      <c r="K10" s="17">
        <v>0.63124115816627102</v>
      </c>
      <c r="L10" s="17">
        <v>0.62060456275961096</v>
      </c>
      <c r="M10" s="17"/>
      <c r="N10" s="17">
        <v>0.71143882618253396</v>
      </c>
      <c r="O10" s="17">
        <v>0.64832085329313305</v>
      </c>
      <c r="P10" s="17">
        <v>0.59804229841809298</v>
      </c>
      <c r="Q10" s="17">
        <v>0.57652192171554495</v>
      </c>
      <c r="R10" s="17"/>
      <c r="S10" s="17">
        <v>0.63291474784358903</v>
      </c>
      <c r="T10" s="17">
        <v>0.64529992157388305</v>
      </c>
      <c r="U10" s="17">
        <v>0.58843030143485697</v>
      </c>
      <c r="V10" s="17">
        <v>0.56251375223333999</v>
      </c>
      <c r="W10" s="17">
        <v>0.70377308543572903</v>
      </c>
      <c r="X10" s="17">
        <v>0.62351963548970102</v>
      </c>
      <c r="Y10" s="17">
        <v>0.638074976603343</v>
      </c>
      <c r="Z10" s="17">
        <v>0.63537131614134401</v>
      </c>
      <c r="AA10" s="17">
        <v>0.665105789304687</v>
      </c>
      <c r="AB10" s="17">
        <v>0.68843298628943494</v>
      </c>
      <c r="AC10" s="17">
        <v>0.61880434582325705</v>
      </c>
      <c r="AD10" s="17">
        <v>0.61559552501458403</v>
      </c>
      <c r="AE10" s="17"/>
      <c r="AF10" s="17">
        <v>0.48400998084635599</v>
      </c>
      <c r="AG10" s="17">
        <v>0.54970310545761503</v>
      </c>
      <c r="AH10" s="17">
        <v>0.60884596402650604</v>
      </c>
      <c r="AI10" s="17">
        <v>0.61799160961919297</v>
      </c>
      <c r="AJ10" s="17">
        <v>0.61315490890648405</v>
      </c>
      <c r="AK10" s="17">
        <v>0.66540454252732095</v>
      </c>
      <c r="AL10" s="17">
        <v>0.64712704654689501</v>
      </c>
      <c r="AM10" s="17">
        <v>0.62996241499259498</v>
      </c>
      <c r="AN10" s="17">
        <v>0.66786610442926497</v>
      </c>
      <c r="AO10" s="17">
        <v>0.71680028493440995</v>
      </c>
      <c r="AP10" s="17">
        <v>0.63432841983028199</v>
      </c>
      <c r="AQ10" s="17">
        <v>0.69996161287275904</v>
      </c>
      <c r="AR10" s="17">
        <v>0.64878439525105402</v>
      </c>
      <c r="AS10" s="17">
        <v>0.65173863397628395</v>
      </c>
      <c r="AT10" s="17">
        <v>0.51267293663152502</v>
      </c>
      <c r="AU10" s="17">
        <v>0.72290061366964298</v>
      </c>
      <c r="AV10" s="17"/>
      <c r="AW10" s="17">
        <v>0.68397604953314795</v>
      </c>
      <c r="AX10" s="17">
        <v>0.66290454541645805</v>
      </c>
      <c r="AY10" s="17">
        <v>0.58920084271280304</v>
      </c>
      <c r="AZ10" s="17">
        <v>0.60781951517754396</v>
      </c>
      <c r="BA10" s="17">
        <v>0.60674605569189</v>
      </c>
      <c r="BB10" s="17">
        <v>0.59524594284419297</v>
      </c>
      <c r="BC10" s="17"/>
      <c r="BD10" s="17">
        <v>0.56124050996781905</v>
      </c>
      <c r="BE10" s="17">
        <v>0.62016186634985104</v>
      </c>
      <c r="BF10" s="17">
        <v>0.67848875588911595</v>
      </c>
      <c r="BG10" s="17">
        <v>0.73323227544005198</v>
      </c>
      <c r="BH10" s="17">
        <v>0.71829504351980999</v>
      </c>
      <c r="BI10" s="17"/>
      <c r="BJ10" s="17">
        <v>0.62382700649808198</v>
      </c>
      <c r="BK10" s="17">
        <v>0.69505587903984101</v>
      </c>
      <c r="BL10" s="17"/>
      <c r="BM10" s="17">
        <v>0.62772679927222297</v>
      </c>
      <c r="BN10" s="17">
        <v>0.68127544083321301</v>
      </c>
      <c r="BO10" s="17"/>
      <c r="BP10" s="17">
        <v>0.708516464245185</v>
      </c>
      <c r="BQ10" s="17">
        <v>0.65722775828844904</v>
      </c>
      <c r="BR10" s="17">
        <v>0.71081255569212498</v>
      </c>
      <c r="BS10" s="17">
        <v>0.62033060261027095</v>
      </c>
      <c r="BT10" s="17"/>
      <c r="BU10" s="17">
        <v>0.68304069006295198</v>
      </c>
      <c r="BV10" s="17">
        <v>0.57741005788556798</v>
      </c>
      <c r="BW10" s="17"/>
      <c r="BX10" s="17">
        <v>0.72085059225094505</v>
      </c>
      <c r="BY10" s="17">
        <v>0.60313675960276003</v>
      </c>
      <c r="BZ10" s="17"/>
      <c r="CA10" s="17">
        <v>0.67386648935343596</v>
      </c>
      <c r="CB10" s="17">
        <v>0.497150951253444</v>
      </c>
      <c r="CC10" s="17">
        <v>0.745034516691085</v>
      </c>
      <c r="CD10" s="17">
        <v>0.64492792753203998</v>
      </c>
    </row>
    <row r="11" spans="2:82" ht="57.6">
      <c r="B11" s="18" t="s">
        <v>262</v>
      </c>
      <c r="C11" s="17">
        <v>0.239581102644951</v>
      </c>
      <c r="D11" s="17">
        <v>0.249971989548401</v>
      </c>
      <c r="E11" s="17">
        <v>0.23075710045650899</v>
      </c>
      <c r="F11" s="17"/>
      <c r="G11" s="17">
        <v>0.196036139499882</v>
      </c>
      <c r="H11" s="17">
        <v>0.19986687323535501</v>
      </c>
      <c r="I11" s="17">
        <v>0.223137149664975</v>
      </c>
      <c r="J11" s="17">
        <v>0.22081974734700199</v>
      </c>
      <c r="K11" s="17">
        <v>0.274904264030218</v>
      </c>
      <c r="L11" s="17">
        <v>0.30593411756739503</v>
      </c>
      <c r="M11" s="17"/>
      <c r="N11" s="17">
        <v>0.20680636088814</v>
      </c>
      <c r="O11" s="17">
        <v>0.22787997558189099</v>
      </c>
      <c r="P11" s="17">
        <v>0.275717333069461</v>
      </c>
      <c r="Q11" s="17">
        <v>0.25650714011810999</v>
      </c>
      <c r="R11" s="17"/>
      <c r="S11" s="17">
        <v>0.23024042792579699</v>
      </c>
      <c r="T11" s="17">
        <v>0.24484680566787101</v>
      </c>
      <c r="U11" s="17">
        <v>0.294534761769634</v>
      </c>
      <c r="V11" s="17">
        <v>0.30450603823716099</v>
      </c>
      <c r="W11" s="17">
        <v>0.208091064716458</v>
      </c>
      <c r="X11" s="17">
        <v>0.21972859130195299</v>
      </c>
      <c r="Y11" s="17">
        <v>0.23052907476769599</v>
      </c>
      <c r="Z11" s="17">
        <v>0.257907686763935</v>
      </c>
      <c r="AA11" s="17">
        <v>0.216624583361085</v>
      </c>
      <c r="AB11" s="17">
        <v>0.21948819034164299</v>
      </c>
      <c r="AC11" s="17">
        <v>0.21544148268132199</v>
      </c>
      <c r="AD11" s="17">
        <v>0.236464277717542</v>
      </c>
      <c r="AE11" s="17"/>
      <c r="AF11" s="17">
        <v>0.21769939332666999</v>
      </c>
      <c r="AG11" s="17">
        <v>0.23188475449662399</v>
      </c>
      <c r="AH11" s="17">
        <v>0.255572712580589</v>
      </c>
      <c r="AI11" s="17">
        <v>0.211065621756618</v>
      </c>
      <c r="AJ11" s="17">
        <v>0.28460346510522599</v>
      </c>
      <c r="AK11" s="17">
        <v>0.23298104476899301</v>
      </c>
      <c r="AL11" s="17">
        <v>0.2317233126963</v>
      </c>
      <c r="AM11" s="17">
        <v>0.235491016704519</v>
      </c>
      <c r="AN11" s="17">
        <v>0.23590837059275299</v>
      </c>
      <c r="AO11" s="17">
        <v>0.181268217715782</v>
      </c>
      <c r="AP11" s="17">
        <v>0.22418115030010299</v>
      </c>
      <c r="AQ11" s="17">
        <v>0.24558644801920099</v>
      </c>
      <c r="AR11" s="17">
        <v>0.26496869030596298</v>
      </c>
      <c r="AS11" s="17">
        <v>0.204420259891684</v>
      </c>
      <c r="AT11" s="17">
        <v>0.33935685247728198</v>
      </c>
      <c r="AU11" s="17">
        <v>0.18398198964847801</v>
      </c>
      <c r="AV11" s="17"/>
      <c r="AW11" s="17">
        <v>0.182808391473404</v>
      </c>
      <c r="AX11" s="17">
        <v>0.227820649100169</v>
      </c>
      <c r="AY11" s="17">
        <v>0.27552016143498198</v>
      </c>
      <c r="AZ11" s="17">
        <v>0.25777616104318801</v>
      </c>
      <c r="BA11" s="17">
        <v>0.29980534171530598</v>
      </c>
      <c r="BB11" s="17">
        <v>0.25779213595087902</v>
      </c>
      <c r="BC11" s="17"/>
      <c r="BD11" s="17">
        <v>0.28550522096863701</v>
      </c>
      <c r="BE11" s="17">
        <v>0.237136867039971</v>
      </c>
      <c r="BF11" s="17">
        <v>0.23138530896436499</v>
      </c>
      <c r="BG11" s="17">
        <v>0.17362482100579801</v>
      </c>
      <c r="BH11" s="17">
        <v>0.18069731413073301</v>
      </c>
      <c r="BI11" s="17"/>
      <c r="BJ11" s="17">
        <v>0.25562747423486099</v>
      </c>
      <c r="BK11" s="17">
        <v>0.17350907558991199</v>
      </c>
      <c r="BL11" s="17"/>
      <c r="BM11" s="17">
        <v>0.24637508422114099</v>
      </c>
      <c r="BN11" s="17">
        <v>0.20832808169462499</v>
      </c>
      <c r="BO11" s="17"/>
      <c r="BP11" s="17">
        <v>0.17936269294676099</v>
      </c>
      <c r="BQ11" s="17">
        <v>0.214489103274972</v>
      </c>
      <c r="BR11" s="17">
        <v>0.18876904590725599</v>
      </c>
      <c r="BS11" s="17">
        <v>0.25546488785127602</v>
      </c>
      <c r="BT11" s="17"/>
      <c r="BU11" s="17">
        <v>0.22255563005765899</v>
      </c>
      <c r="BV11" s="17">
        <v>0.261253835439133</v>
      </c>
      <c r="BW11" s="17"/>
      <c r="BX11" s="17">
        <v>0.18651239486756499</v>
      </c>
      <c r="BY11" s="17">
        <v>0.26063111274290801</v>
      </c>
      <c r="BZ11" s="17"/>
      <c r="CA11" s="17">
        <v>0.22296821092872399</v>
      </c>
      <c r="CB11" s="17">
        <v>0.32594178817400199</v>
      </c>
      <c r="CC11" s="17">
        <v>0.204785829641807</v>
      </c>
      <c r="CD11" s="17">
        <v>0.19797584609707999</v>
      </c>
    </row>
    <row r="12" spans="2:82">
      <c r="B12" s="18" t="s">
        <v>195</v>
      </c>
      <c r="C12" s="19">
        <v>6.6033385301389594E-2</v>
      </c>
      <c r="D12" s="19">
        <v>4.9242421093549003E-2</v>
      </c>
      <c r="E12" s="19">
        <v>8.2424567627039799E-2</v>
      </c>
      <c r="F12" s="19"/>
      <c r="G12" s="19">
        <v>5.4333143496403703E-2</v>
      </c>
      <c r="H12" s="19">
        <v>6.7663396908527906E-2</v>
      </c>
      <c r="I12" s="19">
        <v>6.7403187235949097E-2</v>
      </c>
      <c r="J12" s="19">
        <v>9.6934394999009105E-2</v>
      </c>
      <c r="K12" s="19">
        <v>6.3573471809256502E-2</v>
      </c>
      <c r="L12" s="19">
        <v>4.7908570033397699E-2</v>
      </c>
      <c r="M12" s="19"/>
      <c r="N12" s="19">
        <v>3.3525644370723501E-2</v>
      </c>
      <c r="O12" s="19">
        <v>7.1282484560951501E-2</v>
      </c>
      <c r="P12" s="19">
        <v>6.4985999364081601E-2</v>
      </c>
      <c r="Q12" s="19">
        <v>9.5723669756898305E-2</v>
      </c>
      <c r="R12" s="19"/>
      <c r="S12" s="19">
        <v>5.9721841681058097E-2</v>
      </c>
      <c r="T12" s="19">
        <v>6.1510593904926802E-2</v>
      </c>
      <c r="U12" s="19">
        <v>7.8865005719740894E-2</v>
      </c>
      <c r="V12" s="19">
        <v>7.7834574569889806E-2</v>
      </c>
      <c r="W12" s="19">
        <v>4.5640756721837601E-2</v>
      </c>
      <c r="X12" s="19">
        <v>6.9877210486346403E-2</v>
      </c>
      <c r="Y12" s="19">
        <v>6.81332463343685E-2</v>
      </c>
      <c r="Z12" s="19">
        <v>5.17181400828058E-2</v>
      </c>
      <c r="AA12" s="19">
        <v>6.3666193412078104E-2</v>
      </c>
      <c r="AB12" s="19">
        <v>6.1091874561561697E-2</v>
      </c>
      <c r="AC12" s="19">
        <v>8.56832254691441E-2</v>
      </c>
      <c r="AD12" s="19">
        <v>8.5755333069821402E-2</v>
      </c>
      <c r="AE12" s="19"/>
      <c r="AF12" s="19">
        <v>0.18897470943001801</v>
      </c>
      <c r="AG12" s="19">
        <v>0.124579072395905</v>
      </c>
      <c r="AH12" s="19">
        <v>7.7981277394544093E-2</v>
      </c>
      <c r="AI12" s="19">
        <v>9.4837688369674697E-2</v>
      </c>
      <c r="AJ12" s="19">
        <v>6.14887329878425E-2</v>
      </c>
      <c r="AK12" s="19">
        <v>6.0269123876102899E-2</v>
      </c>
      <c r="AL12" s="19">
        <v>7.1143304684068598E-2</v>
      </c>
      <c r="AM12" s="19">
        <v>6.0877994266799199E-2</v>
      </c>
      <c r="AN12" s="19">
        <v>3.9381187521437801E-2</v>
      </c>
      <c r="AO12" s="19">
        <v>3.9473917212846897E-2</v>
      </c>
      <c r="AP12" s="19">
        <v>6.4858156754035098E-2</v>
      </c>
      <c r="AQ12" s="19">
        <v>2.53673269336793E-2</v>
      </c>
      <c r="AR12" s="19">
        <v>3.9813113721962397E-2</v>
      </c>
      <c r="AS12" s="19">
        <v>4.1370969862281899E-2</v>
      </c>
      <c r="AT12" s="19">
        <v>4.6619732699809499E-2</v>
      </c>
      <c r="AU12" s="19">
        <v>3.7535934209581297E-2</v>
      </c>
      <c r="AV12" s="19"/>
      <c r="AW12" s="19">
        <v>5.9347057184287497E-2</v>
      </c>
      <c r="AX12" s="19">
        <v>6.2807376240391205E-2</v>
      </c>
      <c r="AY12" s="19">
        <v>7.0706614625973996E-2</v>
      </c>
      <c r="AZ12" s="19">
        <v>8.2629490777124406E-2</v>
      </c>
      <c r="BA12" s="19">
        <v>5.4135058495172E-2</v>
      </c>
      <c r="BB12" s="19">
        <v>5.7569443784425502E-2</v>
      </c>
      <c r="BC12" s="19"/>
      <c r="BD12" s="19">
        <v>9.1485315614891802E-2</v>
      </c>
      <c r="BE12" s="19">
        <v>8.2553412235544396E-2</v>
      </c>
      <c r="BF12" s="19">
        <v>4.5499126406528097E-2</v>
      </c>
      <c r="BG12" s="19">
        <v>3.0451019726542999E-2</v>
      </c>
      <c r="BH12" s="19">
        <v>1.4193009196207401E-2</v>
      </c>
      <c r="BI12" s="19"/>
      <c r="BJ12" s="19">
        <v>6.6015916469392505E-2</v>
      </c>
      <c r="BK12" s="19">
        <v>5.6888980351248099E-2</v>
      </c>
      <c r="BL12" s="19"/>
      <c r="BM12" s="19">
        <v>6.6705687713712797E-2</v>
      </c>
      <c r="BN12" s="19">
        <v>6.0617173557928103E-2</v>
      </c>
      <c r="BO12" s="19"/>
      <c r="BP12" s="19">
        <v>5.1868219714982497E-2</v>
      </c>
      <c r="BQ12" s="19">
        <v>6.1210670539019602E-2</v>
      </c>
      <c r="BR12" s="19">
        <v>4.1307741359061803E-2</v>
      </c>
      <c r="BS12" s="19">
        <v>6.7624652338702795E-2</v>
      </c>
      <c r="BT12" s="19"/>
      <c r="BU12" s="19">
        <v>4.30308346572634E-2</v>
      </c>
      <c r="BV12" s="19">
        <v>9.5314694888464793E-2</v>
      </c>
      <c r="BW12" s="19"/>
      <c r="BX12" s="19">
        <v>2.4034376521061999E-2</v>
      </c>
      <c r="BY12" s="19">
        <v>8.2692535221500801E-2</v>
      </c>
      <c r="BZ12" s="19"/>
      <c r="CA12" s="19">
        <v>0</v>
      </c>
      <c r="CB12" s="19">
        <v>0.10583067676048501</v>
      </c>
      <c r="CC12" s="19">
        <v>1.07723091859447E-2</v>
      </c>
      <c r="CD12" s="19">
        <v>0.104136889320376</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G19"/>
  <sheetViews>
    <sheetView showGridLines="0" workbookViewId="0">
      <pane xSplit="2" topLeftCell="C1" activePane="topRight" state="frozen"/>
      <selection pane="topRight"/>
    </sheetView>
  </sheetViews>
  <sheetFormatPr defaultColWidth="10.85546875" defaultRowHeight="14.45"/>
  <cols>
    <col min="2" max="2" width="25.7109375" customWidth="1"/>
    <col min="3" max="7" width="20.7109375" customWidth="1"/>
  </cols>
  <sheetData>
    <row r="2" spans="2:7" ht="40.15" customHeight="1">
      <c r="D2" s="31" t="s">
        <v>478</v>
      </c>
      <c r="E2" s="32"/>
      <c r="F2" s="32"/>
      <c r="G2" s="32"/>
    </row>
    <row r="6" spans="2:7" ht="49.9" customHeight="1">
      <c r="B6" s="20" t="s">
        <v>32</v>
      </c>
      <c r="C6" s="20" t="s">
        <v>479</v>
      </c>
      <c r="D6" s="20" t="s">
        <v>480</v>
      </c>
      <c r="E6" s="20" t="s">
        <v>481</v>
      </c>
      <c r="F6" s="20" t="s">
        <v>482</v>
      </c>
    </row>
    <row r="7" spans="2:7">
      <c r="B7" s="18" t="s">
        <v>264</v>
      </c>
      <c r="C7" s="17">
        <v>0.143861898071732</v>
      </c>
      <c r="D7" s="17">
        <v>0.231136049317444</v>
      </c>
      <c r="E7" s="17">
        <v>0.14024750656808899</v>
      </c>
      <c r="F7" s="17">
        <v>0.15898777921714499</v>
      </c>
    </row>
    <row r="8" spans="2:7">
      <c r="B8" s="18" t="s">
        <v>265</v>
      </c>
      <c r="C8" s="17">
        <v>0.34955519472952401</v>
      </c>
      <c r="D8" s="17">
        <v>0.44583058757746602</v>
      </c>
      <c r="E8" s="17">
        <v>0.36835416479685001</v>
      </c>
      <c r="F8" s="17">
        <v>0.39600975024170498</v>
      </c>
    </row>
    <row r="9" spans="2:7" ht="28.9">
      <c r="B9" s="18" t="s">
        <v>266</v>
      </c>
      <c r="C9" s="17">
        <v>0.246579665635701</v>
      </c>
      <c r="D9" s="17">
        <v>0.20452198865042101</v>
      </c>
      <c r="E9" s="17">
        <v>0.29073675608676097</v>
      </c>
      <c r="F9" s="17">
        <v>0.28312948551716599</v>
      </c>
    </row>
    <row r="10" spans="2:7">
      <c r="B10" s="18" t="s">
        <v>267</v>
      </c>
      <c r="C10" s="17">
        <v>0.147223103555045</v>
      </c>
      <c r="D10" s="17">
        <v>4.6472857193584197E-2</v>
      </c>
      <c r="E10" s="17">
        <v>0.110977590101768</v>
      </c>
      <c r="F10" s="17">
        <v>6.9574380810171602E-2</v>
      </c>
    </row>
    <row r="11" spans="2:7">
      <c r="B11" s="18" t="s">
        <v>268</v>
      </c>
      <c r="C11" s="17">
        <v>4.6995872993496099E-2</v>
      </c>
      <c r="D11" s="17">
        <v>1.8280900130398601E-2</v>
      </c>
      <c r="E11" s="17">
        <v>3.4242710233126E-2</v>
      </c>
      <c r="F11" s="17">
        <v>2.3826835993093501E-2</v>
      </c>
    </row>
    <row r="12" spans="2:7">
      <c r="B12" s="18" t="s">
        <v>195</v>
      </c>
      <c r="C12" s="17">
        <v>6.5784265014503296E-2</v>
      </c>
      <c r="D12" s="17">
        <v>5.3757617130685602E-2</v>
      </c>
      <c r="E12" s="17">
        <v>5.5441272213406202E-2</v>
      </c>
      <c r="F12" s="17">
        <v>6.8471768220719598E-2</v>
      </c>
    </row>
    <row r="13" spans="2:7">
      <c r="B13" s="16"/>
      <c r="C13" s="16"/>
      <c r="D13" s="16"/>
      <c r="E13" s="16"/>
      <c r="F13" s="16"/>
    </row>
    <row r="14" spans="2:7">
      <c r="B14" t="s">
        <v>427</v>
      </c>
    </row>
    <row r="15" spans="2:7">
      <c r="B15" t="s">
        <v>428</v>
      </c>
    </row>
    <row r="19" spans="2:2">
      <c r="B19"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263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264</v>
      </c>
      <c r="C9" s="17">
        <v>0.143861898071732</v>
      </c>
      <c r="D9" s="17">
        <v>0.16853070481691701</v>
      </c>
      <c r="E9" s="17">
        <v>0.119880032931399</v>
      </c>
      <c r="F9" s="17"/>
      <c r="G9" s="17">
        <v>0.153578342178536</v>
      </c>
      <c r="H9" s="17">
        <v>0.194170238741737</v>
      </c>
      <c r="I9" s="17">
        <v>0.18318602491899899</v>
      </c>
      <c r="J9" s="17">
        <v>0.14003903783407701</v>
      </c>
      <c r="K9" s="17">
        <v>9.3304192985200998E-2</v>
      </c>
      <c r="L9" s="17">
        <v>0.101282000965421</v>
      </c>
      <c r="M9" s="17"/>
      <c r="N9" s="17">
        <v>0.17110255311622899</v>
      </c>
      <c r="O9" s="17">
        <v>0.135818194517662</v>
      </c>
      <c r="P9" s="17">
        <v>0.15015374498447301</v>
      </c>
      <c r="Q9" s="17">
        <v>0.119838377567675</v>
      </c>
      <c r="R9" s="17"/>
      <c r="S9" s="17">
        <v>0.18104679275287799</v>
      </c>
      <c r="T9" s="17">
        <v>0.15100408195873699</v>
      </c>
      <c r="U9" s="17">
        <v>8.9999542090294204E-2</v>
      </c>
      <c r="V9" s="17">
        <v>0.14460002352866799</v>
      </c>
      <c r="W9" s="17">
        <v>0.15569389729143099</v>
      </c>
      <c r="X9" s="17">
        <v>0.14313072588412701</v>
      </c>
      <c r="Y9" s="17">
        <v>0.12669038658728601</v>
      </c>
      <c r="Z9" s="17">
        <v>0.139381820865844</v>
      </c>
      <c r="AA9" s="17">
        <v>0.173681577430466</v>
      </c>
      <c r="AB9" s="17">
        <v>0.106828837802634</v>
      </c>
      <c r="AC9" s="17">
        <v>0.137263719343377</v>
      </c>
      <c r="AD9" s="17">
        <v>0.1199072113347</v>
      </c>
      <c r="AE9" s="17"/>
      <c r="AF9" s="17">
        <v>3.9751782852106503E-2</v>
      </c>
      <c r="AG9" s="17">
        <v>0.14238839004044501</v>
      </c>
      <c r="AH9" s="17">
        <v>0.13872155444029199</v>
      </c>
      <c r="AI9" s="17">
        <v>9.6790649729538505E-2</v>
      </c>
      <c r="AJ9" s="17">
        <v>0.13902555368488401</v>
      </c>
      <c r="AK9" s="17">
        <v>0.12714690832584499</v>
      </c>
      <c r="AL9" s="17">
        <v>0.15686860422948601</v>
      </c>
      <c r="AM9" s="17">
        <v>0.14945876158007701</v>
      </c>
      <c r="AN9" s="17">
        <v>9.1206686787439595E-2</v>
      </c>
      <c r="AO9" s="17">
        <v>0.16260123149434599</v>
      </c>
      <c r="AP9" s="17">
        <v>0.15514650645940001</v>
      </c>
      <c r="AQ9" s="17">
        <v>0.14000513356387501</v>
      </c>
      <c r="AR9" s="17">
        <v>0.148262448743612</v>
      </c>
      <c r="AS9" s="17">
        <v>0.165121776443475</v>
      </c>
      <c r="AT9" s="17">
        <v>0.19728783142407699</v>
      </c>
      <c r="AU9" s="17">
        <v>0.301021949323794</v>
      </c>
      <c r="AV9" s="17"/>
      <c r="AW9" s="17">
        <v>0.20158558863235601</v>
      </c>
      <c r="AX9" s="17">
        <v>0.118563762612337</v>
      </c>
      <c r="AY9" s="17">
        <v>0.160068963904101</v>
      </c>
      <c r="AZ9" s="17">
        <v>0.122501055344299</v>
      </c>
      <c r="BA9" s="17">
        <v>0.106931258723528</v>
      </c>
      <c r="BB9" s="17">
        <v>0.144330655756017</v>
      </c>
      <c r="BC9" s="17"/>
      <c r="BD9" s="17">
        <v>0.108342268714113</v>
      </c>
      <c r="BE9" s="17">
        <v>0.13122708161935401</v>
      </c>
      <c r="BF9" s="17">
        <v>0.16829603561050099</v>
      </c>
      <c r="BG9" s="17">
        <v>0.21244814343460999</v>
      </c>
      <c r="BH9" s="17">
        <v>0.31242351652838402</v>
      </c>
      <c r="BI9" s="17"/>
      <c r="BJ9" s="17">
        <v>0.120906200361074</v>
      </c>
      <c r="BK9" s="17">
        <v>0.24700647209827201</v>
      </c>
      <c r="BL9" s="17"/>
      <c r="BM9" s="17">
        <v>0.13186307946838299</v>
      </c>
      <c r="BN9" s="17">
        <v>0.20028963239563899</v>
      </c>
      <c r="BO9" s="17"/>
      <c r="BP9" s="17">
        <v>0.23213176750041201</v>
      </c>
      <c r="BQ9" s="17">
        <v>0.22891767227365001</v>
      </c>
      <c r="BR9" s="17">
        <v>0.11645928914258399</v>
      </c>
      <c r="BS9" s="17">
        <v>0.117646779436551</v>
      </c>
      <c r="BT9" s="17"/>
      <c r="BU9" s="17">
        <v>0.17390645938289201</v>
      </c>
      <c r="BV9" s="17">
        <v>0.105616395876322</v>
      </c>
      <c r="BW9" s="17"/>
      <c r="BX9" s="17">
        <v>0.21503192080969999</v>
      </c>
      <c r="BY9" s="17">
        <v>0.11563189662548599</v>
      </c>
      <c r="BZ9" s="17"/>
      <c r="CA9" s="17">
        <v>0.21666511791030499</v>
      </c>
      <c r="CB9" s="17">
        <v>6.7274426280448094E-2</v>
      </c>
      <c r="CC9" s="17">
        <v>0.23221151576382201</v>
      </c>
      <c r="CD9" s="17">
        <v>0.103976731433735</v>
      </c>
    </row>
    <row r="10" spans="2:82">
      <c r="B10" s="18" t="s">
        <v>265</v>
      </c>
      <c r="C10" s="17">
        <v>0.34955519472952401</v>
      </c>
      <c r="D10" s="17">
        <v>0.36064743805885302</v>
      </c>
      <c r="E10" s="17">
        <v>0.33896370848820101</v>
      </c>
      <c r="F10" s="17"/>
      <c r="G10" s="17">
        <v>0.32720382591005798</v>
      </c>
      <c r="H10" s="17">
        <v>0.34903526461506001</v>
      </c>
      <c r="I10" s="17">
        <v>0.34662707479416499</v>
      </c>
      <c r="J10" s="17">
        <v>0.33208078184973799</v>
      </c>
      <c r="K10" s="17">
        <v>0.35013438054770901</v>
      </c>
      <c r="L10" s="17">
        <v>0.38106161910827002</v>
      </c>
      <c r="M10" s="17"/>
      <c r="N10" s="17">
        <v>0.40920898689403101</v>
      </c>
      <c r="O10" s="17">
        <v>0.36275804822518898</v>
      </c>
      <c r="P10" s="17">
        <v>0.33135630890098</v>
      </c>
      <c r="Q10" s="17">
        <v>0.28687045452409199</v>
      </c>
      <c r="R10" s="17"/>
      <c r="S10" s="17">
        <v>0.35225174234801698</v>
      </c>
      <c r="T10" s="17">
        <v>0.36082014417539898</v>
      </c>
      <c r="U10" s="17">
        <v>0.35504291900505702</v>
      </c>
      <c r="V10" s="17">
        <v>0.32800203842999898</v>
      </c>
      <c r="W10" s="17">
        <v>0.30969237598476801</v>
      </c>
      <c r="X10" s="17">
        <v>0.34599255215261798</v>
      </c>
      <c r="Y10" s="17">
        <v>0.36532300209474</v>
      </c>
      <c r="Z10" s="17">
        <v>0.37576955552859098</v>
      </c>
      <c r="AA10" s="17">
        <v>0.343993442469192</v>
      </c>
      <c r="AB10" s="17">
        <v>0.37712031695739401</v>
      </c>
      <c r="AC10" s="17">
        <v>0.34562521687034198</v>
      </c>
      <c r="AD10" s="17">
        <v>0.30913376234420697</v>
      </c>
      <c r="AE10" s="17"/>
      <c r="AF10" s="17">
        <v>0.20684567252581401</v>
      </c>
      <c r="AG10" s="17">
        <v>0.27199452205315799</v>
      </c>
      <c r="AH10" s="17">
        <v>0.28508545799875001</v>
      </c>
      <c r="AI10" s="17">
        <v>0.31523420748969699</v>
      </c>
      <c r="AJ10" s="17">
        <v>0.33289918769694399</v>
      </c>
      <c r="AK10" s="17">
        <v>0.34064745016759101</v>
      </c>
      <c r="AL10" s="17">
        <v>0.35840717804654998</v>
      </c>
      <c r="AM10" s="17">
        <v>0.35837691562273599</v>
      </c>
      <c r="AN10" s="17">
        <v>0.38032558049110199</v>
      </c>
      <c r="AO10" s="17">
        <v>0.40576987505644602</v>
      </c>
      <c r="AP10" s="17">
        <v>0.36234909003219501</v>
      </c>
      <c r="AQ10" s="17">
        <v>0.41059874440347899</v>
      </c>
      <c r="AR10" s="17">
        <v>0.364121173397566</v>
      </c>
      <c r="AS10" s="17">
        <v>0.39340293076620902</v>
      </c>
      <c r="AT10" s="17">
        <v>0.46611368411652199</v>
      </c>
      <c r="AU10" s="17">
        <v>0.36922381639518398</v>
      </c>
      <c r="AV10" s="17"/>
      <c r="AW10" s="17">
        <v>0.34724039674358198</v>
      </c>
      <c r="AX10" s="17">
        <v>0.39689266037768101</v>
      </c>
      <c r="AY10" s="17">
        <v>0.35789111055092099</v>
      </c>
      <c r="AZ10" s="17">
        <v>0.30857435807413203</v>
      </c>
      <c r="BA10" s="17">
        <v>0.33944568732142699</v>
      </c>
      <c r="BB10" s="17">
        <v>0.28664646938589</v>
      </c>
      <c r="BC10" s="17"/>
      <c r="BD10" s="17">
        <v>0.30885669194450299</v>
      </c>
      <c r="BE10" s="17">
        <v>0.33689714107867702</v>
      </c>
      <c r="BF10" s="17">
        <v>0.37934114285576698</v>
      </c>
      <c r="BG10" s="17">
        <v>0.42751262583935101</v>
      </c>
      <c r="BH10" s="17">
        <v>0.46474400357461698</v>
      </c>
      <c r="BI10" s="17"/>
      <c r="BJ10" s="17">
        <v>0.35225252631964699</v>
      </c>
      <c r="BK10" s="17">
        <v>0.33821331651129299</v>
      </c>
      <c r="BL10" s="17"/>
      <c r="BM10" s="17">
        <v>0.34656755024938601</v>
      </c>
      <c r="BN10" s="17">
        <v>0.364510503108949</v>
      </c>
      <c r="BO10" s="17"/>
      <c r="BP10" s="17">
        <v>0.34896707048516501</v>
      </c>
      <c r="BQ10" s="17">
        <v>0.33991849495545301</v>
      </c>
      <c r="BR10" s="17">
        <v>0.45870110493552901</v>
      </c>
      <c r="BS10" s="17">
        <v>0.34536957300828702</v>
      </c>
      <c r="BT10" s="17"/>
      <c r="BU10" s="17">
        <v>0.37461257801690101</v>
      </c>
      <c r="BV10" s="17">
        <v>0.31765816692460602</v>
      </c>
      <c r="BW10" s="17"/>
      <c r="BX10" s="17">
        <v>0.42027151617683101</v>
      </c>
      <c r="BY10" s="17">
        <v>0.32150515652621098</v>
      </c>
      <c r="BZ10" s="17"/>
      <c r="CA10" s="17">
        <v>0.417444191204701</v>
      </c>
      <c r="CB10" s="17">
        <v>0.22499754681359499</v>
      </c>
      <c r="CC10" s="17">
        <v>0.48235922125402397</v>
      </c>
      <c r="CD10" s="17">
        <v>0.30952269924381798</v>
      </c>
    </row>
    <row r="11" spans="2:82" ht="28.9">
      <c r="B11" s="18" t="s">
        <v>266</v>
      </c>
      <c r="C11" s="17">
        <v>0.246579665635701</v>
      </c>
      <c r="D11" s="17">
        <v>0.24266928253124201</v>
      </c>
      <c r="E11" s="17">
        <v>0.25119810175852098</v>
      </c>
      <c r="F11" s="17"/>
      <c r="G11" s="17">
        <v>0.250978924945916</v>
      </c>
      <c r="H11" s="17">
        <v>0.19951274749690501</v>
      </c>
      <c r="I11" s="17">
        <v>0.21296962476891301</v>
      </c>
      <c r="J11" s="17">
        <v>0.24786243711981301</v>
      </c>
      <c r="K11" s="17">
        <v>0.30131506528983698</v>
      </c>
      <c r="L11" s="17">
        <v>0.27172071893142802</v>
      </c>
      <c r="M11" s="17"/>
      <c r="N11" s="17">
        <v>0.22219176817097799</v>
      </c>
      <c r="O11" s="17">
        <v>0.23132803755439901</v>
      </c>
      <c r="P11" s="17">
        <v>0.246882485905841</v>
      </c>
      <c r="Q11" s="17">
        <v>0.28822068400912998</v>
      </c>
      <c r="R11" s="17"/>
      <c r="S11" s="17">
        <v>0.242383416827988</v>
      </c>
      <c r="T11" s="17">
        <v>0.264722731158054</v>
      </c>
      <c r="U11" s="17">
        <v>0.279466361389268</v>
      </c>
      <c r="V11" s="17">
        <v>0.26343061720028099</v>
      </c>
      <c r="W11" s="17">
        <v>0.268635127112826</v>
      </c>
      <c r="X11" s="17">
        <v>0.22343478651524101</v>
      </c>
      <c r="Y11" s="17">
        <v>0.300530172421347</v>
      </c>
      <c r="Z11" s="17">
        <v>0.24015371105325301</v>
      </c>
      <c r="AA11" s="17">
        <v>0.20207333633993099</v>
      </c>
      <c r="AB11" s="17">
        <v>0.22777151845568</v>
      </c>
      <c r="AC11" s="17">
        <v>0.19717087421224799</v>
      </c>
      <c r="AD11" s="17">
        <v>0.233938614185733</v>
      </c>
      <c r="AE11" s="17"/>
      <c r="AF11" s="17">
        <v>0.26412623580226502</v>
      </c>
      <c r="AG11" s="17">
        <v>0.29387457687153601</v>
      </c>
      <c r="AH11" s="17">
        <v>0.25609828256509598</v>
      </c>
      <c r="AI11" s="17">
        <v>0.32377377096232302</v>
      </c>
      <c r="AJ11" s="17">
        <v>0.223444405844092</v>
      </c>
      <c r="AK11" s="17">
        <v>0.27255121238747398</v>
      </c>
      <c r="AL11" s="17">
        <v>0.21242188923324201</v>
      </c>
      <c r="AM11" s="17">
        <v>0.27353482592512002</v>
      </c>
      <c r="AN11" s="17">
        <v>0.25290811813349601</v>
      </c>
      <c r="AO11" s="17">
        <v>0.26100836684085099</v>
      </c>
      <c r="AP11" s="17">
        <v>0.220426310021967</v>
      </c>
      <c r="AQ11" s="17">
        <v>0.21080079064851001</v>
      </c>
      <c r="AR11" s="17">
        <v>0.22967157586018899</v>
      </c>
      <c r="AS11" s="17">
        <v>0.209073684715609</v>
      </c>
      <c r="AT11" s="17">
        <v>0.182772558099563</v>
      </c>
      <c r="AU11" s="17">
        <v>0.17955750668533599</v>
      </c>
      <c r="AV11" s="17"/>
      <c r="AW11" s="17">
        <v>0.218550087900617</v>
      </c>
      <c r="AX11" s="17">
        <v>0.226978711711317</v>
      </c>
      <c r="AY11" s="17">
        <v>0.24705127309077199</v>
      </c>
      <c r="AZ11" s="17">
        <v>0.27031495562872199</v>
      </c>
      <c r="BA11" s="17">
        <v>0.29079527926856602</v>
      </c>
      <c r="BB11" s="17">
        <v>0.28126352115740699</v>
      </c>
      <c r="BC11" s="17"/>
      <c r="BD11" s="17">
        <v>0.30691155540008402</v>
      </c>
      <c r="BE11" s="17">
        <v>0.22996514323761</v>
      </c>
      <c r="BF11" s="17">
        <v>0.22491884934786099</v>
      </c>
      <c r="BG11" s="17">
        <v>0.17327989786224501</v>
      </c>
      <c r="BH11" s="17">
        <v>0.13366552972370099</v>
      </c>
      <c r="BI11" s="17"/>
      <c r="BJ11" s="17">
        <v>0.25418898317907601</v>
      </c>
      <c r="BK11" s="17">
        <v>0.21691850886233499</v>
      </c>
      <c r="BL11" s="17"/>
      <c r="BM11" s="17">
        <v>0.25623104541533498</v>
      </c>
      <c r="BN11" s="17">
        <v>0.20342809279795401</v>
      </c>
      <c r="BO11" s="17"/>
      <c r="BP11" s="17">
        <v>0.20753498665737499</v>
      </c>
      <c r="BQ11" s="17">
        <v>0.21788243952963601</v>
      </c>
      <c r="BR11" s="17">
        <v>0.21097847245211801</v>
      </c>
      <c r="BS11" s="17">
        <v>0.262338845278135</v>
      </c>
      <c r="BT11" s="17"/>
      <c r="BU11" s="17">
        <v>0.223332205659594</v>
      </c>
      <c r="BV11" s="17">
        <v>0.27617273482202398</v>
      </c>
      <c r="BW11" s="17"/>
      <c r="BX11" s="17">
        <v>0.19891976915463</v>
      </c>
      <c r="BY11" s="17">
        <v>0.265484239427143</v>
      </c>
      <c r="BZ11" s="17"/>
      <c r="CA11" s="17">
        <v>0.143587625690587</v>
      </c>
      <c r="CB11" s="17">
        <v>0.30423362279371202</v>
      </c>
      <c r="CC11" s="17">
        <v>0.171056876387849</v>
      </c>
      <c r="CD11" s="17">
        <v>0.29882911234080201</v>
      </c>
    </row>
    <row r="12" spans="2:82">
      <c r="B12" s="18" t="s">
        <v>267</v>
      </c>
      <c r="C12" s="17">
        <v>0.147223103555045</v>
      </c>
      <c r="D12" s="17">
        <v>0.13371338549495501</v>
      </c>
      <c r="E12" s="17">
        <v>0.16002945245063599</v>
      </c>
      <c r="F12" s="17"/>
      <c r="G12" s="17">
        <v>0.16637372813613499</v>
      </c>
      <c r="H12" s="17">
        <v>0.145148547805341</v>
      </c>
      <c r="I12" s="17">
        <v>0.15784463662694101</v>
      </c>
      <c r="J12" s="17">
        <v>0.13688039644880201</v>
      </c>
      <c r="K12" s="17">
        <v>0.15023871076255699</v>
      </c>
      <c r="L12" s="17">
        <v>0.13388121156020499</v>
      </c>
      <c r="M12" s="17"/>
      <c r="N12" s="17">
        <v>0.11988752597972401</v>
      </c>
      <c r="O12" s="17">
        <v>0.158616141323278</v>
      </c>
      <c r="P12" s="17">
        <v>0.156190602735331</v>
      </c>
      <c r="Q12" s="17">
        <v>0.15874067946328299</v>
      </c>
      <c r="R12" s="17"/>
      <c r="S12" s="17">
        <v>0.142182454922024</v>
      </c>
      <c r="T12" s="17">
        <v>0.128555432983294</v>
      </c>
      <c r="U12" s="17">
        <v>0.161714012004953</v>
      </c>
      <c r="V12" s="17">
        <v>0.14308905168803199</v>
      </c>
      <c r="W12" s="17">
        <v>0.14902608651653701</v>
      </c>
      <c r="X12" s="17">
        <v>0.17835330247806599</v>
      </c>
      <c r="Y12" s="17">
        <v>9.5084368367660599E-2</v>
      </c>
      <c r="Z12" s="17">
        <v>0.142004228837218</v>
      </c>
      <c r="AA12" s="17">
        <v>0.15267944715350701</v>
      </c>
      <c r="AB12" s="17">
        <v>0.17201241058522701</v>
      </c>
      <c r="AC12" s="17">
        <v>0.16242104469749599</v>
      </c>
      <c r="AD12" s="17">
        <v>0.15408613119282899</v>
      </c>
      <c r="AE12" s="17"/>
      <c r="AF12" s="17">
        <v>0.26498621846624698</v>
      </c>
      <c r="AG12" s="17">
        <v>0.13312172525383001</v>
      </c>
      <c r="AH12" s="17">
        <v>0.13410903930231199</v>
      </c>
      <c r="AI12" s="17">
        <v>0.136467133162258</v>
      </c>
      <c r="AJ12" s="17">
        <v>0.17498615392980199</v>
      </c>
      <c r="AK12" s="17">
        <v>0.1487899389356</v>
      </c>
      <c r="AL12" s="17">
        <v>0.167439444130631</v>
      </c>
      <c r="AM12" s="17">
        <v>0.122981030952888</v>
      </c>
      <c r="AN12" s="17">
        <v>0.17144861715588799</v>
      </c>
      <c r="AO12" s="17">
        <v>9.1007811118632501E-2</v>
      </c>
      <c r="AP12" s="17">
        <v>0.14883926406159401</v>
      </c>
      <c r="AQ12" s="17">
        <v>0.160630080548471</v>
      </c>
      <c r="AR12" s="17">
        <v>0.17972122486540601</v>
      </c>
      <c r="AS12" s="17">
        <v>0.14370747796017</v>
      </c>
      <c r="AT12" s="17">
        <v>0.12119225435265001</v>
      </c>
      <c r="AU12" s="17">
        <v>0.102548509255624</v>
      </c>
      <c r="AV12" s="17"/>
      <c r="AW12" s="17">
        <v>0.13490360100551901</v>
      </c>
      <c r="AX12" s="17">
        <v>0.14629787014284301</v>
      </c>
      <c r="AY12" s="17">
        <v>0.123684847131112</v>
      </c>
      <c r="AZ12" s="17">
        <v>0.16436378433790899</v>
      </c>
      <c r="BA12" s="17">
        <v>0.15057661499950101</v>
      </c>
      <c r="BB12" s="17">
        <v>0.18320847886159999</v>
      </c>
      <c r="BC12" s="17"/>
      <c r="BD12" s="17">
        <v>0.14116167067595101</v>
      </c>
      <c r="BE12" s="17">
        <v>0.16810624217483999</v>
      </c>
      <c r="BF12" s="17">
        <v>0.14190566642894201</v>
      </c>
      <c r="BG12" s="17">
        <v>0.112779244150627</v>
      </c>
      <c r="BH12" s="17">
        <v>3.2422988330947797E-2</v>
      </c>
      <c r="BI12" s="17"/>
      <c r="BJ12" s="17">
        <v>0.153461007803846</v>
      </c>
      <c r="BK12" s="17">
        <v>0.118452855630251</v>
      </c>
      <c r="BL12" s="17"/>
      <c r="BM12" s="17">
        <v>0.14927130447169901</v>
      </c>
      <c r="BN12" s="17">
        <v>0.13931961399472501</v>
      </c>
      <c r="BO12" s="17"/>
      <c r="BP12" s="17">
        <v>0.124313648559621</v>
      </c>
      <c r="BQ12" s="17">
        <v>0.13069521432867001</v>
      </c>
      <c r="BR12" s="17">
        <v>0.15037972796931501</v>
      </c>
      <c r="BS12" s="17">
        <v>0.15423592494385099</v>
      </c>
      <c r="BT12" s="17"/>
      <c r="BU12" s="17">
        <v>0.14541321648716399</v>
      </c>
      <c r="BV12" s="17">
        <v>0.14952701603728</v>
      </c>
      <c r="BW12" s="17"/>
      <c r="BX12" s="17">
        <v>0.10797911654645501</v>
      </c>
      <c r="BY12" s="17">
        <v>0.162789458143518</v>
      </c>
      <c r="BZ12" s="17"/>
      <c r="CA12" s="17">
        <v>0.161148121104355</v>
      </c>
      <c r="CB12" s="17">
        <v>0.22097568981587901</v>
      </c>
      <c r="CC12" s="17">
        <v>7.7348294386872796E-2</v>
      </c>
      <c r="CD12" s="17">
        <v>0.14742761167423701</v>
      </c>
    </row>
    <row r="13" spans="2:82">
      <c r="B13" s="18" t="s">
        <v>268</v>
      </c>
      <c r="C13" s="17">
        <v>4.6995872993496099E-2</v>
      </c>
      <c r="D13" s="17">
        <v>4.54390105882762E-2</v>
      </c>
      <c r="E13" s="17">
        <v>4.7710093255431602E-2</v>
      </c>
      <c r="F13" s="17"/>
      <c r="G13" s="17">
        <v>4.31305011505074E-2</v>
      </c>
      <c r="H13" s="17">
        <v>5.5805887636562898E-2</v>
      </c>
      <c r="I13" s="17">
        <v>4.4779019843183498E-2</v>
      </c>
      <c r="J13" s="17">
        <v>5.6702187338645398E-2</v>
      </c>
      <c r="K13" s="17">
        <v>4.4776179364345699E-2</v>
      </c>
      <c r="L13" s="17">
        <v>3.7795539907906101E-2</v>
      </c>
      <c r="M13" s="17"/>
      <c r="N13" s="17">
        <v>3.6180738134579303E-2</v>
      </c>
      <c r="O13" s="17">
        <v>4.0346015604270702E-2</v>
      </c>
      <c r="P13" s="17">
        <v>5.5206097727444198E-2</v>
      </c>
      <c r="Q13" s="17">
        <v>5.8735353803919498E-2</v>
      </c>
      <c r="R13" s="17"/>
      <c r="S13" s="17">
        <v>4.0818710399116602E-2</v>
      </c>
      <c r="T13" s="17">
        <v>3.51170809881712E-2</v>
      </c>
      <c r="U13" s="17">
        <v>3.36052899540389E-2</v>
      </c>
      <c r="V13" s="17">
        <v>3.9146413064303602E-2</v>
      </c>
      <c r="W13" s="17">
        <v>6.3373687242859605E-2</v>
      </c>
      <c r="X13" s="17">
        <v>5.0725931243508902E-2</v>
      </c>
      <c r="Y13" s="17">
        <v>2.98528126220865E-2</v>
      </c>
      <c r="Z13" s="17">
        <v>5.1759465900812998E-2</v>
      </c>
      <c r="AA13" s="17">
        <v>5.5761296263806603E-2</v>
      </c>
      <c r="AB13" s="17">
        <v>5.5572234045773501E-2</v>
      </c>
      <c r="AC13" s="17">
        <v>8.3092054569700993E-2</v>
      </c>
      <c r="AD13" s="17">
        <v>5.84799368749239E-2</v>
      </c>
      <c r="AE13" s="17"/>
      <c r="AF13" s="17">
        <v>4.6935320473486301E-2</v>
      </c>
      <c r="AG13" s="17">
        <v>0.102662148164839</v>
      </c>
      <c r="AH13" s="17">
        <v>6.9302344641305302E-2</v>
      </c>
      <c r="AI13" s="17">
        <v>3.6122964772965199E-2</v>
      </c>
      <c r="AJ13" s="17">
        <v>4.0963815991823402E-2</v>
      </c>
      <c r="AK13" s="17">
        <v>4.8393003514680497E-2</v>
      </c>
      <c r="AL13" s="17">
        <v>4.5949761938520899E-2</v>
      </c>
      <c r="AM13" s="17">
        <v>3.9038134358899697E-2</v>
      </c>
      <c r="AN13" s="17">
        <v>4.0391156912131597E-2</v>
      </c>
      <c r="AO13" s="17">
        <v>3.32487910884465E-2</v>
      </c>
      <c r="AP13" s="17">
        <v>6.0400294759313598E-2</v>
      </c>
      <c r="AQ13" s="17">
        <v>4.2318789020488197E-2</v>
      </c>
      <c r="AR13" s="17">
        <v>3.8612156946268197E-2</v>
      </c>
      <c r="AS13" s="17">
        <v>4.9902624962255199E-2</v>
      </c>
      <c r="AT13" s="17">
        <v>3.26336720071881E-2</v>
      </c>
      <c r="AU13" s="17">
        <v>2.7563926041008002E-2</v>
      </c>
      <c r="AV13" s="17"/>
      <c r="AW13" s="17">
        <v>5.11423514971188E-2</v>
      </c>
      <c r="AX13" s="17">
        <v>3.7854460680828803E-2</v>
      </c>
      <c r="AY13" s="17">
        <v>4.6259901563035701E-2</v>
      </c>
      <c r="AZ13" s="17">
        <v>5.6785001522547798E-2</v>
      </c>
      <c r="BA13" s="17">
        <v>4.0810319402999902E-2</v>
      </c>
      <c r="BB13" s="17">
        <v>5.2594441975893802E-2</v>
      </c>
      <c r="BC13" s="17"/>
      <c r="BD13" s="17">
        <v>5.25439307997995E-2</v>
      </c>
      <c r="BE13" s="17">
        <v>5.7431950179276103E-2</v>
      </c>
      <c r="BF13" s="17">
        <v>3.6406295740610703E-2</v>
      </c>
      <c r="BG13" s="17">
        <v>3.6204360629535103E-2</v>
      </c>
      <c r="BH13" s="17">
        <v>2.7956441787749298E-2</v>
      </c>
      <c r="BI13" s="17"/>
      <c r="BJ13" s="17">
        <v>5.03641768190577E-2</v>
      </c>
      <c r="BK13" s="17">
        <v>3.1112006541413301E-2</v>
      </c>
      <c r="BL13" s="17"/>
      <c r="BM13" s="17">
        <v>4.9231278227052602E-2</v>
      </c>
      <c r="BN13" s="17">
        <v>3.55690322027001E-2</v>
      </c>
      <c r="BO13" s="17"/>
      <c r="BP13" s="17">
        <v>3.3532028754365499E-2</v>
      </c>
      <c r="BQ13" s="17">
        <v>3.5526993720118E-2</v>
      </c>
      <c r="BR13" s="17">
        <v>2.0926990751599699E-2</v>
      </c>
      <c r="BS13" s="17">
        <v>5.1590905927752097E-2</v>
      </c>
      <c r="BT13" s="17"/>
      <c r="BU13" s="17">
        <v>3.2480838865004399E-2</v>
      </c>
      <c r="BV13" s="17">
        <v>6.5472919933151796E-2</v>
      </c>
      <c r="BW13" s="17"/>
      <c r="BX13" s="17">
        <v>2.0578522184033901E-2</v>
      </c>
      <c r="BY13" s="17">
        <v>5.7474468093891402E-2</v>
      </c>
      <c r="BZ13" s="17"/>
      <c r="CA13" s="17">
        <v>2.77979711524276E-2</v>
      </c>
      <c r="CB13" s="17">
        <v>0.110943067424379</v>
      </c>
      <c r="CC13" s="17">
        <v>6.9310092311330703E-3</v>
      </c>
      <c r="CD13" s="17">
        <v>3.33197715446968E-2</v>
      </c>
    </row>
    <row r="14" spans="2:82">
      <c r="B14" s="18" t="s">
        <v>195</v>
      </c>
      <c r="C14" s="19">
        <v>6.5784265014503296E-2</v>
      </c>
      <c r="D14" s="19">
        <v>4.9000178509756798E-2</v>
      </c>
      <c r="E14" s="19">
        <v>8.2218611115810802E-2</v>
      </c>
      <c r="F14" s="19"/>
      <c r="G14" s="19">
        <v>5.8734677678848102E-2</v>
      </c>
      <c r="H14" s="19">
        <v>5.6327313704393998E-2</v>
      </c>
      <c r="I14" s="19">
        <v>5.4593619047798303E-2</v>
      </c>
      <c r="J14" s="19">
        <v>8.6435159408924198E-2</v>
      </c>
      <c r="K14" s="19">
        <v>6.02314710503506E-2</v>
      </c>
      <c r="L14" s="19">
        <v>7.4258909526771194E-2</v>
      </c>
      <c r="M14" s="19"/>
      <c r="N14" s="19">
        <v>4.1428427704459099E-2</v>
      </c>
      <c r="O14" s="19">
        <v>7.11335627752019E-2</v>
      </c>
      <c r="P14" s="19">
        <v>6.0210759745930299E-2</v>
      </c>
      <c r="Q14" s="19">
        <v>8.7594450631900397E-2</v>
      </c>
      <c r="R14" s="19"/>
      <c r="S14" s="19">
        <v>4.1316882749976601E-2</v>
      </c>
      <c r="T14" s="19">
        <v>5.9780528736343999E-2</v>
      </c>
      <c r="U14" s="19">
        <v>8.0171875556388494E-2</v>
      </c>
      <c r="V14" s="19">
        <v>8.1731856088716498E-2</v>
      </c>
      <c r="W14" s="19">
        <v>5.3578825851577798E-2</v>
      </c>
      <c r="X14" s="19">
        <v>5.8362701726438801E-2</v>
      </c>
      <c r="Y14" s="19">
        <v>8.2519257906880403E-2</v>
      </c>
      <c r="Z14" s="19">
        <v>5.0931217814279797E-2</v>
      </c>
      <c r="AA14" s="19">
        <v>7.18109003430982E-2</v>
      </c>
      <c r="AB14" s="19">
        <v>6.0694682153291497E-2</v>
      </c>
      <c r="AC14" s="19">
        <v>7.4427090306835794E-2</v>
      </c>
      <c r="AD14" s="19">
        <v>0.124454344067607</v>
      </c>
      <c r="AE14" s="19"/>
      <c r="AF14" s="19">
        <v>0.177354769880081</v>
      </c>
      <c r="AG14" s="19">
        <v>5.5958637616191902E-2</v>
      </c>
      <c r="AH14" s="19">
        <v>0.11668332105224501</v>
      </c>
      <c r="AI14" s="19">
        <v>9.1611273883217895E-2</v>
      </c>
      <c r="AJ14" s="19">
        <v>8.86808828524554E-2</v>
      </c>
      <c r="AK14" s="19">
        <v>6.247148666881E-2</v>
      </c>
      <c r="AL14" s="19">
        <v>5.8913122421569902E-2</v>
      </c>
      <c r="AM14" s="19">
        <v>5.6610331560278698E-2</v>
      </c>
      <c r="AN14" s="19">
        <v>6.3719840519943796E-2</v>
      </c>
      <c r="AO14" s="19">
        <v>4.6363924401277998E-2</v>
      </c>
      <c r="AP14" s="19">
        <v>5.2838534665531102E-2</v>
      </c>
      <c r="AQ14" s="19">
        <v>3.5646461815176701E-2</v>
      </c>
      <c r="AR14" s="19">
        <v>3.9611420186959602E-2</v>
      </c>
      <c r="AS14" s="19">
        <v>3.8791505152282302E-2</v>
      </c>
      <c r="AT14" s="19">
        <v>0</v>
      </c>
      <c r="AU14" s="19">
        <v>2.0084292299053799E-2</v>
      </c>
      <c r="AV14" s="19"/>
      <c r="AW14" s="19">
        <v>4.6577974220807901E-2</v>
      </c>
      <c r="AX14" s="19">
        <v>7.3412534474993005E-2</v>
      </c>
      <c r="AY14" s="19">
        <v>6.5043903760057295E-2</v>
      </c>
      <c r="AZ14" s="19">
        <v>7.7460845092390804E-2</v>
      </c>
      <c r="BA14" s="19">
        <v>7.1440840283978999E-2</v>
      </c>
      <c r="BB14" s="19">
        <v>5.1956432863192702E-2</v>
      </c>
      <c r="BC14" s="19"/>
      <c r="BD14" s="19">
        <v>8.2183882465549196E-2</v>
      </c>
      <c r="BE14" s="19">
        <v>7.6372441710242794E-2</v>
      </c>
      <c r="BF14" s="19">
        <v>4.9132010016317999E-2</v>
      </c>
      <c r="BG14" s="19">
        <v>3.7775728083631901E-2</v>
      </c>
      <c r="BH14" s="19">
        <v>2.87875200546002E-2</v>
      </c>
      <c r="BI14" s="19"/>
      <c r="BJ14" s="19">
        <v>6.8827105517299897E-2</v>
      </c>
      <c r="BK14" s="19">
        <v>4.8296840356435597E-2</v>
      </c>
      <c r="BL14" s="19"/>
      <c r="BM14" s="19">
        <v>6.6835742168145196E-2</v>
      </c>
      <c r="BN14" s="19">
        <v>5.68831255000323E-2</v>
      </c>
      <c r="BO14" s="19"/>
      <c r="BP14" s="19">
        <v>5.3520498043060298E-2</v>
      </c>
      <c r="BQ14" s="19">
        <v>4.70591851924737E-2</v>
      </c>
      <c r="BR14" s="19">
        <v>4.2554414748855199E-2</v>
      </c>
      <c r="BS14" s="19">
        <v>6.8817971405424394E-2</v>
      </c>
      <c r="BT14" s="19"/>
      <c r="BU14" s="19">
        <v>5.0254701588444597E-2</v>
      </c>
      <c r="BV14" s="19">
        <v>8.5552766406615702E-2</v>
      </c>
      <c r="BW14" s="19"/>
      <c r="BX14" s="19">
        <v>3.7219155128350903E-2</v>
      </c>
      <c r="BY14" s="19">
        <v>7.7114781183750702E-2</v>
      </c>
      <c r="BZ14" s="19"/>
      <c r="CA14" s="19">
        <v>3.3356972937623297E-2</v>
      </c>
      <c r="CB14" s="19">
        <v>7.1575646871986504E-2</v>
      </c>
      <c r="CC14" s="19">
        <v>3.0093082976298799E-2</v>
      </c>
      <c r="CD14" s="19">
        <v>0.106924073762711</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269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264</v>
      </c>
      <c r="C9" s="17">
        <v>0.231136049317444</v>
      </c>
      <c r="D9" s="17">
        <v>0.246827821400009</v>
      </c>
      <c r="E9" s="17">
        <v>0.213572900495444</v>
      </c>
      <c r="F9" s="17"/>
      <c r="G9" s="17">
        <v>0.25692568077105399</v>
      </c>
      <c r="H9" s="17">
        <v>0.27123359975020001</v>
      </c>
      <c r="I9" s="17">
        <v>0.260090721149626</v>
      </c>
      <c r="J9" s="17">
        <v>0.215922251846275</v>
      </c>
      <c r="K9" s="17">
        <v>0.191388985389847</v>
      </c>
      <c r="L9" s="17">
        <v>0.19665641783899199</v>
      </c>
      <c r="M9" s="17"/>
      <c r="N9" s="17">
        <v>0.27295195638354403</v>
      </c>
      <c r="O9" s="17">
        <v>0.224225130916722</v>
      </c>
      <c r="P9" s="17">
        <v>0.20758725492254099</v>
      </c>
      <c r="Q9" s="17">
        <v>0.21565307612892801</v>
      </c>
      <c r="R9" s="17"/>
      <c r="S9" s="17">
        <v>0.28072094308066797</v>
      </c>
      <c r="T9" s="17">
        <v>0.22979607057299201</v>
      </c>
      <c r="U9" s="17">
        <v>0.18147468133730599</v>
      </c>
      <c r="V9" s="17">
        <v>0.22691061036138099</v>
      </c>
      <c r="W9" s="17">
        <v>0.23233859593792699</v>
      </c>
      <c r="X9" s="17">
        <v>0.199908648090492</v>
      </c>
      <c r="Y9" s="17">
        <v>0.22685646051404201</v>
      </c>
      <c r="Z9" s="17">
        <v>0.200853593312733</v>
      </c>
      <c r="AA9" s="17">
        <v>0.25933108057359</v>
      </c>
      <c r="AB9" s="17">
        <v>0.20238871246519199</v>
      </c>
      <c r="AC9" s="17">
        <v>0.25215366305008802</v>
      </c>
      <c r="AD9" s="17">
        <v>0.241150598975334</v>
      </c>
      <c r="AE9" s="17"/>
      <c r="AF9" s="17">
        <v>0.17383639899703099</v>
      </c>
      <c r="AG9" s="17">
        <v>0.24805414825056399</v>
      </c>
      <c r="AH9" s="17">
        <v>0.18986637915471999</v>
      </c>
      <c r="AI9" s="17">
        <v>0.15840255697891001</v>
      </c>
      <c r="AJ9" s="17">
        <v>0.24419310329107499</v>
      </c>
      <c r="AK9" s="17">
        <v>0.238235639128347</v>
      </c>
      <c r="AL9" s="17">
        <v>0.23703315917206699</v>
      </c>
      <c r="AM9" s="17">
        <v>0.216488069357124</v>
      </c>
      <c r="AN9" s="17">
        <v>0.19795403221824101</v>
      </c>
      <c r="AO9" s="17">
        <v>0.230823881293305</v>
      </c>
      <c r="AP9" s="17">
        <v>0.24018686178602999</v>
      </c>
      <c r="AQ9" s="17">
        <v>0.22182128401750201</v>
      </c>
      <c r="AR9" s="17">
        <v>0.26406249466977399</v>
      </c>
      <c r="AS9" s="17">
        <v>0.234880727343659</v>
      </c>
      <c r="AT9" s="17">
        <v>0.28808214610988903</v>
      </c>
      <c r="AU9" s="17">
        <v>0.40231167810055002</v>
      </c>
      <c r="AV9" s="17"/>
      <c r="AW9" s="17">
        <v>0.30582869733571799</v>
      </c>
      <c r="AX9" s="17">
        <v>0.213797690249688</v>
      </c>
      <c r="AY9" s="17">
        <v>0.22853737048884701</v>
      </c>
      <c r="AZ9" s="17">
        <v>0.19939396346323099</v>
      </c>
      <c r="BA9" s="17">
        <v>0.19379649520467601</v>
      </c>
      <c r="BB9" s="17">
        <v>0.207110249053677</v>
      </c>
      <c r="BC9" s="17"/>
      <c r="BD9" s="17">
        <v>0.17608403835640199</v>
      </c>
      <c r="BE9" s="17">
        <v>0.22778115060486101</v>
      </c>
      <c r="BF9" s="17">
        <v>0.27587812584021798</v>
      </c>
      <c r="BG9" s="17">
        <v>0.31568433595303202</v>
      </c>
      <c r="BH9" s="17">
        <v>0.34860313371115598</v>
      </c>
      <c r="BI9" s="17"/>
      <c r="BJ9" s="17">
        <v>0.21512161025187601</v>
      </c>
      <c r="BK9" s="17">
        <v>0.30148349657957402</v>
      </c>
      <c r="BL9" s="17"/>
      <c r="BM9" s="17">
        <v>0.215271565391185</v>
      </c>
      <c r="BN9" s="17">
        <v>0.30748074784830198</v>
      </c>
      <c r="BO9" s="17"/>
      <c r="BP9" s="17">
        <v>0.33580199507546998</v>
      </c>
      <c r="BQ9" s="17">
        <v>0.26786106057301401</v>
      </c>
      <c r="BR9" s="17">
        <v>0.313354889377992</v>
      </c>
      <c r="BS9" s="17">
        <v>0.20174652718143599</v>
      </c>
      <c r="BT9" s="17"/>
      <c r="BU9" s="17">
        <v>0.271168142806538</v>
      </c>
      <c r="BV9" s="17">
        <v>0.18017682566403601</v>
      </c>
      <c r="BW9" s="17"/>
      <c r="BX9" s="17">
        <v>0.32260498084192901</v>
      </c>
      <c r="BY9" s="17">
        <v>0.19485436821232999</v>
      </c>
      <c r="BZ9" s="17"/>
      <c r="CA9" s="17">
        <v>0.27655802342316899</v>
      </c>
      <c r="CB9" s="17">
        <v>9.9705465964761902E-2</v>
      </c>
      <c r="CC9" s="17">
        <v>0.40170372569899299</v>
      </c>
      <c r="CD9" s="17">
        <v>0.16309050867394301</v>
      </c>
    </row>
    <row r="10" spans="2:82">
      <c r="B10" s="18" t="s">
        <v>265</v>
      </c>
      <c r="C10" s="17">
        <v>0.44583058757746602</v>
      </c>
      <c r="D10" s="17">
        <v>0.44380568455784403</v>
      </c>
      <c r="E10" s="17">
        <v>0.45068731357184899</v>
      </c>
      <c r="F10" s="17"/>
      <c r="G10" s="17">
        <v>0.37794545014932501</v>
      </c>
      <c r="H10" s="17">
        <v>0.430777417143136</v>
      </c>
      <c r="I10" s="17">
        <v>0.42518045139220001</v>
      </c>
      <c r="J10" s="17">
        <v>0.44466975832629402</v>
      </c>
      <c r="K10" s="17">
        <v>0.49686908450653</v>
      </c>
      <c r="L10" s="17">
        <v>0.486875361725079</v>
      </c>
      <c r="M10" s="17"/>
      <c r="N10" s="17">
        <v>0.49287350626229798</v>
      </c>
      <c r="O10" s="17">
        <v>0.46698314330426599</v>
      </c>
      <c r="P10" s="17">
        <v>0.42776007278962802</v>
      </c>
      <c r="Q10" s="17">
        <v>0.38901080703617402</v>
      </c>
      <c r="R10" s="17"/>
      <c r="S10" s="17">
        <v>0.39848020662408901</v>
      </c>
      <c r="T10" s="17">
        <v>0.48717949176221997</v>
      </c>
      <c r="U10" s="17">
        <v>0.47783087010007103</v>
      </c>
      <c r="V10" s="17">
        <v>0.43575526945909099</v>
      </c>
      <c r="W10" s="17">
        <v>0.409432758495333</v>
      </c>
      <c r="X10" s="17">
        <v>0.46521946439974599</v>
      </c>
      <c r="Y10" s="17">
        <v>0.46418717857615899</v>
      </c>
      <c r="Z10" s="17">
        <v>0.42416023739553999</v>
      </c>
      <c r="AA10" s="17">
        <v>0.45802308916861201</v>
      </c>
      <c r="AB10" s="17">
        <v>0.47170097163663299</v>
      </c>
      <c r="AC10" s="17">
        <v>0.40953775616048399</v>
      </c>
      <c r="AD10" s="17">
        <v>0.37739534053255902</v>
      </c>
      <c r="AE10" s="17"/>
      <c r="AF10" s="17">
        <v>0.26242820871981498</v>
      </c>
      <c r="AG10" s="17">
        <v>0.342729657122748</v>
      </c>
      <c r="AH10" s="17">
        <v>0.41224724317200701</v>
      </c>
      <c r="AI10" s="17">
        <v>0.43992257832892701</v>
      </c>
      <c r="AJ10" s="17">
        <v>0.39980659736442198</v>
      </c>
      <c r="AK10" s="17">
        <v>0.44027347214485801</v>
      </c>
      <c r="AL10" s="17">
        <v>0.45209546785236499</v>
      </c>
      <c r="AM10" s="17">
        <v>0.48471661473204503</v>
      </c>
      <c r="AN10" s="17">
        <v>0.49036562412791002</v>
      </c>
      <c r="AO10" s="17">
        <v>0.47247812856369698</v>
      </c>
      <c r="AP10" s="17">
        <v>0.49995857557137802</v>
      </c>
      <c r="AQ10" s="17">
        <v>0.51074998207293998</v>
      </c>
      <c r="AR10" s="17">
        <v>0.39611063172305599</v>
      </c>
      <c r="AS10" s="17">
        <v>0.53649258930475396</v>
      </c>
      <c r="AT10" s="17">
        <v>0.50731588198377597</v>
      </c>
      <c r="AU10" s="17">
        <v>0.43057371487901502</v>
      </c>
      <c r="AV10" s="17"/>
      <c r="AW10" s="17">
        <v>0.39372497058174799</v>
      </c>
      <c r="AX10" s="17">
        <v>0.47009066646369801</v>
      </c>
      <c r="AY10" s="17">
        <v>0.45029541404690998</v>
      </c>
      <c r="AZ10" s="17">
        <v>0.450663887049495</v>
      </c>
      <c r="BA10" s="17">
        <v>0.48819378648282702</v>
      </c>
      <c r="BB10" s="17">
        <v>0.43478892647468398</v>
      </c>
      <c r="BC10" s="17"/>
      <c r="BD10" s="17">
        <v>0.41465730876139101</v>
      </c>
      <c r="BE10" s="17">
        <v>0.43261895924073301</v>
      </c>
      <c r="BF10" s="17">
        <v>0.462098011024558</v>
      </c>
      <c r="BG10" s="17">
        <v>0.45737296528041699</v>
      </c>
      <c r="BH10" s="17">
        <v>0.46144320781590598</v>
      </c>
      <c r="BI10" s="17"/>
      <c r="BJ10" s="17">
        <v>0.45961526010179199</v>
      </c>
      <c r="BK10" s="17">
        <v>0.38504788503173698</v>
      </c>
      <c r="BL10" s="17"/>
      <c r="BM10" s="17">
        <v>0.45449354219336202</v>
      </c>
      <c r="BN10" s="17">
        <v>0.40496384399069602</v>
      </c>
      <c r="BO10" s="17"/>
      <c r="BP10" s="17">
        <v>0.40409806607003501</v>
      </c>
      <c r="BQ10" s="17">
        <v>0.43048408669798</v>
      </c>
      <c r="BR10" s="17">
        <v>0.41939954201178298</v>
      </c>
      <c r="BS10" s="17">
        <v>0.46188149949917801</v>
      </c>
      <c r="BT10" s="17"/>
      <c r="BU10" s="17">
        <v>0.46702399476757001</v>
      </c>
      <c r="BV10" s="17">
        <v>0.41885224388248798</v>
      </c>
      <c r="BW10" s="17"/>
      <c r="BX10" s="17">
        <v>0.44365345607725498</v>
      </c>
      <c r="BY10" s="17">
        <v>0.44669415938811402</v>
      </c>
      <c r="BZ10" s="17"/>
      <c r="CA10" s="17">
        <v>0.505469571650774</v>
      </c>
      <c r="CB10" s="17">
        <v>0.41814903830071998</v>
      </c>
      <c r="CC10" s="17">
        <v>0.48347315880064501</v>
      </c>
      <c r="CD10" s="17">
        <v>0.41660695628822503</v>
      </c>
    </row>
    <row r="11" spans="2:82" ht="28.9">
      <c r="B11" s="18" t="s">
        <v>266</v>
      </c>
      <c r="C11" s="17">
        <v>0.20452198865042101</v>
      </c>
      <c r="D11" s="17">
        <v>0.20409769346040799</v>
      </c>
      <c r="E11" s="17">
        <v>0.20504459140620401</v>
      </c>
      <c r="F11" s="17"/>
      <c r="G11" s="17">
        <v>0.21655418785067701</v>
      </c>
      <c r="H11" s="17">
        <v>0.185305155445111</v>
      </c>
      <c r="I11" s="17">
        <v>0.18456585698642899</v>
      </c>
      <c r="J11" s="17">
        <v>0.21557012105006501</v>
      </c>
      <c r="K11" s="17">
        <v>0.193950853451267</v>
      </c>
      <c r="L11" s="17">
        <v>0.226575053139416</v>
      </c>
      <c r="M11" s="17"/>
      <c r="N11" s="17">
        <v>0.161747311467071</v>
      </c>
      <c r="O11" s="17">
        <v>0.189656306743574</v>
      </c>
      <c r="P11" s="17">
        <v>0.22688280940613001</v>
      </c>
      <c r="Q11" s="17">
        <v>0.24695513587463699</v>
      </c>
      <c r="R11" s="17"/>
      <c r="S11" s="17">
        <v>0.20085600392660799</v>
      </c>
      <c r="T11" s="17">
        <v>0.18080284510247199</v>
      </c>
      <c r="U11" s="17">
        <v>0.20406851026505299</v>
      </c>
      <c r="V11" s="17">
        <v>0.22610989022818601</v>
      </c>
      <c r="W11" s="17">
        <v>0.24020479419229099</v>
      </c>
      <c r="X11" s="17">
        <v>0.20476629585480599</v>
      </c>
      <c r="Y11" s="17">
        <v>0.186430679791557</v>
      </c>
      <c r="Z11" s="17">
        <v>0.27766942289971902</v>
      </c>
      <c r="AA11" s="17">
        <v>0.16150319762203699</v>
      </c>
      <c r="AB11" s="17">
        <v>0.196440874741378</v>
      </c>
      <c r="AC11" s="17">
        <v>0.24434324936549201</v>
      </c>
      <c r="AD11" s="17">
        <v>0.243188068871552</v>
      </c>
      <c r="AE11" s="17"/>
      <c r="AF11" s="17">
        <v>0.33818191813651599</v>
      </c>
      <c r="AG11" s="17">
        <v>0.275135070067968</v>
      </c>
      <c r="AH11" s="17">
        <v>0.23783924209877999</v>
      </c>
      <c r="AI11" s="17">
        <v>0.25581410423044798</v>
      </c>
      <c r="AJ11" s="17">
        <v>0.22816865339910999</v>
      </c>
      <c r="AK11" s="17">
        <v>0.22932115168662501</v>
      </c>
      <c r="AL11" s="17">
        <v>0.18889590317600999</v>
      </c>
      <c r="AM11" s="17">
        <v>0.20459386042467101</v>
      </c>
      <c r="AN11" s="17">
        <v>0.18191065012448601</v>
      </c>
      <c r="AO11" s="17">
        <v>0.202494160254374</v>
      </c>
      <c r="AP11" s="17">
        <v>0.119790115977383</v>
      </c>
      <c r="AQ11" s="17">
        <v>0.17665147147615201</v>
      </c>
      <c r="AR11" s="17">
        <v>0.20565727983884199</v>
      </c>
      <c r="AS11" s="17">
        <v>0.17061224490534699</v>
      </c>
      <c r="AT11" s="17">
        <v>0.151288904351222</v>
      </c>
      <c r="AU11" s="17">
        <v>0.104275607278959</v>
      </c>
      <c r="AV11" s="17"/>
      <c r="AW11" s="17">
        <v>0.18761674965702199</v>
      </c>
      <c r="AX11" s="17">
        <v>0.20848745301028601</v>
      </c>
      <c r="AY11" s="17">
        <v>0.19297772327677701</v>
      </c>
      <c r="AZ11" s="17">
        <v>0.21561194715067999</v>
      </c>
      <c r="BA11" s="17">
        <v>0.208381781599353</v>
      </c>
      <c r="BB11" s="17">
        <v>0.23012419795175901</v>
      </c>
      <c r="BC11" s="17"/>
      <c r="BD11" s="17">
        <v>0.25335461390310898</v>
      </c>
      <c r="BE11" s="17">
        <v>0.212875505368495</v>
      </c>
      <c r="BF11" s="17">
        <v>0.16035176743773999</v>
      </c>
      <c r="BG11" s="17">
        <v>0.14385662289857501</v>
      </c>
      <c r="BH11" s="17">
        <v>0.16021650744650701</v>
      </c>
      <c r="BI11" s="17"/>
      <c r="BJ11" s="17">
        <v>0.207838403145614</v>
      </c>
      <c r="BK11" s="17">
        <v>0.194782057889751</v>
      </c>
      <c r="BL11" s="17"/>
      <c r="BM11" s="17">
        <v>0.209093437898281</v>
      </c>
      <c r="BN11" s="17">
        <v>0.182873392203904</v>
      </c>
      <c r="BO11" s="17"/>
      <c r="BP11" s="17">
        <v>0.171478426124936</v>
      </c>
      <c r="BQ11" s="17">
        <v>0.174969813286243</v>
      </c>
      <c r="BR11" s="17">
        <v>0.191844666690758</v>
      </c>
      <c r="BS11" s="17">
        <v>0.214328340804079</v>
      </c>
      <c r="BT11" s="17"/>
      <c r="BU11" s="17">
        <v>0.17179965637976999</v>
      </c>
      <c r="BV11" s="17">
        <v>0.246176184154723</v>
      </c>
      <c r="BW11" s="17"/>
      <c r="BX11" s="17">
        <v>0.15532681746211299</v>
      </c>
      <c r="BY11" s="17">
        <v>0.22403553804055401</v>
      </c>
      <c r="BZ11" s="17"/>
      <c r="CA11" s="17">
        <v>0.13820510509983999</v>
      </c>
      <c r="CB11" s="17">
        <v>0.31921324064610102</v>
      </c>
      <c r="CC11" s="17">
        <v>6.4083214995211593E-2</v>
      </c>
      <c r="CD11" s="17">
        <v>0.26184186100457801</v>
      </c>
    </row>
    <row r="12" spans="2:82">
      <c r="B12" s="18" t="s">
        <v>267</v>
      </c>
      <c r="C12" s="17">
        <v>4.6472857193584197E-2</v>
      </c>
      <c r="D12" s="17">
        <v>4.5768162254923597E-2</v>
      </c>
      <c r="E12" s="17">
        <v>4.69358346465822E-2</v>
      </c>
      <c r="F12" s="17"/>
      <c r="G12" s="17">
        <v>9.1259934098579798E-2</v>
      </c>
      <c r="H12" s="17">
        <v>4.47666935492061E-2</v>
      </c>
      <c r="I12" s="17">
        <v>5.9902987038378999E-2</v>
      </c>
      <c r="J12" s="17">
        <v>3.10538356544325E-2</v>
      </c>
      <c r="K12" s="17">
        <v>4.1947821698826798E-2</v>
      </c>
      <c r="L12" s="17">
        <v>2.2653943244463199E-2</v>
      </c>
      <c r="M12" s="17"/>
      <c r="N12" s="17">
        <v>3.33836110945714E-2</v>
      </c>
      <c r="O12" s="17">
        <v>5.42528211100647E-2</v>
      </c>
      <c r="P12" s="17">
        <v>5.9845198655793401E-2</v>
      </c>
      <c r="Q12" s="17">
        <v>4.1089304448363298E-2</v>
      </c>
      <c r="R12" s="17"/>
      <c r="S12" s="17">
        <v>5.9171403414457202E-2</v>
      </c>
      <c r="T12" s="17">
        <v>4.89012190945066E-2</v>
      </c>
      <c r="U12" s="17">
        <v>3.5422121438674001E-2</v>
      </c>
      <c r="V12" s="17">
        <v>3.0826053210819201E-2</v>
      </c>
      <c r="W12" s="17">
        <v>5.4593525124165897E-2</v>
      </c>
      <c r="X12" s="17">
        <v>5.4337312394187903E-2</v>
      </c>
      <c r="Y12" s="17">
        <v>4.43657250482513E-2</v>
      </c>
      <c r="Z12" s="17">
        <v>5.1281718510651497E-2</v>
      </c>
      <c r="AA12" s="17">
        <v>5.1405405743758202E-2</v>
      </c>
      <c r="AB12" s="17">
        <v>5.17742413939343E-2</v>
      </c>
      <c r="AC12" s="17">
        <v>1.89017993081778E-2</v>
      </c>
      <c r="AD12" s="17">
        <v>2.1725753871735101E-2</v>
      </c>
      <c r="AE12" s="17"/>
      <c r="AF12" s="17">
        <v>0</v>
      </c>
      <c r="AG12" s="17">
        <v>4.0319106717067003E-2</v>
      </c>
      <c r="AH12" s="17">
        <v>3.6607364330570297E-2</v>
      </c>
      <c r="AI12" s="17">
        <v>5.4257982906403199E-2</v>
      </c>
      <c r="AJ12" s="17">
        <v>5.1027618729470099E-2</v>
      </c>
      <c r="AK12" s="17">
        <v>3.6999400782403997E-2</v>
      </c>
      <c r="AL12" s="17">
        <v>4.55829744741389E-2</v>
      </c>
      <c r="AM12" s="17">
        <v>3.1343411534101501E-2</v>
      </c>
      <c r="AN12" s="17">
        <v>6.0280659139419102E-2</v>
      </c>
      <c r="AO12" s="17">
        <v>4.76546462512588E-2</v>
      </c>
      <c r="AP12" s="17">
        <v>6.6938067786994099E-2</v>
      </c>
      <c r="AQ12" s="17">
        <v>5.8179387693383502E-2</v>
      </c>
      <c r="AR12" s="17">
        <v>9.6864044498790894E-2</v>
      </c>
      <c r="AS12" s="17">
        <v>2.1053513392319201E-2</v>
      </c>
      <c r="AT12" s="17">
        <v>4.0311132534585202E-2</v>
      </c>
      <c r="AU12" s="17">
        <v>1.7721199539634899E-2</v>
      </c>
      <c r="AV12" s="17"/>
      <c r="AW12" s="17">
        <v>4.8865671776656003E-2</v>
      </c>
      <c r="AX12" s="17">
        <v>4.60848987536574E-2</v>
      </c>
      <c r="AY12" s="17">
        <v>5.2674321654323099E-2</v>
      </c>
      <c r="AZ12" s="17">
        <v>3.9704424605472501E-2</v>
      </c>
      <c r="BA12" s="17">
        <v>3.6664381419968001E-2</v>
      </c>
      <c r="BB12" s="17">
        <v>6.81196993051114E-2</v>
      </c>
      <c r="BC12" s="17"/>
      <c r="BD12" s="17">
        <v>4.9079980970787099E-2</v>
      </c>
      <c r="BE12" s="17">
        <v>5.24776387526628E-2</v>
      </c>
      <c r="BF12" s="17">
        <v>4.7258603060669098E-2</v>
      </c>
      <c r="BG12" s="17">
        <v>4.0737323512923203E-2</v>
      </c>
      <c r="BH12" s="17">
        <v>2.97371510264311E-2</v>
      </c>
      <c r="BI12" s="17"/>
      <c r="BJ12" s="17">
        <v>4.2587190047230598E-2</v>
      </c>
      <c r="BK12" s="17">
        <v>6.5445097537351393E-2</v>
      </c>
      <c r="BL12" s="17"/>
      <c r="BM12" s="17">
        <v>4.6188404547323897E-2</v>
      </c>
      <c r="BN12" s="17">
        <v>4.9055548267925297E-2</v>
      </c>
      <c r="BO12" s="17"/>
      <c r="BP12" s="17">
        <v>4.0523038883606297E-2</v>
      </c>
      <c r="BQ12" s="17">
        <v>6.6369523782988799E-2</v>
      </c>
      <c r="BR12" s="17">
        <v>3.59398076585574E-2</v>
      </c>
      <c r="BS12" s="17">
        <v>4.4983125915398499E-2</v>
      </c>
      <c r="BT12" s="17"/>
      <c r="BU12" s="17">
        <v>3.91198540959923E-2</v>
      </c>
      <c r="BV12" s="17">
        <v>5.5832930492685402E-2</v>
      </c>
      <c r="BW12" s="17"/>
      <c r="BX12" s="17">
        <v>4.3844266967246102E-2</v>
      </c>
      <c r="BY12" s="17">
        <v>4.7515502720961902E-2</v>
      </c>
      <c r="BZ12" s="17"/>
      <c r="CA12" s="17">
        <v>4.0005763422967897E-2</v>
      </c>
      <c r="CB12" s="17">
        <v>5.8943870371904399E-2</v>
      </c>
      <c r="CC12" s="17">
        <v>2.8708102645012602E-2</v>
      </c>
      <c r="CD12" s="17">
        <v>5.5186041215256103E-2</v>
      </c>
    </row>
    <row r="13" spans="2:82">
      <c r="B13" s="18" t="s">
        <v>268</v>
      </c>
      <c r="C13" s="17">
        <v>1.8280900130398601E-2</v>
      </c>
      <c r="D13" s="17">
        <v>2.1550281909783201E-2</v>
      </c>
      <c r="E13" s="17">
        <v>1.46109648444231E-2</v>
      </c>
      <c r="F13" s="17"/>
      <c r="G13" s="17">
        <v>1.9341149051987701E-2</v>
      </c>
      <c r="H13" s="17">
        <v>2.7974680460092501E-2</v>
      </c>
      <c r="I13" s="17">
        <v>1.4025243585402801E-2</v>
      </c>
      <c r="J13" s="17">
        <v>2.1041924520569601E-2</v>
      </c>
      <c r="K13" s="17">
        <v>1.9972539815661002E-2</v>
      </c>
      <c r="L13" s="17">
        <v>9.7684973982449502E-3</v>
      </c>
      <c r="M13" s="17"/>
      <c r="N13" s="17">
        <v>1.1983885332124499E-2</v>
      </c>
      <c r="O13" s="17">
        <v>1.8896883380360101E-2</v>
      </c>
      <c r="P13" s="17">
        <v>2.0619306570584299E-2</v>
      </c>
      <c r="Q13" s="17">
        <v>2.1996320686352201E-2</v>
      </c>
      <c r="R13" s="17"/>
      <c r="S13" s="17">
        <v>2.6187403651414101E-2</v>
      </c>
      <c r="T13" s="17">
        <v>1.1831129152978299E-2</v>
      </c>
      <c r="U13" s="17">
        <v>2.1542191293002701E-2</v>
      </c>
      <c r="V13" s="17">
        <v>1.51691282852097E-2</v>
      </c>
      <c r="W13" s="17">
        <v>2.1054893783817301E-2</v>
      </c>
      <c r="X13" s="17">
        <v>1.7310222981019301E-2</v>
      </c>
      <c r="Y13" s="17">
        <v>1.3938109168356101E-2</v>
      </c>
      <c r="Z13" s="17">
        <v>1.0506312603308299E-2</v>
      </c>
      <c r="AA13" s="17">
        <v>1.4390864457810199E-2</v>
      </c>
      <c r="AB13" s="17">
        <v>2.3886399805997199E-2</v>
      </c>
      <c r="AC13" s="17">
        <v>1.09629659962597E-2</v>
      </c>
      <c r="AD13" s="17">
        <v>3.80005896237086E-2</v>
      </c>
      <c r="AE13" s="17"/>
      <c r="AF13" s="17">
        <v>0</v>
      </c>
      <c r="AG13" s="17">
        <v>4.3308865970225902E-2</v>
      </c>
      <c r="AH13" s="17">
        <v>2.41721304893989E-2</v>
      </c>
      <c r="AI13" s="17">
        <v>1.9408889765485899E-2</v>
      </c>
      <c r="AJ13" s="17">
        <v>1.41385219052795E-2</v>
      </c>
      <c r="AK13" s="17">
        <v>1.2470059746957401E-2</v>
      </c>
      <c r="AL13" s="17">
        <v>2.3099590939122599E-2</v>
      </c>
      <c r="AM13" s="17">
        <v>1.62792032435446E-2</v>
      </c>
      <c r="AN13" s="17">
        <v>2.4459878157932598E-2</v>
      </c>
      <c r="AO13" s="17">
        <v>1.1424962731885001E-2</v>
      </c>
      <c r="AP13" s="17">
        <v>2.74343528871148E-2</v>
      </c>
      <c r="AQ13" s="17">
        <v>8.7713400806569593E-3</v>
      </c>
      <c r="AR13" s="17">
        <v>1.66954325237035E-2</v>
      </c>
      <c r="AS13" s="17">
        <v>1.8687498657320001E-2</v>
      </c>
      <c r="AT13" s="17">
        <v>0</v>
      </c>
      <c r="AU13" s="17">
        <v>1.01489246779474E-2</v>
      </c>
      <c r="AV13" s="17"/>
      <c r="AW13" s="17">
        <v>3.0713073340930701E-2</v>
      </c>
      <c r="AX13" s="17">
        <v>9.2845709061601406E-3</v>
      </c>
      <c r="AY13" s="17">
        <v>1.55015423203539E-2</v>
      </c>
      <c r="AZ13" s="17">
        <v>2.0127926618155802E-2</v>
      </c>
      <c r="BA13" s="17">
        <v>1.06534611597518E-2</v>
      </c>
      <c r="BB13" s="17">
        <v>2.5373858481535599E-2</v>
      </c>
      <c r="BC13" s="17"/>
      <c r="BD13" s="17">
        <v>1.7547349148313799E-2</v>
      </c>
      <c r="BE13" s="17">
        <v>2.23055662943503E-2</v>
      </c>
      <c r="BF13" s="17">
        <v>1.5336024357882901E-2</v>
      </c>
      <c r="BG13" s="17">
        <v>2.03477994318947E-2</v>
      </c>
      <c r="BH13" s="17">
        <v>0</v>
      </c>
      <c r="BI13" s="17"/>
      <c r="BJ13" s="17">
        <v>1.5780847050904399E-2</v>
      </c>
      <c r="BK13" s="17">
        <v>2.5734299888042801E-2</v>
      </c>
      <c r="BL13" s="17"/>
      <c r="BM13" s="17">
        <v>1.8732633247896001E-2</v>
      </c>
      <c r="BN13" s="17">
        <v>1.49992066577218E-2</v>
      </c>
      <c r="BO13" s="17"/>
      <c r="BP13" s="17">
        <v>1.7234241930792E-2</v>
      </c>
      <c r="BQ13" s="17">
        <v>2.7632649351309699E-2</v>
      </c>
      <c r="BR13" s="17">
        <v>1.7217268114089801E-2</v>
      </c>
      <c r="BS13" s="17">
        <v>1.6659745707546601E-2</v>
      </c>
      <c r="BT13" s="17"/>
      <c r="BU13" s="17">
        <v>1.52492855568656E-2</v>
      </c>
      <c r="BV13" s="17">
        <v>2.2140021940395601E-2</v>
      </c>
      <c r="BW13" s="17"/>
      <c r="BX13" s="17">
        <v>1.0463032514266699E-2</v>
      </c>
      <c r="BY13" s="17">
        <v>2.1381902569621102E-2</v>
      </c>
      <c r="BZ13" s="17"/>
      <c r="CA13" s="17">
        <v>2.3620469375860299E-2</v>
      </c>
      <c r="CB13" s="17">
        <v>3.2790474870538003E-2</v>
      </c>
      <c r="CC13" s="17">
        <v>4.2798047818886596E-3</v>
      </c>
      <c r="CD13" s="17">
        <v>1.7916306763365499E-2</v>
      </c>
    </row>
    <row r="14" spans="2:82">
      <c r="B14" s="18" t="s">
        <v>195</v>
      </c>
      <c r="C14" s="19">
        <v>5.3757617130685602E-2</v>
      </c>
      <c r="D14" s="19">
        <v>3.7950356417031497E-2</v>
      </c>
      <c r="E14" s="19">
        <v>6.9148395035497204E-2</v>
      </c>
      <c r="F14" s="19"/>
      <c r="G14" s="19">
        <v>3.7973598078375803E-2</v>
      </c>
      <c r="H14" s="19">
        <v>3.9942453652254198E-2</v>
      </c>
      <c r="I14" s="19">
        <v>5.6234739847962199E-2</v>
      </c>
      <c r="J14" s="19">
        <v>7.1742108602364393E-2</v>
      </c>
      <c r="K14" s="19">
        <v>5.5870715137868197E-2</v>
      </c>
      <c r="L14" s="19">
        <v>5.7470726653805503E-2</v>
      </c>
      <c r="M14" s="19"/>
      <c r="N14" s="19">
        <v>2.7059729460391001E-2</v>
      </c>
      <c r="O14" s="19">
        <v>4.5985714545013302E-2</v>
      </c>
      <c r="P14" s="19">
        <v>5.7305357655322603E-2</v>
      </c>
      <c r="Q14" s="19">
        <v>8.5295355825545996E-2</v>
      </c>
      <c r="R14" s="19"/>
      <c r="S14" s="19">
        <v>3.4584039302764602E-2</v>
      </c>
      <c r="T14" s="19">
        <v>4.1489244314831898E-2</v>
      </c>
      <c r="U14" s="19">
        <v>7.9661625565892805E-2</v>
      </c>
      <c r="V14" s="19">
        <v>6.5229048455314104E-2</v>
      </c>
      <c r="W14" s="19">
        <v>4.2375432466465697E-2</v>
      </c>
      <c r="X14" s="19">
        <v>5.8458056279749399E-2</v>
      </c>
      <c r="Y14" s="19">
        <v>6.4221846901634405E-2</v>
      </c>
      <c r="Z14" s="19">
        <v>3.55287152780486E-2</v>
      </c>
      <c r="AA14" s="19">
        <v>5.5346362434193198E-2</v>
      </c>
      <c r="AB14" s="19">
        <v>5.3808799956865501E-2</v>
      </c>
      <c r="AC14" s="19">
        <v>6.4100566119497895E-2</v>
      </c>
      <c r="AD14" s="19">
        <v>7.8539648125110897E-2</v>
      </c>
      <c r="AE14" s="19"/>
      <c r="AF14" s="19">
        <v>0.22555347414663701</v>
      </c>
      <c r="AG14" s="19">
        <v>5.04531518714261E-2</v>
      </c>
      <c r="AH14" s="19">
        <v>9.9267640754523295E-2</v>
      </c>
      <c r="AI14" s="19">
        <v>7.2193887789826203E-2</v>
      </c>
      <c r="AJ14" s="19">
        <v>6.2665505310643396E-2</v>
      </c>
      <c r="AK14" s="19">
        <v>4.27002765108093E-2</v>
      </c>
      <c r="AL14" s="19">
        <v>5.3292904386297697E-2</v>
      </c>
      <c r="AM14" s="19">
        <v>4.6578840708514598E-2</v>
      </c>
      <c r="AN14" s="19">
        <v>4.50291562320108E-2</v>
      </c>
      <c r="AO14" s="19">
        <v>3.5124220905479599E-2</v>
      </c>
      <c r="AP14" s="19">
        <v>4.5692025991099401E-2</v>
      </c>
      <c r="AQ14" s="19">
        <v>2.3826534659364702E-2</v>
      </c>
      <c r="AR14" s="19">
        <v>2.0610116745834E-2</v>
      </c>
      <c r="AS14" s="19">
        <v>1.8273426396600199E-2</v>
      </c>
      <c r="AT14" s="19">
        <v>1.3001935020526999E-2</v>
      </c>
      <c r="AU14" s="19">
        <v>3.4968875523894001E-2</v>
      </c>
      <c r="AV14" s="19"/>
      <c r="AW14" s="19">
        <v>3.32508373079251E-2</v>
      </c>
      <c r="AX14" s="19">
        <v>5.22547206165105E-2</v>
      </c>
      <c r="AY14" s="19">
        <v>6.00136282127888E-2</v>
      </c>
      <c r="AZ14" s="19">
        <v>7.4497851112964794E-2</v>
      </c>
      <c r="BA14" s="19">
        <v>6.2310094133424497E-2</v>
      </c>
      <c r="BB14" s="19">
        <v>3.4483068733234E-2</v>
      </c>
      <c r="BC14" s="19"/>
      <c r="BD14" s="19">
        <v>8.9276708859996695E-2</v>
      </c>
      <c r="BE14" s="19">
        <v>5.1941179738898301E-2</v>
      </c>
      <c r="BF14" s="19">
        <v>3.9077468278931098E-2</v>
      </c>
      <c r="BG14" s="19">
        <v>2.2000952923158099E-2</v>
      </c>
      <c r="BH14" s="19">
        <v>0</v>
      </c>
      <c r="BI14" s="19"/>
      <c r="BJ14" s="19">
        <v>5.9056689402583101E-2</v>
      </c>
      <c r="BK14" s="19">
        <v>2.75071630735443E-2</v>
      </c>
      <c r="BL14" s="19"/>
      <c r="BM14" s="19">
        <v>5.6220416721952299E-2</v>
      </c>
      <c r="BN14" s="19">
        <v>4.0627261031449598E-2</v>
      </c>
      <c r="BO14" s="19"/>
      <c r="BP14" s="19">
        <v>3.08642319151608E-2</v>
      </c>
      <c r="BQ14" s="19">
        <v>3.2682866308464002E-2</v>
      </c>
      <c r="BR14" s="19">
        <v>2.22438261468202E-2</v>
      </c>
      <c r="BS14" s="19">
        <v>6.0400760892362397E-2</v>
      </c>
      <c r="BT14" s="19"/>
      <c r="BU14" s="19">
        <v>3.5639066393263003E-2</v>
      </c>
      <c r="BV14" s="19">
        <v>7.6821793865671797E-2</v>
      </c>
      <c r="BW14" s="19"/>
      <c r="BX14" s="19">
        <v>2.41074461371906E-2</v>
      </c>
      <c r="BY14" s="19">
        <v>6.5518529068419901E-2</v>
      </c>
      <c r="BZ14" s="19"/>
      <c r="CA14" s="19">
        <v>1.6141067027388899E-2</v>
      </c>
      <c r="CB14" s="19">
        <v>7.1197909845974697E-2</v>
      </c>
      <c r="CC14" s="19">
        <v>1.7751993078248599E-2</v>
      </c>
      <c r="CD14" s="19">
        <v>8.5358326054633005E-2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270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264</v>
      </c>
      <c r="C9" s="17">
        <v>0.14024750656808899</v>
      </c>
      <c r="D9" s="17">
        <v>0.160798277172438</v>
      </c>
      <c r="E9" s="17">
        <v>0.119184920205248</v>
      </c>
      <c r="F9" s="17"/>
      <c r="G9" s="17">
        <v>0.15829497105200799</v>
      </c>
      <c r="H9" s="17">
        <v>0.185234983398049</v>
      </c>
      <c r="I9" s="17">
        <v>0.18463000474017599</v>
      </c>
      <c r="J9" s="17">
        <v>0.12358779582396</v>
      </c>
      <c r="K9" s="17">
        <v>0.100135634906229</v>
      </c>
      <c r="L9" s="17">
        <v>9.5761499202449502E-2</v>
      </c>
      <c r="M9" s="17"/>
      <c r="N9" s="17">
        <v>0.15347861377230301</v>
      </c>
      <c r="O9" s="17">
        <v>0.13474267530564299</v>
      </c>
      <c r="P9" s="17">
        <v>0.15287326559890099</v>
      </c>
      <c r="Q9" s="17">
        <v>0.123044686652652</v>
      </c>
      <c r="R9" s="17"/>
      <c r="S9" s="17">
        <v>0.21207026149713201</v>
      </c>
      <c r="T9" s="17">
        <v>0.11089873334361899</v>
      </c>
      <c r="U9" s="17">
        <v>8.83428518468478E-2</v>
      </c>
      <c r="V9" s="17">
        <v>0.13241239357418999</v>
      </c>
      <c r="W9" s="17">
        <v>0.14800841552458699</v>
      </c>
      <c r="X9" s="17">
        <v>0.115885896012486</v>
      </c>
      <c r="Y9" s="17">
        <v>0.107394833047747</v>
      </c>
      <c r="Z9" s="17">
        <v>0.16038039069945201</v>
      </c>
      <c r="AA9" s="17">
        <v>0.17021322003842401</v>
      </c>
      <c r="AB9" s="17">
        <v>0.124919329868138</v>
      </c>
      <c r="AC9" s="17">
        <v>0.16091369570852199</v>
      </c>
      <c r="AD9" s="17">
        <v>0.111569802230882</v>
      </c>
      <c r="AE9" s="17"/>
      <c r="AF9" s="17">
        <v>3.9751782852106503E-2</v>
      </c>
      <c r="AG9" s="17">
        <v>0.16797861937309</v>
      </c>
      <c r="AH9" s="17">
        <v>0.12500298139115401</v>
      </c>
      <c r="AI9" s="17">
        <v>0.123376274537477</v>
      </c>
      <c r="AJ9" s="17">
        <v>0.11994654885489101</v>
      </c>
      <c r="AK9" s="17">
        <v>0.15407329405501799</v>
      </c>
      <c r="AL9" s="17">
        <v>0.13087855557842701</v>
      </c>
      <c r="AM9" s="17">
        <v>0.125584321997254</v>
      </c>
      <c r="AN9" s="17">
        <v>0.14058280048767599</v>
      </c>
      <c r="AO9" s="17">
        <v>0.15449460962001399</v>
      </c>
      <c r="AP9" s="17">
        <v>0.11506942582070701</v>
      </c>
      <c r="AQ9" s="17">
        <v>0.13014384303937299</v>
      </c>
      <c r="AR9" s="17">
        <v>0.11375752882404799</v>
      </c>
      <c r="AS9" s="17">
        <v>0.13055871788110199</v>
      </c>
      <c r="AT9" s="17">
        <v>0.257522732354109</v>
      </c>
      <c r="AU9" s="17">
        <v>0.25981660543348301</v>
      </c>
      <c r="AV9" s="17"/>
      <c r="AW9" s="17">
        <v>0.20448561408433799</v>
      </c>
      <c r="AX9" s="17">
        <v>0.12610444180745101</v>
      </c>
      <c r="AY9" s="17">
        <v>0.153673298601716</v>
      </c>
      <c r="AZ9" s="17">
        <v>0.102483499990337</v>
      </c>
      <c r="BA9" s="17">
        <v>0.108980577183014</v>
      </c>
      <c r="BB9" s="17">
        <v>0.11595635479762199</v>
      </c>
      <c r="BC9" s="17"/>
      <c r="BD9" s="17">
        <v>0.120246329630759</v>
      </c>
      <c r="BE9" s="17">
        <v>0.118756549503403</v>
      </c>
      <c r="BF9" s="17">
        <v>0.15581901705248399</v>
      </c>
      <c r="BG9" s="17">
        <v>0.20824708414324999</v>
      </c>
      <c r="BH9" s="17">
        <v>0.27861772783307398</v>
      </c>
      <c r="BI9" s="17"/>
      <c r="BJ9" s="17">
        <v>0.12099037874459601</v>
      </c>
      <c r="BK9" s="17">
        <v>0.228656858676938</v>
      </c>
      <c r="BL9" s="17"/>
      <c r="BM9" s="17">
        <v>0.129489237137555</v>
      </c>
      <c r="BN9" s="17">
        <v>0.19419773861300799</v>
      </c>
      <c r="BO9" s="17"/>
      <c r="BP9" s="17">
        <v>0.20086494404100899</v>
      </c>
      <c r="BQ9" s="17">
        <v>0.21810082604431699</v>
      </c>
      <c r="BR9" s="17">
        <v>0.176864819748934</v>
      </c>
      <c r="BS9" s="17">
        <v>0.115487975359365</v>
      </c>
      <c r="BT9" s="17"/>
      <c r="BU9" s="17">
        <v>0.170022914406466</v>
      </c>
      <c r="BV9" s="17">
        <v>0.102344625775189</v>
      </c>
      <c r="BW9" s="17"/>
      <c r="BX9" s="17">
        <v>0.21508243917686101</v>
      </c>
      <c r="BY9" s="17">
        <v>0.110563797409341</v>
      </c>
      <c r="BZ9" s="17"/>
      <c r="CA9" s="17">
        <v>0.20110679889475799</v>
      </c>
      <c r="CB9" s="17">
        <v>7.0360200115099802E-2</v>
      </c>
      <c r="CC9" s="17">
        <v>0.22313620012393401</v>
      </c>
      <c r="CD9" s="17">
        <v>0.10287235431179299</v>
      </c>
    </row>
    <row r="10" spans="2:82">
      <c r="B10" s="18" t="s">
        <v>265</v>
      </c>
      <c r="C10" s="17">
        <v>0.36835416479685001</v>
      </c>
      <c r="D10" s="17">
        <v>0.38043674574479103</v>
      </c>
      <c r="E10" s="17">
        <v>0.35693265822825898</v>
      </c>
      <c r="F10" s="17"/>
      <c r="G10" s="17">
        <v>0.38815807894536802</v>
      </c>
      <c r="H10" s="17">
        <v>0.38223470552824701</v>
      </c>
      <c r="I10" s="17">
        <v>0.34538396190730802</v>
      </c>
      <c r="J10" s="17">
        <v>0.36356622051751403</v>
      </c>
      <c r="K10" s="17">
        <v>0.344525513042994</v>
      </c>
      <c r="L10" s="17">
        <v>0.38247146706387802</v>
      </c>
      <c r="M10" s="17"/>
      <c r="N10" s="17">
        <v>0.41531885193882501</v>
      </c>
      <c r="O10" s="17">
        <v>0.37169333125390402</v>
      </c>
      <c r="P10" s="17">
        <v>0.34490114102088698</v>
      </c>
      <c r="Q10" s="17">
        <v>0.33178882050228098</v>
      </c>
      <c r="R10" s="17"/>
      <c r="S10" s="17">
        <v>0.38444075000897399</v>
      </c>
      <c r="T10" s="17">
        <v>0.40757151102718098</v>
      </c>
      <c r="U10" s="17">
        <v>0.38032500828089999</v>
      </c>
      <c r="V10" s="17">
        <v>0.30309339269602398</v>
      </c>
      <c r="W10" s="17">
        <v>0.33772511761617602</v>
      </c>
      <c r="X10" s="17">
        <v>0.364227690190079</v>
      </c>
      <c r="Y10" s="17">
        <v>0.38546673255574299</v>
      </c>
      <c r="Z10" s="17">
        <v>0.35443165989993702</v>
      </c>
      <c r="AA10" s="17">
        <v>0.36219269103477503</v>
      </c>
      <c r="AB10" s="17">
        <v>0.408659811129711</v>
      </c>
      <c r="AC10" s="17">
        <v>0.34112195023902803</v>
      </c>
      <c r="AD10" s="17">
        <v>0.29105484522749703</v>
      </c>
      <c r="AE10" s="17"/>
      <c r="AF10" s="17">
        <v>0.41975902534381399</v>
      </c>
      <c r="AG10" s="17">
        <v>0.33278337537344799</v>
      </c>
      <c r="AH10" s="17">
        <v>0.31639580390461403</v>
      </c>
      <c r="AI10" s="17">
        <v>0.35128587321820298</v>
      </c>
      <c r="AJ10" s="17">
        <v>0.36321632643060497</v>
      </c>
      <c r="AK10" s="17">
        <v>0.32166009615347502</v>
      </c>
      <c r="AL10" s="17">
        <v>0.344553122944117</v>
      </c>
      <c r="AM10" s="17">
        <v>0.43219175492905698</v>
      </c>
      <c r="AN10" s="17">
        <v>0.38923268030945402</v>
      </c>
      <c r="AO10" s="17">
        <v>0.428061011027634</v>
      </c>
      <c r="AP10" s="17">
        <v>0.39803254390659698</v>
      </c>
      <c r="AQ10" s="17">
        <v>0.38340346085772598</v>
      </c>
      <c r="AR10" s="17">
        <v>0.34094467362672398</v>
      </c>
      <c r="AS10" s="17">
        <v>0.45464447279847803</v>
      </c>
      <c r="AT10" s="17">
        <v>0.45786557183635201</v>
      </c>
      <c r="AU10" s="17">
        <v>0.39629461591999798</v>
      </c>
      <c r="AV10" s="17"/>
      <c r="AW10" s="17">
        <v>0.361979483407737</v>
      </c>
      <c r="AX10" s="17">
        <v>0.40255851457495201</v>
      </c>
      <c r="AY10" s="17">
        <v>0.36775144655813102</v>
      </c>
      <c r="AZ10" s="17">
        <v>0.32548218568099802</v>
      </c>
      <c r="BA10" s="17">
        <v>0.37554151692905802</v>
      </c>
      <c r="BB10" s="17">
        <v>0.375946459744949</v>
      </c>
      <c r="BC10" s="17"/>
      <c r="BD10" s="17">
        <v>0.30590366854374701</v>
      </c>
      <c r="BE10" s="17">
        <v>0.36086178582026601</v>
      </c>
      <c r="BF10" s="17">
        <v>0.41350456434646798</v>
      </c>
      <c r="BG10" s="17">
        <v>0.439690161946026</v>
      </c>
      <c r="BH10" s="17">
        <v>0.49604013764301502</v>
      </c>
      <c r="BI10" s="17"/>
      <c r="BJ10" s="17">
        <v>0.365792542732019</v>
      </c>
      <c r="BK10" s="17">
        <v>0.38096792362033699</v>
      </c>
      <c r="BL10" s="17"/>
      <c r="BM10" s="17">
        <v>0.36730738728518902</v>
      </c>
      <c r="BN10" s="17">
        <v>0.36831598959593398</v>
      </c>
      <c r="BO10" s="17"/>
      <c r="BP10" s="17">
        <v>0.39126522504481598</v>
      </c>
      <c r="BQ10" s="17">
        <v>0.35772548219519101</v>
      </c>
      <c r="BR10" s="17">
        <v>0.41182073107621903</v>
      </c>
      <c r="BS10" s="17">
        <v>0.36558253929230899</v>
      </c>
      <c r="BT10" s="17"/>
      <c r="BU10" s="17">
        <v>0.391180262743342</v>
      </c>
      <c r="BV10" s="17">
        <v>0.33929747230319501</v>
      </c>
      <c r="BW10" s="17"/>
      <c r="BX10" s="17">
        <v>0.44877092133325802</v>
      </c>
      <c r="BY10" s="17">
        <v>0.33645639286999002</v>
      </c>
      <c r="BZ10" s="17"/>
      <c r="CA10" s="17">
        <v>0.41225826038586</v>
      </c>
      <c r="CB10" s="17">
        <v>0.21724488907276199</v>
      </c>
      <c r="CC10" s="17">
        <v>0.51198532890687298</v>
      </c>
      <c r="CD10" s="17">
        <v>0.348556626791094</v>
      </c>
    </row>
    <row r="11" spans="2:82" ht="28.9">
      <c r="B11" s="18" t="s">
        <v>266</v>
      </c>
      <c r="C11" s="17">
        <v>0.29073675608676097</v>
      </c>
      <c r="D11" s="17">
        <v>0.288573198606771</v>
      </c>
      <c r="E11" s="17">
        <v>0.29359957555865401</v>
      </c>
      <c r="F11" s="17"/>
      <c r="G11" s="17">
        <v>0.27642590016204499</v>
      </c>
      <c r="H11" s="17">
        <v>0.240089734352395</v>
      </c>
      <c r="I11" s="17">
        <v>0.269907772326685</v>
      </c>
      <c r="J11" s="17">
        <v>0.29390217316822398</v>
      </c>
      <c r="K11" s="17">
        <v>0.349255595020592</v>
      </c>
      <c r="L11" s="17">
        <v>0.316751390249642</v>
      </c>
      <c r="M11" s="17"/>
      <c r="N11" s="17">
        <v>0.27663075498545697</v>
      </c>
      <c r="O11" s="17">
        <v>0.28983561824716503</v>
      </c>
      <c r="P11" s="17">
        <v>0.29425050959854798</v>
      </c>
      <c r="Q11" s="17">
        <v>0.30632724879739898</v>
      </c>
      <c r="R11" s="17"/>
      <c r="S11" s="17">
        <v>0.25462237926138598</v>
      </c>
      <c r="T11" s="17">
        <v>0.29870027169616697</v>
      </c>
      <c r="U11" s="17">
        <v>0.28934718433565298</v>
      </c>
      <c r="V11" s="17">
        <v>0.34626997510308299</v>
      </c>
      <c r="W11" s="17">
        <v>0.269058174878263</v>
      </c>
      <c r="X11" s="17">
        <v>0.295671986803349</v>
      </c>
      <c r="Y11" s="17">
        <v>0.30058625224334301</v>
      </c>
      <c r="Z11" s="17">
        <v>0.35418686111709002</v>
      </c>
      <c r="AA11" s="17">
        <v>0.26501518407174801</v>
      </c>
      <c r="AB11" s="17">
        <v>0.28870402734385697</v>
      </c>
      <c r="AC11" s="17">
        <v>0.24825186771861499</v>
      </c>
      <c r="AD11" s="17">
        <v>0.35799892121481303</v>
      </c>
      <c r="AE11" s="17"/>
      <c r="AF11" s="17">
        <v>0.21308098690275401</v>
      </c>
      <c r="AG11" s="17">
        <v>0.274559593797985</v>
      </c>
      <c r="AH11" s="17">
        <v>0.29026761078574298</v>
      </c>
      <c r="AI11" s="17">
        <v>0.32988563161418699</v>
      </c>
      <c r="AJ11" s="17">
        <v>0.29764177887117199</v>
      </c>
      <c r="AK11" s="17">
        <v>0.31044791829426199</v>
      </c>
      <c r="AL11" s="17">
        <v>0.29874563188683201</v>
      </c>
      <c r="AM11" s="17">
        <v>0.29807557765256998</v>
      </c>
      <c r="AN11" s="17">
        <v>0.24210289347062899</v>
      </c>
      <c r="AO11" s="17">
        <v>0.26076094477135398</v>
      </c>
      <c r="AP11" s="17">
        <v>0.26806094620399101</v>
      </c>
      <c r="AQ11" s="17">
        <v>0.33115009695845199</v>
      </c>
      <c r="AR11" s="17">
        <v>0.357095123036136</v>
      </c>
      <c r="AS11" s="17">
        <v>0.24374006685522501</v>
      </c>
      <c r="AT11" s="17">
        <v>0.17341059577616599</v>
      </c>
      <c r="AU11" s="17">
        <v>0.242986663322623</v>
      </c>
      <c r="AV11" s="17"/>
      <c r="AW11" s="17">
        <v>0.26896155506205999</v>
      </c>
      <c r="AX11" s="17">
        <v>0.28256325974403301</v>
      </c>
      <c r="AY11" s="17">
        <v>0.28188490867328603</v>
      </c>
      <c r="AZ11" s="17">
        <v>0.33315040615526298</v>
      </c>
      <c r="BA11" s="17">
        <v>0.29564851509001699</v>
      </c>
      <c r="BB11" s="17">
        <v>0.27850670042103098</v>
      </c>
      <c r="BC11" s="17"/>
      <c r="BD11" s="17">
        <v>0.334488951668092</v>
      </c>
      <c r="BE11" s="17">
        <v>0.28621605064799199</v>
      </c>
      <c r="BF11" s="17">
        <v>0.26666887783708099</v>
      </c>
      <c r="BG11" s="17">
        <v>0.23032657971491599</v>
      </c>
      <c r="BH11" s="17">
        <v>0.21086362681624299</v>
      </c>
      <c r="BI11" s="17"/>
      <c r="BJ11" s="17">
        <v>0.30360184687463698</v>
      </c>
      <c r="BK11" s="17">
        <v>0.236348833436404</v>
      </c>
      <c r="BL11" s="17"/>
      <c r="BM11" s="17">
        <v>0.29662937329189798</v>
      </c>
      <c r="BN11" s="17">
        <v>0.26341028087787399</v>
      </c>
      <c r="BO11" s="17"/>
      <c r="BP11" s="17">
        <v>0.27134205338261302</v>
      </c>
      <c r="BQ11" s="17">
        <v>0.23071229195106099</v>
      </c>
      <c r="BR11" s="17">
        <v>0.239943311888977</v>
      </c>
      <c r="BS11" s="17">
        <v>0.30850075445770803</v>
      </c>
      <c r="BT11" s="17"/>
      <c r="BU11" s="17">
        <v>0.26688628651227803</v>
      </c>
      <c r="BV11" s="17">
        <v>0.321097431918415</v>
      </c>
      <c r="BW11" s="17"/>
      <c r="BX11" s="17">
        <v>0.227738996015488</v>
      </c>
      <c r="BY11" s="17">
        <v>0.31572518224576401</v>
      </c>
      <c r="BZ11" s="17"/>
      <c r="CA11" s="17">
        <v>0.22033466260741599</v>
      </c>
      <c r="CB11" s="17">
        <v>0.35401376621643499</v>
      </c>
      <c r="CC11" s="17">
        <v>0.19762164716800601</v>
      </c>
      <c r="CD11" s="17">
        <v>0.34793640920185098</v>
      </c>
    </row>
    <row r="12" spans="2:82">
      <c r="B12" s="18" t="s">
        <v>267</v>
      </c>
      <c r="C12" s="17">
        <v>0.110977590101768</v>
      </c>
      <c r="D12" s="17">
        <v>9.6454291198328407E-2</v>
      </c>
      <c r="E12" s="17">
        <v>0.124804800654209</v>
      </c>
      <c r="F12" s="17"/>
      <c r="G12" s="17">
        <v>0.112271636929082</v>
      </c>
      <c r="H12" s="17">
        <v>0.11089983684473</v>
      </c>
      <c r="I12" s="17">
        <v>0.11171668139714599</v>
      </c>
      <c r="J12" s="17">
        <v>9.9798728812583698E-2</v>
      </c>
      <c r="K12" s="17">
        <v>0.106272452591339</v>
      </c>
      <c r="L12" s="17">
        <v>0.12181615438320099</v>
      </c>
      <c r="M12" s="17"/>
      <c r="N12" s="17">
        <v>9.5587841085533101E-2</v>
      </c>
      <c r="O12" s="17">
        <v>0.112825874833607</v>
      </c>
      <c r="P12" s="17">
        <v>0.115727257942082</v>
      </c>
      <c r="Q12" s="17">
        <v>0.121691802119992</v>
      </c>
      <c r="R12" s="17"/>
      <c r="S12" s="17">
        <v>7.9760907021561897E-2</v>
      </c>
      <c r="T12" s="17">
        <v>0.119586948544694</v>
      </c>
      <c r="U12" s="17">
        <v>0.116836622595445</v>
      </c>
      <c r="V12" s="17">
        <v>0.115316272676713</v>
      </c>
      <c r="W12" s="17">
        <v>0.15394633632451901</v>
      </c>
      <c r="X12" s="17">
        <v>0.13348951454570601</v>
      </c>
      <c r="Y12" s="17">
        <v>0.12845189862332701</v>
      </c>
      <c r="Z12" s="17">
        <v>7.9754587471240104E-2</v>
      </c>
      <c r="AA12" s="17">
        <v>0.109849884212199</v>
      </c>
      <c r="AB12" s="17">
        <v>8.5071880475045505E-2</v>
      </c>
      <c r="AC12" s="17">
        <v>0.115446422731372</v>
      </c>
      <c r="AD12" s="17">
        <v>9.2348397086222098E-2</v>
      </c>
      <c r="AE12" s="17"/>
      <c r="AF12" s="17">
        <v>5.2589729897637598E-2</v>
      </c>
      <c r="AG12" s="17">
        <v>7.4635781222903305E-2</v>
      </c>
      <c r="AH12" s="17">
        <v>0.11638045080524601</v>
      </c>
      <c r="AI12" s="17">
        <v>9.6214237839206698E-2</v>
      </c>
      <c r="AJ12" s="17">
        <v>0.11724847698536001</v>
      </c>
      <c r="AK12" s="17">
        <v>0.14586016891405401</v>
      </c>
      <c r="AL12" s="17">
        <v>0.131969967336621</v>
      </c>
      <c r="AM12" s="17">
        <v>8.4566177895355199E-2</v>
      </c>
      <c r="AN12" s="17">
        <v>0.14977942751854301</v>
      </c>
      <c r="AO12" s="17">
        <v>7.4689131596132802E-2</v>
      </c>
      <c r="AP12" s="17">
        <v>0.136993688057195</v>
      </c>
      <c r="AQ12" s="17">
        <v>9.9709843190354502E-2</v>
      </c>
      <c r="AR12" s="17">
        <v>0.13138829797996701</v>
      </c>
      <c r="AS12" s="17">
        <v>8.25348682418795E-2</v>
      </c>
      <c r="AT12" s="17">
        <v>0.111201100033372</v>
      </c>
      <c r="AU12" s="17">
        <v>4.1228878750595603E-2</v>
      </c>
      <c r="AV12" s="17"/>
      <c r="AW12" s="17">
        <v>9.1082906612969E-2</v>
      </c>
      <c r="AX12" s="17">
        <v>0.100772123648838</v>
      </c>
      <c r="AY12" s="17">
        <v>0.10863729857790699</v>
      </c>
      <c r="AZ12" s="17">
        <v>0.128705277130235</v>
      </c>
      <c r="BA12" s="17">
        <v>0.13481676628212899</v>
      </c>
      <c r="BB12" s="17">
        <v>0.13132630658343999</v>
      </c>
      <c r="BC12" s="17"/>
      <c r="BD12" s="17">
        <v>0.115755603690574</v>
      </c>
      <c r="BE12" s="17">
        <v>0.140953181482284</v>
      </c>
      <c r="BF12" s="17">
        <v>9.7579441173385198E-2</v>
      </c>
      <c r="BG12" s="17">
        <v>6.4942100235022601E-2</v>
      </c>
      <c r="BH12" s="17">
        <v>1.44785077076677E-2</v>
      </c>
      <c r="BI12" s="17"/>
      <c r="BJ12" s="17">
        <v>0.115318956244502</v>
      </c>
      <c r="BK12" s="17">
        <v>9.2016355527464302E-2</v>
      </c>
      <c r="BL12" s="17"/>
      <c r="BM12" s="17">
        <v>0.11009248186633</v>
      </c>
      <c r="BN12" s="17">
        <v>0.118168339479</v>
      </c>
      <c r="BO12" s="17"/>
      <c r="BP12" s="17">
        <v>9.0895510441410504E-2</v>
      </c>
      <c r="BQ12" s="17">
        <v>0.11970504643507</v>
      </c>
      <c r="BR12" s="17">
        <v>0.11422113577637399</v>
      </c>
      <c r="BS12" s="17">
        <v>0.111268426094233</v>
      </c>
      <c r="BT12" s="17"/>
      <c r="BU12" s="17">
        <v>0.105852467900714</v>
      </c>
      <c r="BV12" s="17">
        <v>0.117501661808527</v>
      </c>
      <c r="BW12" s="17"/>
      <c r="BX12" s="17">
        <v>7.24969338899627E-2</v>
      </c>
      <c r="BY12" s="17">
        <v>0.12624116511159</v>
      </c>
      <c r="BZ12" s="17"/>
      <c r="CA12" s="17">
        <v>0.118811116147833</v>
      </c>
      <c r="CB12" s="17">
        <v>0.19868627105422401</v>
      </c>
      <c r="CC12" s="17">
        <v>4.2690613905595198E-2</v>
      </c>
      <c r="CD12" s="17">
        <v>9.7614402446050005E-2</v>
      </c>
    </row>
    <row r="13" spans="2:82">
      <c r="B13" s="18" t="s">
        <v>268</v>
      </c>
      <c r="C13" s="17">
        <v>3.4242710233126E-2</v>
      </c>
      <c r="D13" s="17">
        <v>3.4730124150315601E-2</v>
      </c>
      <c r="E13" s="17">
        <v>3.4021405702668997E-2</v>
      </c>
      <c r="F13" s="17"/>
      <c r="G13" s="17">
        <v>2.7513457763368301E-2</v>
      </c>
      <c r="H13" s="17">
        <v>3.0715175321869698E-2</v>
      </c>
      <c r="I13" s="17">
        <v>3.6150748071581897E-2</v>
      </c>
      <c r="J13" s="17">
        <v>4.7811946854732501E-2</v>
      </c>
      <c r="K13" s="17">
        <v>4.1546307507348897E-2</v>
      </c>
      <c r="L13" s="17">
        <v>2.41156307774173E-2</v>
      </c>
      <c r="M13" s="17"/>
      <c r="N13" s="17">
        <v>2.9871493851190301E-2</v>
      </c>
      <c r="O13" s="17">
        <v>3.2161754756797098E-2</v>
      </c>
      <c r="P13" s="17">
        <v>3.5350491676787797E-2</v>
      </c>
      <c r="Q13" s="17">
        <v>4.01893872227422E-2</v>
      </c>
      <c r="R13" s="17"/>
      <c r="S13" s="17">
        <v>3.11134832230738E-2</v>
      </c>
      <c r="T13" s="17">
        <v>1.8971923700130899E-2</v>
      </c>
      <c r="U13" s="17">
        <v>3.21528394651985E-2</v>
      </c>
      <c r="V13" s="17">
        <v>3.2472719282052302E-2</v>
      </c>
      <c r="W13" s="17">
        <v>4.70593703641062E-2</v>
      </c>
      <c r="X13" s="17">
        <v>3.9337394711463601E-2</v>
      </c>
      <c r="Y13" s="17">
        <v>1.6775474398534398E-2</v>
      </c>
      <c r="Z13" s="17">
        <v>2.26109608670273E-2</v>
      </c>
      <c r="AA13" s="17">
        <v>3.7776758927274098E-2</v>
      </c>
      <c r="AB13" s="17">
        <v>4.65642180144051E-2</v>
      </c>
      <c r="AC13" s="17">
        <v>5.38329834204304E-2</v>
      </c>
      <c r="AD13" s="17">
        <v>6.0224855744817E-2</v>
      </c>
      <c r="AE13" s="17"/>
      <c r="AF13" s="17">
        <v>9.7463705123605707E-2</v>
      </c>
      <c r="AG13" s="17">
        <v>7.5322085911140493E-2</v>
      </c>
      <c r="AH13" s="17">
        <v>6.7500227371236995E-2</v>
      </c>
      <c r="AI13" s="17">
        <v>2.81609119460767E-2</v>
      </c>
      <c r="AJ13" s="17">
        <v>2.9981332205616901E-2</v>
      </c>
      <c r="AK13" s="17">
        <v>2.8365717253166299E-2</v>
      </c>
      <c r="AL13" s="17">
        <v>3.9659330118730199E-2</v>
      </c>
      <c r="AM13" s="17">
        <v>1.38365797317801E-2</v>
      </c>
      <c r="AN13" s="17">
        <v>2.40429082865149E-2</v>
      </c>
      <c r="AO13" s="17">
        <v>2.60765964504923E-2</v>
      </c>
      <c r="AP13" s="17">
        <v>3.5809586359095501E-2</v>
      </c>
      <c r="AQ13" s="17">
        <v>2.8462945861141901E-2</v>
      </c>
      <c r="AR13" s="17">
        <v>2.51551309050452E-2</v>
      </c>
      <c r="AS13" s="17">
        <v>6.0976981771471997E-2</v>
      </c>
      <c r="AT13" s="17">
        <v>0</v>
      </c>
      <c r="AU13" s="17">
        <v>3.42277572954914E-2</v>
      </c>
      <c r="AV13" s="17"/>
      <c r="AW13" s="17">
        <v>3.1654030265416702E-2</v>
      </c>
      <c r="AX13" s="17">
        <v>3.0700280524590302E-2</v>
      </c>
      <c r="AY13" s="17">
        <v>3.8169931596794597E-2</v>
      </c>
      <c r="AZ13" s="17">
        <v>3.7845834030047501E-2</v>
      </c>
      <c r="BA13" s="17">
        <v>3.35577740075748E-2</v>
      </c>
      <c r="BB13" s="17">
        <v>4.1201507452049299E-2</v>
      </c>
      <c r="BC13" s="17"/>
      <c r="BD13" s="17">
        <v>3.56620411313067E-2</v>
      </c>
      <c r="BE13" s="17">
        <v>3.2543544456031602E-2</v>
      </c>
      <c r="BF13" s="17">
        <v>3.0979431201150098E-2</v>
      </c>
      <c r="BG13" s="17">
        <v>3.0238370390192199E-2</v>
      </c>
      <c r="BH13" s="17">
        <v>0</v>
      </c>
      <c r="BI13" s="17"/>
      <c r="BJ13" s="17">
        <v>3.6186255292850897E-2</v>
      </c>
      <c r="BK13" s="17">
        <v>2.5596021539322899E-2</v>
      </c>
      <c r="BL13" s="17"/>
      <c r="BM13" s="17">
        <v>3.7880994849149002E-2</v>
      </c>
      <c r="BN13" s="17">
        <v>1.7016692135701301E-2</v>
      </c>
      <c r="BO13" s="17"/>
      <c r="BP13" s="17">
        <v>1.3356721258369999E-2</v>
      </c>
      <c r="BQ13" s="17">
        <v>2.62926431964518E-2</v>
      </c>
      <c r="BR13" s="17">
        <v>2.94165298354142E-2</v>
      </c>
      <c r="BS13" s="17">
        <v>3.9383831347930602E-2</v>
      </c>
      <c r="BT13" s="17"/>
      <c r="BU13" s="17">
        <v>2.6945753777770799E-2</v>
      </c>
      <c r="BV13" s="17">
        <v>4.3531438440631197E-2</v>
      </c>
      <c r="BW13" s="17"/>
      <c r="BX13" s="17">
        <v>1.37542114692686E-2</v>
      </c>
      <c r="BY13" s="17">
        <v>4.2369591853841503E-2</v>
      </c>
      <c r="BZ13" s="17"/>
      <c r="CA13" s="17">
        <v>2.23446688333418E-2</v>
      </c>
      <c r="CB13" s="17">
        <v>8.9049603836919899E-2</v>
      </c>
      <c r="CC13" s="17">
        <v>4.96123775322415E-3</v>
      </c>
      <c r="CD13" s="17">
        <v>1.5911837426969E-2</v>
      </c>
    </row>
    <row r="14" spans="2:82">
      <c r="B14" s="18" t="s">
        <v>195</v>
      </c>
      <c r="C14" s="19">
        <v>5.5441272213406202E-2</v>
      </c>
      <c r="D14" s="19">
        <v>3.90073631273559E-2</v>
      </c>
      <c r="E14" s="19">
        <v>7.1456639650960996E-2</v>
      </c>
      <c r="F14" s="19"/>
      <c r="G14" s="19">
        <v>3.7335955148128999E-2</v>
      </c>
      <c r="H14" s="19">
        <v>5.08255645547094E-2</v>
      </c>
      <c r="I14" s="19">
        <v>5.2210831557103897E-2</v>
      </c>
      <c r="J14" s="19">
        <v>7.1333134822985797E-2</v>
      </c>
      <c r="K14" s="19">
        <v>5.8264496931497697E-2</v>
      </c>
      <c r="L14" s="19">
        <v>5.9083858323412702E-2</v>
      </c>
      <c r="M14" s="19"/>
      <c r="N14" s="19">
        <v>2.9112444366691501E-2</v>
      </c>
      <c r="O14" s="19">
        <v>5.8740745602884101E-2</v>
      </c>
      <c r="P14" s="19">
        <v>5.6897334162794598E-2</v>
      </c>
      <c r="Q14" s="19">
        <v>7.6958054704933304E-2</v>
      </c>
      <c r="R14" s="19"/>
      <c r="S14" s="19">
        <v>3.7992218987871897E-2</v>
      </c>
      <c r="T14" s="19">
        <v>4.4270611688207603E-2</v>
      </c>
      <c r="U14" s="19">
        <v>9.2995493475955704E-2</v>
      </c>
      <c r="V14" s="19">
        <v>7.0435246667937906E-2</v>
      </c>
      <c r="W14" s="19">
        <v>4.4202585292348599E-2</v>
      </c>
      <c r="X14" s="19">
        <v>5.1387517736916098E-2</v>
      </c>
      <c r="Y14" s="19">
        <v>6.1324809131305003E-2</v>
      </c>
      <c r="Z14" s="19">
        <v>2.86355399452526E-2</v>
      </c>
      <c r="AA14" s="19">
        <v>5.4952261715579501E-2</v>
      </c>
      <c r="AB14" s="19">
        <v>4.6080733168843299E-2</v>
      </c>
      <c r="AC14" s="19">
        <v>8.0433080182032005E-2</v>
      </c>
      <c r="AD14" s="19">
        <v>8.6803178495769295E-2</v>
      </c>
      <c r="AE14" s="19"/>
      <c r="AF14" s="19">
        <v>0.177354769880081</v>
      </c>
      <c r="AG14" s="19">
        <v>7.4720544321434504E-2</v>
      </c>
      <c r="AH14" s="19">
        <v>8.4452925742005899E-2</v>
      </c>
      <c r="AI14" s="19">
        <v>7.1077070844849197E-2</v>
      </c>
      <c r="AJ14" s="19">
        <v>7.1965536652355902E-2</v>
      </c>
      <c r="AK14" s="19">
        <v>3.95928053300236E-2</v>
      </c>
      <c r="AL14" s="19">
        <v>5.41933921352728E-2</v>
      </c>
      <c r="AM14" s="19">
        <v>4.57455877939838E-2</v>
      </c>
      <c r="AN14" s="19">
        <v>5.4259289927182403E-2</v>
      </c>
      <c r="AO14" s="19">
        <v>5.5917706534372197E-2</v>
      </c>
      <c r="AP14" s="19">
        <v>4.6033809652414097E-2</v>
      </c>
      <c r="AQ14" s="19">
        <v>2.71298100929519E-2</v>
      </c>
      <c r="AR14" s="19">
        <v>3.1659245628080902E-2</v>
      </c>
      <c r="AS14" s="19">
        <v>2.7544892451843599E-2</v>
      </c>
      <c r="AT14" s="19">
        <v>0</v>
      </c>
      <c r="AU14" s="19">
        <v>2.5445479277809099E-2</v>
      </c>
      <c r="AV14" s="19"/>
      <c r="AW14" s="19">
        <v>4.1836410567478499E-2</v>
      </c>
      <c r="AX14" s="19">
        <v>5.7301379700135102E-2</v>
      </c>
      <c r="AY14" s="19">
        <v>4.9883115992166598E-2</v>
      </c>
      <c r="AZ14" s="19">
        <v>7.2332797013119995E-2</v>
      </c>
      <c r="BA14" s="19">
        <v>5.1454850508206203E-2</v>
      </c>
      <c r="BB14" s="19">
        <v>5.7062671000908699E-2</v>
      </c>
      <c r="BC14" s="19"/>
      <c r="BD14" s="19">
        <v>8.7943405335521904E-2</v>
      </c>
      <c r="BE14" s="19">
        <v>6.0668888090023902E-2</v>
      </c>
      <c r="BF14" s="19">
        <v>3.5448668389432197E-2</v>
      </c>
      <c r="BG14" s="19">
        <v>2.6555703570593801E-2</v>
      </c>
      <c r="BH14" s="19">
        <v>0</v>
      </c>
      <c r="BI14" s="19"/>
      <c r="BJ14" s="19">
        <v>5.81100201113951E-2</v>
      </c>
      <c r="BK14" s="19">
        <v>3.64140071995337E-2</v>
      </c>
      <c r="BL14" s="19"/>
      <c r="BM14" s="19">
        <v>5.8600525569879498E-2</v>
      </c>
      <c r="BN14" s="19">
        <v>3.8890959298483303E-2</v>
      </c>
      <c r="BO14" s="19"/>
      <c r="BP14" s="19">
        <v>3.2275545831782E-2</v>
      </c>
      <c r="BQ14" s="19">
        <v>4.7463710177909603E-2</v>
      </c>
      <c r="BR14" s="19">
        <v>2.7733471674081099E-2</v>
      </c>
      <c r="BS14" s="19">
        <v>5.9776473448454402E-2</v>
      </c>
      <c r="BT14" s="19"/>
      <c r="BU14" s="19">
        <v>3.91123146594285E-2</v>
      </c>
      <c r="BV14" s="19">
        <v>7.6227369754042401E-2</v>
      </c>
      <c r="BW14" s="19"/>
      <c r="BX14" s="19">
        <v>2.2156498115162501E-2</v>
      </c>
      <c r="BY14" s="19">
        <v>6.8643870509473695E-2</v>
      </c>
      <c r="BZ14" s="19"/>
      <c r="CA14" s="19">
        <v>2.5144493130791298E-2</v>
      </c>
      <c r="CB14" s="19">
        <v>7.06452697045582E-2</v>
      </c>
      <c r="CC14" s="19">
        <v>1.9604972142367699E-2</v>
      </c>
      <c r="CD14" s="19">
        <v>8.7108369822243598E-2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271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264</v>
      </c>
      <c r="C9" s="17">
        <v>0.15898777921714499</v>
      </c>
      <c r="D9" s="17">
        <v>0.17715845677366801</v>
      </c>
      <c r="E9" s="17">
        <v>0.14055614763435501</v>
      </c>
      <c r="F9" s="17"/>
      <c r="G9" s="17">
        <v>0.1766349349886</v>
      </c>
      <c r="H9" s="17">
        <v>0.19802014074584701</v>
      </c>
      <c r="I9" s="17">
        <v>0.18786443043957299</v>
      </c>
      <c r="J9" s="17">
        <v>0.14728678027668701</v>
      </c>
      <c r="K9" s="17">
        <v>0.113834701165677</v>
      </c>
      <c r="L9" s="17">
        <v>0.13162908834034101</v>
      </c>
      <c r="M9" s="17"/>
      <c r="N9" s="17">
        <v>0.190996970565457</v>
      </c>
      <c r="O9" s="17">
        <v>0.14861873666413</v>
      </c>
      <c r="P9" s="17">
        <v>0.15501489642066299</v>
      </c>
      <c r="Q9" s="17">
        <v>0.13956110715721301</v>
      </c>
      <c r="R9" s="17"/>
      <c r="S9" s="17">
        <v>0.216642817487989</v>
      </c>
      <c r="T9" s="17">
        <v>0.15354833676209101</v>
      </c>
      <c r="U9" s="17">
        <v>0.13621614397632001</v>
      </c>
      <c r="V9" s="17">
        <v>0.14573239569318999</v>
      </c>
      <c r="W9" s="17">
        <v>0.15694310783016899</v>
      </c>
      <c r="X9" s="17">
        <v>0.14538051356057699</v>
      </c>
      <c r="Y9" s="17">
        <v>0.14018220335115</v>
      </c>
      <c r="Z9" s="17">
        <v>0.15893097293300901</v>
      </c>
      <c r="AA9" s="17">
        <v>0.179938757856689</v>
      </c>
      <c r="AB9" s="17">
        <v>0.119755859715579</v>
      </c>
      <c r="AC9" s="17">
        <v>0.15376849268371101</v>
      </c>
      <c r="AD9" s="17">
        <v>0.15937738621629599</v>
      </c>
      <c r="AE9" s="17"/>
      <c r="AF9" s="17">
        <v>0.21949745392370901</v>
      </c>
      <c r="AG9" s="17">
        <v>0.22123107305744699</v>
      </c>
      <c r="AH9" s="17">
        <v>0.141335756579126</v>
      </c>
      <c r="AI9" s="17">
        <v>0.101118626034259</v>
      </c>
      <c r="AJ9" s="17">
        <v>0.18610609750238799</v>
      </c>
      <c r="AK9" s="17">
        <v>0.135921692260876</v>
      </c>
      <c r="AL9" s="17">
        <v>0.142814833099948</v>
      </c>
      <c r="AM9" s="17">
        <v>0.15562595254560299</v>
      </c>
      <c r="AN9" s="17">
        <v>0.121766252321618</v>
      </c>
      <c r="AO9" s="17">
        <v>0.16213522679470899</v>
      </c>
      <c r="AP9" s="17">
        <v>0.14398612205543601</v>
      </c>
      <c r="AQ9" s="17">
        <v>0.17434065408260899</v>
      </c>
      <c r="AR9" s="17">
        <v>0.14129315632943401</v>
      </c>
      <c r="AS9" s="17">
        <v>0.19714999328270699</v>
      </c>
      <c r="AT9" s="17">
        <v>0.21910870071835301</v>
      </c>
      <c r="AU9" s="17">
        <v>0.27877018612381299</v>
      </c>
      <c r="AV9" s="17"/>
      <c r="AW9" s="17">
        <v>0.217902473885842</v>
      </c>
      <c r="AX9" s="17">
        <v>0.138265991224748</v>
      </c>
      <c r="AY9" s="17">
        <v>0.182441607855856</v>
      </c>
      <c r="AZ9" s="17">
        <v>0.12179285645428201</v>
      </c>
      <c r="BA9" s="17">
        <v>0.124994435078152</v>
      </c>
      <c r="BB9" s="17">
        <v>0.167545181070588</v>
      </c>
      <c r="BC9" s="17"/>
      <c r="BD9" s="17">
        <v>0.12273433444092099</v>
      </c>
      <c r="BE9" s="17">
        <v>0.14329425633194701</v>
      </c>
      <c r="BF9" s="17">
        <v>0.18086607461640999</v>
      </c>
      <c r="BG9" s="17">
        <v>0.24043364695814901</v>
      </c>
      <c r="BH9" s="17">
        <v>0.22225187015317599</v>
      </c>
      <c r="BI9" s="17"/>
      <c r="BJ9" s="17">
        <v>0.13887699808766299</v>
      </c>
      <c r="BK9" s="17">
        <v>0.248733521087844</v>
      </c>
      <c r="BL9" s="17"/>
      <c r="BM9" s="17">
        <v>0.14743421911308599</v>
      </c>
      <c r="BN9" s="17">
        <v>0.21463469524769699</v>
      </c>
      <c r="BO9" s="17"/>
      <c r="BP9" s="17">
        <v>0.227448537433902</v>
      </c>
      <c r="BQ9" s="17">
        <v>0.225789606688508</v>
      </c>
      <c r="BR9" s="17">
        <v>0.22436863698538301</v>
      </c>
      <c r="BS9" s="17">
        <v>0.13251008965658201</v>
      </c>
      <c r="BT9" s="17"/>
      <c r="BU9" s="17">
        <v>0.188067035930953</v>
      </c>
      <c r="BV9" s="17">
        <v>0.121971070436787</v>
      </c>
      <c r="BW9" s="17"/>
      <c r="BX9" s="17">
        <v>0.240068508116735</v>
      </c>
      <c r="BY9" s="17">
        <v>0.12682663880940101</v>
      </c>
      <c r="BZ9" s="17"/>
      <c r="CA9" s="17">
        <v>0.21686756575701099</v>
      </c>
      <c r="CB9" s="17">
        <v>8.7637530941285499E-2</v>
      </c>
      <c r="CC9" s="17">
        <v>0.25867857564125502</v>
      </c>
      <c r="CD9" s="17">
        <v>0.105782674423231</v>
      </c>
    </row>
    <row r="10" spans="2:82">
      <c r="B10" s="18" t="s">
        <v>265</v>
      </c>
      <c r="C10" s="17">
        <v>0.39600975024170498</v>
      </c>
      <c r="D10" s="17">
        <v>0.425538459070954</v>
      </c>
      <c r="E10" s="17">
        <v>0.36866571476558502</v>
      </c>
      <c r="F10" s="17"/>
      <c r="G10" s="17">
        <v>0.41311537707275198</v>
      </c>
      <c r="H10" s="17">
        <v>0.39734589718089303</v>
      </c>
      <c r="I10" s="17">
        <v>0.374721498450857</v>
      </c>
      <c r="J10" s="17">
        <v>0.39397489480540299</v>
      </c>
      <c r="K10" s="17">
        <v>0.37426653059733</v>
      </c>
      <c r="L10" s="17">
        <v>0.41714085727618</v>
      </c>
      <c r="M10" s="17"/>
      <c r="N10" s="17">
        <v>0.44693530903440098</v>
      </c>
      <c r="O10" s="17">
        <v>0.41591057770688999</v>
      </c>
      <c r="P10" s="17">
        <v>0.36461797524578798</v>
      </c>
      <c r="Q10" s="17">
        <v>0.34776993113691101</v>
      </c>
      <c r="R10" s="17"/>
      <c r="S10" s="17">
        <v>0.37113974373604902</v>
      </c>
      <c r="T10" s="17">
        <v>0.41923801470217298</v>
      </c>
      <c r="U10" s="17">
        <v>0.40479676565663902</v>
      </c>
      <c r="V10" s="17">
        <v>0.361221008626538</v>
      </c>
      <c r="W10" s="17">
        <v>0.41067836950662301</v>
      </c>
      <c r="X10" s="17">
        <v>0.36523765600591102</v>
      </c>
      <c r="Y10" s="17">
        <v>0.42888974692248999</v>
      </c>
      <c r="Z10" s="17">
        <v>0.38191595490054298</v>
      </c>
      <c r="AA10" s="17">
        <v>0.40797194124245401</v>
      </c>
      <c r="AB10" s="17">
        <v>0.43466585209046399</v>
      </c>
      <c r="AC10" s="17">
        <v>0.371807083144091</v>
      </c>
      <c r="AD10" s="17">
        <v>0.362068790702892</v>
      </c>
      <c r="AE10" s="17"/>
      <c r="AF10" s="17">
        <v>0.31984426993599502</v>
      </c>
      <c r="AG10" s="17">
        <v>0.30444726386243598</v>
      </c>
      <c r="AH10" s="17">
        <v>0.37609125342671901</v>
      </c>
      <c r="AI10" s="17">
        <v>0.43279720513931003</v>
      </c>
      <c r="AJ10" s="17">
        <v>0.3308677288754</v>
      </c>
      <c r="AK10" s="17">
        <v>0.38332326513258602</v>
      </c>
      <c r="AL10" s="17">
        <v>0.39099398173664501</v>
      </c>
      <c r="AM10" s="17">
        <v>0.41606699151181198</v>
      </c>
      <c r="AN10" s="17">
        <v>0.42633706819115502</v>
      </c>
      <c r="AO10" s="17">
        <v>0.41085003474036003</v>
      </c>
      <c r="AP10" s="17">
        <v>0.45729681363834201</v>
      </c>
      <c r="AQ10" s="17">
        <v>0.41146355103875998</v>
      </c>
      <c r="AR10" s="17">
        <v>0.39576803678932498</v>
      </c>
      <c r="AS10" s="17">
        <v>0.42787215423355801</v>
      </c>
      <c r="AT10" s="17">
        <v>0.49433435264772801</v>
      </c>
      <c r="AU10" s="17">
        <v>0.44802547750779798</v>
      </c>
      <c r="AV10" s="17"/>
      <c r="AW10" s="17">
        <v>0.39382265818440898</v>
      </c>
      <c r="AX10" s="17">
        <v>0.42960156188036203</v>
      </c>
      <c r="AY10" s="17">
        <v>0.36816360438757401</v>
      </c>
      <c r="AZ10" s="17">
        <v>0.37924686461042201</v>
      </c>
      <c r="BA10" s="17">
        <v>0.39026669317828599</v>
      </c>
      <c r="BB10" s="17">
        <v>0.38357883341801502</v>
      </c>
      <c r="BC10" s="17"/>
      <c r="BD10" s="17">
        <v>0.35981919662242601</v>
      </c>
      <c r="BE10" s="17">
        <v>0.380656067875209</v>
      </c>
      <c r="BF10" s="17">
        <v>0.43934870603280701</v>
      </c>
      <c r="BG10" s="17">
        <v>0.44728283727054002</v>
      </c>
      <c r="BH10" s="17">
        <v>0.52208771696682799</v>
      </c>
      <c r="BI10" s="17"/>
      <c r="BJ10" s="17">
        <v>0.40038570337717799</v>
      </c>
      <c r="BK10" s="17">
        <v>0.377626933520402</v>
      </c>
      <c r="BL10" s="17"/>
      <c r="BM10" s="17">
        <v>0.399233446276821</v>
      </c>
      <c r="BN10" s="17">
        <v>0.38137374640579103</v>
      </c>
      <c r="BO10" s="17"/>
      <c r="BP10" s="17">
        <v>0.394530616294477</v>
      </c>
      <c r="BQ10" s="17">
        <v>0.41129099101007999</v>
      </c>
      <c r="BR10" s="17">
        <v>0.39394964601490801</v>
      </c>
      <c r="BS10" s="17">
        <v>0.40006473678725701</v>
      </c>
      <c r="BT10" s="17"/>
      <c r="BU10" s="17">
        <v>0.421746469116347</v>
      </c>
      <c r="BV10" s="17">
        <v>0.36324795591797998</v>
      </c>
      <c r="BW10" s="17"/>
      <c r="BX10" s="17">
        <v>0.43563233406632001</v>
      </c>
      <c r="BY10" s="17">
        <v>0.38029322303486202</v>
      </c>
      <c r="BZ10" s="17"/>
      <c r="CA10" s="17">
        <v>0.49047328177828697</v>
      </c>
      <c r="CB10" s="17">
        <v>0.26934069502340602</v>
      </c>
      <c r="CC10" s="17">
        <v>0.51596428215464896</v>
      </c>
      <c r="CD10" s="17">
        <v>0.36486498223087499</v>
      </c>
    </row>
    <row r="11" spans="2:82" ht="28.9">
      <c r="B11" s="18" t="s">
        <v>266</v>
      </c>
      <c r="C11" s="17">
        <v>0.28312948551716599</v>
      </c>
      <c r="D11" s="17">
        <v>0.26788960933404099</v>
      </c>
      <c r="E11" s="17">
        <v>0.29705798693165097</v>
      </c>
      <c r="F11" s="17"/>
      <c r="G11" s="17">
        <v>0.25038918914147301</v>
      </c>
      <c r="H11" s="17">
        <v>0.24482632599197701</v>
      </c>
      <c r="I11" s="17">
        <v>0.27065108007806199</v>
      </c>
      <c r="J11" s="17">
        <v>0.29391031397279599</v>
      </c>
      <c r="K11" s="17">
        <v>0.34210748539743802</v>
      </c>
      <c r="L11" s="17">
        <v>0.29803519395224398</v>
      </c>
      <c r="M11" s="17"/>
      <c r="N11" s="17">
        <v>0.24626586505978301</v>
      </c>
      <c r="O11" s="17">
        <v>0.27341817165508497</v>
      </c>
      <c r="P11" s="17">
        <v>0.28769768738693202</v>
      </c>
      <c r="Q11" s="17">
        <v>0.33279449316222798</v>
      </c>
      <c r="R11" s="17"/>
      <c r="S11" s="17">
        <v>0.266635915185294</v>
      </c>
      <c r="T11" s="17">
        <v>0.27846154130204698</v>
      </c>
      <c r="U11" s="17">
        <v>0.29868868912783098</v>
      </c>
      <c r="V11" s="17">
        <v>0.33774755608238499</v>
      </c>
      <c r="W11" s="17">
        <v>0.281605198391916</v>
      </c>
      <c r="X11" s="17">
        <v>0.30222050403440898</v>
      </c>
      <c r="Y11" s="17">
        <v>0.25751653957746901</v>
      </c>
      <c r="Z11" s="17">
        <v>0.309954127788098</v>
      </c>
      <c r="AA11" s="17">
        <v>0.24879429101694001</v>
      </c>
      <c r="AB11" s="17">
        <v>0.28714704795424401</v>
      </c>
      <c r="AC11" s="17">
        <v>0.28529983103919099</v>
      </c>
      <c r="AD11" s="17">
        <v>0.264032631482916</v>
      </c>
      <c r="AE11" s="17"/>
      <c r="AF11" s="17">
        <v>0.27844964902239799</v>
      </c>
      <c r="AG11" s="17">
        <v>0.27605879255813498</v>
      </c>
      <c r="AH11" s="17">
        <v>0.26366509070000799</v>
      </c>
      <c r="AI11" s="17">
        <v>0.33049757401618701</v>
      </c>
      <c r="AJ11" s="17">
        <v>0.309131084399072</v>
      </c>
      <c r="AK11" s="17">
        <v>0.31800279901074102</v>
      </c>
      <c r="AL11" s="17">
        <v>0.29428158338681198</v>
      </c>
      <c r="AM11" s="17">
        <v>0.29508381873581802</v>
      </c>
      <c r="AN11" s="17">
        <v>0.26974697165526701</v>
      </c>
      <c r="AO11" s="17">
        <v>0.29723749316110498</v>
      </c>
      <c r="AP11" s="17">
        <v>0.239297898542396</v>
      </c>
      <c r="AQ11" s="17">
        <v>0.276755139689567</v>
      </c>
      <c r="AR11" s="17">
        <v>0.306809992027124</v>
      </c>
      <c r="AS11" s="17">
        <v>0.21170499670109699</v>
      </c>
      <c r="AT11" s="17">
        <v>0.21172139528959499</v>
      </c>
      <c r="AU11" s="17">
        <v>0.20043560159520901</v>
      </c>
      <c r="AV11" s="17"/>
      <c r="AW11" s="17">
        <v>0.25493531478869103</v>
      </c>
      <c r="AX11" s="17">
        <v>0.26738514484748299</v>
      </c>
      <c r="AY11" s="17">
        <v>0.27502563695437898</v>
      </c>
      <c r="AZ11" s="17">
        <v>0.31433541633364698</v>
      </c>
      <c r="BA11" s="17">
        <v>0.33412271907591401</v>
      </c>
      <c r="BB11" s="17">
        <v>0.28054476501793302</v>
      </c>
      <c r="BC11" s="17"/>
      <c r="BD11" s="17">
        <v>0.33048541772302797</v>
      </c>
      <c r="BE11" s="17">
        <v>0.28335980544881101</v>
      </c>
      <c r="BF11" s="17">
        <v>0.25655751996488302</v>
      </c>
      <c r="BG11" s="17">
        <v>0.20126330090150199</v>
      </c>
      <c r="BH11" s="17">
        <v>0.22662095009148001</v>
      </c>
      <c r="BI11" s="17"/>
      <c r="BJ11" s="17">
        <v>0.28979982980449398</v>
      </c>
      <c r="BK11" s="17">
        <v>0.25885273666318098</v>
      </c>
      <c r="BL11" s="17"/>
      <c r="BM11" s="17">
        <v>0.28601096332320602</v>
      </c>
      <c r="BN11" s="17">
        <v>0.27195918166034999</v>
      </c>
      <c r="BO11" s="17"/>
      <c r="BP11" s="17">
        <v>0.265220939918002</v>
      </c>
      <c r="BQ11" s="17">
        <v>0.24330560432457099</v>
      </c>
      <c r="BR11" s="17">
        <v>0.27166175918247598</v>
      </c>
      <c r="BS11" s="17">
        <v>0.29154727134253899</v>
      </c>
      <c r="BT11" s="17"/>
      <c r="BU11" s="17">
        <v>0.26083420520761602</v>
      </c>
      <c r="BV11" s="17">
        <v>0.311510468790482</v>
      </c>
      <c r="BW11" s="17"/>
      <c r="BX11" s="17">
        <v>0.22875043354652499</v>
      </c>
      <c r="BY11" s="17">
        <v>0.30469925122355901</v>
      </c>
      <c r="BZ11" s="17"/>
      <c r="CA11" s="17">
        <v>0.17008143614070001</v>
      </c>
      <c r="CB11" s="17">
        <v>0.38125878125013102</v>
      </c>
      <c r="CC11" s="17">
        <v>0.16010143652457101</v>
      </c>
      <c r="CD11" s="17">
        <v>0.34992363885823302</v>
      </c>
    </row>
    <row r="12" spans="2:82">
      <c r="B12" s="18" t="s">
        <v>267</v>
      </c>
      <c r="C12" s="17">
        <v>6.9574380810171602E-2</v>
      </c>
      <c r="D12" s="17">
        <v>5.7116334609293697E-2</v>
      </c>
      <c r="E12" s="17">
        <v>8.1647441063617598E-2</v>
      </c>
      <c r="F12" s="17"/>
      <c r="G12" s="17">
        <v>7.9952744712253304E-2</v>
      </c>
      <c r="H12" s="17">
        <v>8.2043980202072E-2</v>
      </c>
      <c r="I12" s="17">
        <v>7.2898086744883905E-2</v>
      </c>
      <c r="J12" s="17">
        <v>4.9231790288182802E-2</v>
      </c>
      <c r="K12" s="17">
        <v>7.42773803607224E-2</v>
      </c>
      <c r="L12" s="17">
        <v>6.3168718448559896E-2</v>
      </c>
      <c r="M12" s="17"/>
      <c r="N12" s="17">
        <v>5.7336117477036597E-2</v>
      </c>
      <c r="O12" s="17">
        <v>6.4447613205992002E-2</v>
      </c>
      <c r="P12" s="17">
        <v>9.4095464471813106E-2</v>
      </c>
      <c r="Q12" s="17">
        <v>6.41738266434463E-2</v>
      </c>
      <c r="R12" s="17"/>
      <c r="S12" s="17">
        <v>6.5940545013087506E-2</v>
      </c>
      <c r="T12" s="17">
        <v>7.9828824147348904E-2</v>
      </c>
      <c r="U12" s="17">
        <v>4.3957252056384802E-2</v>
      </c>
      <c r="V12" s="17">
        <v>5.7384601249628402E-2</v>
      </c>
      <c r="W12" s="17">
        <v>7.4461229217597999E-2</v>
      </c>
      <c r="X12" s="17">
        <v>8.7342540209706401E-2</v>
      </c>
      <c r="Y12" s="17">
        <v>7.1225630747598495E-2</v>
      </c>
      <c r="Z12" s="17">
        <v>5.9466157973660901E-2</v>
      </c>
      <c r="AA12" s="17">
        <v>7.0729472753854397E-2</v>
      </c>
      <c r="AB12" s="17">
        <v>8.1839222911643694E-2</v>
      </c>
      <c r="AC12" s="17">
        <v>6.2442688551575899E-2</v>
      </c>
      <c r="AD12" s="17">
        <v>6.2204341588851603E-2</v>
      </c>
      <c r="AE12" s="17"/>
      <c r="AF12" s="17">
        <v>4.6935320473486301E-2</v>
      </c>
      <c r="AG12" s="17">
        <v>7.6726423392484699E-2</v>
      </c>
      <c r="AH12" s="17">
        <v>5.8088623768160701E-2</v>
      </c>
      <c r="AI12" s="17">
        <v>3.6119972317153699E-2</v>
      </c>
      <c r="AJ12" s="17">
        <v>8.0983291387279596E-2</v>
      </c>
      <c r="AK12" s="17">
        <v>9.1340437920655895E-2</v>
      </c>
      <c r="AL12" s="17">
        <v>8.3441042274261398E-2</v>
      </c>
      <c r="AM12" s="17">
        <v>4.4434906023945599E-2</v>
      </c>
      <c r="AN12" s="17">
        <v>9.9923100633440995E-2</v>
      </c>
      <c r="AO12" s="17">
        <v>4.4891732647182297E-2</v>
      </c>
      <c r="AP12" s="17">
        <v>6.6269238296178007E-2</v>
      </c>
      <c r="AQ12" s="17">
        <v>7.4198103802216406E-2</v>
      </c>
      <c r="AR12" s="17">
        <v>9.7628752148236506E-2</v>
      </c>
      <c r="AS12" s="17">
        <v>0.115017576064269</v>
      </c>
      <c r="AT12" s="17">
        <v>5.0526611538693103E-2</v>
      </c>
      <c r="AU12" s="17">
        <v>2.4482146643284301E-2</v>
      </c>
      <c r="AV12" s="17"/>
      <c r="AW12" s="17">
        <v>5.6189650338826398E-2</v>
      </c>
      <c r="AX12" s="17">
        <v>6.6433333185656904E-2</v>
      </c>
      <c r="AY12" s="17">
        <v>7.4324014460126597E-2</v>
      </c>
      <c r="AZ12" s="17">
        <v>7.9281510780029901E-2</v>
      </c>
      <c r="BA12" s="17">
        <v>7.38141573228355E-2</v>
      </c>
      <c r="BB12" s="17">
        <v>8.1130533039851405E-2</v>
      </c>
      <c r="BC12" s="17"/>
      <c r="BD12" s="17">
        <v>7.4005300887552403E-2</v>
      </c>
      <c r="BE12" s="17">
        <v>8.0639793625123496E-2</v>
      </c>
      <c r="BF12" s="17">
        <v>4.7254781623601298E-2</v>
      </c>
      <c r="BG12" s="17">
        <v>5.9271387153773898E-2</v>
      </c>
      <c r="BH12" s="17">
        <v>2.9039462788516001E-2</v>
      </c>
      <c r="BI12" s="17"/>
      <c r="BJ12" s="17">
        <v>7.3296047052385793E-2</v>
      </c>
      <c r="BK12" s="17">
        <v>5.3110963422092497E-2</v>
      </c>
      <c r="BL12" s="17"/>
      <c r="BM12" s="17">
        <v>7.0367701640102906E-2</v>
      </c>
      <c r="BN12" s="17">
        <v>6.73800179475504E-2</v>
      </c>
      <c r="BO12" s="17"/>
      <c r="BP12" s="17">
        <v>5.64378760444222E-2</v>
      </c>
      <c r="BQ12" s="17">
        <v>6.4596427654324301E-2</v>
      </c>
      <c r="BR12" s="17">
        <v>5.81998491842401E-2</v>
      </c>
      <c r="BS12" s="17">
        <v>7.2641207991215997E-2</v>
      </c>
      <c r="BT12" s="17"/>
      <c r="BU12" s="17">
        <v>6.3419831945792607E-2</v>
      </c>
      <c r="BV12" s="17">
        <v>7.7408870708911698E-2</v>
      </c>
      <c r="BW12" s="17"/>
      <c r="BX12" s="17">
        <v>4.8962558078197597E-2</v>
      </c>
      <c r="BY12" s="17">
        <v>7.7750179596631303E-2</v>
      </c>
      <c r="BZ12" s="17"/>
      <c r="CA12" s="17">
        <v>7.2392870979700097E-2</v>
      </c>
      <c r="CB12" s="17">
        <v>0.116015984092629</v>
      </c>
      <c r="CC12" s="17">
        <v>3.0071943715752801E-2</v>
      </c>
      <c r="CD12" s="17">
        <v>6.6431405872613702E-2</v>
      </c>
    </row>
    <row r="13" spans="2:82">
      <c r="B13" s="18" t="s">
        <v>268</v>
      </c>
      <c r="C13" s="17">
        <v>2.3826835993093501E-2</v>
      </c>
      <c r="D13" s="17">
        <v>2.8566006264375599E-2</v>
      </c>
      <c r="E13" s="17">
        <v>1.9375240556764501E-2</v>
      </c>
      <c r="F13" s="17"/>
      <c r="G13" s="17">
        <v>2.58045921788909E-2</v>
      </c>
      <c r="H13" s="17">
        <v>2.13636059826606E-2</v>
      </c>
      <c r="I13" s="17">
        <v>2.4556118493879401E-2</v>
      </c>
      <c r="J13" s="17">
        <v>2.44901297784746E-2</v>
      </c>
      <c r="K13" s="17">
        <v>3.0559023025303399E-2</v>
      </c>
      <c r="L13" s="17">
        <v>1.8871020424326802E-2</v>
      </c>
      <c r="M13" s="17"/>
      <c r="N13" s="17">
        <v>1.6397957152328099E-2</v>
      </c>
      <c r="O13" s="17">
        <v>2.8110611822354501E-2</v>
      </c>
      <c r="P13" s="17">
        <v>2.6818463598724699E-2</v>
      </c>
      <c r="Q13" s="17">
        <v>2.4530867211933E-2</v>
      </c>
      <c r="R13" s="17"/>
      <c r="S13" s="17">
        <v>2.2825951005261899E-2</v>
      </c>
      <c r="T13" s="17">
        <v>1.34120061970392E-2</v>
      </c>
      <c r="U13" s="17">
        <v>2.8418946880465E-2</v>
      </c>
      <c r="V13" s="17">
        <v>2.0184222365477501E-2</v>
      </c>
      <c r="W13" s="17">
        <v>2.8695016358342099E-2</v>
      </c>
      <c r="X13" s="17">
        <v>3.2734793771620599E-2</v>
      </c>
      <c r="Y13" s="17">
        <v>1.9289097242044102E-2</v>
      </c>
      <c r="Z13" s="17">
        <v>6.0898523091691796E-3</v>
      </c>
      <c r="AA13" s="17">
        <v>2.07642307890657E-2</v>
      </c>
      <c r="AB13" s="17">
        <v>3.2775936871202102E-2</v>
      </c>
      <c r="AC13" s="17">
        <v>2.6357899715389599E-2</v>
      </c>
      <c r="AD13" s="17">
        <v>5.0138829576521403E-2</v>
      </c>
      <c r="AE13" s="17"/>
      <c r="AF13" s="17">
        <v>0</v>
      </c>
      <c r="AG13" s="17">
        <v>6.0779271997421801E-2</v>
      </c>
      <c r="AH13" s="17">
        <v>5.06567385422994E-2</v>
      </c>
      <c r="AI13" s="17">
        <v>1.8232794794028801E-2</v>
      </c>
      <c r="AJ13" s="17">
        <v>1.20133890832142E-2</v>
      </c>
      <c r="AK13" s="17">
        <v>2.2899464271373599E-2</v>
      </c>
      <c r="AL13" s="17">
        <v>2.33051548757571E-2</v>
      </c>
      <c r="AM13" s="17">
        <v>1.8912579792879001E-2</v>
      </c>
      <c r="AN13" s="17">
        <v>2.2637109411132499E-2</v>
      </c>
      <c r="AO13" s="17">
        <v>1.7891113498915302E-2</v>
      </c>
      <c r="AP13" s="17">
        <v>3.3547812832806202E-2</v>
      </c>
      <c r="AQ13" s="17">
        <v>1.79174371444232E-2</v>
      </c>
      <c r="AR13" s="17">
        <v>7.1964782972865297E-3</v>
      </c>
      <c r="AS13" s="17">
        <v>9.4160326020766294E-3</v>
      </c>
      <c r="AT13" s="17">
        <v>0</v>
      </c>
      <c r="AU13" s="17">
        <v>1.3346454899183201E-2</v>
      </c>
      <c r="AV13" s="17"/>
      <c r="AW13" s="17">
        <v>2.6428144525030599E-2</v>
      </c>
      <c r="AX13" s="17">
        <v>2.1076338141394001E-2</v>
      </c>
      <c r="AY13" s="17">
        <v>2.5666813022977599E-2</v>
      </c>
      <c r="AZ13" s="17">
        <v>2.7491075116345302E-2</v>
      </c>
      <c r="BA13" s="17">
        <v>1.01962590141885E-2</v>
      </c>
      <c r="BB13" s="17">
        <v>3.57812712600203E-2</v>
      </c>
      <c r="BC13" s="17"/>
      <c r="BD13" s="17">
        <v>2.11231771014379E-2</v>
      </c>
      <c r="BE13" s="17">
        <v>3.1815548803049799E-2</v>
      </c>
      <c r="BF13" s="17">
        <v>2.1747571360767898E-2</v>
      </c>
      <c r="BG13" s="17">
        <v>1.24351803792791E-2</v>
      </c>
      <c r="BH13" s="17">
        <v>0</v>
      </c>
      <c r="BI13" s="17"/>
      <c r="BJ13" s="17">
        <v>2.39042140248623E-2</v>
      </c>
      <c r="BK13" s="17">
        <v>2.1730141910491298E-2</v>
      </c>
      <c r="BL13" s="17"/>
      <c r="BM13" s="17">
        <v>2.43281428721869E-2</v>
      </c>
      <c r="BN13" s="17">
        <v>2.0438151292057199E-2</v>
      </c>
      <c r="BO13" s="17"/>
      <c r="BP13" s="17">
        <v>2.1873039456518101E-2</v>
      </c>
      <c r="BQ13" s="17">
        <v>2.0691311360797202E-2</v>
      </c>
      <c r="BR13" s="17">
        <v>1.48848285094154E-2</v>
      </c>
      <c r="BS13" s="17">
        <v>2.4819941803566899E-2</v>
      </c>
      <c r="BT13" s="17"/>
      <c r="BU13" s="17">
        <v>2.0677009532866299E-2</v>
      </c>
      <c r="BV13" s="17">
        <v>2.7836436717569E-2</v>
      </c>
      <c r="BW13" s="17"/>
      <c r="BX13" s="17">
        <v>1.5794909872967201E-2</v>
      </c>
      <c r="BY13" s="17">
        <v>2.7012745976881299E-2</v>
      </c>
      <c r="BZ13" s="17"/>
      <c r="CA13" s="17">
        <v>3.0921921528706198E-2</v>
      </c>
      <c r="CB13" s="17">
        <v>4.8577817615446703E-2</v>
      </c>
      <c r="CC13" s="17">
        <v>5.6812133611708797E-3</v>
      </c>
      <c r="CD13" s="17">
        <v>1.7576874134945301E-2</v>
      </c>
    </row>
    <row r="14" spans="2:82">
      <c r="B14" s="18" t="s">
        <v>195</v>
      </c>
      <c r="C14" s="19">
        <v>6.8471768220719598E-2</v>
      </c>
      <c r="D14" s="19">
        <v>4.3731133947666499E-2</v>
      </c>
      <c r="E14" s="19">
        <v>9.2697469048027004E-2</v>
      </c>
      <c r="F14" s="19"/>
      <c r="G14" s="19">
        <v>5.4103161906029699E-2</v>
      </c>
      <c r="H14" s="19">
        <v>5.64000498965503E-2</v>
      </c>
      <c r="I14" s="19">
        <v>6.9308785792744895E-2</v>
      </c>
      <c r="J14" s="19">
        <v>9.1106090878456794E-2</v>
      </c>
      <c r="K14" s="19">
        <v>6.4954879453529402E-2</v>
      </c>
      <c r="L14" s="19">
        <v>7.1155121558349202E-2</v>
      </c>
      <c r="M14" s="19"/>
      <c r="N14" s="19">
        <v>4.2067780710993402E-2</v>
      </c>
      <c r="O14" s="19">
        <v>6.94942889455476E-2</v>
      </c>
      <c r="P14" s="19">
        <v>7.1755512876078897E-2</v>
      </c>
      <c r="Q14" s="19">
        <v>9.1169774688269201E-2</v>
      </c>
      <c r="R14" s="19"/>
      <c r="S14" s="19">
        <v>5.6815027572319002E-2</v>
      </c>
      <c r="T14" s="19">
        <v>5.5511276889300999E-2</v>
      </c>
      <c r="U14" s="19">
        <v>8.7922202302359906E-2</v>
      </c>
      <c r="V14" s="19">
        <v>7.7730215982781597E-2</v>
      </c>
      <c r="W14" s="19">
        <v>4.7617078695353199E-2</v>
      </c>
      <c r="X14" s="19">
        <v>6.7083992417776905E-2</v>
      </c>
      <c r="Y14" s="19">
        <v>8.2896782159247701E-2</v>
      </c>
      <c r="Z14" s="19">
        <v>8.3642934095520302E-2</v>
      </c>
      <c r="AA14" s="19">
        <v>7.1801306340996504E-2</v>
      </c>
      <c r="AB14" s="19">
        <v>4.3816080456866899E-2</v>
      </c>
      <c r="AC14" s="19">
        <v>0.100324004866041</v>
      </c>
      <c r="AD14" s="19">
        <v>0.102178020432522</v>
      </c>
      <c r="AE14" s="19"/>
      <c r="AF14" s="19">
        <v>0.13527330664441101</v>
      </c>
      <c r="AG14" s="19">
        <v>6.0757175132076097E-2</v>
      </c>
      <c r="AH14" s="19">
        <v>0.110162536983686</v>
      </c>
      <c r="AI14" s="19">
        <v>8.1233827699061401E-2</v>
      </c>
      <c r="AJ14" s="19">
        <v>8.0898408752645506E-2</v>
      </c>
      <c r="AK14" s="19">
        <v>4.85123414037682E-2</v>
      </c>
      <c r="AL14" s="19">
        <v>6.5163404626575896E-2</v>
      </c>
      <c r="AM14" s="19">
        <v>6.98757513899428E-2</v>
      </c>
      <c r="AN14" s="19">
        <v>5.9589497787385197E-2</v>
      </c>
      <c r="AO14" s="19">
        <v>6.6994399157727993E-2</v>
      </c>
      <c r="AP14" s="19">
        <v>5.96021146348421E-2</v>
      </c>
      <c r="AQ14" s="19">
        <v>4.5325114242423997E-2</v>
      </c>
      <c r="AR14" s="19">
        <v>5.1303584408594401E-2</v>
      </c>
      <c r="AS14" s="19">
        <v>3.8839247116291102E-2</v>
      </c>
      <c r="AT14" s="19">
        <v>2.4308939805631698E-2</v>
      </c>
      <c r="AU14" s="19">
        <v>3.4940133230712503E-2</v>
      </c>
      <c r="AV14" s="19"/>
      <c r="AW14" s="19">
        <v>5.0721758277201497E-2</v>
      </c>
      <c r="AX14" s="19">
        <v>7.7237630720356401E-2</v>
      </c>
      <c r="AY14" s="19">
        <v>7.4378323319086906E-2</v>
      </c>
      <c r="AZ14" s="19">
        <v>7.7852276705273907E-2</v>
      </c>
      <c r="BA14" s="19">
        <v>6.6605736330623999E-2</v>
      </c>
      <c r="BB14" s="19">
        <v>5.1419416193591999E-2</v>
      </c>
      <c r="BC14" s="19"/>
      <c r="BD14" s="19">
        <v>9.1832573224634798E-2</v>
      </c>
      <c r="BE14" s="19">
        <v>8.0234527915859097E-2</v>
      </c>
      <c r="BF14" s="19">
        <v>5.42253464015316E-2</v>
      </c>
      <c r="BG14" s="19">
        <v>3.9313647336755603E-2</v>
      </c>
      <c r="BH14" s="19">
        <v>0</v>
      </c>
      <c r="BI14" s="19"/>
      <c r="BJ14" s="19">
        <v>7.3737207653416695E-2</v>
      </c>
      <c r="BK14" s="19">
        <v>3.9945703395989497E-2</v>
      </c>
      <c r="BL14" s="19"/>
      <c r="BM14" s="19">
        <v>7.2625526774596799E-2</v>
      </c>
      <c r="BN14" s="19">
        <v>4.4214207446554799E-2</v>
      </c>
      <c r="BO14" s="19"/>
      <c r="BP14" s="19">
        <v>3.4488990852679001E-2</v>
      </c>
      <c r="BQ14" s="19">
        <v>3.4326058961719398E-2</v>
      </c>
      <c r="BR14" s="19">
        <v>3.6935280123577698E-2</v>
      </c>
      <c r="BS14" s="19">
        <v>7.84167524188389E-2</v>
      </c>
      <c r="BT14" s="19"/>
      <c r="BU14" s="19">
        <v>4.5255448266425503E-2</v>
      </c>
      <c r="BV14" s="19">
        <v>9.8025197428269997E-2</v>
      </c>
      <c r="BW14" s="19"/>
      <c r="BX14" s="19">
        <v>3.0791256319255899E-2</v>
      </c>
      <c r="BY14" s="19">
        <v>8.34179613586645E-2</v>
      </c>
      <c r="BZ14" s="19"/>
      <c r="CA14" s="19">
        <v>1.9262923815595599E-2</v>
      </c>
      <c r="CB14" s="19">
        <v>9.7169191077102202E-2</v>
      </c>
      <c r="CC14" s="19">
        <v>2.9502548602601101E-2</v>
      </c>
      <c r="CD14" s="19">
        <v>9.5420424480101698E-2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57.6">
      <c r="B9" s="18" t="s">
        <v>272</v>
      </c>
      <c r="C9" s="17">
        <v>0.49779920849863202</v>
      </c>
      <c r="D9" s="17">
        <v>0.53391946880851704</v>
      </c>
      <c r="E9" s="17">
        <v>0.461929914422882</v>
      </c>
      <c r="F9" s="17"/>
      <c r="G9" s="17">
        <v>0.442782119896242</v>
      </c>
      <c r="H9" s="17">
        <v>0.44589400348818797</v>
      </c>
      <c r="I9" s="17">
        <v>0.477914103545305</v>
      </c>
      <c r="J9" s="17">
        <v>0.477940662025509</v>
      </c>
      <c r="K9" s="17">
        <v>0.52641289431600002</v>
      </c>
      <c r="L9" s="17">
        <v>0.58992516068780199</v>
      </c>
      <c r="M9" s="17"/>
      <c r="N9" s="17">
        <v>0.58306957066724396</v>
      </c>
      <c r="O9" s="17">
        <v>0.51988955647273005</v>
      </c>
      <c r="P9" s="17">
        <v>0.44979816745428097</v>
      </c>
      <c r="Q9" s="17">
        <v>0.42587933916751503</v>
      </c>
      <c r="R9" s="17"/>
      <c r="S9" s="17">
        <v>0.47120581481632201</v>
      </c>
      <c r="T9" s="17">
        <v>0.54457220278107998</v>
      </c>
      <c r="U9" s="17">
        <v>0.50699215562227795</v>
      </c>
      <c r="V9" s="17">
        <v>0.44865826626615801</v>
      </c>
      <c r="W9" s="17">
        <v>0.504170552931406</v>
      </c>
      <c r="X9" s="17">
        <v>0.45456198426188299</v>
      </c>
      <c r="Y9" s="17">
        <v>0.51904992527266502</v>
      </c>
      <c r="Z9" s="17">
        <v>0.52233773042730602</v>
      </c>
      <c r="AA9" s="17">
        <v>0.50304032699580103</v>
      </c>
      <c r="AB9" s="17">
        <v>0.54170784947312201</v>
      </c>
      <c r="AC9" s="17">
        <v>0.47939818682621799</v>
      </c>
      <c r="AD9" s="17">
        <v>0.447330243068087</v>
      </c>
      <c r="AE9" s="17"/>
      <c r="AF9" s="17">
        <v>0.162364025984852</v>
      </c>
      <c r="AG9" s="17">
        <v>0.37722318247702902</v>
      </c>
      <c r="AH9" s="17">
        <v>0.45824368704715202</v>
      </c>
      <c r="AI9" s="17">
        <v>0.47050469443798798</v>
      </c>
      <c r="AJ9" s="17">
        <v>0.45025599307060699</v>
      </c>
      <c r="AK9" s="17">
        <v>0.51674525059300902</v>
      </c>
      <c r="AL9" s="17">
        <v>0.493849852643028</v>
      </c>
      <c r="AM9" s="17">
        <v>0.48667094639664299</v>
      </c>
      <c r="AN9" s="17">
        <v>0.49196560242162402</v>
      </c>
      <c r="AO9" s="17">
        <v>0.52012167520475305</v>
      </c>
      <c r="AP9" s="17">
        <v>0.52981909473944899</v>
      </c>
      <c r="AQ9" s="17">
        <v>0.54140893711218296</v>
      </c>
      <c r="AR9" s="17">
        <v>0.55978861575248295</v>
      </c>
      <c r="AS9" s="17">
        <v>0.55388615702995903</v>
      </c>
      <c r="AT9" s="17">
        <v>0.58988243140908503</v>
      </c>
      <c r="AU9" s="17">
        <v>0.58881452547606805</v>
      </c>
      <c r="AV9" s="17"/>
      <c r="AW9" s="17">
        <v>0.50082830872362205</v>
      </c>
      <c r="AX9" s="17">
        <v>0.50855602991158699</v>
      </c>
      <c r="AY9" s="17">
        <v>0.49108017969005602</v>
      </c>
      <c r="AZ9" s="17">
        <v>0.46528834510859202</v>
      </c>
      <c r="BA9" s="17">
        <v>0.55281676245009204</v>
      </c>
      <c r="BB9" s="17">
        <v>0.46337174866235298</v>
      </c>
      <c r="BC9" s="17"/>
      <c r="BD9" s="17">
        <v>0.43357384808642102</v>
      </c>
      <c r="BE9" s="17">
        <v>0.47445879646658601</v>
      </c>
      <c r="BF9" s="17">
        <v>0.55006445448662</v>
      </c>
      <c r="BG9" s="17">
        <v>0.54169085118503502</v>
      </c>
      <c r="BH9" s="17">
        <v>0.56298372783314998</v>
      </c>
      <c r="BI9" s="17"/>
      <c r="BJ9" s="17">
        <v>0.507508526513756</v>
      </c>
      <c r="BK9" s="17">
        <v>0.45976757064901302</v>
      </c>
      <c r="BL9" s="17"/>
      <c r="BM9" s="17">
        <v>0.500050479813964</v>
      </c>
      <c r="BN9" s="17">
        <v>0.491177799047125</v>
      </c>
      <c r="BO9" s="17"/>
      <c r="BP9" s="17">
        <v>0.48209174239789099</v>
      </c>
      <c r="BQ9" s="17">
        <v>0.439521176309082</v>
      </c>
      <c r="BR9" s="17">
        <v>0.53293286230494896</v>
      </c>
      <c r="BS9" s="17">
        <v>0.50994156473833596</v>
      </c>
      <c r="BT9" s="17"/>
      <c r="BU9" s="17">
        <v>0.54613118772221303</v>
      </c>
      <c r="BV9" s="17">
        <v>0.43627456853601299</v>
      </c>
      <c r="BW9" s="17"/>
      <c r="BX9" s="17">
        <v>0.53421250044025004</v>
      </c>
      <c r="BY9" s="17">
        <v>0.48335566549234199</v>
      </c>
      <c r="BZ9" s="17"/>
      <c r="CA9" s="17">
        <v>0.63340345524564901</v>
      </c>
      <c r="CB9" s="17">
        <v>0.39852116207452898</v>
      </c>
      <c r="CC9" s="17">
        <v>0.66569856048128695</v>
      </c>
      <c r="CD9" s="17">
        <v>0.37811898498229302</v>
      </c>
    </row>
    <row r="10" spans="2:82" ht="57.6">
      <c r="B10" s="18" t="s">
        <v>273</v>
      </c>
      <c r="C10" s="17">
        <v>0.247968382920803</v>
      </c>
      <c r="D10" s="17">
        <v>0.242346358734746</v>
      </c>
      <c r="E10" s="17">
        <v>0.25424704870130899</v>
      </c>
      <c r="F10" s="17"/>
      <c r="G10" s="17">
        <v>0.37178672882968</v>
      </c>
      <c r="H10" s="17">
        <v>0.30619051599184499</v>
      </c>
      <c r="I10" s="17">
        <v>0.259884855683435</v>
      </c>
      <c r="J10" s="17">
        <v>0.22063093811311599</v>
      </c>
      <c r="K10" s="17">
        <v>0.207753399002228</v>
      </c>
      <c r="L10" s="17">
        <v>0.157536116823948</v>
      </c>
      <c r="M10" s="17"/>
      <c r="N10" s="17">
        <v>0.220955448639026</v>
      </c>
      <c r="O10" s="17">
        <v>0.23915716268291001</v>
      </c>
      <c r="P10" s="17">
        <v>0.28324574188459101</v>
      </c>
      <c r="Q10" s="17">
        <v>0.25697438594709898</v>
      </c>
      <c r="R10" s="17"/>
      <c r="S10" s="17">
        <v>0.28980167232588999</v>
      </c>
      <c r="T10" s="17">
        <v>0.21991683789733199</v>
      </c>
      <c r="U10" s="17">
        <v>0.230546067081109</v>
      </c>
      <c r="V10" s="17">
        <v>0.246401981082467</v>
      </c>
      <c r="W10" s="17">
        <v>0.25001041355786602</v>
      </c>
      <c r="X10" s="17">
        <v>0.30703720403485002</v>
      </c>
      <c r="Y10" s="17">
        <v>0.22720551289337099</v>
      </c>
      <c r="Z10" s="17">
        <v>0.25308477936109602</v>
      </c>
      <c r="AA10" s="17">
        <v>0.23925752849596299</v>
      </c>
      <c r="AB10" s="17">
        <v>0.21653979860711001</v>
      </c>
      <c r="AC10" s="17">
        <v>0.230536652193915</v>
      </c>
      <c r="AD10" s="17">
        <v>0.247296856794744</v>
      </c>
      <c r="AE10" s="17"/>
      <c r="AF10" s="17">
        <v>0.29860769392808201</v>
      </c>
      <c r="AG10" s="17">
        <v>0.268732221730489</v>
      </c>
      <c r="AH10" s="17">
        <v>0.232634988982755</v>
      </c>
      <c r="AI10" s="17">
        <v>0.22160939787175499</v>
      </c>
      <c r="AJ10" s="17">
        <v>0.28076256127176502</v>
      </c>
      <c r="AK10" s="17">
        <v>0.25456147418506903</v>
      </c>
      <c r="AL10" s="17">
        <v>0.26220484596737298</v>
      </c>
      <c r="AM10" s="17">
        <v>0.26439476051454402</v>
      </c>
      <c r="AN10" s="17">
        <v>0.24111627875655001</v>
      </c>
      <c r="AO10" s="17">
        <v>0.26975263871823801</v>
      </c>
      <c r="AP10" s="17">
        <v>0.239246707234926</v>
      </c>
      <c r="AQ10" s="17">
        <v>0.28418983052899299</v>
      </c>
      <c r="AR10" s="17">
        <v>0.24195935798331999</v>
      </c>
      <c r="AS10" s="17">
        <v>0.25081483698201001</v>
      </c>
      <c r="AT10" s="17">
        <v>0.21631210366065001</v>
      </c>
      <c r="AU10" s="17">
        <v>0.21516480281696801</v>
      </c>
      <c r="AV10" s="17"/>
      <c r="AW10" s="17">
        <v>0.27354019496330101</v>
      </c>
      <c r="AX10" s="17">
        <v>0.25334677693366298</v>
      </c>
      <c r="AY10" s="17">
        <v>0.25184709375884801</v>
      </c>
      <c r="AZ10" s="17">
        <v>0.24819792871883001</v>
      </c>
      <c r="BA10" s="17">
        <v>0.18857474484064099</v>
      </c>
      <c r="BB10" s="17">
        <v>0.22482829657171699</v>
      </c>
      <c r="BC10" s="17"/>
      <c r="BD10" s="17">
        <v>0.246720755674875</v>
      </c>
      <c r="BE10" s="17">
        <v>0.250888531336735</v>
      </c>
      <c r="BF10" s="17">
        <v>0.25427818821899301</v>
      </c>
      <c r="BG10" s="17">
        <v>0.29206544906412402</v>
      </c>
      <c r="BH10" s="17">
        <v>0.19071218462895201</v>
      </c>
      <c r="BI10" s="17"/>
      <c r="BJ10" s="17">
        <v>0.23094480957849201</v>
      </c>
      <c r="BK10" s="17">
        <v>0.329087342124188</v>
      </c>
      <c r="BL10" s="17"/>
      <c r="BM10" s="17">
        <v>0.23983784736116801</v>
      </c>
      <c r="BN10" s="17">
        <v>0.29087177572165501</v>
      </c>
      <c r="BO10" s="17"/>
      <c r="BP10" s="17">
        <v>0.32671960779027698</v>
      </c>
      <c r="BQ10" s="17">
        <v>0.34050372142479102</v>
      </c>
      <c r="BR10" s="17">
        <v>0.26817469209843697</v>
      </c>
      <c r="BS10" s="17">
        <v>0.22054232398716</v>
      </c>
      <c r="BT10" s="17"/>
      <c r="BU10" s="17">
        <v>0.24025296442897001</v>
      </c>
      <c r="BV10" s="17">
        <v>0.257789796247889</v>
      </c>
      <c r="BW10" s="17"/>
      <c r="BX10" s="17">
        <v>0.27607382297518501</v>
      </c>
      <c r="BY10" s="17">
        <v>0.23682019745086499</v>
      </c>
      <c r="BZ10" s="17"/>
      <c r="CA10" s="17">
        <v>0.23234008623774599</v>
      </c>
      <c r="CB10" s="17">
        <v>0.22253243983953699</v>
      </c>
      <c r="CC10" s="17">
        <v>0.20930844768357301</v>
      </c>
      <c r="CD10" s="17">
        <v>0.31801423937135098</v>
      </c>
    </row>
    <row r="11" spans="2:82" ht="57.6">
      <c r="B11" s="18" t="s">
        <v>274</v>
      </c>
      <c r="C11" s="17">
        <v>8.1462949308038393E-2</v>
      </c>
      <c r="D11" s="17">
        <v>8.7623776119088906E-2</v>
      </c>
      <c r="E11" s="17">
        <v>7.5594157988634697E-2</v>
      </c>
      <c r="F11" s="17"/>
      <c r="G11" s="17">
        <v>8.9034898215108405E-2</v>
      </c>
      <c r="H11" s="17">
        <v>0.102138423150411</v>
      </c>
      <c r="I11" s="17">
        <v>8.2678781271082802E-2</v>
      </c>
      <c r="J11" s="17">
        <v>7.6223676011286198E-2</v>
      </c>
      <c r="K11" s="17">
        <v>6.8512625428036295E-2</v>
      </c>
      <c r="L11" s="17">
        <v>7.1515146364646301E-2</v>
      </c>
      <c r="M11" s="17"/>
      <c r="N11" s="17">
        <v>8.0814570228822005E-2</v>
      </c>
      <c r="O11" s="17">
        <v>6.39150738257587E-2</v>
      </c>
      <c r="P11" s="17">
        <v>9.4404995512247597E-2</v>
      </c>
      <c r="Q11" s="17">
        <v>8.9184232621084505E-2</v>
      </c>
      <c r="R11" s="17"/>
      <c r="S11" s="17">
        <v>0.104674372152432</v>
      </c>
      <c r="T11" s="17">
        <v>6.0329516264679403E-2</v>
      </c>
      <c r="U11" s="17">
        <v>5.0750505688222397E-2</v>
      </c>
      <c r="V11" s="17">
        <v>6.8204027283698204E-2</v>
      </c>
      <c r="W11" s="17">
        <v>0.119225892371961</v>
      </c>
      <c r="X11" s="17">
        <v>6.9048239397555097E-2</v>
      </c>
      <c r="Y11" s="17">
        <v>8.9030095425867803E-2</v>
      </c>
      <c r="Z11" s="17">
        <v>7.1460916609585007E-2</v>
      </c>
      <c r="AA11" s="17">
        <v>0.10151552587644901</v>
      </c>
      <c r="AB11" s="17">
        <v>8.0427247074393998E-2</v>
      </c>
      <c r="AC11" s="17">
        <v>7.9281068957065895E-2</v>
      </c>
      <c r="AD11" s="17">
        <v>6.1898384622218201E-2</v>
      </c>
      <c r="AE11" s="17"/>
      <c r="AF11" s="17">
        <v>0.14152397390896901</v>
      </c>
      <c r="AG11" s="17">
        <v>0.14356126320029</v>
      </c>
      <c r="AH11" s="17">
        <v>7.6932631457423503E-2</v>
      </c>
      <c r="AI11" s="17">
        <v>8.6695551890475994E-2</v>
      </c>
      <c r="AJ11" s="17">
        <v>6.91728112000905E-2</v>
      </c>
      <c r="AK11" s="17">
        <v>7.7957333726735203E-2</v>
      </c>
      <c r="AL11" s="17">
        <v>6.8635025529701299E-2</v>
      </c>
      <c r="AM11" s="17">
        <v>7.5168140905602296E-2</v>
      </c>
      <c r="AN11" s="17">
        <v>0.105807241568774</v>
      </c>
      <c r="AO11" s="17">
        <v>7.1401241013907907E-2</v>
      </c>
      <c r="AP11" s="17">
        <v>9.1982893413328395E-2</v>
      </c>
      <c r="AQ11" s="17">
        <v>7.4966377999655498E-2</v>
      </c>
      <c r="AR11" s="17">
        <v>5.6056275111851198E-2</v>
      </c>
      <c r="AS11" s="17">
        <v>7.3850530506604506E-2</v>
      </c>
      <c r="AT11" s="17">
        <v>0.120669678199245</v>
      </c>
      <c r="AU11" s="17">
        <v>9.0175575699618996E-2</v>
      </c>
      <c r="AV11" s="17"/>
      <c r="AW11" s="17">
        <v>0.102004911496224</v>
      </c>
      <c r="AX11" s="17">
        <v>6.6030275081497197E-2</v>
      </c>
      <c r="AY11" s="17">
        <v>9.3708414348414606E-2</v>
      </c>
      <c r="AZ11" s="17">
        <v>6.7141406449319402E-2</v>
      </c>
      <c r="BA11" s="17">
        <v>6.94533307152361E-2</v>
      </c>
      <c r="BB11" s="17">
        <v>0.11887552438921099</v>
      </c>
      <c r="BC11" s="17"/>
      <c r="BD11" s="17">
        <v>9.4310003725716796E-2</v>
      </c>
      <c r="BE11" s="17">
        <v>7.9861786761268996E-2</v>
      </c>
      <c r="BF11" s="17">
        <v>6.5758003979778601E-2</v>
      </c>
      <c r="BG11" s="17">
        <v>7.9575172520228901E-2</v>
      </c>
      <c r="BH11" s="17">
        <v>9.6929947301189104E-2</v>
      </c>
      <c r="BI11" s="17"/>
      <c r="BJ11" s="17">
        <v>7.6536222209420302E-2</v>
      </c>
      <c r="BK11" s="17">
        <v>0.10308657803068499</v>
      </c>
      <c r="BL11" s="17"/>
      <c r="BM11" s="17">
        <v>7.8620395608550803E-2</v>
      </c>
      <c r="BN11" s="17">
        <v>9.1020846752774998E-2</v>
      </c>
      <c r="BO11" s="17"/>
      <c r="BP11" s="17">
        <v>9.5463607834817402E-2</v>
      </c>
      <c r="BQ11" s="17">
        <v>9.84324501776946E-2</v>
      </c>
      <c r="BR11" s="17">
        <v>7.5459948255808706E-2</v>
      </c>
      <c r="BS11" s="17">
        <v>7.6130376253724902E-2</v>
      </c>
      <c r="BT11" s="17"/>
      <c r="BU11" s="17">
        <v>7.8834377822393997E-2</v>
      </c>
      <c r="BV11" s="17">
        <v>8.4809013691666504E-2</v>
      </c>
      <c r="BW11" s="17"/>
      <c r="BX11" s="17">
        <v>9.3110355476424794E-2</v>
      </c>
      <c r="BY11" s="17">
        <v>7.6842938236956607E-2</v>
      </c>
      <c r="BZ11" s="17"/>
      <c r="CA11" s="17">
        <v>9.1743745272264005E-2</v>
      </c>
      <c r="CB11" s="17">
        <v>0.106459288467977</v>
      </c>
      <c r="CC11" s="17">
        <v>5.7794407262621098E-2</v>
      </c>
      <c r="CD11" s="17">
        <v>8.0068365719271298E-2</v>
      </c>
    </row>
    <row r="12" spans="2:82">
      <c r="B12" s="18" t="s">
        <v>124</v>
      </c>
      <c r="C12" s="19">
        <v>0.17276945927252699</v>
      </c>
      <c r="D12" s="19">
        <v>0.13611039633764799</v>
      </c>
      <c r="E12" s="19">
        <v>0.20822887888717401</v>
      </c>
      <c r="F12" s="19"/>
      <c r="G12" s="19">
        <v>9.6396253058968803E-2</v>
      </c>
      <c r="H12" s="19">
        <v>0.14577705736955601</v>
      </c>
      <c r="I12" s="19">
        <v>0.179522259500177</v>
      </c>
      <c r="J12" s="19">
        <v>0.22520472385008899</v>
      </c>
      <c r="K12" s="19">
        <v>0.19732108125373499</v>
      </c>
      <c r="L12" s="19">
        <v>0.18102357612360401</v>
      </c>
      <c r="M12" s="19"/>
      <c r="N12" s="19">
        <v>0.11516041046490801</v>
      </c>
      <c r="O12" s="19">
        <v>0.17703820701860101</v>
      </c>
      <c r="P12" s="19">
        <v>0.17255109514888101</v>
      </c>
      <c r="Q12" s="19">
        <v>0.227962042264302</v>
      </c>
      <c r="R12" s="19"/>
      <c r="S12" s="19">
        <v>0.134318140705356</v>
      </c>
      <c r="T12" s="19">
        <v>0.175181443056909</v>
      </c>
      <c r="U12" s="19">
        <v>0.21171127160839001</v>
      </c>
      <c r="V12" s="19">
        <v>0.23673572536767701</v>
      </c>
      <c r="W12" s="19">
        <v>0.12659314113876699</v>
      </c>
      <c r="X12" s="19">
        <v>0.16935257230571099</v>
      </c>
      <c r="Y12" s="19">
        <v>0.16471446640809601</v>
      </c>
      <c r="Z12" s="19">
        <v>0.153116573602013</v>
      </c>
      <c r="AA12" s="19">
        <v>0.15618661863178701</v>
      </c>
      <c r="AB12" s="19">
        <v>0.16132510484537399</v>
      </c>
      <c r="AC12" s="19">
        <v>0.21078409202280099</v>
      </c>
      <c r="AD12" s="19">
        <v>0.243474515514952</v>
      </c>
      <c r="AE12" s="19"/>
      <c r="AF12" s="19">
        <v>0.39750430617809701</v>
      </c>
      <c r="AG12" s="19">
        <v>0.21048333259219201</v>
      </c>
      <c r="AH12" s="19">
        <v>0.23218869251266899</v>
      </c>
      <c r="AI12" s="19">
        <v>0.221190355799781</v>
      </c>
      <c r="AJ12" s="19">
        <v>0.19980863445753799</v>
      </c>
      <c r="AK12" s="19">
        <v>0.15073594149518699</v>
      </c>
      <c r="AL12" s="19">
        <v>0.175310275859898</v>
      </c>
      <c r="AM12" s="19">
        <v>0.17376615218321101</v>
      </c>
      <c r="AN12" s="19">
        <v>0.16111087725305201</v>
      </c>
      <c r="AO12" s="19">
        <v>0.138724445063101</v>
      </c>
      <c r="AP12" s="19">
        <v>0.13895130461229599</v>
      </c>
      <c r="AQ12" s="19">
        <v>9.9434854359168406E-2</v>
      </c>
      <c r="AR12" s="19">
        <v>0.14219575115234701</v>
      </c>
      <c r="AS12" s="19">
        <v>0.121448475481427</v>
      </c>
      <c r="AT12" s="19">
        <v>7.3135786731020697E-2</v>
      </c>
      <c r="AU12" s="19">
        <v>0.105845096007344</v>
      </c>
      <c r="AV12" s="19"/>
      <c r="AW12" s="19">
        <v>0.123626584816853</v>
      </c>
      <c r="AX12" s="19">
        <v>0.172066918073252</v>
      </c>
      <c r="AY12" s="19">
        <v>0.16336431220268099</v>
      </c>
      <c r="AZ12" s="19">
        <v>0.21937231972325899</v>
      </c>
      <c r="BA12" s="19">
        <v>0.18915516199403101</v>
      </c>
      <c r="BB12" s="19">
        <v>0.192924430376719</v>
      </c>
      <c r="BC12" s="19"/>
      <c r="BD12" s="19">
        <v>0.22539539251298699</v>
      </c>
      <c r="BE12" s="19">
        <v>0.19479088543541101</v>
      </c>
      <c r="BF12" s="19">
        <v>0.129899353314608</v>
      </c>
      <c r="BG12" s="19">
        <v>8.6668527230612205E-2</v>
      </c>
      <c r="BH12" s="19">
        <v>0.149374140236709</v>
      </c>
      <c r="BI12" s="19"/>
      <c r="BJ12" s="19">
        <v>0.185010441698332</v>
      </c>
      <c r="BK12" s="19">
        <v>0.108058509196114</v>
      </c>
      <c r="BL12" s="19"/>
      <c r="BM12" s="19">
        <v>0.181491277216317</v>
      </c>
      <c r="BN12" s="19">
        <v>0.12692957847844499</v>
      </c>
      <c r="BO12" s="19"/>
      <c r="BP12" s="19">
        <v>9.5725041977014702E-2</v>
      </c>
      <c r="BQ12" s="19">
        <v>0.121542652088433</v>
      </c>
      <c r="BR12" s="19">
        <v>0.123432497340805</v>
      </c>
      <c r="BS12" s="19">
        <v>0.19338573502077999</v>
      </c>
      <c r="BT12" s="19"/>
      <c r="BU12" s="19">
        <v>0.13478147002642299</v>
      </c>
      <c r="BV12" s="19">
        <v>0.22112662152443099</v>
      </c>
      <c r="BW12" s="19"/>
      <c r="BX12" s="19">
        <v>9.66033211081396E-2</v>
      </c>
      <c r="BY12" s="19">
        <v>0.20298119881983701</v>
      </c>
      <c r="BZ12" s="19"/>
      <c r="CA12" s="19">
        <v>4.2512713244340999E-2</v>
      </c>
      <c r="CB12" s="19">
        <v>0.27248710961795802</v>
      </c>
      <c r="CC12" s="19">
        <v>6.7198584572519302E-2</v>
      </c>
      <c r="CD12" s="19">
        <v>0.223798409927085</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CD17"/>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57.6">
      <c r="B9" s="18" t="s">
        <v>275</v>
      </c>
      <c r="C9" s="17">
        <v>0.23280759926584599</v>
      </c>
      <c r="D9" s="17">
        <v>0.27069366536833001</v>
      </c>
      <c r="E9" s="17">
        <v>0.19506492727630201</v>
      </c>
      <c r="F9" s="17"/>
      <c r="G9" s="17">
        <v>0.27040556640152602</v>
      </c>
      <c r="H9" s="17">
        <v>0.31578000804509698</v>
      </c>
      <c r="I9" s="17">
        <v>0.273954820038395</v>
      </c>
      <c r="J9" s="17">
        <v>0.20645676825895901</v>
      </c>
      <c r="K9" s="17">
        <v>0.183844975938706</v>
      </c>
      <c r="L9" s="17">
        <v>0.16079303379978799</v>
      </c>
      <c r="M9" s="17"/>
      <c r="N9" s="17">
        <v>0.25075368137926901</v>
      </c>
      <c r="O9" s="17">
        <v>0.21837817681378399</v>
      </c>
      <c r="P9" s="17">
        <v>0.239435318010144</v>
      </c>
      <c r="Q9" s="17">
        <v>0.22417477461900501</v>
      </c>
      <c r="R9" s="17"/>
      <c r="S9" s="17">
        <v>0.285617245906367</v>
      </c>
      <c r="T9" s="17">
        <v>0.200161751659549</v>
      </c>
      <c r="U9" s="17">
        <v>0.21509857034920801</v>
      </c>
      <c r="V9" s="17">
        <v>0.216274109901546</v>
      </c>
      <c r="W9" s="17">
        <v>0.25774116965079302</v>
      </c>
      <c r="X9" s="17">
        <v>0.22017103389731801</v>
      </c>
      <c r="Y9" s="17">
        <v>0.24706135450640301</v>
      </c>
      <c r="Z9" s="17">
        <v>0.222828294985979</v>
      </c>
      <c r="AA9" s="17">
        <v>0.229285857889686</v>
      </c>
      <c r="AB9" s="17">
        <v>0.21556793555908599</v>
      </c>
      <c r="AC9" s="17">
        <v>0.24659508759103299</v>
      </c>
      <c r="AD9" s="17">
        <v>0.221325528248177</v>
      </c>
      <c r="AE9" s="17"/>
      <c r="AF9" s="17">
        <v>0.120282562749182</v>
      </c>
      <c r="AG9" s="17">
        <v>0.23743133792531401</v>
      </c>
      <c r="AH9" s="17">
        <v>0.205616497552043</v>
      </c>
      <c r="AI9" s="17">
        <v>0.23634048238375999</v>
      </c>
      <c r="AJ9" s="17">
        <v>0.22540729274215601</v>
      </c>
      <c r="AK9" s="17">
        <v>0.219101324590629</v>
      </c>
      <c r="AL9" s="17">
        <v>0.20467534373912399</v>
      </c>
      <c r="AM9" s="17">
        <v>0.19941684651791899</v>
      </c>
      <c r="AN9" s="17">
        <v>0.23702020812328201</v>
      </c>
      <c r="AO9" s="17">
        <v>0.25164617339770101</v>
      </c>
      <c r="AP9" s="17">
        <v>0.27668586290990199</v>
      </c>
      <c r="AQ9" s="17">
        <v>0.26450618317695201</v>
      </c>
      <c r="AR9" s="17">
        <v>0.17865455075919401</v>
      </c>
      <c r="AS9" s="17">
        <v>0.24825720563519901</v>
      </c>
      <c r="AT9" s="17">
        <v>0.26344200063816198</v>
      </c>
      <c r="AU9" s="17">
        <v>0.38262414455191102</v>
      </c>
      <c r="AV9" s="17"/>
      <c r="AW9" s="17">
        <v>0.298735476572907</v>
      </c>
      <c r="AX9" s="17">
        <v>0.22362700766239699</v>
      </c>
      <c r="AY9" s="17">
        <v>0.19819635452140599</v>
      </c>
      <c r="AZ9" s="17">
        <v>0.22624465784943801</v>
      </c>
      <c r="BA9" s="17">
        <v>0.17608911460761401</v>
      </c>
      <c r="BB9" s="17">
        <v>0.22147547433297601</v>
      </c>
      <c r="BC9" s="17"/>
      <c r="BD9" s="17">
        <v>0.18720384238649199</v>
      </c>
      <c r="BE9" s="17">
        <v>0.21393743948487401</v>
      </c>
      <c r="BF9" s="17">
        <v>0.25194107414834899</v>
      </c>
      <c r="BG9" s="17">
        <v>0.33019965230555598</v>
      </c>
      <c r="BH9" s="17">
        <v>0.29639781409611898</v>
      </c>
      <c r="BI9" s="17"/>
      <c r="BJ9" s="17">
        <v>0.21317324621365599</v>
      </c>
      <c r="BK9" s="17">
        <v>0.32256529326821198</v>
      </c>
      <c r="BL9" s="17"/>
      <c r="BM9" s="17">
        <v>0.21923557446061001</v>
      </c>
      <c r="BN9" s="17">
        <v>0.29897946008165099</v>
      </c>
      <c r="BO9" s="17"/>
      <c r="BP9" s="17">
        <v>0.31136304122283298</v>
      </c>
      <c r="BQ9" s="17">
        <v>0.29051486379309199</v>
      </c>
      <c r="BR9" s="17">
        <v>0.29918742304541002</v>
      </c>
      <c r="BS9" s="17">
        <v>0.20685925175130901</v>
      </c>
      <c r="BT9" s="17"/>
      <c r="BU9" s="17">
        <v>0.24499528853142299</v>
      </c>
      <c r="BV9" s="17">
        <v>0.21729316749444799</v>
      </c>
      <c r="BW9" s="17"/>
      <c r="BX9" s="17">
        <v>0.30380415765338398</v>
      </c>
      <c r="BY9" s="17">
        <v>0.20464640345819801</v>
      </c>
      <c r="BZ9" s="17"/>
      <c r="CA9" s="17">
        <v>0.33603343948985098</v>
      </c>
      <c r="CB9" s="17">
        <v>0.141787992078621</v>
      </c>
      <c r="CC9" s="17">
        <v>0.30574386947920501</v>
      </c>
      <c r="CD9" s="17">
        <v>0.215432728544525</v>
      </c>
    </row>
    <row r="10" spans="2:82" ht="72">
      <c r="B10" s="18" t="s">
        <v>276</v>
      </c>
      <c r="C10" s="17">
        <v>0.56892098662992596</v>
      </c>
      <c r="D10" s="17">
        <v>0.54142949448925304</v>
      </c>
      <c r="E10" s="17">
        <v>0.595993583066182</v>
      </c>
      <c r="F10" s="17"/>
      <c r="G10" s="17">
        <v>0.58239679295039404</v>
      </c>
      <c r="H10" s="17">
        <v>0.50113765270268695</v>
      </c>
      <c r="I10" s="17">
        <v>0.52340077092021298</v>
      </c>
      <c r="J10" s="17">
        <v>0.54233164770326303</v>
      </c>
      <c r="K10" s="17">
        <v>0.60124129408177396</v>
      </c>
      <c r="L10" s="17">
        <v>0.65230979487721996</v>
      </c>
      <c r="M10" s="17"/>
      <c r="N10" s="17">
        <v>0.61938900859775903</v>
      </c>
      <c r="O10" s="17">
        <v>0.61439856392056802</v>
      </c>
      <c r="P10" s="17">
        <v>0.509200606635553</v>
      </c>
      <c r="Q10" s="17">
        <v>0.52031634923578296</v>
      </c>
      <c r="R10" s="17"/>
      <c r="S10" s="17">
        <v>0.55772080457073903</v>
      </c>
      <c r="T10" s="17">
        <v>0.62264338127673802</v>
      </c>
      <c r="U10" s="17">
        <v>0.54191392987224696</v>
      </c>
      <c r="V10" s="17">
        <v>0.52956573894535397</v>
      </c>
      <c r="W10" s="17">
        <v>0.57895908737073498</v>
      </c>
      <c r="X10" s="17">
        <v>0.54311405883869601</v>
      </c>
      <c r="Y10" s="17">
        <v>0.58795180034616001</v>
      </c>
      <c r="Z10" s="17">
        <v>0.57034559177865396</v>
      </c>
      <c r="AA10" s="17">
        <v>0.57078258253765002</v>
      </c>
      <c r="AB10" s="17">
        <v>0.61180025766127999</v>
      </c>
      <c r="AC10" s="17">
        <v>0.505373976999547</v>
      </c>
      <c r="AD10" s="17">
        <v>0.550296522908021</v>
      </c>
      <c r="AE10" s="17"/>
      <c r="AF10" s="17">
        <v>0.56175700104721205</v>
      </c>
      <c r="AG10" s="17">
        <v>0.51480262128449295</v>
      </c>
      <c r="AH10" s="17">
        <v>0.50874792986056205</v>
      </c>
      <c r="AI10" s="17">
        <v>0.54035917743284201</v>
      </c>
      <c r="AJ10" s="17">
        <v>0.57118988295553597</v>
      </c>
      <c r="AK10" s="17">
        <v>0.60098550607165802</v>
      </c>
      <c r="AL10" s="17">
        <v>0.57911226419334005</v>
      </c>
      <c r="AM10" s="17">
        <v>0.59156899725596301</v>
      </c>
      <c r="AN10" s="17">
        <v>0.59509014788554804</v>
      </c>
      <c r="AO10" s="17">
        <v>0.60134644763199796</v>
      </c>
      <c r="AP10" s="17">
        <v>0.55368235259774101</v>
      </c>
      <c r="AQ10" s="17">
        <v>0.58580611442957997</v>
      </c>
      <c r="AR10" s="17">
        <v>0.64828433731620705</v>
      </c>
      <c r="AS10" s="17">
        <v>0.57803252103052805</v>
      </c>
      <c r="AT10" s="17">
        <v>0.65954143679380195</v>
      </c>
      <c r="AU10" s="17">
        <v>0.49334918690099699</v>
      </c>
      <c r="AV10" s="17"/>
      <c r="AW10" s="17">
        <v>0.54406568559528701</v>
      </c>
      <c r="AX10" s="17">
        <v>0.601964661920391</v>
      </c>
      <c r="AY10" s="17">
        <v>0.58249999544873698</v>
      </c>
      <c r="AZ10" s="17">
        <v>0.53571997120350601</v>
      </c>
      <c r="BA10" s="17">
        <v>0.61214823773345395</v>
      </c>
      <c r="BB10" s="17">
        <v>0.52201623266550401</v>
      </c>
      <c r="BC10" s="17"/>
      <c r="BD10" s="17">
        <v>0.52948929283227197</v>
      </c>
      <c r="BE10" s="17">
        <v>0.57192264214717403</v>
      </c>
      <c r="BF10" s="17">
        <v>0.61204352502386605</v>
      </c>
      <c r="BG10" s="17">
        <v>0.57165773555483401</v>
      </c>
      <c r="BH10" s="17">
        <v>0.566569205600717</v>
      </c>
      <c r="BI10" s="17"/>
      <c r="BJ10" s="17">
        <v>0.58052451023280405</v>
      </c>
      <c r="BK10" s="17">
        <v>0.52127636551568701</v>
      </c>
      <c r="BL10" s="17"/>
      <c r="BM10" s="17">
        <v>0.57780106684396604</v>
      </c>
      <c r="BN10" s="17">
        <v>0.52756524318223996</v>
      </c>
      <c r="BO10" s="17"/>
      <c r="BP10" s="17">
        <v>0.544268570385259</v>
      </c>
      <c r="BQ10" s="17">
        <v>0.55344620103522701</v>
      </c>
      <c r="BR10" s="17">
        <v>0.55544765803408602</v>
      </c>
      <c r="BS10" s="17">
        <v>0.58163485222943601</v>
      </c>
      <c r="BT10" s="17"/>
      <c r="BU10" s="17">
        <v>0.60554559254724105</v>
      </c>
      <c r="BV10" s="17">
        <v>0.52229935579598297</v>
      </c>
      <c r="BW10" s="17"/>
      <c r="BX10" s="17">
        <v>0.575393862372788</v>
      </c>
      <c r="BY10" s="17">
        <v>0.56635348300195698</v>
      </c>
      <c r="BZ10" s="17"/>
      <c r="CA10" s="17">
        <v>0.56858098643427002</v>
      </c>
      <c r="CB10" s="17">
        <v>0.495802913717314</v>
      </c>
      <c r="CC10" s="17">
        <v>0.62964716509144003</v>
      </c>
      <c r="CD10" s="17">
        <v>0.574374276785652</v>
      </c>
    </row>
    <row r="11" spans="2:82" ht="57.6">
      <c r="B11" s="18" t="s">
        <v>277</v>
      </c>
      <c r="C11" s="17">
        <v>0.104046167307265</v>
      </c>
      <c r="D11" s="17">
        <v>0.115793559958331</v>
      </c>
      <c r="E11" s="17">
        <v>9.2888855559740496E-2</v>
      </c>
      <c r="F11" s="17"/>
      <c r="G11" s="17">
        <v>8.6082667986988798E-2</v>
      </c>
      <c r="H11" s="17">
        <v>0.104399789759477</v>
      </c>
      <c r="I11" s="17">
        <v>9.5911400368328098E-2</v>
      </c>
      <c r="J11" s="17">
        <v>0.12988859341706399</v>
      </c>
      <c r="K11" s="17">
        <v>0.109562003104502</v>
      </c>
      <c r="L11" s="17">
        <v>9.7654193230957795E-2</v>
      </c>
      <c r="M11" s="17"/>
      <c r="N11" s="17">
        <v>7.5158520648632501E-2</v>
      </c>
      <c r="O11" s="17">
        <v>8.6242126237321901E-2</v>
      </c>
      <c r="P11" s="17">
        <v>0.14789175039183999</v>
      </c>
      <c r="Q11" s="17">
        <v>0.116159796750143</v>
      </c>
      <c r="R11" s="17"/>
      <c r="S11" s="17">
        <v>8.5449142764416397E-2</v>
      </c>
      <c r="T11" s="17">
        <v>0.10488507932589999</v>
      </c>
      <c r="U11" s="17">
        <v>0.110917599732307</v>
      </c>
      <c r="V11" s="17">
        <v>0.110449639919851</v>
      </c>
      <c r="W11" s="17">
        <v>9.4577767907139995E-2</v>
      </c>
      <c r="X11" s="17">
        <v>0.123971407937099</v>
      </c>
      <c r="Y11" s="17">
        <v>8.6079396678315198E-2</v>
      </c>
      <c r="Z11" s="17">
        <v>0.115180460879393</v>
      </c>
      <c r="AA11" s="17">
        <v>0.11870596622844</v>
      </c>
      <c r="AB11" s="17">
        <v>7.9172090100026404E-2</v>
      </c>
      <c r="AC11" s="17">
        <v>0.14347246596026</v>
      </c>
      <c r="AD11" s="17">
        <v>0.100196598661425</v>
      </c>
      <c r="AE11" s="17"/>
      <c r="AF11" s="17">
        <v>9.6437870578949605E-2</v>
      </c>
      <c r="AG11" s="17">
        <v>9.0113294406411498E-2</v>
      </c>
      <c r="AH11" s="17">
        <v>0.13312068802949201</v>
      </c>
      <c r="AI11" s="17">
        <v>0.10380554484296101</v>
      </c>
      <c r="AJ11" s="17">
        <v>0.103144826386218</v>
      </c>
      <c r="AK11" s="17">
        <v>9.9666804473110202E-2</v>
      </c>
      <c r="AL11" s="17">
        <v>0.12630878688631</v>
      </c>
      <c r="AM11" s="17">
        <v>0.10383518736608099</v>
      </c>
      <c r="AN11" s="17">
        <v>7.7770161276618704E-2</v>
      </c>
      <c r="AO11" s="17">
        <v>8.4954201549963096E-2</v>
      </c>
      <c r="AP11" s="17">
        <v>0.11645323552157</v>
      </c>
      <c r="AQ11" s="17">
        <v>0.102498838810577</v>
      </c>
      <c r="AR11" s="17">
        <v>9.9282518277702098E-2</v>
      </c>
      <c r="AS11" s="17">
        <v>0.111995954451467</v>
      </c>
      <c r="AT11" s="17">
        <v>5.3947592493873001E-2</v>
      </c>
      <c r="AU11" s="17">
        <v>8.2220102490512703E-2</v>
      </c>
      <c r="AV11" s="17"/>
      <c r="AW11" s="17">
        <v>7.6603757489449906E-2</v>
      </c>
      <c r="AX11" s="17">
        <v>8.9212786835442107E-2</v>
      </c>
      <c r="AY11" s="17">
        <v>0.13494504033097399</v>
      </c>
      <c r="AZ11" s="17">
        <v>0.120401666303073</v>
      </c>
      <c r="BA11" s="17">
        <v>0.115491686601691</v>
      </c>
      <c r="BB11" s="17">
        <v>0.13456031036334501</v>
      </c>
      <c r="BC11" s="17"/>
      <c r="BD11" s="17">
        <v>0.15062066281898501</v>
      </c>
      <c r="BE11" s="17">
        <v>9.6429131792283698E-2</v>
      </c>
      <c r="BF11" s="17">
        <v>6.7573829150511106E-2</v>
      </c>
      <c r="BG11" s="17">
        <v>7.0981069311479197E-2</v>
      </c>
      <c r="BH11" s="17">
        <v>5.6452347708777703E-2</v>
      </c>
      <c r="BI11" s="17"/>
      <c r="BJ11" s="17">
        <v>0.108809724617201</v>
      </c>
      <c r="BK11" s="17">
        <v>8.2954719153563394E-2</v>
      </c>
      <c r="BL11" s="17"/>
      <c r="BM11" s="17">
        <v>0.107171584965289</v>
      </c>
      <c r="BN11" s="17">
        <v>9.1125021728666294E-2</v>
      </c>
      <c r="BO11" s="17"/>
      <c r="BP11" s="17">
        <v>7.9903255671003107E-2</v>
      </c>
      <c r="BQ11" s="17">
        <v>8.9854067651663302E-2</v>
      </c>
      <c r="BR11" s="17">
        <v>4.7280394663555401E-2</v>
      </c>
      <c r="BS11" s="17">
        <v>0.112346929861807</v>
      </c>
      <c r="BT11" s="17"/>
      <c r="BU11" s="17">
        <v>7.9436922918913605E-2</v>
      </c>
      <c r="BV11" s="17">
        <v>0.13537273255594701</v>
      </c>
      <c r="BW11" s="17"/>
      <c r="BX11" s="17">
        <v>7.0303440408360604E-2</v>
      </c>
      <c r="BY11" s="17">
        <v>0.117430415232315</v>
      </c>
      <c r="BZ11" s="17"/>
      <c r="CA11" s="17">
        <v>8.1761771394074201E-2</v>
      </c>
      <c r="CB11" s="17">
        <v>0.22315080857575201</v>
      </c>
      <c r="CC11" s="17">
        <v>3.5276029346681698E-2</v>
      </c>
      <c r="CD11" s="17">
        <v>6.8786980441612897E-2</v>
      </c>
    </row>
    <row r="12" spans="2:82">
      <c r="B12" s="18" t="s">
        <v>124</v>
      </c>
      <c r="C12" s="19">
        <v>9.4225246796962203E-2</v>
      </c>
      <c r="D12" s="19">
        <v>7.2083280184086995E-2</v>
      </c>
      <c r="E12" s="19">
        <v>0.116052634097775</v>
      </c>
      <c r="F12" s="19"/>
      <c r="G12" s="19">
        <v>6.1114972661090998E-2</v>
      </c>
      <c r="H12" s="19">
        <v>7.8682549492739201E-2</v>
      </c>
      <c r="I12" s="19">
        <v>0.106733008673064</v>
      </c>
      <c r="J12" s="19">
        <v>0.121322990620715</v>
      </c>
      <c r="K12" s="19">
        <v>0.105351726875018</v>
      </c>
      <c r="L12" s="19">
        <v>8.9242978092035102E-2</v>
      </c>
      <c r="M12" s="19"/>
      <c r="N12" s="19">
        <v>5.46987893743393E-2</v>
      </c>
      <c r="O12" s="19">
        <v>8.0981133028325797E-2</v>
      </c>
      <c r="P12" s="19">
        <v>0.103472324962464</v>
      </c>
      <c r="Q12" s="19">
        <v>0.13934907939506899</v>
      </c>
      <c r="R12" s="19"/>
      <c r="S12" s="19">
        <v>7.1212806758478103E-2</v>
      </c>
      <c r="T12" s="19">
        <v>7.2309787737812298E-2</v>
      </c>
      <c r="U12" s="19">
        <v>0.132069900046237</v>
      </c>
      <c r="V12" s="19">
        <v>0.14371051123324899</v>
      </c>
      <c r="W12" s="19">
        <v>6.8721975071331501E-2</v>
      </c>
      <c r="X12" s="19">
        <v>0.112743499326887</v>
      </c>
      <c r="Y12" s="19">
        <v>7.8907448469121996E-2</v>
      </c>
      <c r="Z12" s="19">
        <v>9.16456523559743E-2</v>
      </c>
      <c r="AA12" s="19">
        <v>8.1225593344224495E-2</v>
      </c>
      <c r="AB12" s="19">
        <v>9.3459716679607202E-2</v>
      </c>
      <c r="AC12" s="19">
        <v>0.104558469449159</v>
      </c>
      <c r="AD12" s="19">
        <v>0.128181350182377</v>
      </c>
      <c r="AE12" s="19"/>
      <c r="AF12" s="19">
        <v>0.221522565624656</v>
      </c>
      <c r="AG12" s="19">
        <v>0.15765274638378199</v>
      </c>
      <c r="AH12" s="19">
        <v>0.15251488455790399</v>
      </c>
      <c r="AI12" s="19">
        <v>0.119494795340437</v>
      </c>
      <c r="AJ12" s="19">
        <v>0.10025799791609</v>
      </c>
      <c r="AK12" s="19">
        <v>8.0246364864602099E-2</v>
      </c>
      <c r="AL12" s="19">
        <v>8.9903605181226504E-2</v>
      </c>
      <c r="AM12" s="19">
        <v>0.105178968860038</v>
      </c>
      <c r="AN12" s="19">
        <v>9.0119482714551002E-2</v>
      </c>
      <c r="AO12" s="19">
        <v>6.2053177420337599E-2</v>
      </c>
      <c r="AP12" s="19">
        <v>5.3178548970787498E-2</v>
      </c>
      <c r="AQ12" s="19">
        <v>4.7188863582890199E-2</v>
      </c>
      <c r="AR12" s="19">
        <v>7.3778593646897594E-2</v>
      </c>
      <c r="AS12" s="19">
        <v>6.1714318882806901E-2</v>
      </c>
      <c r="AT12" s="19">
        <v>2.3068970074162701E-2</v>
      </c>
      <c r="AU12" s="19">
        <v>4.1806566056579002E-2</v>
      </c>
      <c r="AV12" s="19"/>
      <c r="AW12" s="19">
        <v>8.0595080342355699E-2</v>
      </c>
      <c r="AX12" s="19">
        <v>8.5195543581769506E-2</v>
      </c>
      <c r="AY12" s="19">
        <v>8.43586096988823E-2</v>
      </c>
      <c r="AZ12" s="19">
        <v>0.117633704643983</v>
      </c>
      <c r="BA12" s="19">
        <v>9.6270961057241103E-2</v>
      </c>
      <c r="BB12" s="19">
        <v>0.121947982638174</v>
      </c>
      <c r="BC12" s="19"/>
      <c r="BD12" s="19">
        <v>0.132686201962252</v>
      </c>
      <c r="BE12" s="19">
        <v>0.117710786575668</v>
      </c>
      <c r="BF12" s="19">
        <v>6.8441571677273993E-2</v>
      </c>
      <c r="BG12" s="19">
        <v>2.7161542828130301E-2</v>
      </c>
      <c r="BH12" s="19">
        <v>8.0580632594385596E-2</v>
      </c>
      <c r="BI12" s="19"/>
      <c r="BJ12" s="19">
        <v>9.7492518936339506E-2</v>
      </c>
      <c r="BK12" s="19">
        <v>7.3203622062537402E-2</v>
      </c>
      <c r="BL12" s="19"/>
      <c r="BM12" s="19">
        <v>9.5791773730135796E-2</v>
      </c>
      <c r="BN12" s="19">
        <v>8.2330275007443096E-2</v>
      </c>
      <c r="BO12" s="19"/>
      <c r="BP12" s="19">
        <v>6.4465132720905302E-2</v>
      </c>
      <c r="BQ12" s="19">
        <v>6.6184867520017204E-2</v>
      </c>
      <c r="BR12" s="19">
        <v>9.8084524256948302E-2</v>
      </c>
      <c r="BS12" s="19">
        <v>9.9158966157448E-2</v>
      </c>
      <c r="BT12" s="19"/>
      <c r="BU12" s="19">
        <v>7.0022196002422502E-2</v>
      </c>
      <c r="BV12" s="19">
        <v>0.12503474415362101</v>
      </c>
      <c r="BW12" s="19"/>
      <c r="BX12" s="19">
        <v>5.0498539565467397E-2</v>
      </c>
      <c r="BY12" s="19">
        <v>0.11156969830753</v>
      </c>
      <c r="BZ12" s="19"/>
      <c r="CA12" s="19">
        <v>1.3623802681804201E-2</v>
      </c>
      <c r="CB12" s="19">
        <v>0.139258285628312</v>
      </c>
      <c r="CC12" s="19">
        <v>2.9332936082673001E-2</v>
      </c>
      <c r="CD12" s="19">
        <v>0.141406014228209</v>
      </c>
    </row>
    <row r="13" spans="2:82">
      <c r="B13" s="16"/>
    </row>
    <row r="14" spans="2:82">
      <c r="B14" t="s">
        <v>427</v>
      </c>
    </row>
    <row r="15" spans="2:82">
      <c r="B15" t="s">
        <v>428</v>
      </c>
    </row>
    <row r="17" spans="2:2">
      <c r="B17"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126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0.241808784245053</v>
      </c>
      <c r="D9" s="17">
        <v>0.227564093533907</v>
      </c>
      <c r="E9" s="17">
        <v>0.25551604769970399</v>
      </c>
      <c r="F9" s="17"/>
      <c r="G9" s="17">
        <v>0.144296209981818</v>
      </c>
      <c r="H9" s="17">
        <v>0.22362273630391699</v>
      </c>
      <c r="I9" s="17">
        <v>0.235206665248442</v>
      </c>
      <c r="J9" s="17">
        <v>0.22588177867841</v>
      </c>
      <c r="K9" s="17">
        <v>0.27362006146154</v>
      </c>
      <c r="L9" s="17">
        <v>0.31855231121274802</v>
      </c>
      <c r="M9" s="17"/>
      <c r="N9" s="17">
        <v>0.28560684422962601</v>
      </c>
      <c r="O9" s="17">
        <v>0.26311512818044402</v>
      </c>
      <c r="P9" s="17">
        <v>0.217867009831992</v>
      </c>
      <c r="Q9" s="17">
        <v>0.189358648142429</v>
      </c>
      <c r="R9" s="17"/>
      <c r="S9" s="17">
        <v>0.25010897233675899</v>
      </c>
      <c r="T9" s="17">
        <v>0.21678859283132501</v>
      </c>
      <c r="U9" s="17">
        <v>0.19529816581147399</v>
      </c>
      <c r="V9" s="17">
        <v>0.28923497558931399</v>
      </c>
      <c r="W9" s="17">
        <v>0.23521316926385899</v>
      </c>
      <c r="X9" s="17">
        <v>0.21104628321904401</v>
      </c>
      <c r="Y9" s="17">
        <v>0.24430699437832301</v>
      </c>
      <c r="Z9" s="17">
        <v>0.25793665566953999</v>
      </c>
      <c r="AA9" s="17">
        <v>0.25497922321423799</v>
      </c>
      <c r="AB9" s="17">
        <v>0.280269869251702</v>
      </c>
      <c r="AC9" s="17">
        <v>0.25322055178335401</v>
      </c>
      <c r="AD9" s="17">
        <v>0.19006857676733499</v>
      </c>
      <c r="AE9" s="17"/>
      <c r="AF9" s="17">
        <v>0.13446012184619199</v>
      </c>
      <c r="AG9" s="17">
        <v>0.177313541706523</v>
      </c>
      <c r="AH9" s="17">
        <v>0.18732035761771501</v>
      </c>
      <c r="AI9" s="17">
        <v>0.22760911622191099</v>
      </c>
      <c r="AJ9" s="17">
        <v>0.206395870384293</v>
      </c>
      <c r="AK9" s="17">
        <v>0.229819326665925</v>
      </c>
      <c r="AL9" s="17">
        <v>0.24101404964222201</v>
      </c>
      <c r="AM9" s="17">
        <v>0.26763444792439101</v>
      </c>
      <c r="AN9" s="17">
        <v>0.26940075867986701</v>
      </c>
      <c r="AO9" s="17">
        <v>0.24712191617677601</v>
      </c>
      <c r="AP9" s="17">
        <v>0.28459059075077298</v>
      </c>
      <c r="AQ9" s="17">
        <v>0.26852112624920699</v>
      </c>
      <c r="AR9" s="17">
        <v>0.21550432438846001</v>
      </c>
      <c r="AS9" s="17">
        <v>0.24162294050799801</v>
      </c>
      <c r="AT9" s="17">
        <v>0.30940471847948198</v>
      </c>
      <c r="AU9" s="17">
        <v>0.370500067385932</v>
      </c>
      <c r="AV9" s="17"/>
      <c r="AW9" s="17">
        <v>0.246850828129769</v>
      </c>
      <c r="AX9" s="17">
        <v>0.242701681888638</v>
      </c>
      <c r="AY9" s="17">
        <v>0.25660107706699897</v>
      </c>
      <c r="AZ9" s="17">
        <v>0.22260823337514901</v>
      </c>
      <c r="BA9" s="17">
        <v>0.27102104921178999</v>
      </c>
      <c r="BB9" s="17">
        <v>0.198249777866223</v>
      </c>
      <c r="BC9" s="17"/>
      <c r="BD9" s="17">
        <v>0.19135205042057399</v>
      </c>
      <c r="BE9" s="17">
        <v>0.21990257209429601</v>
      </c>
      <c r="BF9" s="17">
        <v>0.25901780701934302</v>
      </c>
      <c r="BG9" s="17">
        <v>0.35155421111469598</v>
      </c>
      <c r="BH9" s="17">
        <v>0.295507345658239</v>
      </c>
      <c r="BI9" s="17"/>
      <c r="BJ9" s="17">
        <v>0.23936651569337</v>
      </c>
      <c r="BK9" s="17">
        <v>0.25895784609991301</v>
      </c>
      <c r="BL9" s="17"/>
      <c r="BM9" s="17">
        <v>0.241239420228616</v>
      </c>
      <c r="BN9" s="17">
        <v>0.24756603309829101</v>
      </c>
      <c r="BO9" s="17"/>
      <c r="BP9" s="17">
        <v>0.24667146897252601</v>
      </c>
      <c r="BQ9" s="17">
        <v>0.23631723750162101</v>
      </c>
      <c r="BR9" s="17">
        <v>0.291376487473271</v>
      </c>
      <c r="BS9" s="17">
        <v>0.23980907558416301</v>
      </c>
      <c r="BT9" s="17"/>
      <c r="BU9" s="17">
        <v>0.43176677738913799</v>
      </c>
      <c r="BV9" s="17">
        <v>0</v>
      </c>
      <c r="BW9" s="17"/>
      <c r="BX9" s="17">
        <v>0.41712770175117903</v>
      </c>
      <c r="BY9" s="17">
        <v>0.172267520882328</v>
      </c>
      <c r="BZ9" s="17"/>
      <c r="CA9" s="17">
        <v>0.31558676494918703</v>
      </c>
      <c r="CB9" s="17">
        <v>0.20102943725551101</v>
      </c>
      <c r="CC9" s="17">
        <v>0.30007542486997602</v>
      </c>
      <c r="CD9" s="17">
        <v>0.19941070004181299</v>
      </c>
    </row>
    <row r="10" spans="2:82" ht="28.9">
      <c r="B10" s="18" t="s">
        <v>120</v>
      </c>
      <c r="C10" s="17">
        <v>0.318236121727689</v>
      </c>
      <c r="D10" s="17">
        <v>0.319986985525192</v>
      </c>
      <c r="E10" s="17">
        <v>0.31837983197707698</v>
      </c>
      <c r="F10" s="17"/>
      <c r="G10" s="17">
        <v>0.29841948803323298</v>
      </c>
      <c r="H10" s="17">
        <v>0.28482789718885998</v>
      </c>
      <c r="I10" s="17">
        <v>0.34202883446488702</v>
      </c>
      <c r="J10" s="17">
        <v>0.335771532747909</v>
      </c>
      <c r="K10" s="17">
        <v>0.32890037076715101</v>
      </c>
      <c r="L10" s="17">
        <v>0.317839086833966</v>
      </c>
      <c r="M10" s="17"/>
      <c r="N10" s="17">
        <v>0.35543031776539402</v>
      </c>
      <c r="O10" s="17">
        <v>0.32141713000070898</v>
      </c>
      <c r="P10" s="17">
        <v>0.30339981028467899</v>
      </c>
      <c r="Q10" s="17">
        <v>0.288939305774572</v>
      </c>
      <c r="R10" s="17"/>
      <c r="S10" s="17">
        <v>0.29467271102473303</v>
      </c>
      <c r="T10" s="17">
        <v>0.34799620977154799</v>
      </c>
      <c r="U10" s="17">
        <v>0.31851600548735198</v>
      </c>
      <c r="V10" s="17">
        <v>0.31602368701989098</v>
      </c>
      <c r="W10" s="17">
        <v>0.30916541352256599</v>
      </c>
      <c r="X10" s="17">
        <v>0.31129162821427703</v>
      </c>
      <c r="Y10" s="17">
        <v>0.30404027034783399</v>
      </c>
      <c r="Z10" s="17">
        <v>0.30833783149854499</v>
      </c>
      <c r="AA10" s="17">
        <v>0.317096886876157</v>
      </c>
      <c r="AB10" s="17">
        <v>0.32362023620645503</v>
      </c>
      <c r="AC10" s="17">
        <v>0.323530015055707</v>
      </c>
      <c r="AD10" s="17">
        <v>0.377392122311696</v>
      </c>
      <c r="AE10" s="17"/>
      <c r="AF10" s="17">
        <v>0.28645977640178</v>
      </c>
      <c r="AG10" s="17">
        <v>0.27493446271550198</v>
      </c>
      <c r="AH10" s="17">
        <v>0.28152964386156099</v>
      </c>
      <c r="AI10" s="17">
        <v>0.30580528265516999</v>
      </c>
      <c r="AJ10" s="17">
        <v>0.33086564145928499</v>
      </c>
      <c r="AK10" s="17">
        <v>0.317388769345683</v>
      </c>
      <c r="AL10" s="17">
        <v>0.31599139451049801</v>
      </c>
      <c r="AM10" s="17">
        <v>0.27248616359255801</v>
      </c>
      <c r="AN10" s="17">
        <v>0.315461417635435</v>
      </c>
      <c r="AO10" s="17">
        <v>0.38286604862422102</v>
      </c>
      <c r="AP10" s="17">
        <v>0.36570883176098901</v>
      </c>
      <c r="AQ10" s="17">
        <v>0.364111748208644</v>
      </c>
      <c r="AR10" s="17">
        <v>0.32672430569058802</v>
      </c>
      <c r="AS10" s="17">
        <v>0.37261981667473498</v>
      </c>
      <c r="AT10" s="17">
        <v>0.31388300803639302</v>
      </c>
      <c r="AU10" s="17">
        <v>0.31941881705755099</v>
      </c>
      <c r="AV10" s="17"/>
      <c r="AW10" s="17">
        <v>0.31479597383214603</v>
      </c>
      <c r="AX10" s="17">
        <v>0.32229597494727902</v>
      </c>
      <c r="AY10" s="17">
        <v>0.27822727291551202</v>
      </c>
      <c r="AZ10" s="17">
        <v>0.325019694456464</v>
      </c>
      <c r="BA10" s="17">
        <v>0.29097449378837797</v>
      </c>
      <c r="BB10" s="17">
        <v>0.42918119029714902</v>
      </c>
      <c r="BC10" s="17"/>
      <c r="BD10" s="17">
        <v>0.30426313381029602</v>
      </c>
      <c r="BE10" s="17">
        <v>0.29898582402958002</v>
      </c>
      <c r="BF10" s="17">
        <v>0.33054372697925799</v>
      </c>
      <c r="BG10" s="17">
        <v>0.31150119676376398</v>
      </c>
      <c r="BH10" s="17">
        <v>0.35961315654470499</v>
      </c>
      <c r="BI10" s="17"/>
      <c r="BJ10" s="17">
        <v>0.32803358729069798</v>
      </c>
      <c r="BK10" s="17">
        <v>0.277470530200712</v>
      </c>
      <c r="BL10" s="17"/>
      <c r="BM10" s="17">
        <v>0.32547848535565799</v>
      </c>
      <c r="BN10" s="17">
        <v>0.28257601664795501</v>
      </c>
      <c r="BO10" s="17"/>
      <c r="BP10" s="17">
        <v>0.27602744092486903</v>
      </c>
      <c r="BQ10" s="17">
        <v>0.33746885096892498</v>
      </c>
      <c r="BR10" s="17">
        <v>0.34898407064505099</v>
      </c>
      <c r="BS10" s="17">
        <v>0.32456438724438003</v>
      </c>
      <c r="BT10" s="17"/>
      <c r="BU10" s="17">
        <v>0.56823322261086195</v>
      </c>
      <c r="BV10" s="17">
        <v>0</v>
      </c>
      <c r="BW10" s="17"/>
      <c r="BX10" s="17">
        <v>0.37708054205068697</v>
      </c>
      <c r="BY10" s="17">
        <v>0.29489514181908599</v>
      </c>
      <c r="BZ10" s="17"/>
      <c r="CA10" s="17">
        <v>0.28496260411090402</v>
      </c>
      <c r="CB10" s="17">
        <v>0.302436528339872</v>
      </c>
      <c r="CC10" s="17">
        <v>0.36715139374829397</v>
      </c>
      <c r="CD10" s="17">
        <v>0.28968638117689999</v>
      </c>
    </row>
    <row r="11" spans="2:82" ht="28.9">
      <c r="B11" s="18" t="s">
        <v>121</v>
      </c>
      <c r="C11" s="17">
        <v>0.162177876670656</v>
      </c>
      <c r="D11" s="17">
        <v>0.15484337395259801</v>
      </c>
      <c r="E11" s="17">
        <v>0.16716144619738599</v>
      </c>
      <c r="F11" s="17"/>
      <c r="G11" s="17">
        <v>0.20661234799425099</v>
      </c>
      <c r="H11" s="17">
        <v>0.173389093960862</v>
      </c>
      <c r="I11" s="17">
        <v>0.15379327930873801</v>
      </c>
      <c r="J11" s="17">
        <v>0.14909476652200701</v>
      </c>
      <c r="K11" s="17">
        <v>0.15492140322144801</v>
      </c>
      <c r="L11" s="17">
        <v>0.145802764548571</v>
      </c>
      <c r="M11" s="17"/>
      <c r="N11" s="17">
        <v>0.166476605732431</v>
      </c>
      <c r="O11" s="17">
        <v>0.14612332565896599</v>
      </c>
      <c r="P11" s="17">
        <v>0.17059433632532001</v>
      </c>
      <c r="Q11" s="17">
        <v>0.170207453356334</v>
      </c>
      <c r="R11" s="17"/>
      <c r="S11" s="17">
        <v>0.17454549975234299</v>
      </c>
      <c r="T11" s="17">
        <v>0.17169796758959499</v>
      </c>
      <c r="U11" s="17">
        <v>0.175639876059348</v>
      </c>
      <c r="V11" s="17">
        <v>0.15750096782916301</v>
      </c>
      <c r="W11" s="17">
        <v>0.153362547018107</v>
      </c>
      <c r="X11" s="17">
        <v>0.17482818364880101</v>
      </c>
      <c r="Y11" s="17">
        <v>0.15814043380124099</v>
      </c>
      <c r="Z11" s="17">
        <v>0.15382370293870001</v>
      </c>
      <c r="AA11" s="17">
        <v>0.14072907589900199</v>
      </c>
      <c r="AB11" s="17">
        <v>0.17204514940544699</v>
      </c>
      <c r="AC11" s="17">
        <v>0.13136977580546</v>
      </c>
      <c r="AD11" s="17">
        <v>0.146260677281812</v>
      </c>
      <c r="AE11" s="17"/>
      <c r="AF11" s="17">
        <v>8.3505118634012901E-2</v>
      </c>
      <c r="AG11" s="17">
        <v>0.16434269637269899</v>
      </c>
      <c r="AH11" s="17">
        <v>0.206230134210653</v>
      </c>
      <c r="AI11" s="17">
        <v>0.150189307561129</v>
      </c>
      <c r="AJ11" s="17">
        <v>0.173601335766846</v>
      </c>
      <c r="AK11" s="17">
        <v>0.159073447844161</v>
      </c>
      <c r="AL11" s="17">
        <v>0.15817054641626499</v>
      </c>
      <c r="AM11" s="17">
        <v>0.17798235695027401</v>
      </c>
      <c r="AN11" s="17">
        <v>0.17180578021159701</v>
      </c>
      <c r="AO11" s="17">
        <v>0.17229247947693599</v>
      </c>
      <c r="AP11" s="17">
        <v>9.1330425111347299E-2</v>
      </c>
      <c r="AQ11" s="17">
        <v>0.16163754059877899</v>
      </c>
      <c r="AR11" s="17">
        <v>0.22285012085490499</v>
      </c>
      <c r="AS11" s="17">
        <v>0.17427714218620399</v>
      </c>
      <c r="AT11" s="17">
        <v>0.15174123918802099</v>
      </c>
      <c r="AU11" s="17">
        <v>0.12103328176568</v>
      </c>
      <c r="AV11" s="17"/>
      <c r="AW11" s="17">
        <v>0.15744205920801299</v>
      </c>
      <c r="AX11" s="17">
        <v>0.155849252129621</v>
      </c>
      <c r="AY11" s="17">
        <v>0.18509296957131599</v>
      </c>
      <c r="AZ11" s="17">
        <v>0.15609836147051201</v>
      </c>
      <c r="BA11" s="17">
        <v>0.19128596554160701</v>
      </c>
      <c r="BB11" s="17">
        <v>0.12630242110284101</v>
      </c>
      <c r="BC11" s="17"/>
      <c r="BD11" s="17">
        <v>0.15638756759099401</v>
      </c>
      <c r="BE11" s="17">
        <v>0.177743085945129</v>
      </c>
      <c r="BF11" s="17">
        <v>0.171645630498033</v>
      </c>
      <c r="BG11" s="17">
        <v>0.154250636864187</v>
      </c>
      <c r="BH11" s="17">
        <v>0.10816996670734801</v>
      </c>
      <c r="BI11" s="17"/>
      <c r="BJ11" s="17">
        <v>0.16327394498447101</v>
      </c>
      <c r="BK11" s="17">
        <v>0.157448135142636</v>
      </c>
      <c r="BL11" s="17"/>
      <c r="BM11" s="17">
        <v>0.162966609690505</v>
      </c>
      <c r="BN11" s="17">
        <v>0.15603542781829899</v>
      </c>
      <c r="BO11" s="17"/>
      <c r="BP11" s="17">
        <v>0.13436824163873801</v>
      </c>
      <c r="BQ11" s="17">
        <v>0.17743764537131301</v>
      </c>
      <c r="BR11" s="17">
        <v>0.16398008461164201</v>
      </c>
      <c r="BS11" s="17">
        <v>0.162160660040573</v>
      </c>
      <c r="BT11" s="17"/>
      <c r="BU11" s="17">
        <v>0</v>
      </c>
      <c r="BV11" s="17">
        <v>0.36862370471975497</v>
      </c>
      <c r="BW11" s="17"/>
      <c r="BX11" s="17">
        <v>0.106672253558231</v>
      </c>
      <c r="BY11" s="17">
        <v>0.184194503340955</v>
      </c>
      <c r="BZ11" s="17"/>
      <c r="CA11" s="17">
        <v>0.151912371207647</v>
      </c>
      <c r="CB11" s="17">
        <v>0.16059175186811001</v>
      </c>
      <c r="CC11" s="17">
        <v>0.144070740815951</v>
      </c>
      <c r="CD11" s="17">
        <v>0.185798172727969</v>
      </c>
    </row>
    <row r="12" spans="2:82" ht="28.9">
      <c r="B12" s="18" t="s">
        <v>122</v>
      </c>
      <c r="C12" s="17">
        <v>0.143231818660984</v>
      </c>
      <c r="D12" s="17">
        <v>0.14916535237648501</v>
      </c>
      <c r="E12" s="17">
        <v>0.136967656868065</v>
      </c>
      <c r="F12" s="17"/>
      <c r="G12" s="17">
        <v>0.24720363793858299</v>
      </c>
      <c r="H12" s="17">
        <v>0.18412161666613999</v>
      </c>
      <c r="I12" s="17">
        <v>0.14293685271766801</v>
      </c>
      <c r="J12" s="17">
        <v>0.143019936918515</v>
      </c>
      <c r="K12" s="17">
        <v>8.3828586343354494E-2</v>
      </c>
      <c r="L12" s="17">
        <v>8.0923982250448598E-2</v>
      </c>
      <c r="M12" s="17"/>
      <c r="N12" s="17">
        <v>0.10206594209566699</v>
      </c>
      <c r="O12" s="17">
        <v>0.14517971883304401</v>
      </c>
      <c r="P12" s="17">
        <v>0.17218152845227699</v>
      </c>
      <c r="Q12" s="17">
        <v>0.16077414502342499</v>
      </c>
      <c r="R12" s="17"/>
      <c r="S12" s="17">
        <v>0.16865776959749901</v>
      </c>
      <c r="T12" s="17">
        <v>0.12737577224448501</v>
      </c>
      <c r="U12" s="17">
        <v>0.15482867957421001</v>
      </c>
      <c r="V12" s="17">
        <v>0.10719953141079</v>
      </c>
      <c r="W12" s="17">
        <v>0.18383894009931701</v>
      </c>
      <c r="X12" s="17">
        <v>0.150247019942396</v>
      </c>
      <c r="Y12" s="17">
        <v>0.15585816678459</v>
      </c>
      <c r="Z12" s="17">
        <v>0.13329044219983799</v>
      </c>
      <c r="AA12" s="17">
        <v>0.14461673456153201</v>
      </c>
      <c r="AB12" s="17">
        <v>0.103070712152097</v>
      </c>
      <c r="AC12" s="17">
        <v>0.15269190824793299</v>
      </c>
      <c r="AD12" s="17">
        <v>0.13387524236474899</v>
      </c>
      <c r="AE12" s="17"/>
      <c r="AF12" s="17">
        <v>0.13057796388562901</v>
      </c>
      <c r="AG12" s="17">
        <v>0.14872431243538101</v>
      </c>
      <c r="AH12" s="17">
        <v>0.14442518364285001</v>
      </c>
      <c r="AI12" s="17">
        <v>0.162998936321257</v>
      </c>
      <c r="AJ12" s="17">
        <v>0.16158208620213799</v>
      </c>
      <c r="AK12" s="17">
        <v>0.143729079537875</v>
      </c>
      <c r="AL12" s="17">
        <v>0.17031290546380101</v>
      </c>
      <c r="AM12" s="17">
        <v>0.11167512546825099</v>
      </c>
      <c r="AN12" s="17">
        <v>0.14725423695265299</v>
      </c>
      <c r="AO12" s="17">
        <v>9.7670702423878902E-2</v>
      </c>
      <c r="AP12" s="17">
        <v>0.13276300711740799</v>
      </c>
      <c r="AQ12" s="17">
        <v>0.151476362280583</v>
      </c>
      <c r="AR12" s="17">
        <v>0.10575236624388799</v>
      </c>
      <c r="AS12" s="17">
        <v>0.13119757102239099</v>
      </c>
      <c r="AT12" s="17">
        <v>0.15265868332579799</v>
      </c>
      <c r="AU12" s="17">
        <v>0.100841535847803</v>
      </c>
      <c r="AV12" s="17"/>
      <c r="AW12" s="17">
        <v>0.166848360190085</v>
      </c>
      <c r="AX12" s="17">
        <v>0.138247541808699</v>
      </c>
      <c r="AY12" s="17">
        <v>0.15382409787210699</v>
      </c>
      <c r="AZ12" s="17">
        <v>0.14449503065725</v>
      </c>
      <c r="BA12" s="17">
        <v>0.102083596626614</v>
      </c>
      <c r="BB12" s="17">
        <v>0.12533819018189901</v>
      </c>
      <c r="BC12" s="17"/>
      <c r="BD12" s="17">
        <v>0.15336945226336901</v>
      </c>
      <c r="BE12" s="17">
        <v>0.17432450489394</v>
      </c>
      <c r="BF12" s="17">
        <v>0.13472525215064701</v>
      </c>
      <c r="BG12" s="17">
        <v>0.104101046454441</v>
      </c>
      <c r="BH12" s="17">
        <v>0.14824032529005199</v>
      </c>
      <c r="BI12" s="17"/>
      <c r="BJ12" s="17">
        <v>0.128075681805387</v>
      </c>
      <c r="BK12" s="17">
        <v>0.209188564955616</v>
      </c>
      <c r="BL12" s="17"/>
      <c r="BM12" s="17">
        <v>0.13421805169815099</v>
      </c>
      <c r="BN12" s="17">
        <v>0.189063015571654</v>
      </c>
      <c r="BO12" s="17"/>
      <c r="BP12" s="17">
        <v>0.206513571424153</v>
      </c>
      <c r="BQ12" s="17">
        <v>0.151882622397331</v>
      </c>
      <c r="BR12" s="17">
        <v>0.12172260562211799</v>
      </c>
      <c r="BS12" s="17">
        <v>0.13166071403787799</v>
      </c>
      <c r="BT12" s="17"/>
      <c r="BU12" s="17">
        <v>0</v>
      </c>
      <c r="BV12" s="17">
        <v>0.32556008693948502</v>
      </c>
      <c r="BW12" s="17"/>
      <c r="BX12" s="17">
        <v>6.6182177737405701E-2</v>
      </c>
      <c r="BY12" s="17">
        <v>0.17379400469138001</v>
      </c>
      <c r="BZ12" s="17"/>
      <c r="CA12" s="17">
        <v>0.11268610538245601</v>
      </c>
      <c r="CB12" s="17">
        <v>0.13561303394583099</v>
      </c>
      <c r="CC12" s="17">
        <v>0.127123332604308</v>
      </c>
      <c r="CD12" s="17">
        <v>0.17580943963909501</v>
      </c>
    </row>
    <row r="13" spans="2:82" ht="28.9">
      <c r="B13" s="18" t="s">
        <v>123</v>
      </c>
      <c r="C13" s="17">
        <v>0.110986460423821</v>
      </c>
      <c r="D13" s="17">
        <v>0.12668433301842699</v>
      </c>
      <c r="E13" s="17">
        <v>9.6479690885067901E-2</v>
      </c>
      <c r="F13" s="17"/>
      <c r="G13" s="17">
        <v>7.3133466028963798E-2</v>
      </c>
      <c r="H13" s="17">
        <v>0.107682940654448</v>
      </c>
      <c r="I13" s="17">
        <v>9.7662671900388395E-2</v>
      </c>
      <c r="J13" s="17">
        <v>0.119525724544693</v>
      </c>
      <c r="K13" s="17">
        <v>0.144555258346484</v>
      </c>
      <c r="L13" s="17">
        <v>0.120308766071602</v>
      </c>
      <c r="M13" s="17"/>
      <c r="N13" s="17">
        <v>7.4171130230057197E-2</v>
      </c>
      <c r="O13" s="17">
        <v>0.107146282280073</v>
      </c>
      <c r="P13" s="17">
        <v>0.10386223834422099</v>
      </c>
      <c r="Q13" s="17">
        <v>0.161957210711654</v>
      </c>
      <c r="R13" s="17"/>
      <c r="S13" s="17">
        <v>8.9491140761246604E-2</v>
      </c>
      <c r="T13" s="17">
        <v>0.10512691217497699</v>
      </c>
      <c r="U13" s="17">
        <v>0.13352353720319601</v>
      </c>
      <c r="V13" s="17">
        <v>0.112365072174995</v>
      </c>
      <c r="W13" s="17">
        <v>9.3594280215755304E-2</v>
      </c>
      <c r="X13" s="17">
        <v>0.118034347790456</v>
      </c>
      <c r="Y13" s="17">
        <v>0.1151435596001</v>
      </c>
      <c r="Z13" s="17">
        <v>0.13335415362325101</v>
      </c>
      <c r="AA13" s="17">
        <v>0.119909196468018</v>
      </c>
      <c r="AB13" s="17">
        <v>0.10753106071285801</v>
      </c>
      <c r="AC13" s="17">
        <v>0.115748557318738</v>
      </c>
      <c r="AD13" s="17">
        <v>0.120686431687691</v>
      </c>
      <c r="AE13" s="17"/>
      <c r="AF13" s="17">
        <v>0.21725366202573801</v>
      </c>
      <c r="AG13" s="17">
        <v>0.184337991078245</v>
      </c>
      <c r="AH13" s="17">
        <v>0.14817182374474799</v>
      </c>
      <c r="AI13" s="17">
        <v>0.122788468202314</v>
      </c>
      <c r="AJ13" s="17">
        <v>0.10939243224510301</v>
      </c>
      <c r="AK13" s="17">
        <v>0.13041000555261401</v>
      </c>
      <c r="AL13" s="17">
        <v>9.8258418967620803E-2</v>
      </c>
      <c r="AM13" s="17">
        <v>0.137149509059319</v>
      </c>
      <c r="AN13" s="17">
        <v>8.3269543402916799E-2</v>
      </c>
      <c r="AO13" s="17">
        <v>7.5321542319141899E-2</v>
      </c>
      <c r="AP13" s="17">
        <v>0.107115940862004</v>
      </c>
      <c r="AQ13" s="17">
        <v>5.42532226627866E-2</v>
      </c>
      <c r="AR13" s="17">
        <v>0.122965070248088</v>
      </c>
      <c r="AS13" s="17">
        <v>8.0282529608672201E-2</v>
      </c>
      <c r="AT13" s="17">
        <v>6.2433141784365903E-2</v>
      </c>
      <c r="AU13" s="17">
        <v>6.7114036808244806E-2</v>
      </c>
      <c r="AV13" s="17"/>
      <c r="AW13" s="17">
        <v>9.3282412731345493E-2</v>
      </c>
      <c r="AX13" s="17">
        <v>0.114621411039098</v>
      </c>
      <c r="AY13" s="17">
        <v>0.10379611843834199</v>
      </c>
      <c r="AZ13" s="17">
        <v>0.130118247722909</v>
      </c>
      <c r="BA13" s="17">
        <v>0.122854679509578</v>
      </c>
      <c r="BB13" s="17">
        <v>9.0984350722556603E-2</v>
      </c>
      <c r="BC13" s="17"/>
      <c r="BD13" s="17">
        <v>0.16313925261290699</v>
      </c>
      <c r="BE13" s="17">
        <v>0.109295694608848</v>
      </c>
      <c r="BF13" s="17">
        <v>8.2254584053596702E-2</v>
      </c>
      <c r="BG13" s="17">
        <v>6.5534490904429504E-2</v>
      </c>
      <c r="BH13" s="17">
        <v>7.4202265630479797E-2</v>
      </c>
      <c r="BI13" s="17"/>
      <c r="BJ13" s="17">
        <v>0.120215781449079</v>
      </c>
      <c r="BK13" s="17">
        <v>6.9608837344009994E-2</v>
      </c>
      <c r="BL13" s="17"/>
      <c r="BM13" s="17">
        <v>0.111356791231831</v>
      </c>
      <c r="BN13" s="17">
        <v>0.11021721950792</v>
      </c>
      <c r="BO13" s="17"/>
      <c r="BP13" s="17">
        <v>0.12302563417314399</v>
      </c>
      <c r="BQ13" s="17">
        <v>6.94937158981455E-2</v>
      </c>
      <c r="BR13" s="17">
        <v>5.5227749596916599E-2</v>
      </c>
      <c r="BS13" s="17">
        <v>0.11909490466952501</v>
      </c>
      <c r="BT13" s="17"/>
      <c r="BU13" s="17">
        <v>0</v>
      </c>
      <c r="BV13" s="17">
        <v>0.25226770170535801</v>
      </c>
      <c r="BW13" s="17"/>
      <c r="BX13" s="17">
        <v>2.4202483719841801E-2</v>
      </c>
      <c r="BY13" s="17">
        <v>0.14540982708318401</v>
      </c>
      <c r="BZ13" s="17"/>
      <c r="CA13" s="17">
        <v>0.12216170334574</v>
      </c>
      <c r="CB13" s="17">
        <v>0.177374449236476</v>
      </c>
      <c r="CC13" s="17">
        <v>5.2033557666470498E-2</v>
      </c>
      <c r="CD13" s="17">
        <v>0.107295148335094</v>
      </c>
    </row>
    <row r="14" spans="2:82">
      <c r="B14" s="18" t="s">
        <v>124</v>
      </c>
      <c r="C14" s="19">
        <v>2.35589382717976E-2</v>
      </c>
      <c r="D14" s="19">
        <v>2.17558615933909E-2</v>
      </c>
      <c r="E14" s="19">
        <v>2.5495326372700099E-2</v>
      </c>
      <c r="F14" s="19"/>
      <c r="G14" s="19">
        <v>3.0334850023151599E-2</v>
      </c>
      <c r="H14" s="19">
        <v>2.6355715225772899E-2</v>
      </c>
      <c r="I14" s="19">
        <v>2.8371696359877099E-2</v>
      </c>
      <c r="J14" s="19">
        <v>2.6706260588466001E-2</v>
      </c>
      <c r="K14" s="19">
        <v>1.41743198600235E-2</v>
      </c>
      <c r="L14" s="19">
        <v>1.6573089082664499E-2</v>
      </c>
      <c r="M14" s="19"/>
      <c r="N14" s="19">
        <v>1.6249159946824101E-2</v>
      </c>
      <c r="O14" s="19">
        <v>1.7018415046763099E-2</v>
      </c>
      <c r="P14" s="19">
        <v>3.2095076761511E-2</v>
      </c>
      <c r="Q14" s="19">
        <v>2.8763236991585801E-2</v>
      </c>
      <c r="R14" s="19"/>
      <c r="S14" s="19">
        <v>2.25239065274195E-2</v>
      </c>
      <c r="T14" s="19">
        <v>3.1014545388070199E-2</v>
      </c>
      <c r="U14" s="19">
        <v>2.219373586442E-2</v>
      </c>
      <c r="V14" s="19">
        <v>1.7675765975845699E-2</v>
      </c>
      <c r="W14" s="19">
        <v>2.4825649880395598E-2</v>
      </c>
      <c r="X14" s="19">
        <v>3.4552537185026301E-2</v>
      </c>
      <c r="Y14" s="19">
        <v>2.25105750879116E-2</v>
      </c>
      <c r="Z14" s="19">
        <v>1.3257214070126601E-2</v>
      </c>
      <c r="AA14" s="19">
        <v>2.26688829810535E-2</v>
      </c>
      <c r="AB14" s="19">
        <v>1.34629722714412E-2</v>
      </c>
      <c r="AC14" s="19">
        <v>2.3439191788807299E-2</v>
      </c>
      <c r="AD14" s="19">
        <v>3.1716949586717301E-2</v>
      </c>
      <c r="AE14" s="19"/>
      <c r="AF14" s="19">
        <v>0.147743357206648</v>
      </c>
      <c r="AG14" s="19">
        <v>5.0346995691650298E-2</v>
      </c>
      <c r="AH14" s="19">
        <v>3.2322856922472998E-2</v>
      </c>
      <c r="AI14" s="19">
        <v>3.0608889038219102E-2</v>
      </c>
      <c r="AJ14" s="19">
        <v>1.8162633942334701E-2</v>
      </c>
      <c r="AK14" s="19">
        <v>1.9579371053741901E-2</v>
      </c>
      <c r="AL14" s="19">
        <v>1.6252684999594001E-2</v>
      </c>
      <c r="AM14" s="19">
        <v>3.3072397005207498E-2</v>
      </c>
      <c r="AN14" s="19">
        <v>1.2808263117531801E-2</v>
      </c>
      <c r="AO14" s="19">
        <v>2.47273109790466E-2</v>
      </c>
      <c r="AP14" s="19">
        <v>1.8491204397477801E-2</v>
      </c>
      <c r="AQ14" s="19">
        <v>0</v>
      </c>
      <c r="AR14" s="19">
        <v>6.2038125740708199E-3</v>
      </c>
      <c r="AS14" s="19">
        <v>0</v>
      </c>
      <c r="AT14" s="19">
        <v>9.8792091859395605E-3</v>
      </c>
      <c r="AU14" s="19">
        <v>2.1092261134788501E-2</v>
      </c>
      <c r="AV14" s="19"/>
      <c r="AW14" s="19">
        <v>2.0780365908641199E-2</v>
      </c>
      <c r="AX14" s="19">
        <v>2.6284138186666001E-2</v>
      </c>
      <c r="AY14" s="19">
        <v>2.2458464135723801E-2</v>
      </c>
      <c r="AZ14" s="19">
        <v>2.16604323177161E-2</v>
      </c>
      <c r="BA14" s="19">
        <v>2.1780215322033399E-2</v>
      </c>
      <c r="BB14" s="19">
        <v>2.99440698293321E-2</v>
      </c>
      <c r="BC14" s="19"/>
      <c r="BD14" s="19">
        <v>3.1488543301859302E-2</v>
      </c>
      <c r="BE14" s="19">
        <v>1.97483184282062E-2</v>
      </c>
      <c r="BF14" s="19">
        <v>2.18129992991224E-2</v>
      </c>
      <c r="BG14" s="19">
        <v>1.30584178984832E-2</v>
      </c>
      <c r="BH14" s="19">
        <v>1.42669401691763E-2</v>
      </c>
      <c r="BI14" s="19"/>
      <c r="BJ14" s="19">
        <v>2.1034488776995101E-2</v>
      </c>
      <c r="BK14" s="19">
        <v>2.7326086257111699E-2</v>
      </c>
      <c r="BL14" s="19"/>
      <c r="BM14" s="19">
        <v>2.4740641795239899E-2</v>
      </c>
      <c r="BN14" s="19">
        <v>1.45422873558811E-2</v>
      </c>
      <c r="BO14" s="19"/>
      <c r="BP14" s="19">
        <v>1.3393642866570901E-2</v>
      </c>
      <c r="BQ14" s="19">
        <v>2.7399927862664201E-2</v>
      </c>
      <c r="BR14" s="19">
        <v>1.8709002051002E-2</v>
      </c>
      <c r="BS14" s="19">
        <v>2.2710258423481001E-2</v>
      </c>
      <c r="BT14" s="19"/>
      <c r="BU14" s="19">
        <v>0</v>
      </c>
      <c r="BV14" s="19">
        <v>5.3548506635402199E-2</v>
      </c>
      <c r="BW14" s="19"/>
      <c r="BX14" s="19">
        <v>8.7348411826544906E-3</v>
      </c>
      <c r="BY14" s="19">
        <v>2.9439002183067699E-2</v>
      </c>
      <c r="BZ14" s="19"/>
      <c r="CA14" s="19">
        <v>1.26904510040646E-2</v>
      </c>
      <c r="CB14" s="19">
        <v>2.2954799354201399E-2</v>
      </c>
      <c r="CC14" s="19">
        <v>9.5455502950005794E-3</v>
      </c>
      <c r="CD14" s="19">
        <v>4.2000158079129102E-2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CD16"/>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ht="72">
      <c r="B9" s="18" t="s">
        <v>278</v>
      </c>
      <c r="C9" s="17">
        <v>0.48904872201095501</v>
      </c>
      <c r="D9" s="17">
        <v>0.506859785937958</v>
      </c>
      <c r="E9" s="17">
        <v>0.47098409703624999</v>
      </c>
      <c r="F9" s="17"/>
      <c r="G9" s="17">
        <v>0.608230805264805</v>
      </c>
      <c r="H9" s="17">
        <v>0.53396619306454995</v>
      </c>
      <c r="I9" s="17">
        <v>0.50085566229981804</v>
      </c>
      <c r="J9" s="17">
        <v>0.45142326827635199</v>
      </c>
      <c r="K9" s="17">
        <v>0.42691264266399298</v>
      </c>
      <c r="L9" s="17">
        <v>0.435694605244491</v>
      </c>
      <c r="M9" s="17"/>
      <c r="N9" s="17">
        <v>0.57286030611327399</v>
      </c>
      <c r="O9" s="17">
        <v>0.499729406796251</v>
      </c>
      <c r="P9" s="17">
        <v>0.437741329325957</v>
      </c>
      <c r="Q9" s="17">
        <v>0.43058927240478601</v>
      </c>
      <c r="R9" s="17"/>
      <c r="S9" s="17">
        <v>0.51998765486726195</v>
      </c>
      <c r="T9" s="17">
        <v>0.50909756943382101</v>
      </c>
      <c r="U9" s="17">
        <v>0.49307358883860503</v>
      </c>
      <c r="V9" s="17">
        <v>0.49275007587389003</v>
      </c>
      <c r="W9" s="17">
        <v>0.525743692529822</v>
      </c>
      <c r="X9" s="17">
        <v>0.43685977991046998</v>
      </c>
      <c r="Y9" s="17">
        <v>0.49523093498542697</v>
      </c>
      <c r="Z9" s="17">
        <v>0.44255885054803901</v>
      </c>
      <c r="AA9" s="17">
        <v>0.46049189897878201</v>
      </c>
      <c r="AB9" s="17">
        <v>0.51225221893843198</v>
      </c>
      <c r="AC9" s="17">
        <v>0.42740597670629299</v>
      </c>
      <c r="AD9" s="17">
        <v>0.49026073085029098</v>
      </c>
      <c r="AE9" s="17"/>
      <c r="AF9" s="17">
        <v>0.54753599219309301</v>
      </c>
      <c r="AG9" s="17">
        <v>0.38958610130083599</v>
      </c>
      <c r="AH9" s="17">
        <v>0.42345074686641399</v>
      </c>
      <c r="AI9" s="17">
        <v>0.47934970439033697</v>
      </c>
      <c r="AJ9" s="17">
        <v>0.44992863381826897</v>
      </c>
      <c r="AK9" s="17">
        <v>0.465809267724481</v>
      </c>
      <c r="AL9" s="17">
        <v>0.47970096056615602</v>
      </c>
      <c r="AM9" s="17">
        <v>0.47397850237347799</v>
      </c>
      <c r="AN9" s="17">
        <v>0.54126255209979102</v>
      </c>
      <c r="AO9" s="17">
        <v>0.52010662520610096</v>
      </c>
      <c r="AP9" s="17">
        <v>0.52701698691461096</v>
      </c>
      <c r="AQ9" s="17">
        <v>0.553328000286327</v>
      </c>
      <c r="AR9" s="17">
        <v>0.49105570105403701</v>
      </c>
      <c r="AS9" s="17">
        <v>0.57906339987035704</v>
      </c>
      <c r="AT9" s="17">
        <v>0.64140146277774601</v>
      </c>
      <c r="AU9" s="17">
        <v>0.54153267028404295</v>
      </c>
      <c r="AV9" s="17"/>
      <c r="AW9" s="17">
        <v>0.54207320429189598</v>
      </c>
      <c r="AX9" s="17">
        <v>0.48471305121740899</v>
      </c>
      <c r="AY9" s="17">
        <v>0.47549818328127602</v>
      </c>
      <c r="AZ9" s="17">
        <v>0.46425212018211098</v>
      </c>
      <c r="BA9" s="17">
        <v>0.47170298414112199</v>
      </c>
      <c r="BB9" s="17">
        <v>0.453969414268314</v>
      </c>
      <c r="BC9" s="17"/>
      <c r="BD9" s="17">
        <v>0.37823813918006299</v>
      </c>
      <c r="BE9" s="17">
        <v>0.48295324088665098</v>
      </c>
      <c r="BF9" s="17">
        <v>0.57565779688586005</v>
      </c>
      <c r="BG9" s="17">
        <v>0.58816784941168199</v>
      </c>
      <c r="BH9" s="17">
        <v>0.66592287437525599</v>
      </c>
      <c r="BI9" s="17"/>
      <c r="BJ9" s="17">
        <v>0.473171586591911</v>
      </c>
      <c r="BK9" s="17">
        <v>0.56144887294941304</v>
      </c>
      <c r="BL9" s="17"/>
      <c r="BM9" s="17">
        <v>0.48294601312144397</v>
      </c>
      <c r="BN9" s="17">
        <v>0.51725718388935804</v>
      </c>
      <c r="BO9" s="17"/>
      <c r="BP9" s="17">
        <v>0.53345025066173102</v>
      </c>
      <c r="BQ9" s="17">
        <v>0.54216673952675298</v>
      </c>
      <c r="BR9" s="17">
        <v>0.619387974645495</v>
      </c>
      <c r="BS9" s="17">
        <v>0.468514863919333</v>
      </c>
      <c r="BT9" s="17"/>
      <c r="BU9" s="17">
        <v>0.52977601884575298</v>
      </c>
      <c r="BV9" s="17">
        <v>0.437204532828876</v>
      </c>
      <c r="BW9" s="17"/>
      <c r="BX9" s="17">
        <v>0.60138330954323105</v>
      </c>
      <c r="BY9" s="17">
        <v>0.44449055768135698</v>
      </c>
      <c r="BZ9" s="17"/>
      <c r="CA9" s="17">
        <v>0.48041263493602698</v>
      </c>
      <c r="CB9" s="17">
        <v>0.21868401431922399</v>
      </c>
      <c r="CC9" s="17">
        <v>0.76537053615202899</v>
      </c>
      <c r="CD9" s="17">
        <v>0.45561544724516101</v>
      </c>
    </row>
    <row r="10" spans="2:82" ht="57.6">
      <c r="B10" s="18" t="s">
        <v>279</v>
      </c>
      <c r="C10" s="17">
        <v>0.397100006500133</v>
      </c>
      <c r="D10" s="17">
        <v>0.412389020468233</v>
      </c>
      <c r="E10" s="17">
        <v>0.38255897730424698</v>
      </c>
      <c r="F10" s="17"/>
      <c r="G10" s="17">
        <v>0.31823785676281702</v>
      </c>
      <c r="H10" s="17">
        <v>0.35559839937745902</v>
      </c>
      <c r="I10" s="17">
        <v>0.37031077659823303</v>
      </c>
      <c r="J10" s="17">
        <v>0.408145310392033</v>
      </c>
      <c r="K10" s="17">
        <v>0.443454202397151</v>
      </c>
      <c r="L10" s="17">
        <v>0.46524311574918198</v>
      </c>
      <c r="M10" s="17"/>
      <c r="N10" s="17">
        <v>0.36602831427781002</v>
      </c>
      <c r="O10" s="17">
        <v>0.39498437897514199</v>
      </c>
      <c r="P10" s="17">
        <v>0.42973633595395599</v>
      </c>
      <c r="Q10" s="17">
        <v>0.40876024172776598</v>
      </c>
      <c r="R10" s="17"/>
      <c r="S10" s="17">
        <v>0.386881374352253</v>
      </c>
      <c r="T10" s="17">
        <v>0.38510190750506701</v>
      </c>
      <c r="U10" s="17">
        <v>0.36858170306266602</v>
      </c>
      <c r="V10" s="17">
        <v>0.36779226578213498</v>
      </c>
      <c r="W10" s="17">
        <v>0.38876708727627601</v>
      </c>
      <c r="X10" s="17">
        <v>0.44122545623947002</v>
      </c>
      <c r="Y10" s="17">
        <v>0.39716792599714801</v>
      </c>
      <c r="Z10" s="17">
        <v>0.465462386324067</v>
      </c>
      <c r="AA10" s="17">
        <v>0.41732082615968502</v>
      </c>
      <c r="AB10" s="17">
        <v>0.38353113431166502</v>
      </c>
      <c r="AC10" s="17">
        <v>0.43679058869223403</v>
      </c>
      <c r="AD10" s="17">
        <v>0.35687897576829197</v>
      </c>
      <c r="AE10" s="17"/>
      <c r="AF10" s="17">
        <v>0.23014677064120301</v>
      </c>
      <c r="AG10" s="17">
        <v>0.44358199655769298</v>
      </c>
      <c r="AH10" s="17">
        <v>0.41781218328519698</v>
      </c>
      <c r="AI10" s="17">
        <v>0.36989540611607402</v>
      </c>
      <c r="AJ10" s="17">
        <v>0.41543616216680801</v>
      </c>
      <c r="AK10" s="17">
        <v>0.44390126058120499</v>
      </c>
      <c r="AL10" s="17">
        <v>0.41330661444349898</v>
      </c>
      <c r="AM10" s="17">
        <v>0.40217953448834498</v>
      </c>
      <c r="AN10" s="17">
        <v>0.36954422614153398</v>
      </c>
      <c r="AO10" s="17">
        <v>0.39541529206320097</v>
      </c>
      <c r="AP10" s="17">
        <v>0.37657475996842699</v>
      </c>
      <c r="AQ10" s="17">
        <v>0.37222188306158799</v>
      </c>
      <c r="AR10" s="17">
        <v>0.42573188099081299</v>
      </c>
      <c r="AS10" s="17">
        <v>0.35608423151310198</v>
      </c>
      <c r="AT10" s="17">
        <v>0.32536099043657302</v>
      </c>
      <c r="AU10" s="17">
        <v>0.40013177208176298</v>
      </c>
      <c r="AV10" s="17"/>
      <c r="AW10" s="17">
        <v>0.367554694261987</v>
      </c>
      <c r="AX10" s="17">
        <v>0.40948660174977503</v>
      </c>
      <c r="AY10" s="17">
        <v>0.39230753943634</v>
      </c>
      <c r="AZ10" s="17">
        <v>0.40713124888348801</v>
      </c>
      <c r="BA10" s="17">
        <v>0.40605345607723098</v>
      </c>
      <c r="BB10" s="17">
        <v>0.41420018774756001</v>
      </c>
      <c r="BC10" s="17"/>
      <c r="BD10" s="17">
        <v>0.46474700793780699</v>
      </c>
      <c r="BE10" s="17">
        <v>0.386383032889768</v>
      </c>
      <c r="BF10" s="17">
        <v>0.32888643070646001</v>
      </c>
      <c r="BG10" s="17">
        <v>0.36599089632839199</v>
      </c>
      <c r="BH10" s="17">
        <v>0.29850138743104798</v>
      </c>
      <c r="BI10" s="17"/>
      <c r="BJ10" s="17">
        <v>0.410139545450457</v>
      </c>
      <c r="BK10" s="17">
        <v>0.34750929127929697</v>
      </c>
      <c r="BL10" s="17"/>
      <c r="BM10" s="17">
        <v>0.40469186260593398</v>
      </c>
      <c r="BN10" s="17">
        <v>0.36236009450318202</v>
      </c>
      <c r="BO10" s="17"/>
      <c r="BP10" s="17">
        <v>0.364572706056771</v>
      </c>
      <c r="BQ10" s="17">
        <v>0.39038799165808802</v>
      </c>
      <c r="BR10" s="17">
        <v>0.31315426111147998</v>
      </c>
      <c r="BS10" s="17">
        <v>0.41106189060564502</v>
      </c>
      <c r="BT10" s="17"/>
      <c r="BU10" s="17">
        <v>0.38250475485715801</v>
      </c>
      <c r="BV10" s="17">
        <v>0.415679167066761</v>
      </c>
      <c r="BW10" s="17"/>
      <c r="BX10" s="17">
        <v>0.333952094386049</v>
      </c>
      <c r="BY10" s="17">
        <v>0.42214799133598702</v>
      </c>
      <c r="BZ10" s="17"/>
      <c r="CA10" s="17">
        <v>0.479440667843955</v>
      </c>
      <c r="CB10" s="17">
        <v>0.62397859931406596</v>
      </c>
      <c r="CC10" s="17">
        <v>0.19202061529188</v>
      </c>
      <c r="CD10" s="17">
        <v>0.37684972100646102</v>
      </c>
    </row>
    <row r="11" spans="2:82">
      <c r="B11" s="18" t="s">
        <v>195</v>
      </c>
      <c r="C11" s="19">
        <v>0.113851271488913</v>
      </c>
      <c r="D11" s="19">
        <v>8.0751193593809695E-2</v>
      </c>
      <c r="E11" s="19">
        <v>0.146456925659503</v>
      </c>
      <c r="F11" s="19"/>
      <c r="G11" s="19">
        <v>7.3531337972378305E-2</v>
      </c>
      <c r="H11" s="19">
        <v>0.110435407557991</v>
      </c>
      <c r="I11" s="19">
        <v>0.12883356110194999</v>
      </c>
      <c r="J11" s="19">
        <v>0.14043142133161399</v>
      </c>
      <c r="K11" s="19">
        <v>0.12963315493885599</v>
      </c>
      <c r="L11" s="19">
        <v>9.9062279006326803E-2</v>
      </c>
      <c r="M11" s="19"/>
      <c r="N11" s="19">
        <v>6.1111379608915599E-2</v>
      </c>
      <c r="O11" s="19">
        <v>0.105286214228607</v>
      </c>
      <c r="P11" s="19">
        <v>0.13252233472008701</v>
      </c>
      <c r="Q11" s="19">
        <v>0.16065048586744801</v>
      </c>
      <c r="R11" s="19"/>
      <c r="S11" s="19">
        <v>9.3130970780485295E-2</v>
      </c>
      <c r="T11" s="19">
        <v>0.105800523061112</v>
      </c>
      <c r="U11" s="19">
        <v>0.13834470809872901</v>
      </c>
      <c r="V11" s="19">
        <v>0.139457658343975</v>
      </c>
      <c r="W11" s="19">
        <v>8.5489220193902496E-2</v>
      </c>
      <c r="X11" s="19">
        <v>0.12191476385006</v>
      </c>
      <c r="Y11" s="19">
        <v>0.107601139017425</v>
      </c>
      <c r="Z11" s="19">
        <v>9.1978763127894506E-2</v>
      </c>
      <c r="AA11" s="19">
        <v>0.122187274861533</v>
      </c>
      <c r="AB11" s="19">
        <v>0.104216646749903</v>
      </c>
      <c r="AC11" s="19">
        <v>0.13580343460147401</v>
      </c>
      <c r="AD11" s="19">
        <v>0.15286029338141699</v>
      </c>
      <c r="AE11" s="19"/>
      <c r="AF11" s="19">
        <v>0.22231723716570301</v>
      </c>
      <c r="AG11" s="19">
        <v>0.16683190214147101</v>
      </c>
      <c r="AH11" s="19">
        <v>0.15873706984839001</v>
      </c>
      <c r="AI11" s="19">
        <v>0.15075488949358801</v>
      </c>
      <c r="AJ11" s="19">
        <v>0.13463520401492199</v>
      </c>
      <c r="AK11" s="19">
        <v>9.0289471694314005E-2</v>
      </c>
      <c r="AL11" s="19">
        <v>0.106992424990345</v>
      </c>
      <c r="AM11" s="19">
        <v>0.123841963138177</v>
      </c>
      <c r="AN11" s="19">
        <v>8.9193221758674404E-2</v>
      </c>
      <c r="AO11" s="19">
        <v>8.4478082730697901E-2</v>
      </c>
      <c r="AP11" s="19">
        <v>9.6408253116961495E-2</v>
      </c>
      <c r="AQ11" s="19">
        <v>7.44501166520848E-2</v>
      </c>
      <c r="AR11" s="19">
        <v>8.3212417955150206E-2</v>
      </c>
      <c r="AS11" s="19">
        <v>6.4852368616541506E-2</v>
      </c>
      <c r="AT11" s="19">
        <v>3.32375467856812E-2</v>
      </c>
      <c r="AU11" s="19">
        <v>5.8335557634193597E-2</v>
      </c>
      <c r="AV11" s="19"/>
      <c r="AW11" s="19">
        <v>9.0372101446117195E-2</v>
      </c>
      <c r="AX11" s="19">
        <v>0.105800347032815</v>
      </c>
      <c r="AY11" s="19">
        <v>0.132194277282385</v>
      </c>
      <c r="AZ11" s="19">
        <v>0.12861663093440101</v>
      </c>
      <c r="BA11" s="19">
        <v>0.122243559781647</v>
      </c>
      <c r="BB11" s="19">
        <v>0.13183039798412699</v>
      </c>
      <c r="BC11" s="19"/>
      <c r="BD11" s="19">
        <v>0.15701485288212999</v>
      </c>
      <c r="BE11" s="19">
        <v>0.13066372622358</v>
      </c>
      <c r="BF11" s="19">
        <v>9.5455772407679093E-2</v>
      </c>
      <c r="BG11" s="19">
        <v>4.5841254259925503E-2</v>
      </c>
      <c r="BH11" s="19">
        <v>3.5575738193695701E-2</v>
      </c>
      <c r="BI11" s="19"/>
      <c r="BJ11" s="19">
        <v>0.116688867957632</v>
      </c>
      <c r="BK11" s="19">
        <v>9.1041835771289395E-2</v>
      </c>
      <c r="BL11" s="19"/>
      <c r="BM11" s="19">
        <v>0.112362124272623</v>
      </c>
      <c r="BN11" s="19">
        <v>0.120382721607459</v>
      </c>
      <c r="BO11" s="19"/>
      <c r="BP11" s="19">
        <v>0.10197704328149799</v>
      </c>
      <c r="BQ11" s="19">
        <v>6.7445268815159401E-2</v>
      </c>
      <c r="BR11" s="19">
        <v>6.7457764243024201E-2</v>
      </c>
      <c r="BS11" s="19">
        <v>0.12042324547502201</v>
      </c>
      <c r="BT11" s="19"/>
      <c r="BU11" s="19">
        <v>8.7719226297089697E-2</v>
      </c>
      <c r="BV11" s="19">
        <v>0.147116300104363</v>
      </c>
      <c r="BW11" s="19"/>
      <c r="BX11" s="19">
        <v>6.4664596070720504E-2</v>
      </c>
      <c r="BY11" s="19">
        <v>0.133361450982656</v>
      </c>
      <c r="BZ11" s="19"/>
      <c r="CA11" s="19">
        <v>4.0146697220017902E-2</v>
      </c>
      <c r="CB11" s="19">
        <v>0.15733738636671099</v>
      </c>
      <c r="CC11" s="19">
        <v>4.2608848556091601E-2</v>
      </c>
      <c r="CD11" s="19">
        <v>0.16753483174837799</v>
      </c>
    </row>
    <row r="12" spans="2:82">
      <c r="B12" s="16"/>
    </row>
    <row r="13" spans="2:82">
      <c r="B13" t="s">
        <v>427</v>
      </c>
    </row>
    <row r="14" spans="2:82">
      <c r="B14" t="s">
        <v>428</v>
      </c>
    </row>
    <row r="16" spans="2:82">
      <c r="B16"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J19"/>
  <sheetViews>
    <sheetView showGridLines="0" workbookViewId="0">
      <pane xSplit="2" topLeftCell="C1" activePane="topRight" state="frozen"/>
      <selection pane="topRight"/>
    </sheetView>
  </sheetViews>
  <sheetFormatPr defaultColWidth="10.85546875" defaultRowHeight="14.45"/>
  <cols>
    <col min="2" max="2" width="25.7109375" customWidth="1"/>
    <col min="3" max="10" width="20.7109375" customWidth="1"/>
  </cols>
  <sheetData>
    <row r="2" spans="2:10" ht="40.15" customHeight="1">
      <c r="D2" s="31" t="s">
        <v>483</v>
      </c>
      <c r="E2" s="32"/>
      <c r="F2" s="32"/>
      <c r="G2" s="32"/>
      <c r="H2" s="32"/>
      <c r="I2" s="32"/>
      <c r="J2" s="32"/>
    </row>
    <row r="6" spans="2:10" ht="49.9" customHeight="1">
      <c r="B6" s="20" t="s">
        <v>32</v>
      </c>
      <c r="C6" s="20" t="s">
        <v>484</v>
      </c>
      <c r="D6" s="20" t="s">
        <v>485</v>
      </c>
      <c r="E6" s="20" t="s">
        <v>486</v>
      </c>
      <c r="F6" s="20" t="s">
        <v>487</v>
      </c>
      <c r="G6" s="20" t="s">
        <v>488</v>
      </c>
      <c r="H6" s="20" t="s">
        <v>489</v>
      </c>
      <c r="I6" s="20" t="s">
        <v>490</v>
      </c>
    </row>
    <row r="7" spans="2:10">
      <c r="B7" s="18" t="s">
        <v>281</v>
      </c>
      <c r="C7" s="17">
        <v>4.3839318015891998E-2</v>
      </c>
      <c r="D7" s="17">
        <v>2.7712235845918799E-2</v>
      </c>
      <c r="E7" s="17">
        <v>4.7065664489276002E-2</v>
      </c>
      <c r="F7" s="17">
        <v>2.5195627828057999E-2</v>
      </c>
      <c r="G7" s="17">
        <v>5.1927847307131E-2</v>
      </c>
      <c r="H7" s="17">
        <v>9.5387846606692694E-2</v>
      </c>
      <c r="I7" s="17">
        <v>5.5449954263142802E-2</v>
      </c>
    </row>
    <row r="8" spans="2:10">
      <c r="B8" s="18" t="s">
        <v>282</v>
      </c>
      <c r="C8" s="17">
        <v>0.15793940592327599</v>
      </c>
      <c r="D8" s="17">
        <v>0.12393058877254801</v>
      </c>
      <c r="E8" s="17">
        <v>0.20529465443366901</v>
      </c>
      <c r="F8" s="17">
        <v>7.4231966980224398E-2</v>
      </c>
      <c r="G8" s="17">
        <v>0.16484654700137799</v>
      </c>
      <c r="H8" s="17">
        <v>0.257157933211414</v>
      </c>
      <c r="I8" s="17">
        <v>0.113946961603154</v>
      </c>
    </row>
    <row r="9" spans="2:10">
      <c r="B9" s="18" t="s">
        <v>283</v>
      </c>
      <c r="C9" s="17">
        <v>0.40050780464725499</v>
      </c>
      <c r="D9" s="17">
        <v>0.396734522895617</v>
      </c>
      <c r="E9" s="17">
        <v>0.38961920432228198</v>
      </c>
      <c r="F9" s="17">
        <v>0.34200288658288103</v>
      </c>
      <c r="G9" s="17">
        <v>0.31903552985785699</v>
      </c>
      <c r="H9" s="17">
        <v>0.291784436023307</v>
      </c>
      <c r="I9" s="17">
        <v>0.19599628772939601</v>
      </c>
    </row>
    <row r="10" spans="2:10">
      <c r="B10" s="18" t="s">
        <v>284</v>
      </c>
      <c r="C10" s="17">
        <v>0.14701147467390799</v>
      </c>
      <c r="D10" s="17">
        <v>0.211634179847905</v>
      </c>
      <c r="E10" s="17">
        <v>0.13247799711894301</v>
      </c>
      <c r="F10" s="17">
        <v>0.27769716183286502</v>
      </c>
      <c r="G10" s="17">
        <v>0.18493835248062501</v>
      </c>
      <c r="H10" s="17">
        <v>0.14203769005804801</v>
      </c>
      <c r="I10" s="17">
        <v>0.22853352799684701</v>
      </c>
    </row>
    <row r="11" spans="2:10">
      <c r="B11" s="18" t="s">
        <v>285</v>
      </c>
      <c r="C11" s="17">
        <v>3.1947600899533697E-2</v>
      </c>
      <c r="D11" s="17">
        <v>4.6323242727556897E-2</v>
      </c>
      <c r="E11" s="17">
        <v>2.8842623497089E-2</v>
      </c>
      <c r="F11" s="17">
        <v>6.01253980494326E-2</v>
      </c>
      <c r="G11" s="17">
        <v>5.7980306980270999E-2</v>
      </c>
      <c r="H11" s="17">
        <v>5.1580513513157802E-2</v>
      </c>
      <c r="I11" s="17">
        <v>0.23007115427612501</v>
      </c>
    </row>
    <row r="12" spans="2:10">
      <c r="B12" s="18" t="s">
        <v>195</v>
      </c>
      <c r="C12" s="17">
        <v>0.21875439584013601</v>
      </c>
      <c r="D12" s="17">
        <v>0.19366522991045301</v>
      </c>
      <c r="E12" s="17">
        <v>0.196699856138742</v>
      </c>
      <c r="F12" s="17">
        <v>0.22074695872653899</v>
      </c>
      <c r="G12" s="17">
        <v>0.22127141637273801</v>
      </c>
      <c r="H12" s="17">
        <v>0.16205158058738001</v>
      </c>
      <c r="I12" s="17">
        <v>0.17600211413133501</v>
      </c>
    </row>
    <row r="13" spans="2:10">
      <c r="B13" s="16"/>
      <c r="C13" s="16"/>
      <c r="D13" s="16"/>
      <c r="E13" s="16"/>
      <c r="F13" s="16"/>
      <c r="G13" s="16"/>
      <c r="H13" s="16"/>
      <c r="I13" s="16"/>
    </row>
    <row r="14" spans="2:10">
      <c r="B14" t="s">
        <v>427</v>
      </c>
    </row>
    <row r="15" spans="2:10">
      <c r="B15" t="s">
        <v>428</v>
      </c>
    </row>
    <row r="19" spans="2:2">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280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4.3839318015891998E-2</v>
      </c>
      <c r="D9" s="17">
        <v>4.9181757270302801E-2</v>
      </c>
      <c r="E9" s="17">
        <v>3.7457212786727097E-2</v>
      </c>
      <c r="F9" s="17"/>
      <c r="G9" s="17">
        <v>8.1811047509541795E-2</v>
      </c>
      <c r="H9" s="17">
        <v>6.1836476143641003E-2</v>
      </c>
      <c r="I9" s="17">
        <v>4.1874849488706199E-2</v>
      </c>
      <c r="J9" s="17">
        <v>2.73137591919205E-2</v>
      </c>
      <c r="K9" s="17">
        <v>2.82605388646615E-2</v>
      </c>
      <c r="L9" s="17">
        <v>2.9370390631882199E-2</v>
      </c>
      <c r="M9" s="17"/>
      <c r="N9" s="17">
        <v>3.5174946797361002E-2</v>
      </c>
      <c r="O9" s="17">
        <v>2.5588272189037E-2</v>
      </c>
      <c r="P9" s="17">
        <v>7.1679233060749706E-2</v>
      </c>
      <c r="Q9" s="17">
        <v>4.66218027239493E-2</v>
      </c>
      <c r="R9" s="17"/>
      <c r="S9" s="17">
        <v>6.26759513091633E-2</v>
      </c>
      <c r="T9" s="17">
        <v>2.75091863309278E-2</v>
      </c>
      <c r="U9" s="17">
        <v>2.3582543201149699E-2</v>
      </c>
      <c r="V9" s="17">
        <v>2.5499134454227499E-2</v>
      </c>
      <c r="W9" s="17">
        <v>2.3259595174859201E-2</v>
      </c>
      <c r="X9" s="17">
        <v>6.0167337281617501E-2</v>
      </c>
      <c r="Y9" s="17">
        <v>2.7236098689281299E-2</v>
      </c>
      <c r="Z9" s="17">
        <v>4.4473964896736502E-2</v>
      </c>
      <c r="AA9" s="17">
        <v>4.5282767187347597E-2</v>
      </c>
      <c r="AB9" s="17">
        <v>8.1166135922275395E-2</v>
      </c>
      <c r="AC9" s="17">
        <v>6.8511924472935706E-2</v>
      </c>
      <c r="AD9" s="17">
        <v>1.9805529388409501E-2</v>
      </c>
      <c r="AE9" s="17"/>
      <c r="AF9" s="17">
        <v>4.2081463235670101E-2</v>
      </c>
      <c r="AG9" s="17">
        <v>0.11124165160329801</v>
      </c>
      <c r="AH9" s="17">
        <v>6.0985054419477602E-2</v>
      </c>
      <c r="AI9" s="17">
        <v>2.86923458148588E-2</v>
      </c>
      <c r="AJ9" s="17">
        <v>3.2019246683722198E-2</v>
      </c>
      <c r="AK9" s="17">
        <v>4.4804929348039403E-2</v>
      </c>
      <c r="AL9" s="17">
        <v>4.1194582747423901E-2</v>
      </c>
      <c r="AM9" s="17">
        <v>6.4626973115755298E-2</v>
      </c>
      <c r="AN9" s="17">
        <v>4.4917481983000503E-2</v>
      </c>
      <c r="AO9" s="17">
        <v>5.5643410068051603E-2</v>
      </c>
      <c r="AP9" s="17">
        <v>2.7326318786884098E-2</v>
      </c>
      <c r="AQ9" s="17">
        <v>3.5947854417935701E-2</v>
      </c>
      <c r="AR9" s="17">
        <v>8.0095842617774696E-3</v>
      </c>
      <c r="AS9" s="17">
        <v>3.3322318983271398E-2</v>
      </c>
      <c r="AT9" s="17">
        <v>0.104804140074754</v>
      </c>
      <c r="AU9" s="17">
        <v>3.1439627983537298E-2</v>
      </c>
      <c r="AV9" s="17"/>
      <c r="AW9" s="17">
        <v>6.4666880077697705E-2</v>
      </c>
      <c r="AX9" s="17">
        <v>2.8936861863958802E-2</v>
      </c>
      <c r="AY9" s="17">
        <v>4.3478248655456499E-2</v>
      </c>
      <c r="AZ9" s="17">
        <v>4.1983537867199099E-2</v>
      </c>
      <c r="BA9" s="17">
        <v>4.0872135413830599E-2</v>
      </c>
      <c r="BB9" s="17">
        <v>4.4051749025774002E-2</v>
      </c>
      <c r="BC9" s="17"/>
      <c r="BD9" s="17">
        <v>3.8233667921859497E-2</v>
      </c>
      <c r="BE9" s="17">
        <v>3.5956170132148399E-2</v>
      </c>
      <c r="BF9" s="17">
        <v>4.8363019674394103E-2</v>
      </c>
      <c r="BG9" s="17">
        <v>5.2704683060348201E-2</v>
      </c>
      <c r="BH9" s="17">
        <v>5.7265611053215801E-2</v>
      </c>
      <c r="BI9" s="17"/>
      <c r="BJ9" s="17">
        <v>3.7407475968943102E-2</v>
      </c>
      <c r="BK9" s="17">
        <v>7.4036524398415196E-2</v>
      </c>
      <c r="BL9" s="17"/>
      <c r="BM9" s="17">
        <v>3.92019742071772E-2</v>
      </c>
      <c r="BN9" s="17">
        <v>6.6212040792331603E-2</v>
      </c>
      <c r="BO9" s="17"/>
      <c r="BP9" s="17">
        <v>7.6515917785156803E-2</v>
      </c>
      <c r="BQ9" s="17">
        <v>6.8304297701636096E-2</v>
      </c>
      <c r="BR9" s="17">
        <v>3.4248556883722102E-2</v>
      </c>
      <c r="BS9" s="17">
        <v>3.5587132520301601E-2</v>
      </c>
      <c r="BT9" s="17"/>
      <c r="BU9" s="17">
        <v>4.4302205100204703E-2</v>
      </c>
      <c r="BV9" s="17">
        <v>4.3250081620793399E-2</v>
      </c>
      <c r="BW9" s="17"/>
      <c r="BX9" s="17">
        <v>7.2994147557214104E-2</v>
      </c>
      <c r="BY9" s="17">
        <v>3.2274886132164497E-2</v>
      </c>
      <c r="BZ9" s="17"/>
      <c r="CA9" s="17">
        <v>0.10515089019203</v>
      </c>
      <c r="CB9" s="17">
        <v>2.1547539859559799E-2</v>
      </c>
      <c r="CC9" s="17">
        <v>5.2371451678219598E-2</v>
      </c>
      <c r="CD9" s="17">
        <v>4.0199111043948001E-2</v>
      </c>
    </row>
    <row r="10" spans="2:82">
      <c r="B10" s="18" t="s">
        <v>282</v>
      </c>
      <c r="C10" s="17">
        <v>0.15793940592327599</v>
      </c>
      <c r="D10" s="17">
        <v>0.166789327157498</v>
      </c>
      <c r="E10" s="17">
        <v>0.14954620352624301</v>
      </c>
      <c r="F10" s="17"/>
      <c r="G10" s="17">
        <v>0.24081376882391101</v>
      </c>
      <c r="H10" s="17">
        <v>0.19062580219686601</v>
      </c>
      <c r="I10" s="17">
        <v>0.17045282216569699</v>
      </c>
      <c r="J10" s="17">
        <v>0.12805338348789599</v>
      </c>
      <c r="K10" s="17">
        <v>0.12717618484111201</v>
      </c>
      <c r="L10" s="17">
        <v>0.110826292850444</v>
      </c>
      <c r="M10" s="17"/>
      <c r="N10" s="17">
        <v>0.18009354598284599</v>
      </c>
      <c r="O10" s="17">
        <v>0.145735470838911</v>
      </c>
      <c r="P10" s="17">
        <v>0.16371588801786</v>
      </c>
      <c r="Q10" s="17">
        <v>0.14296686011531501</v>
      </c>
      <c r="R10" s="17"/>
      <c r="S10" s="17">
        <v>0.179384292257493</v>
      </c>
      <c r="T10" s="17">
        <v>0.167557294040103</v>
      </c>
      <c r="U10" s="17">
        <v>0.14591925669446801</v>
      </c>
      <c r="V10" s="17">
        <v>0.100725836341828</v>
      </c>
      <c r="W10" s="17">
        <v>0.134370693507082</v>
      </c>
      <c r="X10" s="17">
        <v>0.15550295313825799</v>
      </c>
      <c r="Y10" s="17">
        <v>0.16748623829937601</v>
      </c>
      <c r="Z10" s="17">
        <v>0.12028068208100801</v>
      </c>
      <c r="AA10" s="17">
        <v>0.15730517735455499</v>
      </c>
      <c r="AB10" s="17">
        <v>0.19380064446880099</v>
      </c>
      <c r="AC10" s="17">
        <v>0.17462662432286499</v>
      </c>
      <c r="AD10" s="17">
        <v>0.173870946773338</v>
      </c>
      <c r="AE10" s="17"/>
      <c r="AF10" s="17">
        <v>0.21629196918688601</v>
      </c>
      <c r="AG10" s="17">
        <v>0.15196878076343001</v>
      </c>
      <c r="AH10" s="17">
        <v>0.16726631459559499</v>
      </c>
      <c r="AI10" s="17">
        <v>0.11551988567174599</v>
      </c>
      <c r="AJ10" s="17">
        <v>0.15280173457648399</v>
      </c>
      <c r="AK10" s="17">
        <v>0.14558218726551</v>
      </c>
      <c r="AL10" s="17">
        <v>0.13508166111268999</v>
      </c>
      <c r="AM10" s="17">
        <v>0.146031199826643</v>
      </c>
      <c r="AN10" s="17">
        <v>0.178875868799241</v>
      </c>
      <c r="AO10" s="17">
        <v>0.16747379901871401</v>
      </c>
      <c r="AP10" s="17">
        <v>0.202894551948578</v>
      </c>
      <c r="AQ10" s="17">
        <v>0.21997312824554199</v>
      </c>
      <c r="AR10" s="17">
        <v>0.10531819222543801</v>
      </c>
      <c r="AS10" s="17">
        <v>0.18993146485359499</v>
      </c>
      <c r="AT10" s="17">
        <v>0.14950018527214401</v>
      </c>
      <c r="AU10" s="17">
        <v>0.208270100066378</v>
      </c>
      <c r="AV10" s="17"/>
      <c r="AW10" s="17">
        <v>0.198004432919893</v>
      </c>
      <c r="AX10" s="17">
        <v>0.149578227353586</v>
      </c>
      <c r="AY10" s="17">
        <v>0.15113464377790201</v>
      </c>
      <c r="AZ10" s="17">
        <v>0.14427679546296199</v>
      </c>
      <c r="BA10" s="17">
        <v>0.12320235680656801</v>
      </c>
      <c r="BB10" s="17">
        <v>0.16944693210137099</v>
      </c>
      <c r="BC10" s="17"/>
      <c r="BD10" s="17">
        <v>0.110753194045574</v>
      </c>
      <c r="BE10" s="17">
        <v>0.162459672905514</v>
      </c>
      <c r="BF10" s="17">
        <v>0.179955891357646</v>
      </c>
      <c r="BG10" s="17">
        <v>0.18675097494704401</v>
      </c>
      <c r="BH10" s="17">
        <v>0.240770316696994</v>
      </c>
      <c r="BI10" s="17"/>
      <c r="BJ10" s="17">
        <v>0.151495761993647</v>
      </c>
      <c r="BK10" s="17">
        <v>0.18236823931689999</v>
      </c>
      <c r="BL10" s="17"/>
      <c r="BM10" s="17">
        <v>0.15141876726237899</v>
      </c>
      <c r="BN10" s="17">
        <v>0.186481073274847</v>
      </c>
      <c r="BO10" s="17"/>
      <c r="BP10" s="17">
        <v>0.202385406503761</v>
      </c>
      <c r="BQ10" s="17">
        <v>0.219316554019615</v>
      </c>
      <c r="BR10" s="17">
        <v>0.180435069989932</v>
      </c>
      <c r="BS10" s="17">
        <v>0.140307370584728</v>
      </c>
      <c r="BT10" s="17"/>
      <c r="BU10" s="17">
        <v>0.15931851816305201</v>
      </c>
      <c r="BV10" s="17">
        <v>0.15618385224260101</v>
      </c>
      <c r="BW10" s="17"/>
      <c r="BX10" s="17">
        <v>0.21206993109306599</v>
      </c>
      <c r="BY10" s="17">
        <v>0.13646821981089599</v>
      </c>
      <c r="BZ10" s="17"/>
      <c r="CA10" s="17">
        <v>0.15222324283448899</v>
      </c>
      <c r="CB10" s="17">
        <v>0.100194951391123</v>
      </c>
      <c r="CC10" s="17">
        <v>0.20804521037250501</v>
      </c>
      <c r="CD10" s="17">
        <v>0.161362856303844</v>
      </c>
    </row>
    <row r="11" spans="2:82">
      <c r="B11" s="18" t="s">
        <v>283</v>
      </c>
      <c r="C11" s="17">
        <v>0.40050780464725499</v>
      </c>
      <c r="D11" s="17">
        <v>0.41643229973227203</v>
      </c>
      <c r="E11" s="17">
        <v>0.385584158801968</v>
      </c>
      <c r="F11" s="17"/>
      <c r="G11" s="17">
        <v>0.32698472713806997</v>
      </c>
      <c r="H11" s="17">
        <v>0.35820617007802902</v>
      </c>
      <c r="I11" s="17">
        <v>0.37001277021995499</v>
      </c>
      <c r="J11" s="17">
        <v>0.42103195786657099</v>
      </c>
      <c r="K11" s="17">
        <v>0.43352969493305199</v>
      </c>
      <c r="L11" s="17">
        <v>0.47000746347897998</v>
      </c>
      <c r="M11" s="17"/>
      <c r="N11" s="17">
        <v>0.42222617936383899</v>
      </c>
      <c r="O11" s="17">
        <v>0.41288286233497601</v>
      </c>
      <c r="P11" s="17">
        <v>0.36929011611052598</v>
      </c>
      <c r="Q11" s="17">
        <v>0.39267580733032298</v>
      </c>
      <c r="R11" s="17"/>
      <c r="S11" s="17">
        <v>0.39461500361337898</v>
      </c>
      <c r="T11" s="17">
        <v>0.41553550786155202</v>
      </c>
      <c r="U11" s="17">
        <v>0.44390950419877201</v>
      </c>
      <c r="V11" s="17">
        <v>0.38543900896954902</v>
      </c>
      <c r="W11" s="17">
        <v>0.44250482719901302</v>
      </c>
      <c r="X11" s="17">
        <v>0.41530246363317203</v>
      </c>
      <c r="Y11" s="17">
        <v>0.40278644811058301</v>
      </c>
      <c r="Z11" s="17">
        <v>0.388158540294818</v>
      </c>
      <c r="AA11" s="17">
        <v>0.40501790107902003</v>
      </c>
      <c r="AB11" s="17">
        <v>0.33343450553530501</v>
      </c>
      <c r="AC11" s="17">
        <v>0.38222430659641798</v>
      </c>
      <c r="AD11" s="17">
        <v>0.37551730258091798</v>
      </c>
      <c r="AE11" s="17"/>
      <c r="AF11" s="17">
        <v>0.378003919090522</v>
      </c>
      <c r="AG11" s="17">
        <v>0.35662874595066302</v>
      </c>
      <c r="AH11" s="17">
        <v>0.34309202342027201</v>
      </c>
      <c r="AI11" s="17">
        <v>0.436201165028198</v>
      </c>
      <c r="AJ11" s="17">
        <v>0.39378841980997198</v>
      </c>
      <c r="AK11" s="17">
        <v>0.42152163624595201</v>
      </c>
      <c r="AL11" s="17">
        <v>0.41969229958642301</v>
      </c>
      <c r="AM11" s="17">
        <v>0.41017243773850198</v>
      </c>
      <c r="AN11" s="17">
        <v>0.38868818600710398</v>
      </c>
      <c r="AO11" s="17">
        <v>0.38976989424118003</v>
      </c>
      <c r="AP11" s="17">
        <v>0.38477211939334599</v>
      </c>
      <c r="AQ11" s="17">
        <v>0.37391646149593599</v>
      </c>
      <c r="AR11" s="17">
        <v>0.48456266910510098</v>
      </c>
      <c r="AS11" s="17">
        <v>0.42262893386139699</v>
      </c>
      <c r="AT11" s="17">
        <v>0.44855004120326297</v>
      </c>
      <c r="AU11" s="17">
        <v>0.41471079218779899</v>
      </c>
      <c r="AV11" s="17"/>
      <c r="AW11" s="17">
        <v>0.38094284313543297</v>
      </c>
      <c r="AX11" s="17">
        <v>0.42083436727978102</v>
      </c>
      <c r="AY11" s="17">
        <v>0.35282600137187298</v>
      </c>
      <c r="AZ11" s="17">
        <v>0.41279955375273603</v>
      </c>
      <c r="BA11" s="17">
        <v>0.39965727464464301</v>
      </c>
      <c r="BB11" s="17">
        <v>0.44720059971852399</v>
      </c>
      <c r="BC11" s="17"/>
      <c r="BD11" s="17">
        <v>0.42045052887069101</v>
      </c>
      <c r="BE11" s="17">
        <v>0.369421965404095</v>
      </c>
      <c r="BF11" s="17">
        <v>0.404701632107554</v>
      </c>
      <c r="BG11" s="17">
        <v>0.38281769889128198</v>
      </c>
      <c r="BH11" s="17">
        <v>0.39160791666052402</v>
      </c>
      <c r="BI11" s="17"/>
      <c r="BJ11" s="17">
        <v>0.40176397661671098</v>
      </c>
      <c r="BK11" s="17">
        <v>0.403886413165432</v>
      </c>
      <c r="BL11" s="17"/>
      <c r="BM11" s="17">
        <v>0.40441215919026602</v>
      </c>
      <c r="BN11" s="17">
        <v>0.38252947117282898</v>
      </c>
      <c r="BO11" s="17"/>
      <c r="BP11" s="17">
        <v>0.38786000070566801</v>
      </c>
      <c r="BQ11" s="17">
        <v>0.367248989623359</v>
      </c>
      <c r="BR11" s="17">
        <v>0.40408670924578499</v>
      </c>
      <c r="BS11" s="17">
        <v>0.409386530462856</v>
      </c>
      <c r="BT11" s="17"/>
      <c r="BU11" s="17">
        <v>0.41814172426329499</v>
      </c>
      <c r="BV11" s="17">
        <v>0.37806054358045998</v>
      </c>
      <c r="BW11" s="17"/>
      <c r="BX11" s="17">
        <v>0.380461603715533</v>
      </c>
      <c r="BY11" s="17">
        <v>0.40845924627286401</v>
      </c>
      <c r="BZ11" s="17"/>
      <c r="CA11" s="17">
        <v>0.37985943538204098</v>
      </c>
      <c r="CB11" s="17">
        <v>0.41474701963948801</v>
      </c>
      <c r="CC11" s="17">
        <v>0.40255182362173902</v>
      </c>
      <c r="CD11" s="17">
        <v>0.38997183943133601</v>
      </c>
    </row>
    <row r="12" spans="2:82">
      <c r="B12" s="18" t="s">
        <v>284</v>
      </c>
      <c r="C12" s="17">
        <v>0.14701147467390799</v>
      </c>
      <c r="D12" s="17">
        <v>0.17655027345035501</v>
      </c>
      <c r="E12" s="17">
        <v>0.118641293019026</v>
      </c>
      <c r="F12" s="17"/>
      <c r="G12" s="17">
        <v>0.15654321541837099</v>
      </c>
      <c r="H12" s="17">
        <v>0.17382944993352101</v>
      </c>
      <c r="I12" s="17">
        <v>0.167066337661396</v>
      </c>
      <c r="J12" s="17">
        <v>0.140908840142731</v>
      </c>
      <c r="K12" s="17">
        <v>0.130935337619179</v>
      </c>
      <c r="L12" s="17">
        <v>0.11817099203841901</v>
      </c>
      <c r="M12" s="17"/>
      <c r="N12" s="17">
        <v>0.15249968334660899</v>
      </c>
      <c r="O12" s="17">
        <v>0.13649927990808</v>
      </c>
      <c r="P12" s="17">
        <v>0.165482817253429</v>
      </c>
      <c r="Q12" s="17">
        <v>0.134339163147876</v>
      </c>
      <c r="R12" s="17"/>
      <c r="S12" s="17">
        <v>0.12707433609268001</v>
      </c>
      <c r="T12" s="17">
        <v>0.14462681769198299</v>
      </c>
      <c r="U12" s="17">
        <v>0.12788599767317499</v>
      </c>
      <c r="V12" s="17">
        <v>0.16688808445971701</v>
      </c>
      <c r="W12" s="17">
        <v>0.16858412486632901</v>
      </c>
      <c r="X12" s="17">
        <v>0.13134267942598399</v>
      </c>
      <c r="Y12" s="17">
        <v>0.16458233610235401</v>
      </c>
      <c r="Z12" s="17">
        <v>0.170216200938897</v>
      </c>
      <c r="AA12" s="17">
        <v>0.14976605271319199</v>
      </c>
      <c r="AB12" s="17">
        <v>0.15156836864423601</v>
      </c>
      <c r="AC12" s="17">
        <v>0.147685110162977</v>
      </c>
      <c r="AD12" s="17">
        <v>0.13574066956900999</v>
      </c>
      <c r="AE12" s="17"/>
      <c r="AF12" s="17">
        <v>3.6201438554197801E-2</v>
      </c>
      <c r="AG12" s="17">
        <v>0.118614972252669</v>
      </c>
      <c r="AH12" s="17">
        <v>0.110093278195073</v>
      </c>
      <c r="AI12" s="17">
        <v>0.135728544452872</v>
      </c>
      <c r="AJ12" s="17">
        <v>0.15115511734648801</v>
      </c>
      <c r="AK12" s="17">
        <v>0.164694940682418</v>
      </c>
      <c r="AL12" s="17">
        <v>0.16262811363559801</v>
      </c>
      <c r="AM12" s="17">
        <v>0.129578861012979</v>
      </c>
      <c r="AN12" s="17">
        <v>0.16739115401479601</v>
      </c>
      <c r="AO12" s="17">
        <v>0.163836189709026</v>
      </c>
      <c r="AP12" s="17">
        <v>0.15993401941841301</v>
      </c>
      <c r="AQ12" s="17">
        <v>0.16207714609155399</v>
      </c>
      <c r="AR12" s="17">
        <v>0.18823068537704801</v>
      </c>
      <c r="AS12" s="17">
        <v>0.115528031805665</v>
      </c>
      <c r="AT12" s="17">
        <v>0.133597973573957</v>
      </c>
      <c r="AU12" s="17">
        <v>0.16476191493248399</v>
      </c>
      <c r="AV12" s="17"/>
      <c r="AW12" s="17">
        <v>0.14681527377866099</v>
      </c>
      <c r="AX12" s="17">
        <v>0.140477677169939</v>
      </c>
      <c r="AY12" s="17">
        <v>0.15591797037642699</v>
      </c>
      <c r="AZ12" s="17">
        <v>0.15348333230001401</v>
      </c>
      <c r="BA12" s="17">
        <v>0.14853646099130899</v>
      </c>
      <c r="BB12" s="17">
        <v>0.12929640864907699</v>
      </c>
      <c r="BC12" s="17"/>
      <c r="BD12" s="17">
        <v>0.13075719511282199</v>
      </c>
      <c r="BE12" s="17">
        <v>0.15048730393739901</v>
      </c>
      <c r="BF12" s="17">
        <v>0.15354502188286401</v>
      </c>
      <c r="BG12" s="17">
        <v>0.16395057202765001</v>
      </c>
      <c r="BH12" s="17">
        <v>0.12644464398903399</v>
      </c>
      <c r="BI12" s="17"/>
      <c r="BJ12" s="17">
        <v>0.14649984449172601</v>
      </c>
      <c r="BK12" s="17">
        <v>0.151939260003463</v>
      </c>
      <c r="BL12" s="17"/>
      <c r="BM12" s="17">
        <v>0.14456175734523799</v>
      </c>
      <c r="BN12" s="17">
        <v>0.16288648626413699</v>
      </c>
      <c r="BO12" s="17"/>
      <c r="BP12" s="17">
        <v>0.16110387173596399</v>
      </c>
      <c r="BQ12" s="17">
        <v>0.15018315106833</v>
      </c>
      <c r="BR12" s="17">
        <v>0.15678096681788101</v>
      </c>
      <c r="BS12" s="17">
        <v>0.14363381535375</v>
      </c>
      <c r="BT12" s="17"/>
      <c r="BU12" s="17">
        <v>0.15351807892470701</v>
      </c>
      <c r="BV12" s="17">
        <v>0.138728832614954</v>
      </c>
      <c r="BW12" s="17"/>
      <c r="BX12" s="17">
        <v>0.145447982334868</v>
      </c>
      <c r="BY12" s="17">
        <v>0.14763164295957501</v>
      </c>
      <c r="BZ12" s="17"/>
      <c r="CA12" s="17">
        <v>0.194230356491643</v>
      </c>
      <c r="CB12" s="17">
        <v>0.16754314374056301</v>
      </c>
      <c r="CC12" s="17">
        <v>0.13389315713830299</v>
      </c>
      <c r="CD12" s="17">
        <v>0.12898089336322299</v>
      </c>
    </row>
    <row r="13" spans="2:82">
      <c r="B13" s="18" t="s">
        <v>285</v>
      </c>
      <c r="C13" s="17">
        <v>3.1947600899533697E-2</v>
      </c>
      <c r="D13" s="17">
        <v>3.7842222916993101E-2</v>
      </c>
      <c r="E13" s="17">
        <v>2.64278650398653E-2</v>
      </c>
      <c r="F13" s="17"/>
      <c r="G13" s="17">
        <v>3.00520382892061E-2</v>
      </c>
      <c r="H13" s="17">
        <v>4.3105470104103698E-2</v>
      </c>
      <c r="I13" s="17">
        <v>3.4392054527696503E-2</v>
      </c>
      <c r="J13" s="17">
        <v>3.0546242644984799E-2</v>
      </c>
      <c r="K13" s="17">
        <v>4.0906180748229798E-2</v>
      </c>
      <c r="L13" s="17">
        <v>1.72516394096471E-2</v>
      </c>
      <c r="M13" s="17"/>
      <c r="N13" s="17">
        <v>2.9304492961558699E-2</v>
      </c>
      <c r="O13" s="17">
        <v>2.7720604147855599E-2</v>
      </c>
      <c r="P13" s="17">
        <v>4.2586525698154298E-2</v>
      </c>
      <c r="Q13" s="17">
        <v>3.06747234461376E-2</v>
      </c>
      <c r="R13" s="17"/>
      <c r="S13" s="17">
        <v>4.2333462016016003E-2</v>
      </c>
      <c r="T13" s="17">
        <v>2.2703835269416699E-2</v>
      </c>
      <c r="U13" s="17">
        <v>1.1693137219722399E-2</v>
      </c>
      <c r="V13" s="17">
        <v>3.9430181173301403E-2</v>
      </c>
      <c r="W13" s="17">
        <v>4.3118963277282499E-2</v>
      </c>
      <c r="X13" s="17">
        <v>3.4742583985932697E-2</v>
      </c>
      <c r="Y13" s="17">
        <v>4.7666067374311602E-2</v>
      </c>
      <c r="Z13" s="17">
        <v>4.6289837075958698E-2</v>
      </c>
      <c r="AA13" s="17">
        <v>3.8273490460380297E-2</v>
      </c>
      <c r="AB13" s="17">
        <v>6.3578804183984797E-3</v>
      </c>
      <c r="AC13" s="17">
        <v>2.69800598500161E-2</v>
      </c>
      <c r="AD13" s="17">
        <v>2.1456973129606999E-2</v>
      </c>
      <c r="AE13" s="17"/>
      <c r="AF13" s="17">
        <v>9.9525050371123899E-2</v>
      </c>
      <c r="AG13" s="17">
        <v>7.3774000171398194E-2</v>
      </c>
      <c r="AH13" s="17">
        <v>2.9739710215188501E-2</v>
      </c>
      <c r="AI13" s="17">
        <v>1.25021625791679E-2</v>
      </c>
      <c r="AJ13" s="17">
        <v>2.1625809703774999E-2</v>
      </c>
      <c r="AK13" s="17">
        <v>2.6833895838277801E-2</v>
      </c>
      <c r="AL13" s="17">
        <v>4.0328882419959897E-2</v>
      </c>
      <c r="AM13" s="17">
        <v>2.4481137599802201E-2</v>
      </c>
      <c r="AN13" s="17">
        <v>2.9139047711042799E-2</v>
      </c>
      <c r="AO13" s="17">
        <v>4.1662076013132203E-2</v>
      </c>
      <c r="AP13" s="17">
        <v>3.3085652639058001E-2</v>
      </c>
      <c r="AQ13" s="17">
        <v>2.87948643031825E-2</v>
      </c>
      <c r="AR13" s="17">
        <v>3.4827279606708901E-2</v>
      </c>
      <c r="AS13" s="17">
        <v>6.3821081739821095E-2</v>
      </c>
      <c r="AT13" s="17">
        <v>2.91422499487228E-2</v>
      </c>
      <c r="AU13" s="17">
        <v>3.06408875495373E-2</v>
      </c>
      <c r="AV13" s="17"/>
      <c r="AW13" s="17">
        <v>3.45688181707813E-2</v>
      </c>
      <c r="AX13" s="17">
        <v>2.93713805194993E-2</v>
      </c>
      <c r="AY13" s="17">
        <v>3.6251398064529601E-2</v>
      </c>
      <c r="AZ13" s="17">
        <v>3.3485384567511302E-2</v>
      </c>
      <c r="BA13" s="17">
        <v>2.9335406778336501E-2</v>
      </c>
      <c r="BB13" s="17">
        <v>2.3893336818636202E-2</v>
      </c>
      <c r="BC13" s="17"/>
      <c r="BD13" s="17">
        <v>3.1471597401275801E-2</v>
      </c>
      <c r="BE13" s="17">
        <v>4.12742484147436E-2</v>
      </c>
      <c r="BF13" s="17">
        <v>1.99406051599972E-2</v>
      </c>
      <c r="BG13" s="17">
        <v>4.2915030922912503E-2</v>
      </c>
      <c r="BH13" s="17">
        <v>3.1582886032131399E-2</v>
      </c>
      <c r="BI13" s="17"/>
      <c r="BJ13" s="17">
        <v>3.2022813954373799E-2</v>
      </c>
      <c r="BK13" s="17">
        <v>2.9769778273460099E-2</v>
      </c>
      <c r="BL13" s="17"/>
      <c r="BM13" s="17">
        <v>3.2879749398545099E-2</v>
      </c>
      <c r="BN13" s="17">
        <v>2.6693694887949201E-2</v>
      </c>
      <c r="BO13" s="17"/>
      <c r="BP13" s="17">
        <v>2.1572309178094599E-2</v>
      </c>
      <c r="BQ13" s="17">
        <v>3.6209449349036402E-2</v>
      </c>
      <c r="BR13" s="17">
        <v>4.8654696887165901E-2</v>
      </c>
      <c r="BS13" s="17">
        <v>3.0720940902088101E-2</v>
      </c>
      <c r="BT13" s="17"/>
      <c r="BU13" s="17">
        <v>2.5902672844832799E-2</v>
      </c>
      <c r="BV13" s="17">
        <v>3.9642547974739602E-2</v>
      </c>
      <c r="BW13" s="17"/>
      <c r="BX13" s="17">
        <v>2.3271841033215598E-2</v>
      </c>
      <c r="BY13" s="17">
        <v>3.5388891265214398E-2</v>
      </c>
      <c r="BZ13" s="17"/>
      <c r="CA13" s="17">
        <v>4.2976109081885497E-2</v>
      </c>
      <c r="CB13" s="17">
        <v>5.9385002842665797E-2</v>
      </c>
      <c r="CC13" s="17">
        <v>1.09041213253105E-2</v>
      </c>
      <c r="CD13" s="17">
        <v>2.51903308479067E-2</v>
      </c>
    </row>
    <row r="14" spans="2:82">
      <c r="B14" s="18" t="s">
        <v>195</v>
      </c>
      <c r="C14" s="19">
        <v>0.21875439584013601</v>
      </c>
      <c r="D14" s="19">
        <v>0.153204119472579</v>
      </c>
      <c r="E14" s="19">
        <v>0.28234326682617</v>
      </c>
      <c r="F14" s="19"/>
      <c r="G14" s="19">
        <v>0.16379520282089999</v>
      </c>
      <c r="H14" s="19">
        <v>0.172396631543839</v>
      </c>
      <c r="I14" s="19">
        <v>0.21620116593654901</v>
      </c>
      <c r="J14" s="19">
        <v>0.25214581666589703</v>
      </c>
      <c r="K14" s="19">
        <v>0.239192062993766</v>
      </c>
      <c r="L14" s="19">
        <v>0.25437322159062697</v>
      </c>
      <c r="M14" s="19"/>
      <c r="N14" s="19">
        <v>0.18070115154778699</v>
      </c>
      <c r="O14" s="19">
        <v>0.25157351058114102</v>
      </c>
      <c r="P14" s="19">
        <v>0.18724541985928</v>
      </c>
      <c r="Q14" s="19">
        <v>0.25272164323639901</v>
      </c>
      <c r="R14" s="19"/>
      <c r="S14" s="19">
        <v>0.19391695471126899</v>
      </c>
      <c r="T14" s="19">
        <v>0.222067358806017</v>
      </c>
      <c r="U14" s="19">
        <v>0.24700956101271301</v>
      </c>
      <c r="V14" s="19">
        <v>0.28201775460137801</v>
      </c>
      <c r="W14" s="19">
        <v>0.188161795975434</v>
      </c>
      <c r="X14" s="19">
        <v>0.20294198253503501</v>
      </c>
      <c r="Y14" s="19">
        <v>0.19024281142409499</v>
      </c>
      <c r="Z14" s="19">
        <v>0.23058077471258201</v>
      </c>
      <c r="AA14" s="19">
        <v>0.20435461120550499</v>
      </c>
      <c r="AB14" s="19">
        <v>0.23367246501098399</v>
      </c>
      <c r="AC14" s="19">
        <v>0.19997197459478799</v>
      </c>
      <c r="AD14" s="19">
        <v>0.27360857855871801</v>
      </c>
      <c r="AE14" s="19"/>
      <c r="AF14" s="19">
        <v>0.2278961595616</v>
      </c>
      <c r="AG14" s="19">
        <v>0.18777184925854101</v>
      </c>
      <c r="AH14" s="19">
        <v>0.28882361915439297</v>
      </c>
      <c r="AI14" s="19">
        <v>0.271355896453158</v>
      </c>
      <c r="AJ14" s="19">
        <v>0.24860967187956001</v>
      </c>
      <c r="AK14" s="19">
        <v>0.19656241061980301</v>
      </c>
      <c r="AL14" s="19">
        <v>0.20107446049790501</v>
      </c>
      <c r="AM14" s="19">
        <v>0.225109390706319</v>
      </c>
      <c r="AN14" s="19">
        <v>0.19098826148481601</v>
      </c>
      <c r="AO14" s="19">
        <v>0.18161463094989599</v>
      </c>
      <c r="AP14" s="19">
        <v>0.19198733781371999</v>
      </c>
      <c r="AQ14" s="19">
        <v>0.17929054544584899</v>
      </c>
      <c r="AR14" s="19">
        <v>0.17905158942392599</v>
      </c>
      <c r="AS14" s="19">
        <v>0.17476816875625001</v>
      </c>
      <c r="AT14" s="19">
        <v>0.13440540992715899</v>
      </c>
      <c r="AU14" s="19">
        <v>0.15017667728026399</v>
      </c>
      <c r="AV14" s="19"/>
      <c r="AW14" s="19">
        <v>0.175001751917534</v>
      </c>
      <c r="AX14" s="19">
        <v>0.23080148581323701</v>
      </c>
      <c r="AY14" s="19">
        <v>0.26039173775381302</v>
      </c>
      <c r="AZ14" s="19">
        <v>0.21397139604957699</v>
      </c>
      <c r="BA14" s="19">
        <v>0.25839636536531402</v>
      </c>
      <c r="BB14" s="19">
        <v>0.186110973686619</v>
      </c>
      <c r="BC14" s="19"/>
      <c r="BD14" s="19">
        <v>0.268333816647778</v>
      </c>
      <c r="BE14" s="19">
        <v>0.2404006392061</v>
      </c>
      <c r="BF14" s="19">
        <v>0.19349382981754501</v>
      </c>
      <c r="BG14" s="19">
        <v>0.170861040150763</v>
      </c>
      <c r="BH14" s="19">
        <v>0.15232862556810101</v>
      </c>
      <c r="BI14" s="19"/>
      <c r="BJ14" s="19">
        <v>0.23081012697459999</v>
      </c>
      <c r="BK14" s="19">
        <v>0.15799978484232899</v>
      </c>
      <c r="BL14" s="19"/>
      <c r="BM14" s="19">
        <v>0.22752559259639599</v>
      </c>
      <c r="BN14" s="19">
        <v>0.17519723360790601</v>
      </c>
      <c r="BO14" s="19"/>
      <c r="BP14" s="19">
        <v>0.150562494091355</v>
      </c>
      <c r="BQ14" s="19">
        <v>0.15873755823802299</v>
      </c>
      <c r="BR14" s="19">
        <v>0.175794000175514</v>
      </c>
      <c r="BS14" s="19">
        <v>0.24036421017627599</v>
      </c>
      <c r="BT14" s="19"/>
      <c r="BU14" s="19">
        <v>0.198816800703908</v>
      </c>
      <c r="BV14" s="19">
        <v>0.244134141966452</v>
      </c>
      <c r="BW14" s="19"/>
      <c r="BX14" s="19">
        <v>0.165754494266103</v>
      </c>
      <c r="BY14" s="19">
        <v>0.23977711355928599</v>
      </c>
      <c r="BZ14" s="19"/>
      <c r="CA14" s="19">
        <v>0.125559966017911</v>
      </c>
      <c r="CB14" s="19">
        <v>0.23658234252660101</v>
      </c>
      <c r="CC14" s="19">
        <v>0.19223423586392199</v>
      </c>
      <c r="CD14" s="19">
        <v>0.25429496900974302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286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2.7712235845918799E-2</v>
      </c>
      <c r="D9" s="17">
        <v>3.1046208481779299E-2</v>
      </c>
      <c r="E9" s="17">
        <v>2.41481938785469E-2</v>
      </c>
      <c r="F9" s="17"/>
      <c r="G9" s="17">
        <v>4.5063552843078503E-2</v>
      </c>
      <c r="H9" s="17">
        <v>5.05133567299898E-2</v>
      </c>
      <c r="I9" s="17">
        <v>3.3706943559434599E-2</v>
      </c>
      <c r="J9" s="17">
        <v>1.3938087231202399E-2</v>
      </c>
      <c r="K9" s="17">
        <v>1.6430369508706098E-2</v>
      </c>
      <c r="L9" s="17">
        <v>1.1439449738698501E-2</v>
      </c>
      <c r="M9" s="17"/>
      <c r="N9" s="17">
        <v>1.9828487613581299E-2</v>
      </c>
      <c r="O9" s="17">
        <v>1.8924828487610901E-2</v>
      </c>
      <c r="P9" s="17">
        <v>4.7159072798952199E-2</v>
      </c>
      <c r="Q9" s="17">
        <v>2.80949910502898E-2</v>
      </c>
      <c r="R9" s="17"/>
      <c r="S9" s="17">
        <v>4.4390548470762702E-2</v>
      </c>
      <c r="T9" s="17">
        <v>5.4144746612987196E-3</v>
      </c>
      <c r="U9" s="17">
        <v>1.4107184927251101E-2</v>
      </c>
      <c r="V9" s="17">
        <v>3.08648516105898E-2</v>
      </c>
      <c r="W9" s="17">
        <v>3.06601160374207E-2</v>
      </c>
      <c r="X9" s="17">
        <v>3.2661975807580797E-2</v>
      </c>
      <c r="Y9" s="17">
        <v>1.92927089723746E-2</v>
      </c>
      <c r="Z9" s="17">
        <v>1.4069341675132E-2</v>
      </c>
      <c r="AA9" s="17">
        <v>3.27801760311364E-2</v>
      </c>
      <c r="AB9" s="17">
        <v>4.1352649977206501E-2</v>
      </c>
      <c r="AC9" s="17">
        <v>3.4017850448137002E-2</v>
      </c>
      <c r="AD9" s="17">
        <v>2.2224266121108401E-2</v>
      </c>
      <c r="AE9" s="17"/>
      <c r="AF9" s="17">
        <v>0</v>
      </c>
      <c r="AG9" s="17">
        <v>6.9041100235226402E-2</v>
      </c>
      <c r="AH9" s="17">
        <v>2.19169771631284E-2</v>
      </c>
      <c r="AI9" s="17">
        <v>3.1746013815400903E-2</v>
      </c>
      <c r="AJ9" s="17">
        <v>3.06757889897772E-2</v>
      </c>
      <c r="AK9" s="17">
        <v>2.0576496973964398E-2</v>
      </c>
      <c r="AL9" s="17">
        <v>3.9366196795623698E-2</v>
      </c>
      <c r="AM9" s="17">
        <v>1.7969750459656399E-2</v>
      </c>
      <c r="AN9" s="17">
        <v>1.6706057743829598E-2</v>
      </c>
      <c r="AO9" s="17">
        <v>4.8184494527549797E-2</v>
      </c>
      <c r="AP9" s="17">
        <v>1.3949149944424701E-2</v>
      </c>
      <c r="AQ9" s="17">
        <v>2.4146059518701801E-2</v>
      </c>
      <c r="AR9" s="17">
        <v>2.58559099645412E-2</v>
      </c>
      <c r="AS9" s="17">
        <v>2.84513432735214E-2</v>
      </c>
      <c r="AT9" s="17">
        <v>5.7919502102767501E-2</v>
      </c>
      <c r="AU9" s="17">
        <v>1.09120321464935E-2</v>
      </c>
      <c r="AV9" s="17"/>
      <c r="AW9" s="17">
        <v>4.3162568292605598E-2</v>
      </c>
      <c r="AX9" s="17">
        <v>2.4306405392451599E-2</v>
      </c>
      <c r="AY9" s="17">
        <v>2.4403233919094301E-2</v>
      </c>
      <c r="AZ9" s="17">
        <v>2.7113658517153898E-2</v>
      </c>
      <c r="BA9" s="17">
        <v>2.3570226385689501E-2</v>
      </c>
      <c r="BB9" s="17">
        <v>0</v>
      </c>
      <c r="BC9" s="17"/>
      <c r="BD9" s="17">
        <v>2.9275015619045601E-2</v>
      </c>
      <c r="BE9" s="17">
        <v>2.1647649233427501E-2</v>
      </c>
      <c r="BF9" s="17">
        <v>3.6842481994131801E-2</v>
      </c>
      <c r="BG9" s="17">
        <v>2.88785839984224E-2</v>
      </c>
      <c r="BH9" s="17">
        <v>0</v>
      </c>
      <c r="BI9" s="17"/>
      <c r="BJ9" s="17">
        <v>2.2488670335970198E-2</v>
      </c>
      <c r="BK9" s="17">
        <v>5.1948741659260403E-2</v>
      </c>
      <c r="BL9" s="17"/>
      <c r="BM9" s="17">
        <v>2.3859022270370699E-2</v>
      </c>
      <c r="BN9" s="17">
        <v>4.5781273055778601E-2</v>
      </c>
      <c r="BO9" s="17"/>
      <c r="BP9" s="17">
        <v>4.3731628458671498E-2</v>
      </c>
      <c r="BQ9" s="17">
        <v>5.4144289917807897E-2</v>
      </c>
      <c r="BR9" s="17">
        <v>2.6282422032056298E-2</v>
      </c>
      <c r="BS9" s="17">
        <v>2.0205049914207001E-2</v>
      </c>
      <c r="BT9" s="17"/>
      <c r="BU9" s="17">
        <v>2.9569395235283701E-2</v>
      </c>
      <c r="BV9" s="17">
        <v>2.53481476248405E-2</v>
      </c>
      <c r="BW9" s="17"/>
      <c r="BX9" s="17">
        <v>3.8153844111546903E-2</v>
      </c>
      <c r="BY9" s="17">
        <v>2.3570511492041899E-2</v>
      </c>
      <c r="BZ9" s="17"/>
      <c r="CA9" s="17">
        <v>5.7280261439091498E-2</v>
      </c>
      <c r="CB9" s="17">
        <v>1.16461527998525E-2</v>
      </c>
      <c r="CC9" s="17">
        <v>3.4850835130934399E-2</v>
      </c>
      <c r="CD9" s="17">
        <v>2.7838154942662799E-2</v>
      </c>
    </row>
    <row r="10" spans="2:82">
      <c r="B10" s="18" t="s">
        <v>282</v>
      </c>
      <c r="C10" s="17">
        <v>0.12393058877254801</v>
      </c>
      <c r="D10" s="17">
        <v>0.13467961207054899</v>
      </c>
      <c r="E10" s="17">
        <v>0.112939444361665</v>
      </c>
      <c r="F10" s="17"/>
      <c r="G10" s="17">
        <v>0.21015230159102899</v>
      </c>
      <c r="H10" s="17">
        <v>0.184045703713447</v>
      </c>
      <c r="I10" s="17">
        <v>0.121562284545518</v>
      </c>
      <c r="J10" s="17">
        <v>9.5595635914291599E-2</v>
      </c>
      <c r="K10" s="17">
        <v>8.5941641208062206E-2</v>
      </c>
      <c r="L10" s="17">
        <v>6.7960134793217802E-2</v>
      </c>
      <c r="M10" s="17"/>
      <c r="N10" s="17">
        <v>0.12718236262152599</v>
      </c>
      <c r="O10" s="17">
        <v>0.111282781705989</v>
      </c>
      <c r="P10" s="17">
        <v>0.139326462307032</v>
      </c>
      <c r="Q10" s="17">
        <v>0.120079425798494</v>
      </c>
      <c r="R10" s="17"/>
      <c r="S10" s="17">
        <v>0.13559142053774401</v>
      </c>
      <c r="T10" s="17">
        <v>0.12648891023445999</v>
      </c>
      <c r="U10" s="17">
        <v>9.4697474847711793E-2</v>
      </c>
      <c r="V10" s="17">
        <v>0.10267562091575499</v>
      </c>
      <c r="W10" s="17">
        <v>0.121884317181853</v>
      </c>
      <c r="X10" s="17">
        <v>0.15420480888883401</v>
      </c>
      <c r="Y10" s="17">
        <v>0.105677950862568</v>
      </c>
      <c r="Z10" s="17">
        <v>8.7143409456248003E-2</v>
      </c>
      <c r="AA10" s="17">
        <v>0.11858193740469</v>
      </c>
      <c r="AB10" s="17">
        <v>0.14971941967100899</v>
      </c>
      <c r="AC10" s="17">
        <v>0.119087381307382</v>
      </c>
      <c r="AD10" s="17">
        <v>0.16214175029727701</v>
      </c>
      <c r="AE10" s="17"/>
      <c r="AF10" s="17">
        <v>0.21629196918688601</v>
      </c>
      <c r="AG10" s="17">
        <v>0.164453646305254</v>
      </c>
      <c r="AH10" s="17">
        <v>0.135735777531729</v>
      </c>
      <c r="AI10" s="17">
        <v>9.0759908906247605E-2</v>
      </c>
      <c r="AJ10" s="17">
        <v>0.13910254782109899</v>
      </c>
      <c r="AK10" s="17">
        <v>9.7071387935984299E-2</v>
      </c>
      <c r="AL10" s="17">
        <v>0.127248982762864</v>
      </c>
      <c r="AM10" s="17">
        <v>0.11872613977278899</v>
      </c>
      <c r="AN10" s="17">
        <v>0.11606628400097201</v>
      </c>
      <c r="AO10" s="17">
        <v>0.107299964837693</v>
      </c>
      <c r="AP10" s="17">
        <v>0.153755259815957</v>
      </c>
      <c r="AQ10" s="17">
        <v>0.12617778549855199</v>
      </c>
      <c r="AR10" s="17">
        <v>0.106018135507755</v>
      </c>
      <c r="AS10" s="17">
        <v>0.239433695620269</v>
      </c>
      <c r="AT10" s="17">
        <v>0.128719154947179</v>
      </c>
      <c r="AU10" s="17">
        <v>0.153718004821493</v>
      </c>
      <c r="AV10" s="17"/>
      <c r="AW10" s="17">
        <v>0.17186990124014501</v>
      </c>
      <c r="AX10" s="17">
        <v>0.11173494352105399</v>
      </c>
      <c r="AY10" s="17">
        <v>0.131933754267857</v>
      </c>
      <c r="AZ10" s="17">
        <v>0.10284754488598601</v>
      </c>
      <c r="BA10" s="17">
        <v>9.2036857712025202E-2</v>
      </c>
      <c r="BB10" s="17">
        <v>0.109576601938013</v>
      </c>
      <c r="BC10" s="17"/>
      <c r="BD10" s="17">
        <v>8.4676376998548797E-2</v>
      </c>
      <c r="BE10" s="17">
        <v>0.13514357420653</v>
      </c>
      <c r="BF10" s="17">
        <v>0.135675414272523</v>
      </c>
      <c r="BG10" s="17">
        <v>0.184413595114336</v>
      </c>
      <c r="BH10" s="17">
        <v>0.145178258437998</v>
      </c>
      <c r="BI10" s="17"/>
      <c r="BJ10" s="17">
        <v>0.116360414176278</v>
      </c>
      <c r="BK10" s="17">
        <v>0.155855630176813</v>
      </c>
      <c r="BL10" s="17"/>
      <c r="BM10" s="17">
        <v>0.118860519324582</v>
      </c>
      <c r="BN10" s="17">
        <v>0.14573443483437801</v>
      </c>
      <c r="BO10" s="17"/>
      <c r="BP10" s="17">
        <v>0.18421151096688901</v>
      </c>
      <c r="BQ10" s="17">
        <v>0.15271208821256099</v>
      </c>
      <c r="BR10" s="17">
        <v>0.13771116095053401</v>
      </c>
      <c r="BS10" s="17">
        <v>0.109856566037297</v>
      </c>
      <c r="BT10" s="17"/>
      <c r="BU10" s="17">
        <v>0.120503664412648</v>
      </c>
      <c r="BV10" s="17">
        <v>0.12829292383121901</v>
      </c>
      <c r="BW10" s="17"/>
      <c r="BX10" s="17">
        <v>0.170818037194091</v>
      </c>
      <c r="BY10" s="17">
        <v>0.105332410974794</v>
      </c>
      <c r="BZ10" s="17"/>
      <c r="CA10" s="17">
        <v>0.16351395719745701</v>
      </c>
      <c r="CB10" s="17">
        <v>7.3210957884781797E-2</v>
      </c>
      <c r="CC10" s="17">
        <v>0.15917809891006501</v>
      </c>
      <c r="CD10" s="17">
        <v>0.124709029482745</v>
      </c>
    </row>
    <row r="11" spans="2:82">
      <c r="B11" s="18" t="s">
        <v>283</v>
      </c>
      <c r="C11" s="17">
        <v>0.396734522895617</v>
      </c>
      <c r="D11" s="17">
        <v>0.42450693385538801</v>
      </c>
      <c r="E11" s="17">
        <v>0.37065435334902502</v>
      </c>
      <c r="F11" s="17"/>
      <c r="G11" s="17">
        <v>0.36564418451047498</v>
      </c>
      <c r="H11" s="17">
        <v>0.35324763940441301</v>
      </c>
      <c r="I11" s="17">
        <v>0.42332645044970602</v>
      </c>
      <c r="J11" s="17">
        <v>0.40462192878763098</v>
      </c>
      <c r="K11" s="17">
        <v>0.43483434601183302</v>
      </c>
      <c r="L11" s="17">
        <v>0.399222952453128</v>
      </c>
      <c r="M11" s="17"/>
      <c r="N11" s="17">
        <v>0.41730399239160199</v>
      </c>
      <c r="O11" s="17">
        <v>0.419047497922236</v>
      </c>
      <c r="P11" s="17">
        <v>0.36621677750463399</v>
      </c>
      <c r="Q11" s="17">
        <v>0.37757751711432302</v>
      </c>
      <c r="R11" s="17"/>
      <c r="S11" s="17">
        <v>0.38399728085408202</v>
      </c>
      <c r="T11" s="17">
        <v>0.40949367204164799</v>
      </c>
      <c r="U11" s="17">
        <v>0.43223412283192703</v>
      </c>
      <c r="V11" s="17">
        <v>0.37225705238836398</v>
      </c>
      <c r="W11" s="17">
        <v>0.39372204033756902</v>
      </c>
      <c r="X11" s="17">
        <v>0.40534606033156301</v>
      </c>
      <c r="Y11" s="17">
        <v>0.39965936743361302</v>
      </c>
      <c r="Z11" s="17">
        <v>0.35426466918167099</v>
      </c>
      <c r="AA11" s="17">
        <v>0.40544012031472598</v>
      </c>
      <c r="AB11" s="17">
        <v>0.36737477649355599</v>
      </c>
      <c r="AC11" s="17">
        <v>0.44324361511629201</v>
      </c>
      <c r="AD11" s="17">
        <v>0.38831442105453301</v>
      </c>
      <c r="AE11" s="17"/>
      <c r="AF11" s="17">
        <v>0.29261680396209599</v>
      </c>
      <c r="AG11" s="17">
        <v>0.31528146170633098</v>
      </c>
      <c r="AH11" s="17">
        <v>0.343664129631853</v>
      </c>
      <c r="AI11" s="17">
        <v>0.39308004076081998</v>
      </c>
      <c r="AJ11" s="17">
        <v>0.38702393143752201</v>
      </c>
      <c r="AK11" s="17">
        <v>0.44737830987528299</v>
      </c>
      <c r="AL11" s="17">
        <v>0.37947886451045099</v>
      </c>
      <c r="AM11" s="17">
        <v>0.37633492388425799</v>
      </c>
      <c r="AN11" s="17">
        <v>0.428264054625701</v>
      </c>
      <c r="AO11" s="17">
        <v>0.42440603614751199</v>
      </c>
      <c r="AP11" s="17">
        <v>0.41336297286281698</v>
      </c>
      <c r="AQ11" s="17">
        <v>0.42746659770803003</v>
      </c>
      <c r="AR11" s="17">
        <v>0.46901560575238599</v>
      </c>
      <c r="AS11" s="17">
        <v>0.40425706818475499</v>
      </c>
      <c r="AT11" s="17">
        <v>0.38392638802872903</v>
      </c>
      <c r="AU11" s="17">
        <v>0.39499376220869598</v>
      </c>
      <c r="AV11" s="17"/>
      <c r="AW11" s="17">
        <v>0.37664702251120402</v>
      </c>
      <c r="AX11" s="17">
        <v>0.41946484636943399</v>
      </c>
      <c r="AY11" s="17">
        <v>0.39040419159548401</v>
      </c>
      <c r="AZ11" s="17">
        <v>0.397471900937578</v>
      </c>
      <c r="BA11" s="17">
        <v>0.37718132161878698</v>
      </c>
      <c r="BB11" s="17">
        <v>0.41452694985579902</v>
      </c>
      <c r="BC11" s="17"/>
      <c r="BD11" s="17">
        <v>0.39240105001886699</v>
      </c>
      <c r="BE11" s="17">
        <v>0.37048516890392602</v>
      </c>
      <c r="BF11" s="17">
        <v>0.41955920609367903</v>
      </c>
      <c r="BG11" s="17">
        <v>0.37387792221852401</v>
      </c>
      <c r="BH11" s="17">
        <v>0.44314494070938698</v>
      </c>
      <c r="BI11" s="17"/>
      <c r="BJ11" s="17">
        <v>0.39743542201959497</v>
      </c>
      <c r="BK11" s="17">
        <v>0.39419538624047601</v>
      </c>
      <c r="BL11" s="17"/>
      <c r="BM11" s="17">
        <v>0.396793703926203</v>
      </c>
      <c r="BN11" s="17">
        <v>0.39901291398796501</v>
      </c>
      <c r="BO11" s="17"/>
      <c r="BP11" s="17">
        <v>0.40075046099552702</v>
      </c>
      <c r="BQ11" s="17">
        <v>0.402308320831752</v>
      </c>
      <c r="BR11" s="17">
        <v>0.365720416392113</v>
      </c>
      <c r="BS11" s="17">
        <v>0.39664242185952298</v>
      </c>
      <c r="BT11" s="17"/>
      <c r="BU11" s="17">
        <v>0.40691947792583599</v>
      </c>
      <c r="BV11" s="17">
        <v>0.383769490191888</v>
      </c>
      <c r="BW11" s="17"/>
      <c r="BX11" s="17">
        <v>0.39249692867101799</v>
      </c>
      <c r="BY11" s="17">
        <v>0.39841538917171099</v>
      </c>
      <c r="BZ11" s="17"/>
      <c r="CA11" s="17">
        <v>0.36657850608944298</v>
      </c>
      <c r="CB11" s="17">
        <v>0.358636949268134</v>
      </c>
      <c r="CC11" s="17">
        <v>0.437730879828443</v>
      </c>
      <c r="CD11" s="17">
        <v>0.39735724052814902</v>
      </c>
    </row>
    <row r="12" spans="2:82">
      <c r="B12" s="18" t="s">
        <v>284</v>
      </c>
      <c r="C12" s="17">
        <v>0.211634179847905</v>
      </c>
      <c r="D12" s="17">
        <v>0.219937619391465</v>
      </c>
      <c r="E12" s="17">
        <v>0.20355587947400999</v>
      </c>
      <c r="F12" s="17"/>
      <c r="G12" s="17">
        <v>0.196846188568259</v>
      </c>
      <c r="H12" s="17">
        <v>0.215473574314616</v>
      </c>
      <c r="I12" s="17">
        <v>0.181890632789039</v>
      </c>
      <c r="J12" s="17">
        <v>0.21478882755558601</v>
      </c>
      <c r="K12" s="17">
        <v>0.200601528238918</v>
      </c>
      <c r="L12" s="17">
        <v>0.247458713318956</v>
      </c>
      <c r="M12" s="17"/>
      <c r="N12" s="17">
        <v>0.23054685042208001</v>
      </c>
      <c r="O12" s="17">
        <v>0.192778144530317</v>
      </c>
      <c r="P12" s="17">
        <v>0.22661102789134099</v>
      </c>
      <c r="Q12" s="17">
        <v>0.199519965011379</v>
      </c>
      <c r="R12" s="17"/>
      <c r="S12" s="17">
        <v>0.20460240570045901</v>
      </c>
      <c r="T12" s="17">
        <v>0.2110098309947</v>
      </c>
      <c r="U12" s="17">
        <v>0.19853262248345999</v>
      </c>
      <c r="V12" s="17">
        <v>0.19825632197615101</v>
      </c>
      <c r="W12" s="17">
        <v>0.242748370699161</v>
      </c>
      <c r="X12" s="17">
        <v>0.19091508533583401</v>
      </c>
      <c r="Y12" s="17">
        <v>0.245398650486258</v>
      </c>
      <c r="Z12" s="17">
        <v>0.24546422404238299</v>
      </c>
      <c r="AA12" s="17">
        <v>0.23329131898701</v>
      </c>
      <c r="AB12" s="17">
        <v>0.20472907063781301</v>
      </c>
      <c r="AC12" s="17">
        <v>0.17397268301364499</v>
      </c>
      <c r="AD12" s="17">
        <v>0.18070803846146999</v>
      </c>
      <c r="AE12" s="17"/>
      <c r="AF12" s="17">
        <v>0.21237957456491899</v>
      </c>
      <c r="AG12" s="17">
        <v>0.20898354583560599</v>
      </c>
      <c r="AH12" s="17">
        <v>0.18705882938705701</v>
      </c>
      <c r="AI12" s="17">
        <v>0.21914201993548199</v>
      </c>
      <c r="AJ12" s="17">
        <v>0.18669236819052101</v>
      </c>
      <c r="AK12" s="17">
        <v>0.224949078888566</v>
      </c>
      <c r="AL12" s="17">
        <v>0.22761008325929999</v>
      </c>
      <c r="AM12" s="17">
        <v>0.24624340267754599</v>
      </c>
      <c r="AN12" s="17">
        <v>0.22143976165587601</v>
      </c>
      <c r="AO12" s="17">
        <v>0.200016668689382</v>
      </c>
      <c r="AP12" s="17">
        <v>0.20839245421793201</v>
      </c>
      <c r="AQ12" s="17">
        <v>0.21868152395535001</v>
      </c>
      <c r="AR12" s="17">
        <v>0.19370949718243699</v>
      </c>
      <c r="AS12" s="17">
        <v>0.15883010589518601</v>
      </c>
      <c r="AT12" s="17">
        <v>0.26537940189218501</v>
      </c>
      <c r="AU12" s="17">
        <v>0.241539056204262</v>
      </c>
      <c r="AV12" s="17"/>
      <c r="AW12" s="17">
        <v>0.20553484222801399</v>
      </c>
      <c r="AX12" s="17">
        <v>0.203096222601413</v>
      </c>
      <c r="AY12" s="17">
        <v>0.18274682370268699</v>
      </c>
      <c r="AZ12" s="17">
        <v>0.220705607617248</v>
      </c>
      <c r="BA12" s="17">
        <v>0.24519091875457499</v>
      </c>
      <c r="BB12" s="17">
        <v>0.244883495266593</v>
      </c>
      <c r="BC12" s="17"/>
      <c r="BD12" s="17">
        <v>0.214363386436319</v>
      </c>
      <c r="BE12" s="17">
        <v>0.20087003881753401</v>
      </c>
      <c r="BF12" s="17">
        <v>0.203850190868788</v>
      </c>
      <c r="BG12" s="17">
        <v>0.219028647939148</v>
      </c>
      <c r="BH12" s="17">
        <v>0.22620994093337601</v>
      </c>
      <c r="BI12" s="17"/>
      <c r="BJ12" s="17">
        <v>0.211270516804691</v>
      </c>
      <c r="BK12" s="17">
        <v>0.21708501516743001</v>
      </c>
      <c r="BL12" s="17"/>
      <c r="BM12" s="17">
        <v>0.21211444131288801</v>
      </c>
      <c r="BN12" s="17">
        <v>0.210580453694998</v>
      </c>
      <c r="BO12" s="17"/>
      <c r="BP12" s="17">
        <v>0.202858830785038</v>
      </c>
      <c r="BQ12" s="17">
        <v>0.188848761320286</v>
      </c>
      <c r="BR12" s="17">
        <v>0.216757601638529</v>
      </c>
      <c r="BS12" s="17">
        <v>0.217416864187082</v>
      </c>
      <c r="BT12" s="17"/>
      <c r="BU12" s="17">
        <v>0.22803377856629101</v>
      </c>
      <c r="BV12" s="17">
        <v>0.190758158983694</v>
      </c>
      <c r="BW12" s="17"/>
      <c r="BX12" s="17">
        <v>0.220142024982977</v>
      </c>
      <c r="BY12" s="17">
        <v>0.20825949383225201</v>
      </c>
      <c r="BZ12" s="17"/>
      <c r="CA12" s="17">
        <v>0.25583946908017902</v>
      </c>
      <c r="CB12" s="17">
        <v>0.26041208402384802</v>
      </c>
      <c r="CC12" s="17">
        <v>0.186549789005231</v>
      </c>
      <c r="CD12" s="17">
        <v>0.17999274818105401</v>
      </c>
    </row>
    <row r="13" spans="2:82">
      <c r="B13" s="18" t="s">
        <v>285</v>
      </c>
      <c r="C13" s="17">
        <v>4.6323242727556897E-2</v>
      </c>
      <c r="D13" s="17">
        <v>5.3111497443196397E-2</v>
      </c>
      <c r="E13" s="17">
        <v>4.0037627796284801E-2</v>
      </c>
      <c r="F13" s="17"/>
      <c r="G13" s="17">
        <v>2.5785030775441999E-2</v>
      </c>
      <c r="H13" s="17">
        <v>4.6758214921764199E-2</v>
      </c>
      <c r="I13" s="17">
        <v>5.3408808694330297E-2</v>
      </c>
      <c r="J13" s="17">
        <v>4.5975522293643399E-2</v>
      </c>
      <c r="K13" s="17">
        <v>5.2661247735461297E-2</v>
      </c>
      <c r="L13" s="17">
        <v>4.9889983418789197E-2</v>
      </c>
      <c r="M13" s="17"/>
      <c r="N13" s="17">
        <v>4.7445218661900997E-2</v>
      </c>
      <c r="O13" s="17">
        <v>4.8121959404378398E-2</v>
      </c>
      <c r="P13" s="17">
        <v>4.8205374753524897E-2</v>
      </c>
      <c r="Q13" s="17">
        <v>4.1718861661444499E-2</v>
      </c>
      <c r="R13" s="17"/>
      <c r="S13" s="17">
        <v>4.6075128095522E-2</v>
      </c>
      <c r="T13" s="17">
        <v>5.4608520280860599E-2</v>
      </c>
      <c r="U13" s="17">
        <v>3.4805886799043E-2</v>
      </c>
      <c r="V13" s="17">
        <v>6.2413324946122499E-2</v>
      </c>
      <c r="W13" s="17">
        <v>4.4888696502745601E-2</v>
      </c>
      <c r="X13" s="17">
        <v>4.1629464092401702E-2</v>
      </c>
      <c r="Y13" s="17">
        <v>6.7795922335484399E-2</v>
      </c>
      <c r="Z13" s="17">
        <v>5.3294062480870298E-2</v>
      </c>
      <c r="AA13" s="17">
        <v>3.4291208400038499E-2</v>
      </c>
      <c r="AB13" s="17">
        <v>2.91389258635379E-2</v>
      </c>
      <c r="AC13" s="17">
        <v>3.8452581551234398E-2</v>
      </c>
      <c r="AD13" s="17">
        <v>5.3685840704887897E-2</v>
      </c>
      <c r="AE13" s="17"/>
      <c r="AF13" s="17">
        <v>0</v>
      </c>
      <c r="AG13" s="17">
        <v>6.5605189539322997E-2</v>
      </c>
      <c r="AH13" s="17">
        <v>3.7713888100511898E-2</v>
      </c>
      <c r="AI13" s="17">
        <v>3.8439927494159101E-2</v>
      </c>
      <c r="AJ13" s="17">
        <v>3.6270063796667501E-2</v>
      </c>
      <c r="AK13" s="17">
        <v>3.5668823917859499E-2</v>
      </c>
      <c r="AL13" s="17">
        <v>5.8558185136402902E-2</v>
      </c>
      <c r="AM13" s="17">
        <v>2.9131612121052999E-2</v>
      </c>
      <c r="AN13" s="17">
        <v>4.4493200257423302E-2</v>
      </c>
      <c r="AO13" s="17">
        <v>5.9314522680575098E-2</v>
      </c>
      <c r="AP13" s="17">
        <v>4.9806986244390603E-2</v>
      </c>
      <c r="AQ13" s="17">
        <v>5.39274065193752E-2</v>
      </c>
      <c r="AR13" s="17">
        <v>6.3242551455887003E-2</v>
      </c>
      <c r="AS13" s="17">
        <v>4.8606514340474499E-2</v>
      </c>
      <c r="AT13" s="17">
        <v>4.18177790542568E-2</v>
      </c>
      <c r="AU13" s="17">
        <v>6.5021392808422701E-2</v>
      </c>
      <c r="AV13" s="17"/>
      <c r="AW13" s="17">
        <v>4.68732585653081E-2</v>
      </c>
      <c r="AX13" s="17">
        <v>4.3515271783583498E-2</v>
      </c>
      <c r="AY13" s="17">
        <v>5.0970939137830198E-2</v>
      </c>
      <c r="AZ13" s="17">
        <v>4.0714367818733298E-2</v>
      </c>
      <c r="BA13" s="17">
        <v>5.1345916731378699E-2</v>
      </c>
      <c r="BB13" s="17">
        <v>5.7349902484987898E-2</v>
      </c>
      <c r="BC13" s="17"/>
      <c r="BD13" s="17">
        <v>4.2432995548297603E-2</v>
      </c>
      <c r="BE13" s="17">
        <v>5.40635713632419E-2</v>
      </c>
      <c r="BF13" s="17">
        <v>4.1664484568681603E-2</v>
      </c>
      <c r="BG13" s="17">
        <v>4.3256569152008199E-2</v>
      </c>
      <c r="BH13" s="17">
        <v>4.5122716889316801E-2</v>
      </c>
      <c r="BI13" s="17"/>
      <c r="BJ13" s="17">
        <v>4.9115367837939197E-2</v>
      </c>
      <c r="BK13" s="17">
        <v>3.5598595803238597E-2</v>
      </c>
      <c r="BL13" s="17"/>
      <c r="BM13" s="17">
        <v>4.8599505492353902E-2</v>
      </c>
      <c r="BN13" s="17">
        <v>3.6172040521979899E-2</v>
      </c>
      <c r="BO13" s="17"/>
      <c r="BP13" s="17">
        <v>2.42736729873974E-2</v>
      </c>
      <c r="BQ13" s="17">
        <v>4.9290454509992102E-2</v>
      </c>
      <c r="BR13" s="17">
        <v>7.5275645659977797E-2</v>
      </c>
      <c r="BS13" s="17">
        <v>4.7703755548292398E-2</v>
      </c>
      <c r="BT13" s="17"/>
      <c r="BU13" s="17">
        <v>4.4580449552034697E-2</v>
      </c>
      <c r="BV13" s="17">
        <v>4.8541747418980798E-2</v>
      </c>
      <c r="BW13" s="17"/>
      <c r="BX13" s="17">
        <v>2.86318701136773E-2</v>
      </c>
      <c r="BY13" s="17">
        <v>5.3340628071308599E-2</v>
      </c>
      <c r="BZ13" s="17"/>
      <c r="CA13" s="17">
        <v>5.7768336017910503E-2</v>
      </c>
      <c r="CB13" s="17">
        <v>9.9718759061061202E-2</v>
      </c>
      <c r="CC13" s="17">
        <v>1.25825113606897E-2</v>
      </c>
      <c r="CD13" s="17">
        <v>2.80507637988427E-2</v>
      </c>
    </row>
    <row r="14" spans="2:82">
      <c r="B14" s="18" t="s">
        <v>195</v>
      </c>
      <c r="C14" s="19">
        <v>0.19366522991045301</v>
      </c>
      <c r="D14" s="19">
        <v>0.13671812875762299</v>
      </c>
      <c r="E14" s="19">
        <v>0.24866450114046901</v>
      </c>
      <c r="F14" s="19"/>
      <c r="G14" s="19">
        <v>0.156508741711716</v>
      </c>
      <c r="H14" s="19">
        <v>0.14996151091577001</v>
      </c>
      <c r="I14" s="19">
        <v>0.186104879961973</v>
      </c>
      <c r="J14" s="19">
        <v>0.22507999821764599</v>
      </c>
      <c r="K14" s="19">
        <v>0.20953086729702</v>
      </c>
      <c r="L14" s="19">
        <v>0.22402876627721099</v>
      </c>
      <c r="M14" s="19"/>
      <c r="N14" s="19">
        <v>0.157693088289309</v>
      </c>
      <c r="O14" s="19">
        <v>0.20984478794947001</v>
      </c>
      <c r="P14" s="19">
        <v>0.17248128474451599</v>
      </c>
      <c r="Q14" s="19">
        <v>0.23300923936407</v>
      </c>
      <c r="R14" s="19"/>
      <c r="S14" s="19">
        <v>0.18534321634143</v>
      </c>
      <c r="T14" s="19">
        <v>0.19298459178703301</v>
      </c>
      <c r="U14" s="19">
        <v>0.225622708110607</v>
      </c>
      <c r="V14" s="19">
        <v>0.23353282816301801</v>
      </c>
      <c r="W14" s="19">
        <v>0.16609645924124999</v>
      </c>
      <c r="X14" s="19">
        <v>0.17524260554378601</v>
      </c>
      <c r="Y14" s="19">
        <v>0.16217539990970201</v>
      </c>
      <c r="Z14" s="19">
        <v>0.245764293163696</v>
      </c>
      <c r="AA14" s="19">
        <v>0.17561523886239799</v>
      </c>
      <c r="AB14" s="19">
        <v>0.20768515735687701</v>
      </c>
      <c r="AC14" s="19">
        <v>0.19122588856330999</v>
      </c>
      <c r="AD14" s="19">
        <v>0.19292568336072299</v>
      </c>
      <c r="AE14" s="19"/>
      <c r="AF14" s="19">
        <v>0.27871165228609801</v>
      </c>
      <c r="AG14" s="19">
        <v>0.17663505637825999</v>
      </c>
      <c r="AH14" s="19">
        <v>0.27391039818572099</v>
      </c>
      <c r="AI14" s="19">
        <v>0.22683208908789099</v>
      </c>
      <c r="AJ14" s="19">
        <v>0.220235299764413</v>
      </c>
      <c r="AK14" s="19">
        <v>0.17435590240834301</v>
      </c>
      <c r="AL14" s="19">
        <v>0.167737687535359</v>
      </c>
      <c r="AM14" s="19">
        <v>0.211594171084697</v>
      </c>
      <c r="AN14" s="19">
        <v>0.173030641716198</v>
      </c>
      <c r="AO14" s="19">
        <v>0.16077831311728799</v>
      </c>
      <c r="AP14" s="19">
        <v>0.160733176914478</v>
      </c>
      <c r="AQ14" s="19">
        <v>0.149600626799991</v>
      </c>
      <c r="AR14" s="19">
        <v>0.14215830013699399</v>
      </c>
      <c r="AS14" s="19">
        <v>0.120421272685795</v>
      </c>
      <c r="AT14" s="19">
        <v>0.122237773974882</v>
      </c>
      <c r="AU14" s="19">
        <v>0.13381575181063399</v>
      </c>
      <c r="AV14" s="19"/>
      <c r="AW14" s="19">
        <v>0.155912407162723</v>
      </c>
      <c r="AX14" s="19">
        <v>0.19788231033206399</v>
      </c>
      <c r="AY14" s="19">
        <v>0.21954105737704799</v>
      </c>
      <c r="AZ14" s="19">
        <v>0.211146920223301</v>
      </c>
      <c r="BA14" s="19">
        <v>0.21067475879754399</v>
      </c>
      <c r="BB14" s="19">
        <v>0.173663050454606</v>
      </c>
      <c r="BC14" s="19"/>
      <c r="BD14" s="19">
        <v>0.236851175378923</v>
      </c>
      <c r="BE14" s="19">
        <v>0.217789997475341</v>
      </c>
      <c r="BF14" s="19">
        <v>0.162408222202196</v>
      </c>
      <c r="BG14" s="19">
        <v>0.15054468157756201</v>
      </c>
      <c r="BH14" s="19">
        <v>0.14034414302992201</v>
      </c>
      <c r="BI14" s="19"/>
      <c r="BJ14" s="19">
        <v>0.203329608825526</v>
      </c>
      <c r="BK14" s="19">
        <v>0.145316630952781</v>
      </c>
      <c r="BL14" s="19"/>
      <c r="BM14" s="19">
        <v>0.199772807673603</v>
      </c>
      <c r="BN14" s="19">
        <v>0.162718883904901</v>
      </c>
      <c r="BO14" s="19"/>
      <c r="BP14" s="19">
        <v>0.14417389580647699</v>
      </c>
      <c r="BQ14" s="19">
        <v>0.152696085207601</v>
      </c>
      <c r="BR14" s="19">
        <v>0.178252753326789</v>
      </c>
      <c r="BS14" s="19">
        <v>0.20817534245359801</v>
      </c>
      <c r="BT14" s="19"/>
      <c r="BU14" s="19">
        <v>0.17039323430790601</v>
      </c>
      <c r="BV14" s="19">
        <v>0.22328953194937701</v>
      </c>
      <c r="BW14" s="19"/>
      <c r="BX14" s="19">
        <v>0.14975729492668899</v>
      </c>
      <c r="BY14" s="19">
        <v>0.211081566457892</v>
      </c>
      <c r="BZ14" s="19"/>
      <c r="CA14" s="19">
        <v>9.9019470175918195E-2</v>
      </c>
      <c r="CB14" s="19">
        <v>0.196375096962323</v>
      </c>
      <c r="CC14" s="19">
        <v>0.16910788576463701</v>
      </c>
      <c r="CD14" s="19">
        <v>0.242052063066546</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287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4.7065664489276002E-2</v>
      </c>
      <c r="D9" s="17">
        <v>5.7509426237402697E-2</v>
      </c>
      <c r="E9" s="17">
        <v>3.6757708292974901E-2</v>
      </c>
      <c r="F9" s="17"/>
      <c r="G9" s="17">
        <v>6.7659832038495002E-2</v>
      </c>
      <c r="H9" s="17">
        <v>7.3027224386783801E-2</v>
      </c>
      <c r="I9" s="17">
        <v>5.1331197790239501E-2</v>
      </c>
      <c r="J9" s="17">
        <v>3.7886014217952298E-2</v>
      </c>
      <c r="K9" s="17">
        <v>2.8755187672863398E-2</v>
      </c>
      <c r="L9" s="17">
        <v>2.84468077732585E-2</v>
      </c>
      <c r="M9" s="17"/>
      <c r="N9" s="17">
        <v>5.0285256474396203E-2</v>
      </c>
      <c r="O9" s="17">
        <v>3.63307980523584E-2</v>
      </c>
      <c r="P9" s="17">
        <v>5.8048824440337099E-2</v>
      </c>
      <c r="Q9" s="17">
        <v>4.5112226733768801E-2</v>
      </c>
      <c r="R9" s="17"/>
      <c r="S9" s="17">
        <v>7.63293746818757E-2</v>
      </c>
      <c r="T9" s="17">
        <v>3.2455472229940399E-2</v>
      </c>
      <c r="U9" s="17">
        <v>2.2876605507373499E-2</v>
      </c>
      <c r="V9" s="17">
        <v>4.8952237140266502E-2</v>
      </c>
      <c r="W9" s="17">
        <v>3.5212816174899901E-2</v>
      </c>
      <c r="X9" s="17">
        <v>5.8025621294367703E-2</v>
      </c>
      <c r="Y9" s="17">
        <v>3.6471063443243898E-2</v>
      </c>
      <c r="Z9" s="17">
        <v>3.4956339016924701E-2</v>
      </c>
      <c r="AA9" s="17">
        <v>4.2982888870138299E-2</v>
      </c>
      <c r="AB9" s="17">
        <v>6.7949550887391894E-2</v>
      </c>
      <c r="AC9" s="17">
        <v>3.08064749296591E-2</v>
      </c>
      <c r="AD9" s="17">
        <v>5.12483044832086E-2</v>
      </c>
      <c r="AE9" s="17"/>
      <c r="AF9" s="17">
        <v>0</v>
      </c>
      <c r="AG9" s="17">
        <v>6.7312035943460802E-2</v>
      </c>
      <c r="AH9" s="17">
        <v>6.4093192930388801E-2</v>
      </c>
      <c r="AI9" s="17">
        <v>3.5903804193375403E-2</v>
      </c>
      <c r="AJ9" s="17">
        <v>3.6766142455350599E-2</v>
      </c>
      <c r="AK9" s="17">
        <v>4.5867251992152899E-2</v>
      </c>
      <c r="AL9" s="17">
        <v>2.63880648666521E-2</v>
      </c>
      <c r="AM9" s="17">
        <v>4.4909404442062803E-2</v>
      </c>
      <c r="AN9" s="17">
        <v>3.6036422511225102E-2</v>
      </c>
      <c r="AO9" s="17">
        <v>7.5871340363207404E-2</v>
      </c>
      <c r="AP9" s="17">
        <v>5.3682585210794602E-2</v>
      </c>
      <c r="AQ9" s="17">
        <v>5.3432668347539201E-2</v>
      </c>
      <c r="AR9" s="17">
        <v>4.5018567367969199E-2</v>
      </c>
      <c r="AS9" s="17">
        <v>3.3951409108648703E-2</v>
      </c>
      <c r="AT9" s="17">
        <v>0.103203166457245</v>
      </c>
      <c r="AU9" s="17">
        <v>7.2759128172636703E-2</v>
      </c>
      <c r="AV9" s="17"/>
      <c r="AW9" s="17">
        <v>6.64569045529846E-2</v>
      </c>
      <c r="AX9" s="17">
        <v>4.0754971787566999E-2</v>
      </c>
      <c r="AY9" s="17">
        <v>4.91635123379182E-2</v>
      </c>
      <c r="AZ9" s="17">
        <v>3.8768754618481997E-2</v>
      </c>
      <c r="BA9" s="17">
        <v>4.7616234412317798E-2</v>
      </c>
      <c r="BB9" s="17">
        <v>2.34686831480337E-2</v>
      </c>
      <c r="BC9" s="17"/>
      <c r="BD9" s="17">
        <v>3.7653040269418202E-2</v>
      </c>
      <c r="BE9" s="17">
        <v>3.8151875952331903E-2</v>
      </c>
      <c r="BF9" s="17">
        <v>6.0280685944002703E-2</v>
      </c>
      <c r="BG9" s="17">
        <v>5.6384152328240802E-2</v>
      </c>
      <c r="BH9" s="17">
        <v>9.3224728228867002E-2</v>
      </c>
      <c r="BI9" s="17"/>
      <c r="BJ9" s="17">
        <v>4.2101010637578498E-2</v>
      </c>
      <c r="BK9" s="17">
        <v>6.8352383124371502E-2</v>
      </c>
      <c r="BL9" s="17"/>
      <c r="BM9" s="17">
        <v>4.3643734833245698E-2</v>
      </c>
      <c r="BN9" s="17">
        <v>6.3477305081882193E-2</v>
      </c>
      <c r="BO9" s="17"/>
      <c r="BP9" s="17">
        <v>6.8075395967476804E-2</v>
      </c>
      <c r="BQ9" s="17">
        <v>7.4154897450493099E-2</v>
      </c>
      <c r="BR9" s="17">
        <v>3.3815374811661102E-2</v>
      </c>
      <c r="BS9" s="17">
        <v>3.8669351143675403E-2</v>
      </c>
      <c r="BT9" s="17"/>
      <c r="BU9" s="17">
        <v>4.82376842940355E-2</v>
      </c>
      <c r="BV9" s="17">
        <v>4.5573731039099799E-2</v>
      </c>
      <c r="BW9" s="17"/>
      <c r="BX9" s="17">
        <v>6.6890347912828899E-2</v>
      </c>
      <c r="BY9" s="17">
        <v>3.9202089065410201E-2</v>
      </c>
      <c r="BZ9" s="17"/>
      <c r="CA9" s="17">
        <v>7.8321114139778894E-2</v>
      </c>
      <c r="CB9" s="17">
        <v>1.9003789798407899E-2</v>
      </c>
      <c r="CC9" s="17">
        <v>7.18928508195609E-2</v>
      </c>
      <c r="CD9" s="17">
        <v>3.9347667039703403E-2</v>
      </c>
    </row>
    <row r="10" spans="2:82">
      <c r="B10" s="18" t="s">
        <v>282</v>
      </c>
      <c r="C10" s="17">
        <v>0.20529465443366901</v>
      </c>
      <c r="D10" s="17">
        <v>0.23568986491323601</v>
      </c>
      <c r="E10" s="17">
        <v>0.17578306634795701</v>
      </c>
      <c r="F10" s="17"/>
      <c r="G10" s="17">
        <v>0.23087956113328201</v>
      </c>
      <c r="H10" s="17">
        <v>0.23256591272313101</v>
      </c>
      <c r="I10" s="17">
        <v>0.22921576603764199</v>
      </c>
      <c r="J10" s="17">
        <v>0.208221769599121</v>
      </c>
      <c r="K10" s="17">
        <v>0.18661369317652199</v>
      </c>
      <c r="L10" s="17">
        <v>0.15665008725201099</v>
      </c>
      <c r="M10" s="17"/>
      <c r="N10" s="17">
        <v>0.23261910560001101</v>
      </c>
      <c r="O10" s="17">
        <v>0.19621876893349399</v>
      </c>
      <c r="P10" s="17">
        <v>0.204854432434945</v>
      </c>
      <c r="Q10" s="17">
        <v>0.18543601443577401</v>
      </c>
      <c r="R10" s="17"/>
      <c r="S10" s="17">
        <v>0.20075881147618899</v>
      </c>
      <c r="T10" s="17">
        <v>0.22772849948136201</v>
      </c>
      <c r="U10" s="17">
        <v>0.236417430905173</v>
      </c>
      <c r="V10" s="17">
        <v>0.17195604219326099</v>
      </c>
      <c r="W10" s="17">
        <v>0.17618581045002499</v>
      </c>
      <c r="X10" s="17">
        <v>0.192389754568322</v>
      </c>
      <c r="Y10" s="17">
        <v>0.17038661143639899</v>
      </c>
      <c r="Z10" s="17">
        <v>0.15981585867890699</v>
      </c>
      <c r="AA10" s="17">
        <v>0.208270734764892</v>
      </c>
      <c r="AB10" s="17">
        <v>0.25217939729037497</v>
      </c>
      <c r="AC10" s="17">
        <v>0.20426544612804101</v>
      </c>
      <c r="AD10" s="17">
        <v>0.25679254847483601</v>
      </c>
      <c r="AE10" s="17"/>
      <c r="AF10" s="17">
        <v>0.39193469018300697</v>
      </c>
      <c r="AG10" s="17">
        <v>0.20408381432303899</v>
      </c>
      <c r="AH10" s="17">
        <v>0.21095266613233099</v>
      </c>
      <c r="AI10" s="17">
        <v>0.16499706941332001</v>
      </c>
      <c r="AJ10" s="17">
        <v>0.211678457470966</v>
      </c>
      <c r="AK10" s="17">
        <v>0.18027339861016101</v>
      </c>
      <c r="AL10" s="17">
        <v>0.19313851689811401</v>
      </c>
      <c r="AM10" s="17">
        <v>0.19335699576045501</v>
      </c>
      <c r="AN10" s="17">
        <v>0.22799902480508699</v>
      </c>
      <c r="AO10" s="17">
        <v>0.174875332555716</v>
      </c>
      <c r="AP10" s="17">
        <v>0.25328686215368001</v>
      </c>
      <c r="AQ10" s="17">
        <v>0.20860192647790801</v>
      </c>
      <c r="AR10" s="17">
        <v>0.20817551535387799</v>
      </c>
      <c r="AS10" s="17">
        <v>0.29857446825751499</v>
      </c>
      <c r="AT10" s="17">
        <v>0.23634744172460401</v>
      </c>
      <c r="AU10" s="17">
        <v>0.23704659304238199</v>
      </c>
      <c r="AV10" s="17"/>
      <c r="AW10" s="17">
        <v>0.218751504418598</v>
      </c>
      <c r="AX10" s="17">
        <v>0.22059428024696801</v>
      </c>
      <c r="AY10" s="17">
        <v>0.19250516241664101</v>
      </c>
      <c r="AZ10" s="17">
        <v>0.18479701660807901</v>
      </c>
      <c r="BA10" s="17">
        <v>0.18270080331476099</v>
      </c>
      <c r="BB10" s="17">
        <v>0.226509618352015</v>
      </c>
      <c r="BC10" s="17"/>
      <c r="BD10" s="17">
        <v>0.16511381178908499</v>
      </c>
      <c r="BE10" s="17">
        <v>0.19968620035617801</v>
      </c>
      <c r="BF10" s="17">
        <v>0.228662331378018</v>
      </c>
      <c r="BG10" s="17">
        <v>0.279452909764139</v>
      </c>
      <c r="BH10" s="17">
        <v>0.19376537281765599</v>
      </c>
      <c r="BI10" s="17"/>
      <c r="BJ10" s="17">
        <v>0.20023388601282999</v>
      </c>
      <c r="BK10" s="17">
        <v>0.22620045907490999</v>
      </c>
      <c r="BL10" s="17"/>
      <c r="BM10" s="17">
        <v>0.19761172172678099</v>
      </c>
      <c r="BN10" s="17">
        <v>0.24346965748638999</v>
      </c>
      <c r="BO10" s="17"/>
      <c r="BP10" s="17">
        <v>0.24971778850381099</v>
      </c>
      <c r="BQ10" s="17">
        <v>0.25818963280213297</v>
      </c>
      <c r="BR10" s="17">
        <v>0.24871038600395301</v>
      </c>
      <c r="BS10" s="17">
        <v>0.188731224676989</v>
      </c>
      <c r="BT10" s="17"/>
      <c r="BU10" s="17">
        <v>0.22154508771699899</v>
      </c>
      <c r="BV10" s="17">
        <v>0.18460851508960499</v>
      </c>
      <c r="BW10" s="17"/>
      <c r="BX10" s="17">
        <v>0.261818217698085</v>
      </c>
      <c r="BY10" s="17">
        <v>0.182874255910315</v>
      </c>
      <c r="BZ10" s="17"/>
      <c r="CA10" s="17">
        <v>0.238442473477085</v>
      </c>
      <c r="CB10" s="17">
        <v>0.151449772465929</v>
      </c>
      <c r="CC10" s="17">
        <v>0.26468251017864403</v>
      </c>
      <c r="CD10" s="17">
        <v>0.18487751191955501</v>
      </c>
    </row>
    <row r="11" spans="2:82">
      <c r="B11" s="18" t="s">
        <v>283</v>
      </c>
      <c r="C11" s="17">
        <v>0.38961920432228198</v>
      </c>
      <c r="D11" s="17">
        <v>0.408489124449948</v>
      </c>
      <c r="E11" s="17">
        <v>0.37104706473094201</v>
      </c>
      <c r="F11" s="17"/>
      <c r="G11" s="17">
        <v>0.34678353765863101</v>
      </c>
      <c r="H11" s="17">
        <v>0.33316124238197597</v>
      </c>
      <c r="I11" s="17">
        <v>0.38499898001960298</v>
      </c>
      <c r="J11" s="17">
        <v>0.38668158336891001</v>
      </c>
      <c r="K11" s="17">
        <v>0.42873447654654601</v>
      </c>
      <c r="L11" s="17">
        <v>0.44409517809044602</v>
      </c>
      <c r="M11" s="17"/>
      <c r="N11" s="17">
        <v>0.407891758964252</v>
      </c>
      <c r="O11" s="17">
        <v>0.407441974243969</v>
      </c>
      <c r="P11" s="17">
        <v>0.35558594786524</v>
      </c>
      <c r="Q11" s="17">
        <v>0.38347314087015</v>
      </c>
      <c r="R11" s="17"/>
      <c r="S11" s="17">
        <v>0.37143809780267001</v>
      </c>
      <c r="T11" s="17">
        <v>0.38141228577795999</v>
      </c>
      <c r="U11" s="17">
        <v>0.385294261215124</v>
      </c>
      <c r="V11" s="17">
        <v>0.39715949043923399</v>
      </c>
      <c r="W11" s="17">
        <v>0.45826717830020502</v>
      </c>
      <c r="X11" s="17">
        <v>0.36777422182599201</v>
      </c>
      <c r="Y11" s="17">
        <v>0.42120787114353803</v>
      </c>
      <c r="Z11" s="17">
        <v>0.34793192693203501</v>
      </c>
      <c r="AA11" s="17">
        <v>0.40647654769846803</v>
      </c>
      <c r="AB11" s="17">
        <v>0.36909776088046398</v>
      </c>
      <c r="AC11" s="17">
        <v>0.395382423977018</v>
      </c>
      <c r="AD11" s="17">
        <v>0.365793336613294</v>
      </c>
      <c r="AE11" s="17"/>
      <c r="AF11" s="17">
        <v>0.281905005683805</v>
      </c>
      <c r="AG11" s="17">
        <v>0.35285064074112199</v>
      </c>
      <c r="AH11" s="17">
        <v>0.33346109440528399</v>
      </c>
      <c r="AI11" s="17">
        <v>0.41261334605279498</v>
      </c>
      <c r="AJ11" s="17">
        <v>0.38404263843833802</v>
      </c>
      <c r="AK11" s="17">
        <v>0.43535981725434197</v>
      </c>
      <c r="AL11" s="17">
        <v>0.40748594476306599</v>
      </c>
      <c r="AM11" s="17">
        <v>0.41289784101499999</v>
      </c>
      <c r="AN11" s="17">
        <v>0.39509457178424201</v>
      </c>
      <c r="AO11" s="17">
        <v>0.416016967166152</v>
      </c>
      <c r="AP11" s="17">
        <v>0.37213027912808799</v>
      </c>
      <c r="AQ11" s="17">
        <v>0.387069988152346</v>
      </c>
      <c r="AR11" s="17">
        <v>0.462618967593598</v>
      </c>
      <c r="AS11" s="17">
        <v>0.29495320409681902</v>
      </c>
      <c r="AT11" s="17">
        <v>0.423775975280624</v>
      </c>
      <c r="AU11" s="17">
        <v>0.38540659412818401</v>
      </c>
      <c r="AV11" s="17"/>
      <c r="AW11" s="17">
        <v>0.39887550496492202</v>
      </c>
      <c r="AX11" s="17">
        <v>0.37886913805100503</v>
      </c>
      <c r="AY11" s="17">
        <v>0.35891313585560303</v>
      </c>
      <c r="AZ11" s="17">
        <v>0.40378113966939599</v>
      </c>
      <c r="BA11" s="17">
        <v>0.392326612031411</v>
      </c>
      <c r="BB11" s="17">
        <v>0.41550857090421101</v>
      </c>
      <c r="BC11" s="17"/>
      <c r="BD11" s="17">
        <v>0.39422070016831301</v>
      </c>
      <c r="BE11" s="17">
        <v>0.35437943746813699</v>
      </c>
      <c r="BF11" s="17">
        <v>0.39369842353054202</v>
      </c>
      <c r="BG11" s="17">
        <v>0.366442341112585</v>
      </c>
      <c r="BH11" s="17">
        <v>0.46168080444992099</v>
      </c>
      <c r="BI11" s="17"/>
      <c r="BJ11" s="17">
        <v>0.39587542933942899</v>
      </c>
      <c r="BK11" s="17">
        <v>0.368748979923538</v>
      </c>
      <c r="BL11" s="17"/>
      <c r="BM11" s="17">
        <v>0.39283701250577602</v>
      </c>
      <c r="BN11" s="17">
        <v>0.37605623416477701</v>
      </c>
      <c r="BO11" s="17"/>
      <c r="BP11" s="17">
        <v>0.38580666203870301</v>
      </c>
      <c r="BQ11" s="17">
        <v>0.35996452638367998</v>
      </c>
      <c r="BR11" s="17">
        <v>0.34649682020530898</v>
      </c>
      <c r="BS11" s="17">
        <v>0.39789130491249902</v>
      </c>
      <c r="BT11" s="17"/>
      <c r="BU11" s="17">
        <v>0.40174029291861502</v>
      </c>
      <c r="BV11" s="17">
        <v>0.37418955248877001</v>
      </c>
      <c r="BW11" s="17"/>
      <c r="BX11" s="17">
        <v>0.37604791284685801</v>
      </c>
      <c r="BY11" s="17">
        <v>0.39500233563571702</v>
      </c>
      <c r="BZ11" s="17"/>
      <c r="CA11" s="17">
        <v>0.36437857744268798</v>
      </c>
      <c r="CB11" s="17">
        <v>0.40507138476403298</v>
      </c>
      <c r="CC11" s="17">
        <v>0.38533870805135301</v>
      </c>
      <c r="CD11" s="17">
        <v>0.38589253985156802</v>
      </c>
    </row>
    <row r="12" spans="2:82">
      <c r="B12" s="18" t="s">
        <v>284</v>
      </c>
      <c r="C12" s="17">
        <v>0.13247799711894301</v>
      </c>
      <c r="D12" s="17">
        <v>0.13504251072635401</v>
      </c>
      <c r="E12" s="17">
        <v>0.12985983574579499</v>
      </c>
      <c r="F12" s="17"/>
      <c r="G12" s="17">
        <v>0.17436232969895099</v>
      </c>
      <c r="H12" s="17">
        <v>0.15484248958119401</v>
      </c>
      <c r="I12" s="17">
        <v>0.113976157413701</v>
      </c>
      <c r="J12" s="17">
        <v>0.117554764150547</v>
      </c>
      <c r="K12" s="17">
        <v>0.103649894218378</v>
      </c>
      <c r="L12" s="17">
        <v>0.13292292843165501</v>
      </c>
      <c r="M12" s="17"/>
      <c r="N12" s="17">
        <v>0.13211230121413001</v>
      </c>
      <c r="O12" s="17">
        <v>0.123246662991558</v>
      </c>
      <c r="P12" s="17">
        <v>0.161593241364266</v>
      </c>
      <c r="Q12" s="17">
        <v>0.11539503163709799</v>
      </c>
      <c r="R12" s="17"/>
      <c r="S12" s="17">
        <v>0.13519432794589301</v>
      </c>
      <c r="T12" s="17">
        <v>0.123881042598524</v>
      </c>
      <c r="U12" s="17">
        <v>0.115674877679642</v>
      </c>
      <c r="V12" s="17">
        <v>0.106899144860611</v>
      </c>
      <c r="W12" s="17">
        <v>0.162743191002889</v>
      </c>
      <c r="X12" s="17">
        <v>0.138645564923428</v>
      </c>
      <c r="Y12" s="17">
        <v>0.16958984706963501</v>
      </c>
      <c r="Z12" s="17">
        <v>0.19886989154673301</v>
      </c>
      <c r="AA12" s="17">
        <v>0.13188957319415801</v>
      </c>
      <c r="AB12" s="17">
        <v>8.6962754799711703E-2</v>
      </c>
      <c r="AC12" s="17">
        <v>0.146255010931647</v>
      </c>
      <c r="AD12" s="17">
        <v>0.117717853420372</v>
      </c>
      <c r="AE12" s="17"/>
      <c r="AF12" s="17">
        <v>4.6935320473486301E-2</v>
      </c>
      <c r="AG12" s="17">
        <v>0.12644385984761999</v>
      </c>
      <c r="AH12" s="17">
        <v>0.117576315018998</v>
      </c>
      <c r="AI12" s="17">
        <v>0.111350675411641</v>
      </c>
      <c r="AJ12" s="17">
        <v>0.123244642935606</v>
      </c>
      <c r="AK12" s="17">
        <v>0.13788842214945801</v>
      </c>
      <c r="AL12" s="17">
        <v>0.17030777644132</v>
      </c>
      <c r="AM12" s="17">
        <v>0.11676759658866701</v>
      </c>
      <c r="AN12" s="17">
        <v>0.142337491497976</v>
      </c>
      <c r="AO12" s="17">
        <v>0.13406733179781699</v>
      </c>
      <c r="AP12" s="17">
        <v>0.122838042295897</v>
      </c>
      <c r="AQ12" s="17">
        <v>0.15954175849963501</v>
      </c>
      <c r="AR12" s="17">
        <v>0.11333015451879599</v>
      </c>
      <c r="AS12" s="17">
        <v>0.17748659413668899</v>
      </c>
      <c r="AT12" s="17">
        <v>0.112211282670619</v>
      </c>
      <c r="AU12" s="17">
        <v>0.15363993094857201</v>
      </c>
      <c r="AV12" s="17"/>
      <c r="AW12" s="17">
        <v>0.123844978437751</v>
      </c>
      <c r="AX12" s="17">
        <v>0.13368878989281999</v>
      </c>
      <c r="AY12" s="17">
        <v>0.13300803314937801</v>
      </c>
      <c r="AZ12" s="17">
        <v>0.13532717902500299</v>
      </c>
      <c r="BA12" s="17">
        <v>0.13732759751173201</v>
      </c>
      <c r="BB12" s="17">
        <v>0.14164582558733399</v>
      </c>
      <c r="BC12" s="17"/>
      <c r="BD12" s="17">
        <v>0.12996976241296701</v>
      </c>
      <c r="BE12" s="17">
        <v>0.147564197344667</v>
      </c>
      <c r="BF12" s="17">
        <v>0.12769003110358901</v>
      </c>
      <c r="BG12" s="17">
        <v>0.12790411347606401</v>
      </c>
      <c r="BH12" s="17">
        <v>0.12570524980589001</v>
      </c>
      <c r="BI12" s="17"/>
      <c r="BJ12" s="17">
        <v>0.129513691271509</v>
      </c>
      <c r="BK12" s="17">
        <v>0.14799481483326599</v>
      </c>
      <c r="BL12" s="17"/>
      <c r="BM12" s="17">
        <v>0.13278568513116801</v>
      </c>
      <c r="BN12" s="17">
        <v>0.130191625025567</v>
      </c>
      <c r="BO12" s="17"/>
      <c r="BP12" s="17">
        <v>0.124876306205164</v>
      </c>
      <c r="BQ12" s="17">
        <v>0.12933321235983899</v>
      </c>
      <c r="BR12" s="17">
        <v>0.15965187240961701</v>
      </c>
      <c r="BS12" s="17">
        <v>0.13298541671679201</v>
      </c>
      <c r="BT12" s="17"/>
      <c r="BU12" s="17">
        <v>0.13546742439746501</v>
      </c>
      <c r="BV12" s="17">
        <v>0.12867257801630899</v>
      </c>
      <c r="BW12" s="17"/>
      <c r="BX12" s="17">
        <v>0.12512382226524699</v>
      </c>
      <c r="BY12" s="17">
        <v>0.135395073140123</v>
      </c>
      <c r="BZ12" s="17"/>
      <c r="CA12" s="17">
        <v>0.18270688020887799</v>
      </c>
      <c r="CB12" s="17">
        <v>0.16251128891095201</v>
      </c>
      <c r="CC12" s="17">
        <v>0.10401633541573101</v>
      </c>
      <c r="CD12" s="17">
        <v>0.12095652100937999</v>
      </c>
    </row>
    <row r="13" spans="2:82">
      <c r="B13" s="18" t="s">
        <v>285</v>
      </c>
      <c r="C13" s="17">
        <v>2.8842623497089E-2</v>
      </c>
      <c r="D13" s="17">
        <v>2.7648714374427098E-2</v>
      </c>
      <c r="E13" s="17">
        <v>3.0223332846851501E-2</v>
      </c>
      <c r="F13" s="17"/>
      <c r="G13" s="17">
        <v>2.6722536334538301E-2</v>
      </c>
      <c r="H13" s="17">
        <v>3.2795224563701701E-2</v>
      </c>
      <c r="I13" s="17">
        <v>3.3322088794024603E-2</v>
      </c>
      <c r="J13" s="17">
        <v>2.81082811357544E-2</v>
      </c>
      <c r="K13" s="17">
        <v>3.3370544353788598E-2</v>
      </c>
      <c r="L13" s="17">
        <v>2.09367262567683E-2</v>
      </c>
      <c r="M13" s="17"/>
      <c r="N13" s="17">
        <v>2.7197965427493101E-2</v>
      </c>
      <c r="O13" s="17">
        <v>2.1864012478548502E-2</v>
      </c>
      <c r="P13" s="17">
        <v>3.2908771027409203E-2</v>
      </c>
      <c r="Q13" s="17">
        <v>3.41640932595891E-2</v>
      </c>
      <c r="R13" s="17"/>
      <c r="S13" s="17">
        <v>3.00740321253503E-2</v>
      </c>
      <c r="T13" s="17">
        <v>3.3634056802545997E-2</v>
      </c>
      <c r="U13" s="17">
        <v>1.3371264636795201E-2</v>
      </c>
      <c r="V13" s="17">
        <v>3.1570619133359297E-2</v>
      </c>
      <c r="W13" s="17">
        <v>1.82857395578826E-2</v>
      </c>
      <c r="X13" s="17">
        <v>4.01077684093544E-2</v>
      </c>
      <c r="Y13" s="17">
        <v>3.4917235689781799E-2</v>
      </c>
      <c r="Z13" s="17">
        <v>2.9473339542984599E-2</v>
      </c>
      <c r="AA13" s="17">
        <v>3.2780501079828203E-2</v>
      </c>
      <c r="AB13" s="17">
        <v>1.6261378759637998E-2</v>
      </c>
      <c r="AC13" s="17">
        <v>3.5472151635161098E-2</v>
      </c>
      <c r="AD13" s="17">
        <v>2.1456973129606999E-2</v>
      </c>
      <c r="AE13" s="17"/>
      <c r="AF13" s="17">
        <v>5.2589729897637598E-2</v>
      </c>
      <c r="AG13" s="17">
        <v>5.4081985435277299E-2</v>
      </c>
      <c r="AH13" s="17">
        <v>1.9996957928857501E-2</v>
      </c>
      <c r="AI13" s="17">
        <v>2.93747676056198E-2</v>
      </c>
      <c r="AJ13" s="17">
        <v>1.5896994249718799E-2</v>
      </c>
      <c r="AK13" s="17">
        <v>3.0884108446341901E-2</v>
      </c>
      <c r="AL13" s="17">
        <v>3.3392724518912897E-2</v>
      </c>
      <c r="AM13" s="17">
        <v>2.5073879264482901E-2</v>
      </c>
      <c r="AN13" s="17">
        <v>3.7848365832806298E-2</v>
      </c>
      <c r="AO13" s="17">
        <v>2.4488526308500201E-2</v>
      </c>
      <c r="AP13" s="17">
        <v>3.3195477408356301E-2</v>
      </c>
      <c r="AQ13" s="17">
        <v>1.7286157107490398E-2</v>
      </c>
      <c r="AR13" s="17">
        <v>3.58830471747799E-2</v>
      </c>
      <c r="AS13" s="17">
        <v>3.8167327453906899E-2</v>
      </c>
      <c r="AT13" s="17">
        <v>2.23977635160038E-2</v>
      </c>
      <c r="AU13" s="17">
        <v>2.4576354026729901E-2</v>
      </c>
      <c r="AV13" s="17"/>
      <c r="AW13" s="17">
        <v>3.02865173255168E-2</v>
      </c>
      <c r="AX13" s="17">
        <v>2.6651371359932299E-2</v>
      </c>
      <c r="AY13" s="17">
        <v>3.4875024025732997E-2</v>
      </c>
      <c r="AZ13" s="17">
        <v>2.44219550398454E-2</v>
      </c>
      <c r="BA13" s="17">
        <v>2.99509070872606E-2</v>
      </c>
      <c r="BB13" s="17">
        <v>3.3595453378009198E-2</v>
      </c>
      <c r="BC13" s="17"/>
      <c r="BD13" s="17">
        <v>2.7795380291043201E-2</v>
      </c>
      <c r="BE13" s="17">
        <v>4.3432299009377201E-2</v>
      </c>
      <c r="BF13" s="17">
        <v>2.4160146845594799E-2</v>
      </c>
      <c r="BG13" s="17">
        <v>2.18100878783603E-2</v>
      </c>
      <c r="BH13" s="17">
        <v>0</v>
      </c>
      <c r="BI13" s="17"/>
      <c r="BJ13" s="17">
        <v>2.8524619500328901E-2</v>
      </c>
      <c r="BK13" s="17">
        <v>3.1308798322760102E-2</v>
      </c>
      <c r="BL13" s="17"/>
      <c r="BM13" s="17">
        <v>2.9996253514685298E-2</v>
      </c>
      <c r="BN13" s="17">
        <v>2.3832825780399199E-2</v>
      </c>
      <c r="BO13" s="17"/>
      <c r="BP13" s="17">
        <v>2.32394532630305E-2</v>
      </c>
      <c r="BQ13" s="17">
        <v>2.45477573335483E-2</v>
      </c>
      <c r="BR13" s="17">
        <v>4.2865424498673602E-2</v>
      </c>
      <c r="BS13" s="17">
        <v>3.0161569868302901E-2</v>
      </c>
      <c r="BT13" s="17"/>
      <c r="BU13" s="17">
        <v>2.6594949203714299E-2</v>
      </c>
      <c r="BV13" s="17">
        <v>3.1703821276997897E-2</v>
      </c>
      <c r="BW13" s="17"/>
      <c r="BX13" s="17">
        <v>2.0598945011661901E-2</v>
      </c>
      <c r="BY13" s="17">
        <v>3.2112526282181697E-2</v>
      </c>
      <c r="BZ13" s="17"/>
      <c r="CA13" s="17">
        <v>3.1753061712155202E-2</v>
      </c>
      <c r="CB13" s="17">
        <v>5.57941113497471E-2</v>
      </c>
      <c r="CC13" s="17">
        <v>9.1290614803881901E-3</v>
      </c>
      <c r="CD13" s="17">
        <v>2.3243411882781801E-2</v>
      </c>
    </row>
    <row r="14" spans="2:82">
      <c r="B14" s="18" t="s">
        <v>195</v>
      </c>
      <c r="C14" s="19">
        <v>0.196699856138742</v>
      </c>
      <c r="D14" s="19">
        <v>0.135620359298631</v>
      </c>
      <c r="E14" s="19">
        <v>0.25632899203547899</v>
      </c>
      <c r="F14" s="19"/>
      <c r="G14" s="19">
        <v>0.153592203136102</v>
      </c>
      <c r="H14" s="19">
        <v>0.17360790636321399</v>
      </c>
      <c r="I14" s="19">
        <v>0.18715580994479</v>
      </c>
      <c r="J14" s="19">
        <v>0.221547587527716</v>
      </c>
      <c r="K14" s="19">
        <v>0.218876204031902</v>
      </c>
      <c r="L14" s="19">
        <v>0.21694827219586199</v>
      </c>
      <c r="M14" s="19"/>
      <c r="N14" s="19">
        <v>0.14989361231971901</v>
      </c>
      <c r="O14" s="19">
        <v>0.214897783300072</v>
      </c>
      <c r="P14" s="19">
        <v>0.18700878286780301</v>
      </c>
      <c r="Q14" s="19">
        <v>0.23641949306362001</v>
      </c>
      <c r="R14" s="19"/>
      <c r="S14" s="19">
        <v>0.18620535596802201</v>
      </c>
      <c r="T14" s="19">
        <v>0.200888643109667</v>
      </c>
      <c r="U14" s="19">
        <v>0.22636556005589201</v>
      </c>
      <c r="V14" s="19">
        <v>0.243462466233268</v>
      </c>
      <c r="W14" s="19">
        <v>0.14930526451409901</v>
      </c>
      <c r="X14" s="19">
        <v>0.20305706897853701</v>
      </c>
      <c r="Y14" s="19">
        <v>0.167427371217402</v>
      </c>
      <c r="Z14" s="19">
        <v>0.22895264428241599</v>
      </c>
      <c r="AA14" s="19">
        <v>0.17759975439251599</v>
      </c>
      <c r="AB14" s="19">
        <v>0.20754915738242</v>
      </c>
      <c r="AC14" s="19">
        <v>0.18781849239847401</v>
      </c>
      <c r="AD14" s="19">
        <v>0.18699098387868199</v>
      </c>
      <c r="AE14" s="19"/>
      <c r="AF14" s="19">
        <v>0.226635253762064</v>
      </c>
      <c r="AG14" s="19">
        <v>0.19522766370948</v>
      </c>
      <c r="AH14" s="19">
        <v>0.25391977358414197</v>
      </c>
      <c r="AI14" s="19">
        <v>0.24576033732324801</v>
      </c>
      <c r="AJ14" s="19">
        <v>0.22837112445002</v>
      </c>
      <c r="AK14" s="19">
        <v>0.169727001547544</v>
      </c>
      <c r="AL14" s="19">
        <v>0.169286972511934</v>
      </c>
      <c r="AM14" s="19">
        <v>0.206994282929332</v>
      </c>
      <c r="AN14" s="19">
        <v>0.16068412356866299</v>
      </c>
      <c r="AO14" s="19">
        <v>0.174680501808607</v>
      </c>
      <c r="AP14" s="19">
        <v>0.164866753803184</v>
      </c>
      <c r="AQ14" s="19">
        <v>0.17406750141508101</v>
      </c>
      <c r="AR14" s="19">
        <v>0.134973747990979</v>
      </c>
      <c r="AS14" s="19">
        <v>0.156866996946422</v>
      </c>
      <c r="AT14" s="19">
        <v>0.102064370350905</v>
      </c>
      <c r="AU14" s="19">
        <v>0.126571399681495</v>
      </c>
      <c r="AV14" s="19"/>
      <c r="AW14" s="19">
        <v>0.16178459030022799</v>
      </c>
      <c r="AX14" s="19">
        <v>0.19944144866170799</v>
      </c>
      <c r="AY14" s="19">
        <v>0.23153513221472799</v>
      </c>
      <c r="AZ14" s="19">
        <v>0.21290395503919499</v>
      </c>
      <c r="BA14" s="19">
        <v>0.210077845642517</v>
      </c>
      <c r="BB14" s="19">
        <v>0.15927184863039701</v>
      </c>
      <c r="BC14" s="19"/>
      <c r="BD14" s="19">
        <v>0.245247305069173</v>
      </c>
      <c r="BE14" s="19">
        <v>0.216785989869309</v>
      </c>
      <c r="BF14" s="19">
        <v>0.16550838119825301</v>
      </c>
      <c r="BG14" s="19">
        <v>0.148006395440611</v>
      </c>
      <c r="BH14" s="19">
        <v>0.12562384469766599</v>
      </c>
      <c r="BI14" s="19"/>
      <c r="BJ14" s="19">
        <v>0.20375136323832399</v>
      </c>
      <c r="BK14" s="19">
        <v>0.15739456472115401</v>
      </c>
      <c r="BL14" s="19"/>
      <c r="BM14" s="19">
        <v>0.20312559228834401</v>
      </c>
      <c r="BN14" s="19">
        <v>0.16297235246098399</v>
      </c>
      <c r="BO14" s="19"/>
      <c r="BP14" s="19">
        <v>0.14828439402181501</v>
      </c>
      <c r="BQ14" s="19">
        <v>0.15380997367030699</v>
      </c>
      <c r="BR14" s="19">
        <v>0.16846012207078701</v>
      </c>
      <c r="BS14" s="19">
        <v>0.21156113268174101</v>
      </c>
      <c r="BT14" s="19"/>
      <c r="BU14" s="19">
        <v>0.166414561469172</v>
      </c>
      <c r="BV14" s="19">
        <v>0.235251802089219</v>
      </c>
      <c r="BW14" s="19"/>
      <c r="BX14" s="19">
        <v>0.14952075426531899</v>
      </c>
      <c r="BY14" s="19">
        <v>0.215413719966254</v>
      </c>
      <c r="BZ14" s="19"/>
      <c r="CA14" s="19">
        <v>0.104397893019416</v>
      </c>
      <c r="CB14" s="19">
        <v>0.20616965271093099</v>
      </c>
      <c r="CC14" s="19">
        <v>0.16494053405432299</v>
      </c>
      <c r="CD14" s="19">
        <v>0.24568234829701199</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288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2.5195627828057999E-2</v>
      </c>
      <c r="D9" s="17">
        <v>3.1342395191758098E-2</v>
      </c>
      <c r="E9" s="17">
        <v>1.9379380781452099E-2</v>
      </c>
      <c r="F9" s="17"/>
      <c r="G9" s="17">
        <v>3.7584436527476402E-2</v>
      </c>
      <c r="H9" s="17">
        <v>4.6327939640959E-2</v>
      </c>
      <c r="I9" s="17">
        <v>3.97102140470992E-2</v>
      </c>
      <c r="J9" s="17">
        <v>1.08748061910555E-2</v>
      </c>
      <c r="K9" s="17">
        <v>1.5914934696414799E-2</v>
      </c>
      <c r="L9" s="17">
        <v>5.7347742806808403E-3</v>
      </c>
      <c r="M9" s="17"/>
      <c r="N9" s="17">
        <v>1.9015249223125402E-2</v>
      </c>
      <c r="O9" s="17">
        <v>1.4444186458978599E-2</v>
      </c>
      <c r="P9" s="17">
        <v>3.32784452780929E-2</v>
      </c>
      <c r="Q9" s="17">
        <v>3.6592498099235697E-2</v>
      </c>
      <c r="R9" s="17"/>
      <c r="S9" s="17">
        <v>3.2665283455321097E-2</v>
      </c>
      <c r="T9" s="17">
        <v>1.0731254214341899E-2</v>
      </c>
      <c r="U9" s="17">
        <v>5.5840860273877104E-3</v>
      </c>
      <c r="V9" s="17">
        <v>2.3234136166928099E-2</v>
      </c>
      <c r="W9" s="17">
        <v>1.2903807836724301E-2</v>
      </c>
      <c r="X9" s="17">
        <v>4.8994977792559298E-2</v>
      </c>
      <c r="Y9" s="17">
        <v>1.8906559269378401E-2</v>
      </c>
      <c r="Z9" s="17">
        <v>1.8480734501842601E-2</v>
      </c>
      <c r="AA9" s="17">
        <v>3.4937236398142502E-2</v>
      </c>
      <c r="AB9" s="17">
        <v>2.4281655712946701E-2</v>
      </c>
      <c r="AC9" s="17">
        <v>4.7378471776380701E-2</v>
      </c>
      <c r="AD9" s="17">
        <v>2.4247628766084099E-2</v>
      </c>
      <c r="AE9" s="17"/>
      <c r="AF9" s="17">
        <v>0</v>
      </c>
      <c r="AG9" s="17">
        <v>5.4980468933894203E-2</v>
      </c>
      <c r="AH9" s="17">
        <v>4.8625125852876899E-2</v>
      </c>
      <c r="AI9" s="17">
        <v>1.7338799824205799E-2</v>
      </c>
      <c r="AJ9" s="17">
        <v>2.4344438032229201E-2</v>
      </c>
      <c r="AK9" s="17">
        <v>2.4507334084981399E-2</v>
      </c>
      <c r="AL9" s="17">
        <v>2.7307380230036898E-2</v>
      </c>
      <c r="AM9" s="17">
        <v>2.9961067282367498E-2</v>
      </c>
      <c r="AN9" s="17">
        <v>1.04356277808146E-2</v>
      </c>
      <c r="AO9" s="17">
        <v>3.4442107740625699E-2</v>
      </c>
      <c r="AP9" s="17">
        <v>1.73325092010281E-2</v>
      </c>
      <c r="AQ9" s="17">
        <v>3.6784935694522403E-2</v>
      </c>
      <c r="AR9" s="17">
        <v>2.5638720154305499E-2</v>
      </c>
      <c r="AS9" s="17">
        <v>2.02631141130661E-2</v>
      </c>
      <c r="AT9" s="17">
        <v>1.0398455851944099E-2</v>
      </c>
      <c r="AU9" s="17">
        <v>1.11791270132759E-2</v>
      </c>
      <c r="AV9" s="17"/>
      <c r="AW9" s="17">
        <v>3.9675255474570903E-2</v>
      </c>
      <c r="AX9" s="17">
        <v>2.3921641711889999E-2</v>
      </c>
      <c r="AY9" s="17">
        <v>2.13738552333551E-2</v>
      </c>
      <c r="AZ9" s="17">
        <v>2.3924119917541901E-2</v>
      </c>
      <c r="BA9" s="17">
        <v>8.5852541490904297E-3</v>
      </c>
      <c r="BB9" s="17">
        <v>1.8889719380936601E-2</v>
      </c>
      <c r="BC9" s="17"/>
      <c r="BD9" s="17">
        <v>3.5467804867934702E-2</v>
      </c>
      <c r="BE9" s="17">
        <v>1.9132905820551601E-2</v>
      </c>
      <c r="BF9" s="17">
        <v>2.1633960887100599E-2</v>
      </c>
      <c r="BG9" s="17">
        <v>3.8142737347445603E-2</v>
      </c>
      <c r="BH9" s="17">
        <v>0</v>
      </c>
      <c r="BI9" s="17"/>
      <c r="BJ9" s="17">
        <v>1.95736749344846E-2</v>
      </c>
      <c r="BK9" s="17">
        <v>5.1111670359817202E-2</v>
      </c>
      <c r="BL9" s="17"/>
      <c r="BM9" s="17">
        <v>2.2342755580419E-2</v>
      </c>
      <c r="BN9" s="17">
        <v>3.5752774121801702E-2</v>
      </c>
      <c r="BO9" s="17"/>
      <c r="BP9" s="17">
        <v>4.00106109354217E-2</v>
      </c>
      <c r="BQ9" s="17">
        <v>3.98077335806667E-2</v>
      </c>
      <c r="BR9" s="17">
        <v>1.7679811313778802E-2</v>
      </c>
      <c r="BS9" s="17">
        <v>2.0707501365784201E-2</v>
      </c>
      <c r="BT9" s="17"/>
      <c r="BU9" s="17">
        <v>2.69811037491221E-2</v>
      </c>
      <c r="BV9" s="17">
        <v>2.2922789740935E-2</v>
      </c>
      <c r="BW9" s="17"/>
      <c r="BX9" s="17">
        <v>3.5017069230196297E-2</v>
      </c>
      <c r="BY9" s="17">
        <v>2.1299896250067799E-2</v>
      </c>
      <c r="BZ9" s="17"/>
      <c r="CA9" s="17">
        <v>5.8709022169169997E-2</v>
      </c>
      <c r="CB9" s="17">
        <v>1.2196098396275E-2</v>
      </c>
      <c r="CC9" s="17">
        <v>2.91032796056712E-2</v>
      </c>
      <c r="CD9" s="17">
        <v>2.4801872795676701E-2</v>
      </c>
    </row>
    <row r="10" spans="2:82">
      <c r="B10" s="18" t="s">
        <v>282</v>
      </c>
      <c r="C10" s="17">
        <v>7.4231966980224398E-2</v>
      </c>
      <c r="D10" s="17">
        <v>8.0752936542031001E-2</v>
      </c>
      <c r="E10" s="17">
        <v>6.7977040864849098E-2</v>
      </c>
      <c r="F10" s="17"/>
      <c r="G10" s="17">
        <v>0.14848673240068899</v>
      </c>
      <c r="H10" s="17">
        <v>0.12028831746197</v>
      </c>
      <c r="I10" s="17">
        <v>7.1698969499085205E-2</v>
      </c>
      <c r="J10" s="17">
        <v>4.97159422131686E-2</v>
      </c>
      <c r="K10" s="17">
        <v>3.5918480790307697E-2</v>
      </c>
      <c r="L10" s="17">
        <v>3.4936142404631998E-2</v>
      </c>
      <c r="M10" s="17"/>
      <c r="N10" s="17">
        <v>7.5186246839590701E-2</v>
      </c>
      <c r="O10" s="17">
        <v>7.2221923463582902E-2</v>
      </c>
      <c r="P10" s="17">
        <v>8.3591170385658303E-2</v>
      </c>
      <c r="Q10" s="17">
        <v>6.7795229144165095E-2</v>
      </c>
      <c r="R10" s="17"/>
      <c r="S10" s="17">
        <v>9.4781398327819094E-2</v>
      </c>
      <c r="T10" s="17">
        <v>5.5040220052693802E-2</v>
      </c>
      <c r="U10" s="17">
        <v>5.0305746506685199E-2</v>
      </c>
      <c r="V10" s="17">
        <v>6.6753913706026902E-2</v>
      </c>
      <c r="W10" s="17">
        <v>7.5208423803262994E-2</v>
      </c>
      <c r="X10" s="17">
        <v>7.7265616009181901E-2</v>
      </c>
      <c r="Y10" s="17">
        <v>5.9508403370032797E-2</v>
      </c>
      <c r="Z10" s="17">
        <v>6.8404348808713794E-2</v>
      </c>
      <c r="AA10" s="17">
        <v>8.0166161033260505E-2</v>
      </c>
      <c r="AB10" s="17">
        <v>8.8011581682687398E-2</v>
      </c>
      <c r="AC10" s="17">
        <v>9.4739948046951197E-2</v>
      </c>
      <c r="AD10" s="17">
        <v>8.6108839695008293E-2</v>
      </c>
      <c r="AE10" s="17"/>
      <c r="AF10" s="17">
        <v>0.121257863213915</v>
      </c>
      <c r="AG10" s="17">
        <v>0.121950976488618</v>
      </c>
      <c r="AH10" s="17">
        <v>6.6619943883947902E-2</v>
      </c>
      <c r="AI10" s="17">
        <v>6.5315784805903707E-2</v>
      </c>
      <c r="AJ10" s="17">
        <v>7.9395783792829897E-2</v>
      </c>
      <c r="AK10" s="17">
        <v>6.4227763074139105E-2</v>
      </c>
      <c r="AL10" s="17">
        <v>6.08861907112987E-2</v>
      </c>
      <c r="AM10" s="17">
        <v>6.6435614154906397E-2</v>
      </c>
      <c r="AN10" s="17">
        <v>9.0861092683919606E-2</v>
      </c>
      <c r="AO10" s="17">
        <v>8.8462790356196697E-2</v>
      </c>
      <c r="AP10" s="17">
        <v>9.3726259797308906E-2</v>
      </c>
      <c r="AQ10" s="17">
        <v>7.5545944048676997E-2</v>
      </c>
      <c r="AR10" s="17">
        <v>2.7875380248361701E-2</v>
      </c>
      <c r="AS10" s="17">
        <v>0.113023916757109</v>
      </c>
      <c r="AT10" s="17">
        <v>0.13450428456428801</v>
      </c>
      <c r="AU10" s="17">
        <v>7.0136716368274399E-2</v>
      </c>
      <c r="AV10" s="17"/>
      <c r="AW10" s="17">
        <v>0.113587403758747</v>
      </c>
      <c r="AX10" s="17">
        <v>5.6319075367844099E-2</v>
      </c>
      <c r="AY10" s="17">
        <v>9.4319032987612697E-2</v>
      </c>
      <c r="AZ10" s="17">
        <v>5.4567233031782597E-2</v>
      </c>
      <c r="BA10" s="17">
        <v>5.4996887980618199E-2</v>
      </c>
      <c r="BB10" s="17">
        <v>6.3901023688814507E-2</v>
      </c>
      <c r="BC10" s="17"/>
      <c r="BD10" s="17">
        <v>4.5893876504230997E-2</v>
      </c>
      <c r="BE10" s="17">
        <v>7.5357045405802001E-2</v>
      </c>
      <c r="BF10" s="17">
        <v>8.8156046660509593E-2</v>
      </c>
      <c r="BG10" s="17">
        <v>8.4960254949307701E-2</v>
      </c>
      <c r="BH10" s="17">
        <v>0.13833765661007599</v>
      </c>
      <c r="BI10" s="17"/>
      <c r="BJ10" s="17">
        <v>6.6432830303067805E-2</v>
      </c>
      <c r="BK10" s="17">
        <v>0.11035775604654501</v>
      </c>
      <c r="BL10" s="17"/>
      <c r="BM10" s="17">
        <v>7.15156829350444E-2</v>
      </c>
      <c r="BN10" s="17">
        <v>8.8268006481770994E-2</v>
      </c>
      <c r="BO10" s="17"/>
      <c r="BP10" s="17">
        <v>0.107802918747506</v>
      </c>
      <c r="BQ10" s="17">
        <v>0.106148325688786</v>
      </c>
      <c r="BR10" s="17">
        <v>0.10473203481913999</v>
      </c>
      <c r="BS10" s="17">
        <v>6.2799471072839702E-2</v>
      </c>
      <c r="BT10" s="17"/>
      <c r="BU10" s="17">
        <v>7.5639536929103204E-2</v>
      </c>
      <c r="BV10" s="17">
        <v>7.2440187795549102E-2</v>
      </c>
      <c r="BW10" s="17"/>
      <c r="BX10" s="17">
        <v>0.125033381437685</v>
      </c>
      <c r="BY10" s="17">
        <v>5.4081291900555301E-2</v>
      </c>
      <c r="BZ10" s="17"/>
      <c r="CA10" s="17">
        <v>9.4485421777172798E-2</v>
      </c>
      <c r="CB10" s="17">
        <v>3.4127366102117702E-2</v>
      </c>
      <c r="CC10" s="17">
        <v>8.9673887799206001E-2</v>
      </c>
      <c r="CD10" s="17">
        <v>9.1053273420043004E-2</v>
      </c>
    </row>
    <row r="11" spans="2:82">
      <c r="B11" s="18" t="s">
        <v>283</v>
      </c>
      <c r="C11" s="17">
        <v>0.34200288658288103</v>
      </c>
      <c r="D11" s="17">
        <v>0.34324822993642401</v>
      </c>
      <c r="E11" s="17">
        <v>0.34090459432933201</v>
      </c>
      <c r="F11" s="17"/>
      <c r="G11" s="17">
        <v>0.34504008894668198</v>
      </c>
      <c r="H11" s="17">
        <v>0.31823551147922302</v>
      </c>
      <c r="I11" s="17">
        <v>0.350171022065286</v>
      </c>
      <c r="J11" s="17">
        <v>0.32705335427593302</v>
      </c>
      <c r="K11" s="17">
        <v>0.36769314422857302</v>
      </c>
      <c r="L11" s="17">
        <v>0.34761772502014898</v>
      </c>
      <c r="M11" s="17"/>
      <c r="N11" s="17">
        <v>0.35090483028307601</v>
      </c>
      <c r="O11" s="17">
        <v>0.32485749003282299</v>
      </c>
      <c r="P11" s="17">
        <v>0.34100377422580902</v>
      </c>
      <c r="Q11" s="17">
        <v>0.35436763172851599</v>
      </c>
      <c r="R11" s="17"/>
      <c r="S11" s="17">
        <v>0.34616361002094298</v>
      </c>
      <c r="T11" s="17">
        <v>0.35008425196906401</v>
      </c>
      <c r="U11" s="17">
        <v>0.33278585475772698</v>
      </c>
      <c r="V11" s="17">
        <v>0.29889865411088501</v>
      </c>
      <c r="W11" s="17">
        <v>0.36277421776610203</v>
      </c>
      <c r="X11" s="17">
        <v>0.36278490122061102</v>
      </c>
      <c r="Y11" s="17">
        <v>0.362825878125003</v>
      </c>
      <c r="Z11" s="17">
        <v>0.32076639247406102</v>
      </c>
      <c r="AA11" s="17">
        <v>0.36123646813711402</v>
      </c>
      <c r="AB11" s="17">
        <v>0.30066016076011898</v>
      </c>
      <c r="AC11" s="17">
        <v>0.34332757006638698</v>
      </c>
      <c r="AD11" s="17">
        <v>0.35471881888435502</v>
      </c>
      <c r="AE11" s="17"/>
      <c r="AF11" s="17">
        <v>0.17578139674183099</v>
      </c>
      <c r="AG11" s="17">
        <v>0.34354941355861901</v>
      </c>
      <c r="AH11" s="17">
        <v>0.33391135859828802</v>
      </c>
      <c r="AI11" s="17">
        <v>0.37573200350080699</v>
      </c>
      <c r="AJ11" s="17">
        <v>0.32006760845881399</v>
      </c>
      <c r="AK11" s="17">
        <v>0.36346469446435897</v>
      </c>
      <c r="AL11" s="17">
        <v>0.35297806073807803</v>
      </c>
      <c r="AM11" s="17">
        <v>0.343116079295751</v>
      </c>
      <c r="AN11" s="17">
        <v>0.36526837111899302</v>
      </c>
      <c r="AO11" s="17">
        <v>0.32542568755315898</v>
      </c>
      <c r="AP11" s="17">
        <v>0.34440180110233498</v>
      </c>
      <c r="AQ11" s="17">
        <v>0.27316635169222397</v>
      </c>
      <c r="AR11" s="17">
        <v>0.34426676308269</v>
      </c>
      <c r="AS11" s="17">
        <v>0.37721032827894801</v>
      </c>
      <c r="AT11" s="17">
        <v>0.34840558422090101</v>
      </c>
      <c r="AU11" s="17">
        <v>0.38277936423629599</v>
      </c>
      <c r="AV11" s="17"/>
      <c r="AW11" s="17">
        <v>0.31936698281342102</v>
      </c>
      <c r="AX11" s="17">
        <v>0.363263124634429</v>
      </c>
      <c r="AY11" s="17">
        <v>0.31492289550938901</v>
      </c>
      <c r="AZ11" s="17">
        <v>0.34951425022375698</v>
      </c>
      <c r="BA11" s="17">
        <v>0.35796386749060499</v>
      </c>
      <c r="BB11" s="17">
        <v>0.33479608795306498</v>
      </c>
      <c r="BC11" s="17"/>
      <c r="BD11" s="17">
        <v>0.343420771276293</v>
      </c>
      <c r="BE11" s="17">
        <v>0.342280037654977</v>
      </c>
      <c r="BF11" s="17">
        <v>0.35059991029040299</v>
      </c>
      <c r="BG11" s="17">
        <v>0.312141787127798</v>
      </c>
      <c r="BH11" s="17">
        <v>0.40180115132077798</v>
      </c>
      <c r="BI11" s="17"/>
      <c r="BJ11" s="17">
        <v>0.34442290181893698</v>
      </c>
      <c r="BK11" s="17">
        <v>0.330422770574336</v>
      </c>
      <c r="BL11" s="17"/>
      <c r="BM11" s="17">
        <v>0.34841114714869098</v>
      </c>
      <c r="BN11" s="17">
        <v>0.30990561176673598</v>
      </c>
      <c r="BO11" s="17"/>
      <c r="BP11" s="17">
        <v>0.321919130804251</v>
      </c>
      <c r="BQ11" s="17">
        <v>0.30359651651164599</v>
      </c>
      <c r="BR11" s="17">
        <v>0.35556525019565499</v>
      </c>
      <c r="BS11" s="17">
        <v>0.35305397678601602</v>
      </c>
      <c r="BT11" s="17"/>
      <c r="BU11" s="17">
        <v>0.33617808772711899</v>
      </c>
      <c r="BV11" s="17">
        <v>0.34941761815838102</v>
      </c>
      <c r="BW11" s="17"/>
      <c r="BX11" s="17">
        <v>0.33457888270068298</v>
      </c>
      <c r="BY11" s="17">
        <v>0.34494766069238197</v>
      </c>
      <c r="BZ11" s="17"/>
      <c r="CA11" s="17">
        <v>0.26916046077266997</v>
      </c>
      <c r="CB11" s="17">
        <v>0.32807567386171499</v>
      </c>
      <c r="CC11" s="17">
        <v>0.35751535609757901</v>
      </c>
      <c r="CD11" s="17">
        <v>0.357778029373641</v>
      </c>
    </row>
    <row r="12" spans="2:82">
      <c r="B12" s="18" t="s">
        <v>284</v>
      </c>
      <c r="C12" s="17">
        <v>0.27769716183286502</v>
      </c>
      <c r="D12" s="17">
        <v>0.31357918029783299</v>
      </c>
      <c r="E12" s="17">
        <v>0.242717922997398</v>
      </c>
      <c r="F12" s="17"/>
      <c r="G12" s="17">
        <v>0.23347902081292499</v>
      </c>
      <c r="H12" s="17">
        <v>0.28940953568063998</v>
      </c>
      <c r="I12" s="17">
        <v>0.252735457564364</v>
      </c>
      <c r="J12" s="17">
        <v>0.29333026847331301</v>
      </c>
      <c r="K12" s="17">
        <v>0.27384713377435399</v>
      </c>
      <c r="L12" s="17">
        <v>0.30783351615820698</v>
      </c>
      <c r="M12" s="17"/>
      <c r="N12" s="17">
        <v>0.30270311229260999</v>
      </c>
      <c r="O12" s="17">
        <v>0.29158928827783298</v>
      </c>
      <c r="P12" s="17">
        <v>0.26819319778989897</v>
      </c>
      <c r="Q12" s="17">
        <v>0.23986845127484299</v>
      </c>
      <c r="R12" s="17"/>
      <c r="S12" s="17">
        <v>0.26019021592124802</v>
      </c>
      <c r="T12" s="17">
        <v>0.29573164450863798</v>
      </c>
      <c r="U12" s="17">
        <v>0.257442172334159</v>
      </c>
      <c r="V12" s="17">
        <v>0.28617048959039199</v>
      </c>
      <c r="W12" s="17">
        <v>0.29692057550793299</v>
      </c>
      <c r="X12" s="17">
        <v>0.248045179688102</v>
      </c>
      <c r="Y12" s="17">
        <v>0.30097811901940802</v>
      </c>
      <c r="Z12" s="17">
        <v>0.29247274466941803</v>
      </c>
      <c r="AA12" s="17">
        <v>0.28485662527309702</v>
      </c>
      <c r="AB12" s="17">
        <v>0.30125655111399102</v>
      </c>
      <c r="AC12" s="17">
        <v>0.24194822318412601</v>
      </c>
      <c r="AD12" s="17">
        <v>0.23482289698303299</v>
      </c>
      <c r="AE12" s="17"/>
      <c r="AF12" s="17">
        <v>0.43349068071365299</v>
      </c>
      <c r="AG12" s="17">
        <v>0.20381982771336499</v>
      </c>
      <c r="AH12" s="17">
        <v>0.20852256433535801</v>
      </c>
      <c r="AI12" s="17">
        <v>0.24083128959599201</v>
      </c>
      <c r="AJ12" s="17">
        <v>0.29442841405256598</v>
      </c>
      <c r="AK12" s="17">
        <v>0.27869301180137501</v>
      </c>
      <c r="AL12" s="17">
        <v>0.29665682348940597</v>
      </c>
      <c r="AM12" s="17">
        <v>0.27260015507481899</v>
      </c>
      <c r="AN12" s="17">
        <v>0.27065885619193097</v>
      </c>
      <c r="AO12" s="17">
        <v>0.31068412424768899</v>
      </c>
      <c r="AP12" s="17">
        <v>0.31019149531672302</v>
      </c>
      <c r="AQ12" s="17">
        <v>0.33908735431943998</v>
      </c>
      <c r="AR12" s="17">
        <v>0.325114359741074</v>
      </c>
      <c r="AS12" s="17">
        <v>0.202680594508998</v>
      </c>
      <c r="AT12" s="17">
        <v>0.30968977599611403</v>
      </c>
      <c r="AU12" s="17">
        <v>0.32494988015943899</v>
      </c>
      <c r="AV12" s="17"/>
      <c r="AW12" s="17">
        <v>0.292112432300834</v>
      </c>
      <c r="AX12" s="17">
        <v>0.263181780420503</v>
      </c>
      <c r="AY12" s="17">
        <v>0.26935711667900403</v>
      </c>
      <c r="AZ12" s="17">
        <v>0.28678676449966001</v>
      </c>
      <c r="BA12" s="17">
        <v>0.26004598480668301</v>
      </c>
      <c r="BB12" s="17">
        <v>0.30627476206565202</v>
      </c>
      <c r="BC12" s="17"/>
      <c r="BD12" s="17">
        <v>0.25787425402367098</v>
      </c>
      <c r="BE12" s="17">
        <v>0.246868584028028</v>
      </c>
      <c r="BF12" s="17">
        <v>0.29032840683987698</v>
      </c>
      <c r="BG12" s="17">
        <v>0.32904743341495102</v>
      </c>
      <c r="BH12" s="17">
        <v>0.23238052678024901</v>
      </c>
      <c r="BI12" s="17"/>
      <c r="BJ12" s="17">
        <v>0.278397755362086</v>
      </c>
      <c r="BK12" s="17">
        <v>0.27768580658631398</v>
      </c>
      <c r="BL12" s="17"/>
      <c r="BM12" s="17">
        <v>0.27245535485363798</v>
      </c>
      <c r="BN12" s="17">
        <v>0.30547924759212403</v>
      </c>
      <c r="BO12" s="17"/>
      <c r="BP12" s="17">
        <v>0.30185268627824702</v>
      </c>
      <c r="BQ12" s="17">
        <v>0.29289709351562998</v>
      </c>
      <c r="BR12" s="17">
        <v>0.26611065080567697</v>
      </c>
      <c r="BS12" s="17">
        <v>0.272137776366841</v>
      </c>
      <c r="BT12" s="17"/>
      <c r="BU12" s="17">
        <v>0.310243007016825</v>
      </c>
      <c r="BV12" s="17">
        <v>0.236267627197848</v>
      </c>
      <c r="BW12" s="17"/>
      <c r="BX12" s="17">
        <v>0.27652160460354702</v>
      </c>
      <c r="BY12" s="17">
        <v>0.278163453411919</v>
      </c>
      <c r="BZ12" s="17"/>
      <c r="CA12" s="17">
        <v>0.37820342336010798</v>
      </c>
      <c r="CB12" s="17">
        <v>0.29078908385031599</v>
      </c>
      <c r="CC12" s="17">
        <v>0.28876032586836198</v>
      </c>
      <c r="CD12" s="17">
        <v>0.227020813737426</v>
      </c>
    </row>
    <row r="13" spans="2:82">
      <c r="B13" s="18" t="s">
        <v>285</v>
      </c>
      <c r="C13" s="17">
        <v>6.01253980494326E-2</v>
      </c>
      <c r="D13" s="17">
        <v>6.9583299156301806E-2</v>
      </c>
      <c r="E13" s="17">
        <v>5.1334960201749699E-2</v>
      </c>
      <c r="F13" s="17"/>
      <c r="G13" s="17">
        <v>4.4688996873387198E-2</v>
      </c>
      <c r="H13" s="17">
        <v>5.6280016750897902E-2</v>
      </c>
      <c r="I13" s="17">
        <v>5.7248243670389699E-2</v>
      </c>
      <c r="J13" s="17">
        <v>6.3770326093200394E-2</v>
      </c>
      <c r="K13" s="17">
        <v>7.8296649847460903E-2</v>
      </c>
      <c r="L13" s="17">
        <v>6.0740272191976197E-2</v>
      </c>
      <c r="M13" s="17"/>
      <c r="N13" s="17">
        <v>7.3086726490333598E-2</v>
      </c>
      <c r="O13" s="17">
        <v>5.6154275108224398E-2</v>
      </c>
      <c r="P13" s="17">
        <v>6.0977596965434103E-2</v>
      </c>
      <c r="Q13" s="17">
        <v>5.0186779250580398E-2</v>
      </c>
      <c r="R13" s="17"/>
      <c r="S13" s="17">
        <v>6.7668233378844506E-2</v>
      </c>
      <c r="T13" s="17">
        <v>6.8633440956780895E-2</v>
      </c>
      <c r="U13" s="17">
        <v>5.6587730101193098E-2</v>
      </c>
      <c r="V13" s="17">
        <v>6.6473334127141306E-2</v>
      </c>
      <c r="W13" s="17">
        <v>4.9535608736847203E-2</v>
      </c>
      <c r="X13" s="17">
        <v>6.2856630395846297E-2</v>
      </c>
      <c r="Y13" s="17">
        <v>7.3708324969845598E-2</v>
      </c>
      <c r="Z13" s="17">
        <v>5.2423898460470103E-2</v>
      </c>
      <c r="AA13" s="17">
        <v>4.6651636103887902E-2</v>
      </c>
      <c r="AB13" s="17">
        <v>4.7403485271191301E-2</v>
      </c>
      <c r="AC13" s="17">
        <v>4.4826849100891401E-2</v>
      </c>
      <c r="AD13" s="17">
        <v>8.2079708267266502E-2</v>
      </c>
      <c r="AE13" s="17"/>
      <c r="AF13" s="17">
        <v>0</v>
      </c>
      <c r="AG13" s="17">
        <v>9.5390721533293796E-2</v>
      </c>
      <c r="AH13" s="17">
        <v>6.8218794689543699E-2</v>
      </c>
      <c r="AI13" s="17">
        <v>4.9570129726343802E-2</v>
      </c>
      <c r="AJ13" s="17">
        <v>3.5180948900659099E-2</v>
      </c>
      <c r="AK13" s="17">
        <v>5.77302387972283E-2</v>
      </c>
      <c r="AL13" s="17">
        <v>5.9868753654277899E-2</v>
      </c>
      <c r="AM13" s="17">
        <v>6.3928635987777704E-2</v>
      </c>
      <c r="AN13" s="17">
        <v>5.5209916420387799E-2</v>
      </c>
      <c r="AO13" s="17">
        <v>4.1845460282458898E-2</v>
      </c>
      <c r="AP13" s="17">
        <v>5.1244928781208302E-2</v>
      </c>
      <c r="AQ13" s="17">
        <v>5.7048160330066502E-2</v>
      </c>
      <c r="AR13" s="17">
        <v>9.6099180071952006E-2</v>
      </c>
      <c r="AS13" s="17">
        <v>0.107627840761485</v>
      </c>
      <c r="AT13" s="17">
        <v>8.6241479378976305E-2</v>
      </c>
      <c r="AU13" s="17">
        <v>7.9876414917247104E-2</v>
      </c>
      <c r="AV13" s="17"/>
      <c r="AW13" s="17">
        <v>5.7319787969406399E-2</v>
      </c>
      <c r="AX13" s="17">
        <v>5.7908317065588598E-2</v>
      </c>
      <c r="AY13" s="17">
        <v>5.4257760684329602E-2</v>
      </c>
      <c r="AZ13" s="17">
        <v>5.77165694843364E-2</v>
      </c>
      <c r="BA13" s="17">
        <v>7.5046008929311597E-2</v>
      </c>
      <c r="BB13" s="17">
        <v>7.4830602912242306E-2</v>
      </c>
      <c r="BC13" s="17"/>
      <c r="BD13" s="17">
        <v>5.2142253234810698E-2</v>
      </c>
      <c r="BE13" s="17">
        <v>6.5127883936524494E-2</v>
      </c>
      <c r="BF13" s="17">
        <v>6.0042195956961898E-2</v>
      </c>
      <c r="BG13" s="17">
        <v>6.4553721071289899E-2</v>
      </c>
      <c r="BH13" s="17">
        <v>4.7190963267897797E-2</v>
      </c>
      <c r="BI13" s="17"/>
      <c r="BJ13" s="17">
        <v>6.1265731002390397E-2</v>
      </c>
      <c r="BK13" s="17">
        <v>5.6025825615368001E-2</v>
      </c>
      <c r="BL13" s="17"/>
      <c r="BM13" s="17">
        <v>5.8778487381652103E-2</v>
      </c>
      <c r="BN13" s="17">
        <v>6.8333206941007807E-2</v>
      </c>
      <c r="BO13" s="17"/>
      <c r="BP13" s="17">
        <v>6.7232627101234302E-2</v>
      </c>
      <c r="BQ13" s="17">
        <v>6.7157083166138706E-2</v>
      </c>
      <c r="BR13" s="17">
        <v>7.4132798009538106E-2</v>
      </c>
      <c r="BS13" s="17">
        <v>5.6656012907115701E-2</v>
      </c>
      <c r="BT13" s="17"/>
      <c r="BU13" s="17">
        <v>5.8891674555034801E-2</v>
      </c>
      <c r="BV13" s="17">
        <v>6.16958777820154E-2</v>
      </c>
      <c r="BW13" s="17"/>
      <c r="BX13" s="17">
        <v>5.02735177046E-2</v>
      </c>
      <c r="BY13" s="17">
        <v>6.4033203410221007E-2</v>
      </c>
      <c r="BZ13" s="17"/>
      <c r="CA13" s="17">
        <v>7.2480325956436997E-2</v>
      </c>
      <c r="CB13" s="17">
        <v>0.103013398955335</v>
      </c>
      <c r="CC13" s="17">
        <v>3.7145175811300599E-2</v>
      </c>
      <c r="CD13" s="17">
        <v>4.0205940031587298E-2</v>
      </c>
    </row>
    <row r="14" spans="2:82">
      <c r="B14" s="18" t="s">
        <v>195</v>
      </c>
      <c r="C14" s="19">
        <v>0.22074695872653899</v>
      </c>
      <c r="D14" s="19">
        <v>0.16149395887565199</v>
      </c>
      <c r="E14" s="19">
        <v>0.277686100825219</v>
      </c>
      <c r="F14" s="19"/>
      <c r="G14" s="19">
        <v>0.190720724438841</v>
      </c>
      <c r="H14" s="19">
        <v>0.16945867898631001</v>
      </c>
      <c r="I14" s="19">
        <v>0.228436093153776</v>
      </c>
      <c r="J14" s="19">
        <v>0.25525530275332903</v>
      </c>
      <c r="K14" s="19">
        <v>0.22832965666288901</v>
      </c>
      <c r="L14" s="19">
        <v>0.24313756994435501</v>
      </c>
      <c r="M14" s="19"/>
      <c r="N14" s="19">
        <v>0.17910383487126399</v>
      </c>
      <c r="O14" s="19">
        <v>0.24073283665855799</v>
      </c>
      <c r="P14" s="19">
        <v>0.21295581535510699</v>
      </c>
      <c r="Q14" s="19">
        <v>0.25118941050266003</v>
      </c>
      <c r="R14" s="19"/>
      <c r="S14" s="19">
        <v>0.19853125889582501</v>
      </c>
      <c r="T14" s="19">
        <v>0.219779188298481</v>
      </c>
      <c r="U14" s="19">
        <v>0.29729441027284798</v>
      </c>
      <c r="V14" s="19">
        <v>0.25846947229862599</v>
      </c>
      <c r="W14" s="19">
        <v>0.20265736634913101</v>
      </c>
      <c r="X14" s="19">
        <v>0.20005269489369901</v>
      </c>
      <c r="Y14" s="19">
        <v>0.18407271524633201</v>
      </c>
      <c r="Z14" s="19">
        <v>0.24745188108549501</v>
      </c>
      <c r="AA14" s="19">
        <v>0.19215187305449799</v>
      </c>
      <c r="AB14" s="19">
        <v>0.238386565459065</v>
      </c>
      <c r="AC14" s="19">
        <v>0.22777893782526301</v>
      </c>
      <c r="AD14" s="19">
        <v>0.21802210740425301</v>
      </c>
      <c r="AE14" s="19"/>
      <c r="AF14" s="19">
        <v>0.26947005933060098</v>
      </c>
      <c r="AG14" s="19">
        <v>0.18030859177221001</v>
      </c>
      <c r="AH14" s="19">
        <v>0.27410221263998502</v>
      </c>
      <c r="AI14" s="19">
        <v>0.25121199254674798</v>
      </c>
      <c r="AJ14" s="19">
        <v>0.24658280676290201</v>
      </c>
      <c r="AK14" s="19">
        <v>0.21137695777791701</v>
      </c>
      <c r="AL14" s="19">
        <v>0.202302791176903</v>
      </c>
      <c r="AM14" s="19">
        <v>0.22395844820437799</v>
      </c>
      <c r="AN14" s="19">
        <v>0.207566135803954</v>
      </c>
      <c r="AO14" s="19">
        <v>0.19913982981987099</v>
      </c>
      <c r="AP14" s="19">
        <v>0.18310300580139599</v>
      </c>
      <c r="AQ14" s="19">
        <v>0.21836725391507</v>
      </c>
      <c r="AR14" s="19">
        <v>0.18100559670161701</v>
      </c>
      <c r="AS14" s="19">
        <v>0.17919420558039401</v>
      </c>
      <c r="AT14" s="19">
        <v>0.110760419987776</v>
      </c>
      <c r="AU14" s="19">
        <v>0.131078497305467</v>
      </c>
      <c r="AV14" s="19"/>
      <c r="AW14" s="19">
        <v>0.177938137683021</v>
      </c>
      <c r="AX14" s="19">
        <v>0.23540606079974499</v>
      </c>
      <c r="AY14" s="19">
        <v>0.245769338906309</v>
      </c>
      <c r="AZ14" s="19">
        <v>0.227491062842922</v>
      </c>
      <c r="BA14" s="19">
        <v>0.24336199664369201</v>
      </c>
      <c r="BB14" s="19">
        <v>0.20130780399928899</v>
      </c>
      <c r="BC14" s="19"/>
      <c r="BD14" s="19">
        <v>0.26520104009306</v>
      </c>
      <c r="BE14" s="19">
        <v>0.251233543154117</v>
      </c>
      <c r="BF14" s="19">
        <v>0.18923947936514801</v>
      </c>
      <c r="BG14" s="19">
        <v>0.171154066089208</v>
      </c>
      <c r="BH14" s="19">
        <v>0.180289702020999</v>
      </c>
      <c r="BI14" s="19"/>
      <c r="BJ14" s="19">
        <v>0.22990710657903399</v>
      </c>
      <c r="BK14" s="19">
        <v>0.17439617081761999</v>
      </c>
      <c r="BL14" s="19"/>
      <c r="BM14" s="19">
        <v>0.22649657210055499</v>
      </c>
      <c r="BN14" s="19">
        <v>0.19226115309656</v>
      </c>
      <c r="BO14" s="19"/>
      <c r="BP14" s="19">
        <v>0.16118202613334001</v>
      </c>
      <c r="BQ14" s="19">
        <v>0.19039324753713299</v>
      </c>
      <c r="BR14" s="19">
        <v>0.181779454856211</v>
      </c>
      <c r="BS14" s="19">
        <v>0.234645261501403</v>
      </c>
      <c r="BT14" s="19"/>
      <c r="BU14" s="19">
        <v>0.192066590022796</v>
      </c>
      <c r="BV14" s="19">
        <v>0.25725589932527099</v>
      </c>
      <c r="BW14" s="19"/>
      <c r="BX14" s="19">
        <v>0.17857554432328801</v>
      </c>
      <c r="BY14" s="19">
        <v>0.23747449433485401</v>
      </c>
      <c r="BZ14" s="19"/>
      <c r="CA14" s="19">
        <v>0.126961345964442</v>
      </c>
      <c r="CB14" s="19">
        <v>0.23179837883424101</v>
      </c>
      <c r="CC14" s="19">
        <v>0.197801974817881</v>
      </c>
      <c r="CD14" s="19">
        <v>0.25914007064162597</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5.1927847307131E-2</v>
      </c>
      <c r="D9" s="17">
        <v>5.8691910162677302E-2</v>
      </c>
      <c r="E9" s="17">
        <v>4.5250119826806802E-2</v>
      </c>
      <c r="F9" s="17"/>
      <c r="G9" s="17">
        <v>8.4617410351512906E-2</v>
      </c>
      <c r="H9" s="17">
        <v>7.6223012062300505E-2</v>
      </c>
      <c r="I9" s="17">
        <v>5.5298818522715801E-2</v>
      </c>
      <c r="J9" s="17">
        <v>3.4883139390211398E-2</v>
      </c>
      <c r="K9" s="17">
        <v>3.7660234538221399E-2</v>
      </c>
      <c r="L9" s="17">
        <v>3.1028631102539998E-2</v>
      </c>
      <c r="M9" s="17"/>
      <c r="N9" s="17">
        <v>3.70176130288307E-2</v>
      </c>
      <c r="O9" s="17">
        <v>3.8402171310368799E-2</v>
      </c>
      <c r="P9" s="17">
        <v>7.6143113633838799E-2</v>
      </c>
      <c r="Q9" s="17">
        <v>5.9940461562352901E-2</v>
      </c>
      <c r="R9" s="17"/>
      <c r="S9" s="17">
        <v>7.48069341619335E-2</v>
      </c>
      <c r="T9" s="17">
        <v>4.4665608200193399E-2</v>
      </c>
      <c r="U9" s="17">
        <v>2.4814669096027801E-2</v>
      </c>
      <c r="V9" s="17">
        <v>3.41110663999247E-2</v>
      </c>
      <c r="W9" s="17">
        <v>4.5722575065902299E-2</v>
      </c>
      <c r="X9" s="17">
        <v>7.4577915485125296E-2</v>
      </c>
      <c r="Y9" s="17">
        <v>3.9332489494291099E-2</v>
      </c>
      <c r="Z9" s="17">
        <v>3.78299978214496E-2</v>
      </c>
      <c r="AA9" s="17">
        <v>5.0485243017505697E-2</v>
      </c>
      <c r="AB9" s="17">
        <v>6.4380411577450294E-2</v>
      </c>
      <c r="AC9" s="17">
        <v>7.0593075830791802E-2</v>
      </c>
      <c r="AD9" s="17">
        <v>3.8115958114060301E-2</v>
      </c>
      <c r="AE9" s="17"/>
      <c r="AF9" s="17">
        <v>8.6773579588767399E-2</v>
      </c>
      <c r="AG9" s="17">
        <v>9.4470297376630805E-2</v>
      </c>
      <c r="AH9" s="17">
        <v>6.4199261229327301E-2</v>
      </c>
      <c r="AI9" s="17">
        <v>4.8592810814552599E-2</v>
      </c>
      <c r="AJ9" s="17">
        <v>5.90358122972824E-2</v>
      </c>
      <c r="AK9" s="17">
        <v>4.04518573555201E-2</v>
      </c>
      <c r="AL9" s="17">
        <v>4.8858225462728597E-2</v>
      </c>
      <c r="AM9" s="17">
        <v>6.2161496634361997E-2</v>
      </c>
      <c r="AN9" s="17">
        <v>5.1473231025940598E-2</v>
      </c>
      <c r="AO9" s="17">
        <v>3.4879914272843801E-2</v>
      </c>
      <c r="AP9" s="17">
        <v>2.8139564916686802E-2</v>
      </c>
      <c r="AQ9" s="17">
        <v>8.9178630572941398E-2</v>
      </c>
      <c r="AR9" s="17">
        <v>3.36844395327855E-2</v>
      </c>
      <c r="AS9" s="17">
        <v>3.5571611230333297E-2</v>
      </c>
      <c r="AT9" s="17">
        <v>5.2103422607858198E-2</v>
      </c>
      <c r="AU9" s="17">
        <v>4.6460444928918897E-2</v>
      </c>
      <c r="AV9" s="17"/>
      <c r="AW9" s="17">
        <v>7.6300156882426903E-2</v>
      </c>
      <c r="AX9" s="17">
        <v>4.8669707656429202E-2</v>
      </c>
      <c r="AY9" s="17">
        <v>5.63112933909291E-2</v>
      </c>
      <c r="AZ9" s="17">
        <v>4.1168397366353901E-2</v>
      </c>
      <c r="BA9" s="17">
        <v>2.92314480430905E-2</v>
      </c>
      <c r="BB9" s="17">
        <v>4.2772771391874902E-2</v>
      </c>
      <c r="BC9" s="17"/>
      <c r="BD9" s="17">
        <v>4.9079004535535202E-2</v>
      </c>
      <c r="BE9" s="17">
        <v>4.8577999780810101E-2</v>
      </c>
      <c r="BF9" s="17">
        <v>5.5164865626219299E-2</v>
      </c>
      <c r="BG9" s="17">
        <v>6.4705026470972996E-2</v>
      </c>
      <c r="BH9" s="17">
        <v>3.4469675954040699E-2</v>
      </c>
      <c r="BI9" s="17"/>
      <c r="BJ9" s="17">
        <v>4.27836660986185E-2</v>
      </c>
      <c r="BK9" s="17">
        <v>9.3178679156238495E-2</v>
      </c>
      <c r="BL9" s="17"/>
      <c r="BM9" s="17">
        <v>4.5110040323223403E-2</v>
      </c>
      <c r="BN9" s="17">
        <v>8.3920497209901496E-2</v>
      </c>
      <c r="BO9" s="17"/>
      <c r="BP9" s="17">
        <v>8.8441516681524099E-2</v>
      </c>
      <c r="BQ9" s="17">
        <v>7.9991613482410906E-2</v>
      </c>
      <c r="BR9" s="17">
        <v>2.3894823886411599E-2</v>
      </c>
      <c r="BS9" s="17">
        <v>4.2697054454091901E-2</v>
      </c>
      <c r="BT9" s="17"/>
      <c r="BU9" s="17">
        <v>5.0698142580515401E-2</v>
      </c>
      <c r="BV9" s="17">
        <v>5.3493211312096799E-2</v>
      </c>
      <c r="BW9" s="17"/>
      <c r="BX9" s="17">
        <v>8.1949105258490001E-2</v>
      </c>
      <c r="BY9" s="17">
        <v>4.00197415797338E-2</v>
      </c>
      <c r="BZ9" s="17"/>
      <c r="CA9" s="17">
        <v>0.103664081250224</v>
      </c>
      <c r="CB9" s="17">
        <v>3.14524298337574E-2</v>
      </c>
      <c r="CC9" s="17">
        <v>5.8053268505307801E-2</v>
      </c>
      <c r="CD9" s="17">
        <v>5.1612998451485897E-2</v>
      </c>
    </row>
    <row r="10" spans="2:82">
      <c r="B10" s="18" t="s">
        <v>282</v>
      </c>
      <c r="C10" s="17">
        <v>0.16484654700137799</v>
      </c>
      <c r="D10" s="17">
        <v>0.19743166284081701</v>
      </c>
      <c r="E10" s="17">
        <v>0.13286621809670901</v>
      </c>
      <c r="F10" s="17"/>
      <c r="G10" s="17">
        <v>0.235576173279443</v>
      </c>
      <c r="H10" s="17">
        <v>0.216727958506054</v>
      </c>
      <c r="I10" s="17">
        <v>0.16368228524766101</v>
      </c>
      <c r="J10" s="17">
        <v>0.15629395231197499</v>
      </c>
      <c r="K10" s="17">
        <v>0.11279788383224899</v>
      </c>
      <c r="L10" s="17">
        <v>0.118264346899358</v>
      </c>
      <c r="M10" s="17"/>
      <c r="N10" s="17">
        <v>0.17516639270814999</v>
      </c>
      <c r="O10" s="17">
        <v>0.14531732169963599</v>
      </c>
      <c r="P10" s="17">
        <v>0.184500092300876</v>
      </c>
      <c r="Q10" s="17">
        <v>0.15709880071200399</v>
      </c>
      <c r="R10" s="17"/>
      <c r="S10" s="17">
        <v>0.200591761708277</v>
      </c>
      <c r="T10" s="17">
        <v>0.156510075955065</v>
      </c>
      <c r="U10" s="17">
        <v>0.138595380961021</v>
      </c>
      <c r="V10" s="17">
        <v>0.11645177810853199</v>
      </c>
      <c r="W10" s="17">
        <v>0.186735973610067</v>
      </c>
      <c r="X10" s="17">
        <v>0.13912153994241</v>
      </c>
      <c r="Y10" s="17">
        <v>0.14614467750597099</v>
      </c>
      <c r="Z10" s="17">
        <v>0.129635556152079</v>
      </c>
      <c r="AA10" s="17">
        <v>0.19385388963864</v>
      </c>
      <c r="AB10" s="17">
        <v>0.22975733579298799</v>
      </c>
      <c r="AC10" s="17">
        <v>8.8653229940929196E-2</v>
      </c>
      <c r="AD10" s="17">
        <v>0.19816724987685899</v>
      </c>
      <c r="AE10" s="17"/>
      <c r="AF10" s="17">
        <v>5.2589729897637598E-2</v>
      </c>
      <c r="AG10" s="17">
        <v>0.168001910590585</v>
      </c>
      <c r="AH10" s="17">
        <v>0.12030018835381</v>
      </c>
      <c r="AI10" s="17">
        <v>0.17238774340212101</v>
      </c>
      <c r="AJ10" s="17">
        <v>0.15997480878859699</v>
      </c>
      <c r="AK10" s="17">
        <v>0.152337341274285</v>
      </c>
      <c r="AL10" s="17">
        <v>0.17527556484801601</v>
      </c>
      <c r="AM10" s="17">
        <v>0.161859385857898</v>
      </c>
      <c r="AN10" s="17">
        <v>0.15250909018369899</v>
      </c>
      <c r="AO10" s="17">
        <v>0.17477380919359001</v>
      </c>
      <c r="AP10" s="17">
        <v>0.202517844688126</v>
      </c>
      <c r="AQ10" s="17">
        <v>0.16371157237567599</v>
      </c>
      <c r="AR10" s="17">
        <v>0.12757673592531199</v>
      </c>
      <c r="AS10" s="17">
        <v>0.26678387085887501</v>
      </c>
      <c r="AT10" s="17">
        <v>0.22462303841725001</v>
      </c>
      <c r="AU10" s="17">
        <v>0.192664767416348</v>
      </c>
      <c r="AV10" s="17"/>
      <c r="AW10" s="17">
        <v>0.20096251298148199</v>
      </c>
      <c r="AX10" s="17">
        <v>0.151934188327602</v>
      </c>
      <c r="AY10" s="17">
        <v>0.18081829195078</v>
      </c>
      <c r="AZ10" s="17">
        <v>0.14174058027842801</v>
      </c>
      <c r="BA10" s="17">
        <v>0.14722039692549699</v>
      </c>
      <c r="BB10" s="17">
        <v>0.16299572184557701</v>
      </c>
      <c r="BC10" s="17"/>
      <c r="BD10" s="17">
        <v>0.129996863179794</v>
      </c>
      <c r="BE10" s="17">
        <v>0.15469547256749</v>
      </c>
      <c r="BF10" s="17">
        <v>0.19615257797135599</v>
      </c>
      <c r="BG10" s="17">
        <v>0.18827348508139899</v>
      </c>
      <c r="BH10" s="17">
        <v>0.15674150505791401</v>
      </c>
      <c r="BI10" s="17"/>
      <c r="BJ10" s="17">
        <v>0.149672508494679</v>
      </c>
      <c r="BK10" s="17">
        <v>0.227651307815013</v>
      </c>
      <c r="BL10" s="17"/>
      <c r="BM10" s="17">
        <v>0.15143854666165699</v>
      </c>
      <c r="BN10" s="17">
        <v>0.23032363795944</v>
      </c>
      <c r="BO10" s="17"/>
      <c r="BP10" s="17">
        <v>0.256918349930714</v>
      </c>
      <c r="BQ10" s="17">
        <v>0.19023879100157701</v>
      </c>
      <c r="BR10" s="17">
        <v>0.18850703005104699</v>
      </c>
      <c r="BS10" s="17">
        <v>0.145332648701926</v>
      </c>
      <c r="BT10" s="17"/>
      <c r="BU10" s="17">
        <v>0.17225667871706901</v>
      </c>
      <c r="BV10" s="17">
        <v>0.1554137512995</v>
      </c>
      <c r="BW10" s="17"/>
      <c r="BX10" s="17">
        <v>0.210890899042604</v>
      </c>
      <c r="BY10" s="17">
        <v>0.146582788262661</v>
      </c>
      <c r="BZ10" s="17"/>
      <c r="CA10" s="17">
        <v>0.20329451755804601</v>
      </c>
      <c r="CB10" s="17">
        <v>0.114254330103558</v>
      </c>
      <c r="CC10" s="17">
        <v>0.20222940933367201</v>
      </c>
      <c r="CD10" s="17">
        <v>0.16350837098861001</v>
      </c>
    </row>
    <row r="11" spans="2:82">
      <c r="B11" s="18" t="s">
        <v>283</v>
      </c>
      <c r="C11" s="17">
        <v>0.31903552985785699</v>
      </c>
      <c r="D11" s="17">
        <v>0.35573871008351099</v>
      </c>
      <c r="E11" s="17">
        <v>0.28412386448327098</v>
      </c>
      <c r="F11" s="17"/>
      <c r="G11" s="17">
        <v>0.26384170611693603</v>
      </c>
      <c r="H11" s="17">
        <v>0.28462919260203501</v>
      </c>
      <c r="I11" s="17">
        <v>0.33180056045901501</v>
      </c>
      <c r="J11" s="17">
        <v>0.31407577051686802</v>
      </c>
      <c r="K11" s="17">
        <v>0.36294890129575702</v>
      </c>
      <c r="L11" s="17">
        <v>0.34799704054907099</v>
      </c>
      <c r="M11" s="17"/>
      <c r="N11" s="17">
        <v>0.36232505070976501</v>
      </c>
      <c r="O11" s="17">
        <v>0.31429049937244902</v>
      </c>
      <c r="P11" s="17">
        <v>0.28852100574619399</v>
      </c>
      <c r="Q11" s="17">
        <v>0.30867664716989102</v>
      </c>
      <c r="R11" s="17"/>
      <c r="S11" s="17">
        <v>0.31558985317055199</v>
      </c>
      <c r="T11" s="17">
        <v>0.330618218418476</v>
      </c>
      <c r="U11" s="17">
        <v>0.321271249287434</v>
      </c>
      <c r="V11" s="17">
        <v>0.30974117328293299</v>
      </c>
      <c r="W11" s="17">
        <v>0.29952849843801799</v>
      </c>
      <c r="X11" s="17">
        <v>0.33615502339015502</v>
      </c>
      <c r="Y11" s="17">
        <v>0.35551716972875202</v>
      </c>
      <c r="Z11" s="17">
        <v>0.29053372248769699</v>
      </c>
      <c r="AA11" s="17">
        <v>0.31209019689827999</v>
      </c>
      <c r="AB11" s="17">
        <v>0.28279033852387497</v>
      </c>
      <c r="AC11" s="17">
        <v>0.36969135151592902</v>
      </c>
      <c r="AD11" s="17">
        <v>0.291493793562216</v>
      </c>
      <c r="AE11" s="17"/>
      <c r="AF11" s="17">
        <v>0.259353656377112</v>
      </c>
      <c r="AG11" s="17">
        <v>0.28909221474199198</v>
      </c>
      <c r="AH11" s="17">
        <v>0.292567290526969</v>
      </c>
      <c r="AI11" s="17">
        <v>0.318458198612254</v>
      </c>
      <c r="AJ11" s="17">
        <v>0.30939128545026401</v>
      </c>
      <c r="AK11" s="17">
        <v>0.345723617593092</v>
      </c>
      <c r="AL11" s="17">
        <v>0.31291654151036802</v>
      </c>
      <c r="AM11" s="17">
        <v>0.30801946317607798</v>
      </c>
      <c r="AN11" s="17">
        <v>0.30287678912153898</v>
      </c>
      <c r="AO11" s="17">
        <v>0.35486384720068198</v>
      </c>
      <c r="AP11" s="17">
        <v>0.35335924343205399</v>
      </c>
      <c r="AQ11" s="17">
        <v>0.28655853993448699</v>
      </c>
      <c r="AR11" s="17">
        <v>0.39213424282107101</v>
      </c>
      <c r="AS11" s="17">
        <v>0.30927814747682097</v>
      </c>
      <c r="AT11" s="17">
        <v>0.35950083074622602</v>
      </c>
      <c r="AU11" s="17">
        <v>0.36862488424357298</v>
      </c>
      <c r="AV11" s="17"/>
      <c r="AW11" s="17">
        <v>0.33991623402166199</v>
      </c>
      <c r="AX11" s="17">
        <v>0.33104399440663501</v>
      </c>
      <c r="AY11" s="17">
        <v>0.25490562412753098</v>
      </c>
      <c r="AZ11" s="17">
        <v>0.32167094425998699</v>
      </c>
      <c r="BA11" s="17">
        <v>0.29821452756969902</v>
      </c>
      <c r="BB11" s="17">
        <v>0.347678814699387</v>
      </c>
      <c r="BC11" s="17"/>
      <c r="BD11" s="17">
        <v>0.32147194402364399</v>
      </c>
      <c r="BE11" s="17">
        <v>0.28526031218886699</v>
      </c>
      <c r="BF11" s="17">
        <v>0.31044526972828501</v>
      </c>
      <c r="BG11" s="17">
        <v>0.34800459517358701</v>
      </c>
      <c r="BH11" s="17">
        <v>0.39583894605008602</v>
      </c>
      <c r="BI11" s="17"/>
      <c r="BJ11" s="17">
        <v>0.31858703216503698</v>
      </c>
      <c r="BK11" s="17">
        <v>0.32323219370683498</v>
      </c>
      <c r="BL11" s="17"/>
      <c r="BM11" s="17">
        <v>0.32123149126952999</v>
      </c>
      <c r="BN11" s="17">
        <v>0.30872621912930198</v>
      </c>
      <c r="BO11" s="17"/>
      <c r="BP11" s="17">
        <v>0.315415849831165</v>
      </c>
      <c r="BQ11" s="17">
        <v>0.30943722519016897</v>
      </c>
      <c r="BR11" s="17">
        <v>0.34447959853313398</v>
      </c>
      <c r="BS11" s="17">
        <v>0.320103152150223</v>
      </c>
      <c r="BT11" s="17"/>
      <c r="BU11" s="17">
        <v>0.32590197803582299</v>
      </c>
      <c r="BV11" s="17">
        <v>0.31029482114371298</v>
      </c>
      <c r="BW11" s="17"/>
      <c r="BX11" s="17">
        <v>0.29595608688684599</v>
      </c>
      <c r="BY11" s="17">
        <v>0.32819012449454699</v>
      </c>
      <c r="BZ11" s="17"/>
      <c r="CA11" s="17">
        <v>0.31768387693445999</v>
      </c>
      <c r="CB11" s="17">
        <v>0.30320442668511999</v>
      </c>
      <c r="CC11" s="17">
        <v>0.32163028165830498</v>
      </c>
      <c r="CD11" s="17">
        <v>0.33186549898268602</v>
      </c>
    </row>
    <row r="12" spans="2:82">
      <c r="B12" s="18" t="s">
        <v>284</v>
      </c>
      <c r="C12" s="17">
        <v>0.18493835248062501</v>
      </c>
      <c r="D12" s="17">
        <v>0.18435644442777999</v>
      </c>
      <c r="E12" s="17">
        <v>0.18575110650454099</v>
      </c>
      <c r="F12" s="17"/>
      <c r="G12" s="17">
        <v>0.194045444778737</v>
      </c>
      <c r="H12" s="17">
        <v>0.18430042923960399</v>
      </c>
      <c r="I12" s="17">
        <v>0.178386251080212</v>
      </c>
      <c r="J12" s="17">
        <v>0.18216635598605699</v>
      </c>
      <c r="K12" s="17">
        <v>0.191802838970971</v>
      </c>
      <c r="L12" s="17">
        <v>0.18239592723673301</v>
      </c>
      <c r="M12" s="17"/>
      <c r="N12" s="17">
        <v>0.178479612989426</v>
      </c>
      <c r="O12" s="17">
        <v>0.20443357479735999</v>
      </c>
      <c r="P12" s="17">
        <v>0.19014818043425499</v>
      </c>
      <c r="Q12" s="17">
        <v>0.161994801338122</v>
      </c>
      <c r="R12" s="17"/>
      <c r="S12" s="17">
        <v>0.14757456848018799</v>
      </c>
      <c r="T12" s="17">
        <v>0.181741339294895</v>
      </c>
      <c r="U12" s="17">
        <v>0.21147691738499899</v>
      </c>
      <c r="V12" s="17">
        <v>0.206027228704944</v>
      </c>
      <c r="W12" s="17">
        <v>0.221618548016561</v>
      </c>
      <c r="X12" s="17">
        <v>0.16573509806876799</v>
      </c>
      <c r="Y12" s="17">
        <v>0.18953936250571701</v>
      </c>
      <c r="Z12" s="17">
        <v>0.21844371579307201</v>
      </c>
      <c r="AA12" s="17">
        <v>0.199730123159021</v>
      </c>
      <c r="AB12" s="17">
        <v>0.171807087889424</v>
      </c>
      <c r="AC12" s="17">
        <v>0.18497624722172801</v>
      </c>
      <c r="AD12" s="17">
        <v>0.13929243129115501</v>
      </c>
      <c r="AE12" s="17"/>
      <c r="AF12" s="17">
        <v>0.28590163467140101</v>
      </c>
      <c r="AG12" s="17">
        <v>0.15624907925381201</v>
      </c>
      <c r="AH12" s="17">
        <v>0.17303783851917301</v>
      </c>
      <c r="AI12" s="17">
        <v>0.17143392695825499</v>
      </c>
      <c r="AJ12" s="17">
        <v>0.15687509827816301</v>
      </c>
      <c r="AK12" s="17">
        <v>0.20225457264278199</v>
      </c>
      <c r="AL12" s="17">
        <v>0.21327668100557801</v>
      </c>
      <c r="AM12" s="17">
        <v>0.185923009948779</v>
      </c>
      <c r="AN12" s="17">
        <v>0.234488942924962</v>
      </c>
      <c r="AO12" s="17">
        <v>0.177010547257381</v>
      </c>
      <c r="AP12" s="17">
        <v>0.19343717090802101</v>
      </c>
      <c r="AQ12" s="17">
        <v>0.16212787678728199</v>
      </c>
      <c r="AR12" s="17">
        <v>0.196425607165192</v>
      </c>
      <c r="AS12" s="17">
        <v>0.138527696241035</v>
      </c>
      <c r="AT12" s="17">
        <v>0.16826536431443401</v>
      </c>
      <c r="AU12" s="17">
        <v>0.19627718766428201</v>
      </c>
      <c r="AV12" s="17"/>
      <c r="AW12" s="17">
        <v>0.16614986893286801</v>
      </c>
      <c r="AX12" s="17">
        <v>0.192830245755437</v>
      </c>
      <c r="AY12" s="17">
        <v>0.20251771983765199</v>
      </c>
      <c r="AZ12" s="17">
        <v>0.18491737305659001</v>
      </c>
      <c r="BA12" s="17">
        <v>0.18478738436860601</v>
      </c>
      <c r="BB12" s="17">
        <v>0.18562066345202899</v>
      </c>
      <c r="BC12" s="17"/>
      <c r="BD12" s="17">
        <v>0.17598468928223801</v>
      </c>
      <c r="BE12" s="17">
        <v>0.18511581856981099</v>
      </c>
      <c r="BF12" s="17">
        <v>0.18453541627776299</v>
      </c>
      <c r="BG12" s="17">
        <v>0.16350870038998699</v>
      </c>
      <c r="BH12" s="17">
        <v>0.24603036577253301</v>
      </c>
      <c r="BI12" s="17"/>
      <c r="BJ12" s="17">
        <v>0.194974428119043</v>
      </c>
      <c r="BK12" s="17">
        <v>0.144469387294129</v>
      </c>
      <c r="BL12" s="17"/>
      <c r="BM12" s="17">
        <v>0.190638060949225</v>
      </c>
      <c r="BN12" s="17">
        <v>0.158778073867784</v>
      </c>
      <c r="BO12" s="17"/>
      <c r="BP12" s="17">
        <v>0.14742555119063899</v>
      </c>
      <c r="BQ12" s="17">
        <v>0.18353309066724099</v>
      </c>
      <c r="BR12" s="17">
        <v>0.189935208595752</v>
      </c>
      <c r="BS12" s="17">
        <v>0.19160679838441999</v>
      </c>
      <c r="BT12" s="17"/>
      <c r="BU12" s="17">
        <v>0.19258631637399201</v>
      </c>
      <c r="BV12" s="17">
        <v>0.17520280610852701</v>
      </c>
      <c r="BW12" s="17"/>
      <c r="BX12" s="17">
        <v>0.18726541972806099</v>
      </c>
      <c r="BY12" s="17">
        <v>0.184015307788024</v>
      </c>
      <c r="BZ12" s="17"/>
      <c r="CA12" s="17">
        <v>0.18637638942092999</v>
      </c>
      <c r="CB12" s="17">
        <v>0.22177963334890199</v>
      </c>
      <c r="CC12" s="17">
        <v>0.18900472180309</v>
      </c>
      <c r="CD12" s="17">
        <v>0.144690991647484</v>
      </c>
    </row>
    <row r="13" spans="2:82">
      <c r="B13" s="18" t="s">
        <v>285</v>
      </c>
      <c r="C13" s="17">
        <v>5.7980306980270999E-2</v>
      </c>
      <c r="D13" s="17">
        <v>4.46593519229804E-2</v>
      </c>
      <c r="E13" s="17">
        <v>7.1422589869003197E-2</v>
      </c>
      <c r="F13" s="17"/>
      <c r="G13" s="17">
        <v>4.4528011782774199E-2</v>
      </c>
      <c r="H13" s="17">
        <v>6.9823727432793303E-2</v>
      </c>
      <c r="I13" s="17">
        <v>6.3380902020186397E-2</v>
      </c>
      <c r="J13" s="17">
        <v>6.2371761703762497E-2</v>
      </c>
      <c r="K13" s="17">
        <v>5.4188973772471102E-2</v>
      </c>
      <c r="L13" s="17">
        <v>5.1843970760550799E-2</v>
      </c>
      <c r="M13" s="17"/>
      <c r="N13" s="17">
        <v>6.0735098997884297E-2</v>
      </c>
      <c r="O13" s="17">
        <v>5.2308240511959002E-2</v>
      </c>
      <c r="P13" s="17">
        <v>6.4381015219461504E-2</v>
      </c>
      <c r="Q13" s="17">
        <v>5.5709080231853801E-2</v>
      </c>
      <c r="R13" s="17"/>
      <c r="S13" s="17">
        <v>4.2391289643082398E-2</v>
      </c>
      <c r="T13" s="17">
        <v>6.3284129652591795E-2</v>
      </c>
      <c r="U13" s="17">
        <v>4.4590277793378999E-2</v>
      </c>
      <c r="V13" s="17">
        <v>5.6135247339541602E-2</v>
      </c>
      <c r="W13" s="17">
        <v>7.9560924566518101E-2</v>
      </c>
      <c r="X13" s="17">
        <v>6.5009071664015303E-2</v>
      </c>
      <c r="Y13" s="17">
        <v>8.8242102646636497E-2</v>
      </c>
      <c r="Z13" s="17">
        <v>5.6192150004274397E-2</v>
      </c>
      <c r="AA13" s="17">
        <v>5.3689447115377001E-2</v>
      </c>
      <c r="AB13" s="17">
        <v>3.8916496912285402E-2</v>
      </c>
      <c r="AC13" s="17">
        <v>6.1780288739568499E-2</v>
      </c>
      <c r="AD13" s="17">
        <v>6.5822389704719306E-2</v>
      </c>
      <c r="AE13" s="17"/>
      <c r="AF13" s="17">
        <v>9.59321613179316E-2</v>
      </c>
      <c r="AG13" s="17">
        <v>6.6801566494590001E-2</v>
      </c>
      <c r="AH13" s="17">
        <v>4.8771159529282203E-2</v>
      </c>
      <c r="AI13" s="17">
        <v>4.9167878791182902E-2</v>
      </c>
      <c r="AJ13" s="17">
        <v>6.1851658970722999E-2</v>
      </c>
      <c r="AK13" s="17">
        <v>4.9288880943230001E-2</v>
      </c>
      <c r="AL13" s="17">
        <v>5.8391216556049202E-2</v>
      </c>
      <c r="AM13" s="17">
        <v>4.5112512952298102E-2</v>
      </c>
      <c r="AN13" s="17">
        <v>6.0084070682196698E-2</v>
      </c>
      <c r="AO13" s="17">
        <v>4.9742208772786102E-2</v>
      </c>
      <c r="AP13" s="17">
        <v>5.1113323827010802E-2</v>
      </c>
      <c r="AQ13" s="17">
        <v>8.4753012456298099E-2</v>
      </c>
      <c r="AR13" s="17">
        <v>8.7193302816993098E-2</v>
      </c>
      <c r="AS13" s="17">
        <v>6.6172212840129294E-2</v>
      </c>
      <c r="AT13" s="17">
        <v>6.0267634918822997E-2</v>
      </c>
      <c r="AU13" s="17">
        <v>4.6872720980459498E-2</v>
      </c>
      <c r="AV13" s="17"/>
      <c r="AW13" s="17">
        <v>4.5817718689755399E-2</v>
      </c>
      <c r="AX13" s="17">
        <v>5.6754834634275601E-2</v>
      </c>
      <c r="AY13" s="17">
        <v>5.8381173167877699E-2</v>
      </c>
      <c r="AZ13" s="17">
        <v>5.85234871266005E-2</v>
      </c>
      <c r="BA13" s="17">
        <v>8.6086968130436897E-2</v>
      </c>
      <c r="BB13" s="17">
        <v>5.54646577003233E-2</v>
      </c>
      <c r="BC13" s="17"/>
      <c r="BD13" s="17">
        <v>6.1177412132267399E-2</v>
      </c>
      <c r="BE13" s="17">
        <v>7.3799544527115707E-2</v>
      </c>
      <c r="BF13" s="17">
        <v>5.4789560348850699E-2</v>
      </c>
      <c r="BG13" s="17">
        <v>5.7721946804964799E-2</v>
      </c>
      <c r="BH13" s="17">
        <v>1.72323988610203E-2</v>
      </c>
      <c r="BI13" s="17"/>
      <c r="BJ13" s="17">
        <v>5.9979729400607799E-2</v>
      </c>
      <c r="BK13" s="17">
        <v>4.9633756187668798E-2</v>
      </c>
      <c r="BL13" s="17"/>
      <c r="BM13" s="17">
        <v>6.2113259546032702E-2</v>
      </c>
      <c r="BN13" s="17">
        <v>3.8892032485604501E-2</v>
      </c>
      <c r="BO13" s="17"/>
      <c r="BP13" s="17">
        <v>3.2058315566643403E-2</v>
      </c>
      <c r="BQ13" s="17">
        <v>4.3252929792195999E-2</v>
      </c>
      <c r="BR13" s="17">
        <v>6.1816960965073303E-2</v>
      </c>
      <c r="BS13" s="17">
        <v>6.51491768469009E-2</v>
      </c>
      <c r="BT13" s="17"/>
      <c r="BU13" s="17">
        <v>6.3106937276163802E-2</v>
      </c>
      <c r="BV13" s="17">
        <v>5.1454315530238E-2</v>
      </c>
      <c r="BW13" s="17"/>
      <c r="BX13" s="17">
        <v>4.57923805832052E-2</v>
      </c>
      <c r="BY13" s="17">
        <v>6.2814718528552693E-2</v>
      </c>
      <c r="BZ13" s="17"/>
      <c r="CA13" s="17">
        <v>8.2471720865557999E-2</v>
      </c>
      <c r="CB13" s="17">
        <v>9.9544748515745907E-2</v>
      </c>
      <c r="CC13" s="17">
        <v>2.77124595942474E-2</v>
      </c>
      <c r="CD13" s="17">
        <v>4.3988072006902398E-2</v>
      </c>
    </row>
    <row r="14" spans="2:82">
      <c r="B14" s="18" t="s">
        <v>195</v>
      </c>
      <c r="C14" s="19">
        <v>0.22127141637273801</v>
      </c>
      <c r="D14" s="19">
        <v>0.15912192056223501</v>
      </c>
      <c r="E14" s="19">
        <v>0.28058610121966998</v>
      </c>
      <c r="F14" s="19"/>
      <c r="G14" s="19">
        <v>0.17739125369059699</v>
      </c>
      <c r="H14" s="19">
        <v>0.168295680157212</v>
      </c>
      <c r="I14" s="19">
        <v>0.20745118267020901</v>
      </c>
      <c r="J14" s="19">
        <v>0.250209020091126</v>
      </c>
      <c r="K14" s="19">
        <v>0.24060116759033101</v>
      </c>
      <c r="L14" s="19">
        <v>0.268470083451747</v>
      </c>
      <c r="M14" s="19"/>
      <c r="N14" s="19">
        <v>0.186276231565945</v>
      </c>
      <c r="O14" s="19">
        <v>0.245248192308228</v>
      </c>
      <c r="P14" s="19">
        <v>0.19630659266537501</v>
      </c>
      <c r="Q14" s="19">
        <v>0.25658020898577599</v>
      </c>
      <c r="R14" s="19"/>
      <c r="S14" s="19">
        <v>0.219045592835967</v>
      </c>
      <c r="T14" s="19">
        <v>0.22318062847877901</v>
      </c>
      <c r="U14" s="19">
        <v>0.25925150547713899</v>
      </c>
      <c r="V14" s="19">
        <v>0.27753350616412498</v>
      </c>
      <c r="W14" s="19">
        <v>0.16683348030293299</v>
      </c>
      <c r="X14" s="19">
        <v>0.21940135144952599</v>
      </c>
      <c r="Y14" s="19">
        <v>0.181224198118632</v>
      </c>
      <c r="Z14" s="19">
        <v>0.26736485774142699</v>
      </c>
      <c r="AA14" s="19">
        <v>0.19015110017117701</v>
      </c>
      <c r="AB14" s="19">
        <v>0.21234832930397801</v>
      </c>
      <c r="AC14" s="19">
        <v>0.22430580675105399</v>
      </c>
      <c r="AD14" s="19">
        <v>0.26710817745099102</v>
      </c>
      <c r="AE14" s="19"/>
      <c r="AF14" s="19">
        <v>0.219449238147151</v>
      </c>
      <c r="AG14" s="19">
        <v>0.22538493154239</v>
      </c>
      <c r="AH14" s="19">
        <v>0.30112426184143998</v>
      </c>
      <c r="AI14" s="19">
        <v>0.239959441421635</v>
      </c>
      <c r="AJ14" s="19">
        <v>0.25287133621496999</v>
      </c>
      <c r="AK14" s="19">
        <v>0.20994373019109</v>
      </c>
      <c r="AL14" s="19">
        <v>0.19128177061726101</v>
      </c>
      <c r="AM14" s="19">
        <v>0.236924131430584</v>
      </c>
      <c r="AN14" s="19">
        <v>0.19856787606166201</v>
      </c>
      <c r="AO14" s="19">
        <v>0.20872967330271799</v>
      </c>
      <c r="AP14" s="19">
        <v>0.17143285222810201</v>
      </c>
      <c r="AQ14" s="19">
        <v>0.213670367873315</v>
      </c>
      <c r="AR14" s="19">
        <v>0.162985671738646</v>
      </c>
      <c r="AS14" s="19">
        <v>0.18366646135280701</v>
      </c>
      <c r="AT14" s="19">
        <v>0.13523970899540899</v>
      </c>
      <c r="AU14" s="19">
        <v>0.14909999476642</v>
      </c>
      <c r="AV14" s="19"/>
      <c r="AW14" s="19">
        <v>0.170853508491806</v>
      </c>
      <c r="AX14" s="19">
        <v>0.21876702921962199</v>
      </c>
      <c r="AY14" s="19">
        <v>0.24706589752523</v>
      </c>
      <c r="AZ14" s="19">
        <v>0.25197921791204098</v>
      </c>
      <c r="BA14" s="19">
        <v>0.25445927496267101</v>
      </c>
      <c r="BB14" s="19">
        <v>0.20546737091080899</v>
      </c>
      <c r="BC14" s="19"/>
      <c r="BD14" s="19">
        <v>0.262290086846521</v>
      </c>
      <c r="BE14" s="19">
        <v>0.25255085236590602</v>
      </c>
      <c r="BF14" s="19">
        <v>0.19891231004752599</v>
      </c>
      <c r="BG14" s="19">
        <v>0.17778624607908999</v>
      </c>
      <c r="BH14" s="19">
        <v>0.14968710830440601</v>
      </c>
      <c r="BI14" s="19"/>
      <c r="BJ14" s="19">
        <v>0.23400263572201499</v>
      </c>
      <c r="BK14" s="19">
        <v>0.16183467584011599</v>
      </c>
      <c r="BL14" s="19"/>
      <c r="BM14" s="19">
        <v>0.229468601250333</v>
      </c>
      <c r="BN14" s="19">
        <v>0.179359539347968</v>
      </c>
      <c r="BO14" s="19"/>
      <c r="BP14" s="19">
        <v>0.159740416799314</v>
      </c>
      <c r="BQ14" s="19">
        <v>0.19354634986640601</v>
      </c>
      <c r="BR14" s="19">
        <v>0.191366377968581</v>
      </c>
      <c r="BS14" s="19">
        <v>0.23511116946243801</v>
      </c>
      <c r="BT14" s="19"/>
      <c r="BU14" s="19">
        <v>0.195449947016436</v>
      </c>
      <c r="BV14" s="19">
        <v>0.25414109460592599</v>
      </c>
      <c r="BW14" s="19"/>
      <c r="BX14" s="19">
        <v>0.17814610850079399</v>
      </c>
      <c r="BY14" s="19">
        <v>0.23837731934648099</v>
      </c>
      <c r="BZ14" s="19"/>
      <c r="CA14" s="19">
        <v>0.10650941397078199</v>
      </c>
      <c r="CB14" s="19">
        <v>0.22976443151291601</v>
      </c>
      <c r="CC14" s="19">
        <v>0.201369859105378</v>
      </c>
      <c r="CD14" s="19">
        <v>0.26433406792283198</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9.5387846606692694E-2</v>
      </c>
      <c r="D9" s="17">
        <v>0.120688944287203</v>
      </c>
      <c r="E9" s="17">
        <v>7.0392654355039802E-2</v>
      </c>
      <c r="F9" s="17"/>
      <c r="G9" s="17">
        <v>0.12472218392440999</v>
      </c>
      <c r="H9" s="17">
        <v>0.12196618053902999</v>
      </c>
      <c r="I9" s="17">
        <v>0.115244938110093</v>
      </c>
      <c r="J9" s="17">
        <v>7.84358466484638E-2</v>
      </c>
      <c r="K9" s="17">
        <v>6.3870054909753102E-2</v>
      </c>
      <c r="L9" s="17">
        <v>7.28919408696172E-2</v>
      </c>
      <c r="M9" s="17"/>
      <c r="N9" s="17">
        <v>0.106489384947907</v>
      </c>
      <c r="O9" s="17">
        <v>8.2993360971685401E-2</v>
      </c>
      <c r="P9" s="17">
        <v>0.11143443501224699</v>
      </c>
      <c r="Q9" s="17">
        <v>8.3806482867026202E-2</v>
      </c>
      <c r="R9" s="17"/>
      <c r="S9" s="17">
        <v>0.121003121580489</v>
      </c>
      <c r="T9" s="17">
        <v>7.2639736761603499E-2</v>
      </c>
      <c r="U9" s="17">
        <v>7.6472422299029799E-2</v>
      </c>
      <c r="V9" s="17">
        <v>7.6771304172165003E-2</v>
      </c>
      <c r="W9" s="17">
        <v>6.7173284830232299E-2</v>
      </c>
      <c r="X9" s="17">
        <v>0.10924239097326199</v>
      </c>
      <c r="Y9" s="17">
        <v>8.2787093224810399E-2</v>
      </c>
      <c r="Z9" s="17">
        <v>7.2007929028192197E-2</v>
      </c>
      <c r="AA9" s="17">
        <v>0.104662652422448</v>
      </c>
      <c r="AB9" s="17">
        <v>0.15201392763888</v>
      </c>
      <c r="AC9" s="17">
        <v>9.5120130336666706E-2</v>
      </c>
      <c r="AD9" s="17">
        <v>6.63194660897264E-2</v>
      </c>
      <c r="AE9" s="17"/>
      <c r="AF9" s="17">
        <v>0.132462959425421</v>
      </c>
      <c r="AG9" s="17">
        <v>0.102707429164985</v>
      </c>
      <c r="AH9" s="17">
        <v>0.10218063363853901</v>
      </c>
      <c r="AI9" s="17">
        <v>5.4423526689642503E-2</v>
      </c>
      <c r="AJ9" s="17">
        <v>8.5403984563682395E-2</v>
      </c>
      <c r="AK9" s="17">
        <v>7.6591489388564402E-2</v>
      </c>
      <c r="AL9" s="17">
        <v>0.127211728866166</v>
      </c>
      <c r="AM9" s="17">
        <v>0.102695532084473</v>
      </c>
      <c r="AN9" s="17">
        <v>9.3348936164005206E-2</v>
      </c>
      <c r="AO9" s="17">
        <v>0.105851548156063</v>
      </c>
      <c r="AP9" s="17">
        <v>0.103531403607222</v>
      </c>
      <c r="AQ9" s="17">
        <v>0.139970804415469</v>
      </c>
      <c r="AR9" s="17">
        <v>7.85031453550004E-2</v>
      </c>
      <c r="AS9" s="17">
        <v>0.11736140744866801</v>
      </c>
      <c r="AT9" s="17">
        <v>0.101909862603925</v>
      </c>
      <c r="AU9" s="17">
        <v>0.10339424918920399</v>
      </c>
      <c r="AV9" s="17"/>
      <c r="AW9" s="17">
        <v>0.13150222520726401</v>
      </c>
      <c r="AX9" s="17">
        <v>8.9787438709254E-2</v>
      </c>
      <c r="AY9" s="17">
        <v>8.7017101219310403E-2</v>
      </c>
      <c r="AZ9" s="17">
        <v>8.2928445459113501E-2</v>
      </c>
      <c r="BA9" s="17">
        <v>7.6807263011447302E-2</v>
      </c>
      <c r="BB9" s="17">
        <v>7.7323421164153694E-2</v>
      </c>
      <c r="BC9" s="17"/>
      <c r="BD9" s="17">
        <v>7.6039722979596699E-2</v>
      </c>
      <c r="BE9" s="17">
        <v>8.3080495838428803E-2</v>
      </c>
      <c r="BF9" s="17">
        <v>0.101872799939982</v>
      </c>
      <c r="BG9" s="17">
        <v>0.14819643388471401</v>
      </c>
      <c r="BH9" s="17">
        <v>9.50556434147041E-2</v>
      </c>
      <c r="BI9" s="17"/>
      <c r="BJ9" s="17">
        <v>8.3939898798269796E-2</v>
      </c>
      <c r="BK9" s="17">
        <v>0.14734563055290101</v>
      </c>
      <c r="BL9" s="17"/>
      <c r="BM9" s="17">
        <v>8.6392982373342697E-2</v>
      </c>
      <c r="BN9" s="17">
        <v>0.139385329201169</v>
      </c>
      <c r="BO9" s="17"/>
      <c r="BP9" s="17">
        <v>0.15518668723975701</v>
      </c>
      <c r="BQ9" s="17">
        <v>0.120305677537889</v>
      </c>
      <c r="BR9" s="17">
        <v>0.10570300904071001</v>
      </c>
      <c r="BS9" s="17">
        <v>8.0192777778022695E-2</v>
      </c>
      <c r="BT9" s="17"/>
      <c r="BU9" s="17">
        <v>0.10219403407267599</v>
      </c>
      <c r="BV9" s="17">
        <v>8.6723847323204095E-2</v>
      </c>
      <c r="BW9" s="17"/>
      <c r="BX9" s="17">
        <v>0.131978204319703</v>
      </c>
      <c r="BY9" s="17">
        <v>8.0874069437335994E-2</v>
      </c>
      <c r="BZ9" s="17"/>
      <c r="CA9" s="17">
        <v>0.14717875979776601</v>
      </c>
      <c r="CB9" s="17">
        <v>7.6984702486355E-2</v>
      </c>
      <c r="CC9" s="17">
        <v>0.10880728350284399</v>
      </c>
      <c r="CD9" s="17">
        <v>8.5239967956128204E-2</v>
      </c>
    </row>
    <row r="10" spans="2:82">
      <c r="B10" s="18" t="s">
        <v>282</v>
      </c>
      <c r="C10" s="17">
        <v>0.257157933211414</v>
      </c>
      <c r="D10" s="17">
        <v>0.297989475895925</v>
      </c>
      <c r="E10" s="17">
        <v>0.21767516563158701</v>
      </c>
      <c r="F10" s="17"/>
      <c r="G10" s="17">
        <v>0.27248353494146199</v>
      </c>
      <c r="H10" s="17">
        <v>0.280136833466271</v>
      </c>
      <c r="I10" s="17">
        <v>0.27611818570572599</v>
      </c>
      <c r="J10" s="17">
        <v>0.23235986047987001</v>
      </c>
      <c r="K10" s="17">
        <v>0.23623319809711599</v>
      </c>
      <c r="L10" s="17">
        <v>0.24692912326008301</v>
      </c>
      <c r="M10" s="17"/>
      <c r="N10" s="17">
        <v>0.270867417382813</v>
      </c>
      <c r="O10" s="17">
        <v>0.26725432409134697</v>
      </c>
      <c r="P10" s="17">
        <v>0.24151007612073899</v>
      </c>
      <c r="Q10" s="17">
        <v>0.246554125106346</v>
      </c>
      <c r="R10" s="17"/>
      <c r="S10" s="17">
        <v>0.279908189886304</v>
      </c>
      <c r="T10" s="17">
        <v>0.27737155258495799</v>
      </c>
      <c r="U10" s="17">
        <v>0.224543252087025</v>
      </c>
      <c r="V10" s="17">
        <v>0.23439550148826899</v>
      </c>
      <c r="W10" s="17">
        <v>0.279771106538102</v>
      </c>
      <c r="X10" s="17">
        <v>0.23040690896850199</v>
      </c>
      <c r="Y10" s="17">
        <v>0.266272403112079</v>
      </c>
      <c r="Z10" s="17">
        <v>0.25909722986198902</v>
      </c>
      <c r="AA10" s="17">
        <v>0.29227575452882298</v>
      </c>
      <c r="AB10" s="17">
        <v>0.226405550747665</v>
      </c>
      <c r="AC10" s="17">
        <v>0.191394115403833</v>
      </c>
      <c r="AD10" s="17">
        <v>0.29235189107341197</v>
      </c>
      <c r="AE10" s="17"/>
      <c r="AF10" s="17">
        <v>0.159113245340746</v>
      </c>
      <c r="AG10" s="17">
        <v>0.196857681951109</v>
      </c>
      <c r="AH10" s="17">
        <v>0.21581880160022099</v>
      </c>
      <c r="AI10" s="17">
        <v>0.24502879599326699</v>
      </c>
      <c r="AJ10" s="17">
        <v>0.26099241869923001</v>
      </c>
      <c r="AK10" s="17">
        <v>0.25637190733355503</v>
      </c>
      <c r="AL10" s="17">
        <v>0.238632447683508</v>
      </c>
      <c r="AM10" s="17">
        <v>0.27688994868720002</v>
      </c>
      <c r="AN10" s="17">
        <v>0.30966832340478401</v>
      </c>
      <c r="AO10" s="17">
        <v>0.27720052101218001</v>
      </c>
      <c r="AP10" s="17">
        <v>0.27270988174194</v>
      </c>
      <c r="AQ10" s="17">
        <v>0.30705107731262599</v>
      </c>
      <c r="AR10" s="17">
        <v>0.28485949857192699</v>
      </c>
      <c r="AS10" s="17">
        <v>0.27114606359295401</v>
      </c>
      <c r="AT10" s="17">
        <v>0.28885924315213102</v>
      </c>
      <c r="AU10" s="17">
        <v>0.242239555303603</v>
      </c>
      <c r="AV10" s="17"/>
      <c r="AW10" s="17">
        <v>0.29606355963098402</v>
      </c>
      <c r="AX10" s="17">
        <v>0.24122224629845401</v>
      </c>
      <c r="AY10" s="17">
        <v>0.24644143556522499</v>
      </c>
      <c r="AZ10" s="17">
        <v>0.24889598318752701</v>
      </c>
      <c r="BA10" s="17">
        <v>0.24165532870143699</v>
      </c>
      <c r="BB10" s="17">
        <v>0.26199688701857698</v>
      </c>
      <c r="BC10" s="17"/>
      <c r="BD10" s="17">
        <v>0.252435902397802</v>
      </c>
      <c r="BE10" s="17">
        <v>0.23674722136405299</v>
      </c>
      <c r="BF10" s="17">
        <v>0.27699653002476698</v>
      </c>
      <c r="BG10" s="17">
        <v>0.29572795585848</v>
      </c>
      <c r="BH10" s="17">
        <v>0.30650027845865002</v>
      </c>
      <c r="BI10" s="17"/>
      <c r="BJ10" s="17">
        <v>0.24851973486741399</v>
      </c>
      <c r="BK10" s="17">
        <v>0.29392454279797497</v>
      </c>
      <c r="BL10" s="17"/>
      <c r="BM10" s="17">
        <v>0.24784511467509501</v>
      </c>
      <c r="BN10" s="17">
        <v>0.30196846411981598</v>
      </c>
      <c r="BO10" s="17"/>
      <c r="BP10" s="17">
        <v>0.31582514733186101</v>
      </c>
      <c r="BQ10" s="17">
        <v>0.26481153389009399</v>
      </c>
      <c r="BR10" s="17">
        <v>0.277451751050518</v>
      </c>
      <c r="BS10" s="17">
        <v>0.246843899672644</v>
      </c>
      <c r="BT10" s="17"/>
      <c r="BU10" s="17">
        <v>0.27728905509518398</v>
      </c>
      <c r="BV10" s="17">
        <v>0.23153183542193601</v>
      </c>
      <c r="BW10" s="17"/>
      <c r="BX10" s="17">
        <v>0.283398459361764</v>
      </c>
      <c r="BY10" s="17">
        <v>0.24674947663550501</v>
      </c>
      <c r="BZ10" s="17"/>
      <c r="CA10" s="17">
        <v>0.32288118735988403</v>
      </c>
      <c r="CB10" s="17">
        <v>0.21511471260204801</v>
      </c>
      <c r="CC10" s="17">
        <v>0.29333191862706998</v>
      </c>
      <c r="CD10" s="17">
        <v>0.241766958789525</v>
      </c>
    </row>
    <row r="11" spans="2:82">
      <c r="B11" s="18" t="s">
        <v>283</v>
      </c>
      <c r="C11" s="17">
        <v>0.291784436023307</v>
      </c>
      <c r="D11" s="17">
        <v>0.27825435829948802</v>
      </c>
      <c r="E11" s="17">
        <v>0.30537555435489699</v>
      </c>
      <c r="F11" s="17"/>
      <c r="G11" s="17">
        <v>0.27660100276666</v>
      </c>
      <c r="H11" s="17">
        <v>0.25812201439270199</v>
      </c>
      <c r="I11" s="17">
        <v>0.30429674430430398</v>
      </c>
      <c r="J11" s="17">
        <v>0.31456524006951497</v>
      </c>
      <c r="K11" s="17">
        <v>0.30204201438140899</v>
      </c>
      <c r="L11" s="17">
        <v>0.29372784415075898</v>
      </c>
      <c r="M11" s="17"/>
      <c r="N11" s="17">
        <v>0.27372864890320298</v>
      </c>
      <c r="O11" s="17">
        <v>0.28687428102428197</v>
      </c>
      <c r="P11" s="17">
        <v>0.29099955392258098</v>
      </c>
      <c r="Q11" s="17">
        <v>0.31723462986588902</v>
      </c>
      <c r="R11" s="17"/>
      <c r="S11" s="17">
        <v>0.28931782000605799</v>
      </c>
      <c r="T11" s="17">
        <v>0.27654363179108599</v>
      </c>
      <c r="U11" s="17">
        <v>0.32712707177154798</v>
      </c>
      <c r="V11" s="17">
        <v>0.30387392295092702</v>
      </c>
      <c r="W11" s="17">
        <v>0.30292944054909299</v>
      </c>
      <c r="X11" s="17">
        <v>0.29692731657282001</v>
      </c>
      <c r="Y11" s="17">
        <v>0.29943801325826203</v>
      </c>
      <c r="Z11" s="17">
        <v>0.278685098987974</v>
      </c>
      <c r="AA11" s="17">
        <v>0.26733348904705601</v>
      </c>
      <c r="AB11" s="17">
        <v>0.28171234814714802</v>
      </c>
      <c r="AC11" s="17">
        <v>0.330655388722364</v>
      </c>
      <c r="AD11" s="17">
        <v>0.24953139107506001</v>
      </c>
      <c r="AE11" s="17"/>
      <c r="AF11" s="17">
        <v>0.39122374388869802</v>
      </c>
      <c r="AG11" s="17">
        <v>0.33927076650398602</v>
      </c>
      <c r="AH11" s="17">
        <v>0.32123108082234803</v>
      </c>
      <c r="AI11" s="17">
        <v>0.29734880168127897</v>
      </c>
      <c r="AJ11" s="17">
        <v>0.25855325417456598</v>
      </c>
      <c r="AK11" s="17">
        <v>0.352641139425385</v>
      </c>
      <c r="AL11" s="17">
        <v>0.28348311359616901</v>
      </c>
      <c r="AM11" s="17">
        <v>0.26168466391325701</v>
      </c>
      <c r="AN11" s="17">
        <v>0.276040652669856</v>
      </c>
      <c r="AO11" s="17">
        <v>0.275381012489541</v>
      </c>
      <c r="AP11" s="17">
        <v>0.26843970154579699</v>
      </c>
      <c r="AQ11" s="17">
        <v>0.24361325241126999</v>
      </c>
      <c r="AR11" s="17">
        <v>0.32101934266314502</v>
      </c>
      <c r="AS11" s="17">
        <v>0.29236461002096298</v>
      </c>
      <c r="AT11" s="17">
        <v>0.26189553983736302</v>
      </c>
      <c r="AU11" s="17">
        <v>0.32452923216985902</v>
      </c>
      <c r="AV11" s="17"/>
      <c r="AW11" s="17">
        <v>0.296104776361235</v>
      </c>
      <c r="AX11" s="17">
        <v>0.29533161228417398</v>
      </c>
      <c r="AY11" s="17">
        <v>0.29502675164131098</v>
      </c>
      <c r="AZ11" s="17">
        <v>0.27236029129423101</v>
      </c>
      <c r="BA11" s="17">
        <v>0.29918259733310698</v>
      </c>
      <c r="BB11" s="17">
        <v>0.30285372705105701</v>
      </c>
      <c r="BC11" s="17"/>
      <c r="BD11" s="17">
        <v>0.30204840776799902</v>
      </c>
      <c r="BE11" s="17">
        <v>0.29109257606382899</v>
      </c>
      <c r="BF11" s="17">
        <v>0.28049578107602102</v>
      </c>
      <c r="BG11" s="17">
        <v>0.24553331090858399</v>
      </c>
      <c r="BH11" s="17">
        <v>0.343926202195383</v>
      </c>
      <c r="BI11" s="17"/>
      <c r="BJ11" s="17">
        <v>0.29265577705054802</v>
      </c>
      <c r="BK11" s="17">
        <v>0.28935288777424301</v>
      </c>
      <c r="BL11" s="17"/>
      <c r="BM11" s="17">
        <v>0.29264004874545801</v>
      </c>
      <c r="BN11" s="17">
        <v>0.287517755184728</v>
      </c>
      <c r="BO11" s="17"/>
      <c r="BP11" s="17">
        <v>0.29531598610475102</v>
      </c>
      <c r="BQ11" s="17">
        <v>0.278412005537861</v>
      </c>
      <c r="BR11" s="17">
        <v>0.28398211358302999</v>
      </c>
      <c r="BS11" s="17">
        <v>0.292708982825933</v>
      </c>
      <c r="BT11" s="17"/>
      <c r="BU11" s="17">
        <v>0.28043266622877699</v>
      </c>
      <c r="BV11" s="17">
        <v>0.30623477637283503</v>
      </c>
      <c r="BW11" s="17"/>
      <c r="BX11" s="17">
        <v>0.27444634121397699</v>
      </c>
      <c r="BY11" s="17">
        <v>0.29866169168113699</v>
      </c>
      <c r="BZ11" s="17"/>
      <c r="CA11" s="17">
        <v>0.23455192311292999</v>
      </c>
      <c r="CB11" s="17">
        <v>0.30217795317090501</v>
      </c>
      <c r="CC11" s="17">
        <v>0.28307710160983901</v>
      </c>
      <c r="CD11" s="17">
        <v>0.30601847324986498</v>
      </c>
    </row>
    <row r="12" spans="2:82">
      <c r="B12" s="18" t="s">
        <v>284</v>
      </c>
      <c r="C12" s="17">
        <v>0.14203769005804801</v>
      </c>
      <c r="D12" s="17">
        <v>0.13257461940332299</v>
      </c>
      <c r="E12" s="17">
        <v>0.15069187296808401</v>
      </c>
      <c r="F12" s="17"/>
      <c r="G12" s="17">
        <v>0.16095232953907501</v>
      </c>
      <c r="H12" s="17">
        <v>0.145645121879554</v>
      </c>
      <c r="I12" s="17">
        <v>9.7697283542086399E-2</v>
      </c>
      <c r="J12" s="17">
        <v>0.13440985692124999</v>
      </c>
      <c r="K12" s="17">
        <v>0.16341042900432601</v>
      </c>
      <c r="L12" s="17">
        <v>0.154572759984133</v>
      </c>
      <c r="M12" s="17"/>
      <c r="N12" s="17">
        <v>0.16328662050728401</v>
      </c>
      <c r="O12" s="17">
        <v>0.144871144500549</v>
      </c>
      <c r="P12" s="17">
        <v>0.147974763954829</v>
      </c>
      <c r="Q12" s="17">
        <v>0.11201409974113199</v>
      </c>
      <c r="R12" s="17"/>
      <c r="S12" s="17">
        <v>0.113000052282728</v>
      </c>
      <c r="T12" s="17">
        <v>0.13653615765497101</v>
      </c>
      <c r="U12" s="17">
        <v>0.11519452092791101</v>
      </c>
      <c r="V12" s="17">
        <v>0.13952485104065901</v>
      </c>
      <c r="W12" s="17">
        <v>0.14605622390116199</v>
      </c>
      <c r="X12" s="17">
        <v>0.17241154567474601</v>
      </c>
      <c r="Y12" s="17">
        <v>0.161956962590173</v>
      </c>
      <c r="Z12" s="17">
        <v>0.16521390969347</v>
      </c>
      <c r="AA12" s="17">
        <v>0.13008147852272001</v>
      </c>
      <c r="AB12" s="17">
        <v>0.16457317041070399</v>
      </c>
      <c r="AC12" s="17">
        <v>0.146699509299868</v>
      </c>
      <c r="AD12" s="17">
        <v>0.16444769599562101</v>
      </c>
      <c r="AE12" s="17"/>
      <c r="AF12" s="17">
        <v>9.7750813197984496E-2</v>
      </c>
      <c r="AG12" s="17">
        <v>0.138929507579267</v>
      </c>
      <c r="AH12" s="17">
        <v>0.12623929192912001</v>
      </c>
      <c r="AI12" s="17">
        <v>0.14929854625023301</v>
      </c>
      <c r="AJ12" s="17">
        <v>0.161169102515275</v>
      </c>
      <c r="AK12" s="17">
        <v>0.11295666428426</v>
      </c>
      <c r="AL12" s="17">
        <v>0.15365290375235899</v>
      </c>
      <c r="AM12" s="17">
        <v>0.14726629022524701</v>
      </c>
      <c r="AN12" s="17">
        <v>0.14082921196569301</v>
      </c>
      <c r="AO12" s="17">
        <v>0.125259237195329</v>
      </c>
      <c r="AP12" s="17">
        <v>0.16223486056532199</v>
      </c>
      <c r="AQ12" s="17">
        <v>0.15922783183238101</v>
      </c>
      <c r="AR12" s="17">
        <v>0.12882630696351</v>
      </c>
      <c r="AS12" s="17">
        <v>8.3081184343915204E-2</v>
      </c>
      <c r="AT12" s="17">
        <v>0.20478274595045201</v>
      </c>
      <c r="AU12" s="17">
        <v>0.14798681943476599</v>
      </c>
      <c r="AV12" s="17"/>
      <c r="AW12" s="17">
        <v>0.10615316544704299</v>
      </c>
      <c r="AX12" s="17">
        <v>0.158225543295055</v>
      </c>
      <c r="AY12" s="17">
        <v>0.13138910781636401</v>
      </c>
      <c r="AZ12" s="17">
        <v>0.15992632040736701</v>
      </c>
      <c r="BA12" s="17">
        <v>0.14004188807507401</v>
      </c>
      <c r="BB12" s="17">
        <v>0.174657506762919</v>
      </c>
      <c r="BC12" s="17"/>
      <c r="BD12" s="17">
        <v>0.11656207236541501</v>
      </c>
      <c r="BE12" s="17">
        <v>0.15883032922206999</v>
      </c>
      <c r="BF12" s="17">
        <v>0.15417432661545</v>
      </c>
      <c r="BG12" s="17">
        <v>0.11945467072968199</v>
      </c>
      <c r="BH12" s="17">
        <v>9.7962906621015103E-2</v>
      </c>
      <c r="BI12" s="17"/>
      <c r="BJ12" s="17">
        <v>0.15450422203629599</v>
      </c>
      <c r="BK12" s="17">
        <v>8.9198914415847402E-2</v>
      </c>
      <c r="BL12" s="17"/>
      <c r="BM12" s="17">
        <v>0.15278930266700999</v>
      </c>
      <c r="BN12" s="17">
        <v>9.2159621162333602E-2</v>
      </c>
      <c r="BO12" s="17"/>
      <c r="BP12" s="17">
        <v>8.0792460786819106E-2</v>
      </c>
      <c r="BQ12" s="17">
        <v>0.117524915129156</v>
      </c>
      <c r="BR12" s="17">
        <v>0.150431523374256</v>
      </c>
      <c r="BS12" s="17">
        <v>0.15852298252761499</v>
      </c>
      <c r="BT12" s="17"/>
      <c r="BU12" s="17">
        <v>0.150914394275344</v>
      </c>
      <c r="BV12" s="17">
        <v>0.130738007326303</v>
      </c>
      <c r="BW12" s="17"/>
      <c r="BX12" s="17">
        <v>0.14177194027809401</v>
      </c>
      <c r="BY12" s="17">
        <v>0.142143101246409</v>
      </c>
      <c r="BZ12" s="17"/>
      <c r="CA12" s="17">
        <v>0.13710687629299101</v>
      </c>
      <c r="CB12" s="17">
        <v>0.16925887639430701</v>
      </c>
      <c r="CC12" s="17">
        <v>0.13999317546401099</v>
      </c>
      <c r="CD12" s="17">
        <v>0.119275840628743</v>
      </c>
    </row>
    <row r="13" spans="2:82">
      <c r="B13" s="18" t="s">
        <v>285</v>
      </c>
      <c r="C13" s="17">
        <v>5.1580513513157802E-2</v>
      </c>
      <c r="D13" s="17">
        <v>5.2106058857312697E-2</v>
      </c>
      <c r="E13" s="17">
        <v>5.1450957864158202E-2</v>
      </c>
      <c r="F13" s="17"/>
      <c r="G13" s="17">
        <v>5.95889092970888E-2</v>
      </c>
      <c r="H13" s="17">
        <v>7.2921114213617799E-2</v>
      </c>
      <c r="I13" s="17">
        <v>3.75115167308483E-2</v>
      </c>
      <c r="J13" s="17">
        <v>4.7029859366541797E-2</v>
      </c>
      <c r="K13" s="17">
        <v>5.7224139836477499E-2</v>
      </c>
      <c r="L13" s="17">
        <v>4.0252397422538298E-2</v>
      </c>
      <c r="M13" s="17"/>
      <c r="N13" s="17">
        <v>5.2227914912689001E-2</v>
      </c>
      <c r="O13" s="17">
        <v>3.8387871296609997E-2</v>
      </c>
      <c r="P13" s="17">
        <v>5.8963159307291298E-2</v>
      </c>
      <c r="Q13" s="17">
        <v>5.64574209760937E-2</v>
      </c>
      <c r="R13" s="17"/>
      <c r="S13" s="17">
        <v>4.5076201753369897E-2</v>
      </c>
      <c r="T13" s="17">
        <v>7.7001260376629105E-2</v>
      </c>
      <c r="U13" s="17">
        <v>5.4988103303452003E-2</v>
      </c>
      <c r="V13" s="17">
        <v>5.1949949772864198E-2</v>
      </c>
      <c r="W13" s="17">
        <v>6.5275950945587802E-2</v>
      </c>
      <c r="X13" s="17">
        <v>4.8013059982846301E-2</v>
      </c>
      <c r="Y13" s="17">
        <v>4.8552869029705098E-2</v>
      </c>
      <c r="Z13" s="17">
        <v>4.3222446722620302E-2</v>
      </c>
      <c r="AA13" s="17">
        <v>5.1892209025430097E-2</v>
      </c>
      <c r="AB13" s="17">
        <v>2.3789751008756799E-2</v>
      </c>
      <c r="AC13" s="17">
        <v>4.30916113651897E-2</v>
      </c>
      <c r="AD13" s="17">
        <v>5.5929969097254603E-2</v>
      </c>
      <c r="AE13" s="17"/>
      <c r="AF13" s="17">
        <v>4.2081463235670101E-2</v>
      </c>
      <c r="AG13" s="17">
        <v>6.7485036084672906E-2</v>
      </c>
      <c r="AH13" s="17">
        <v>4.1596922702985699E-2</v>
      </c>
      <c r="AI13" s="17">
        <v>5.11975561351454E-2</v>
      </c>
      <c r="AJ13" s="17">
        <v>4.3738323779023799E-2</v>
      </c>
      <c r="AK13" s="17">
        <v>4.3322377087546403E-2</v>
      </c>
      <c r="AL13" s="17">
        <v>5.5071800043470398E-2</v>
      </c>
      <c r="AM13" s="17">
        <v>2.7771050316656699E-2</v>
      </c>
      <c r="AN13" s="17">
        <v>4.7195344792265503E-2</v>
      </c>
      <c r="AO13" s="17">
        <v>5.46055062810109E-2</v>
      </c>
      <c r="AP13" s="17">
        <v>5.8599274146831103E-2</v>
      </c>
      <c r="AQ13" s="17">
        <v>4.6416937824344397E-2</v>
      </c>
      <c r="AR13" s="17">
        <v>7.4991955407528496E-2</v>
      </c>
      <c r="AS13" s="17">
        <v>0.105289651347902</v>
      </c>
      <c r="AT13" s="17">
        <v>2.7486303084697201E-2</v>
      </c>
      <c r="AU13" s="17">
        <v>6.5745773116599598E-2</v>
      </c>
      <c r="AV13" s="17"/>
      <c r="AW13" s="17">
        <v>4.7882923251165402E-2</v>
      </c>
      <c r="AX13" s="17">
        <v>5.1129151431630999E-2</v>
      </c>
      <c r="AY13" s="17">
        <v>5.8039756365417999E-2</v>
      </c>
      <c r="AZ13" s="17">
        <v>5.5420941919229597E-2</v>
      </c>
      <c r="BA13" s="17">
        <v>5.1087962611582403E-2</v>
      </c>
      <c r="BB13" s="17">
        <v>3.8049856532494201E-2</v>
      </c>
      <c r="BC13" s="17"/>
      <c r="BD13" s="17">
        <v>4.8719527358946503E-2</v>
      </c>
      <c r="BE13" s="17">
        <v>4.9578862690281299E-2</v>
      </c>
      <c r="BF13" s="17">
        <v>4.9725435277302402E-2</v>
      </c>
      <c r="BG13" s="17">
        <v>6.6995781592462E-2</v>
      </c>
      <c r="BH13" s="17">
        <v>7.1091634568669904E-2</v>
      </c>
      <c r="BI13" s="17"/>
      <c r="BJ13" s="17">
        <v>4.9315156809569501E-2</v>
      </c>
      <c r="BK13" s="17">
        <v>6.0912815927832202E-2</v>
      </c>
      <c r="BL13" s="17"/>
      <c r="BM13" s="17">
        <v>4.9438748328262401E-2</v>
      </c>
      <c r="BN13" s="17">
        <v>6.2029263103221197E-2</v>
      </c>
      <c r="BO13" s="17"/>
      <c r="BP13" s="17">
        <v>5.2647762187820898E-2</v>
      </c>
      <c r="BQ13" s="17">
        <v>8.6936932521638102E-2</v>
      </c>
      <c r="BR13" s="17">
        <v>5.4059297677696301E-2</v>
      </c>
      <c r="BS13" s="17">
        <v>4.3334358764351599E-2</v>
      </c>
      <c r="BT13" s="17"/>
      <c r="BU13" s="17">
        <v>4.9896293322328998E-2</v>
      </c>
      <c r="BV13" s="17">
        <v>5.3724457181989697E-2</v>
      </c>
      <c r="BW13" s="17"/>
      <c r="BX13" s="17">
        <v>4.5270075510142602E-2</v>
      </c>
      <c r="BY13" s="17">
        <v>5.4083585271437903E-2</v>
      </c>
      <c r="BZ13" s="17"/>
      <c r="CA13" s="17">
        <v>6.3188942968459103E-2</v>
      </c>
      <c r="CB13" s="17">
        <v>6.8707354584983296E-2</v>
      </c>
      <c r="CC13" s="17">
        <v>3.9300176646707E-2</v>
      </c>
      <c r="CD13" s="17">
        <v>4.5214141670393899E-2</v>
      </c>
    </row>
    <row r="14" spans="2:82">
      <c r="B14" s="18" t="s">
        <v>195</v>
      </c>
      <c r="C14" s="19">
        <v>0.16205158058738001</v>
      </c>
      <c r="D14" s="19">
        <v>0.11838654325674799</v>
      </c>
      <c r="E14" s="19">
        <v>0.20441379482623401</v>
      </c>
      <c r="F14" s="19"/>
      <c r="G14" s="19">
        <v>0.105652039531304</v>
      </c>
      <c r="H14" s="19">
        <v>0.12120873550882399</v>
      </c>
      <c r="I14" s="19">
        <v>0.16913133160694199</v>
      </c>
      <c r="J14" s="19">
        <v>0.193199336514359</v>
      </c>
      <c r="K14" s="19">
        <v>0.17722016377091901</v>
      </c>
      <c r="L14" s="19">
        <v>0.19162593431286901</v>
      </c>
      <c r="M14" s="19"/>
      <c r="N14" s="19">
        <v>0.13340001334610399</v>
      </c>
      <c r="O14" s="19">
        <v>0.179619018115526</v>
      </c>
      <c r="P14" s="19">
        <v>0.14911801168231201</v>
      </c>
      <c r="Q14" s="19">
        <v>0.183933241443513</v>
      </c>
      <c r="R14" s="19"/>
      <c r="S14" s="19">
        <v>0.15169461449105201</v>
      </c>
      <c r="T14" s="19">
        <v>0.159907660830753</v>
      </c>
      <c r="U14" s="19">
        <v>0.201674629611033</v>
      </c>
      <c r="V14" s="19">
        <v>0.193484470575116</v>
      </c>
      <c r="W14" s="19">
        <v>0.13879399323582201</v>
      </c>
      <c r="X14" s="19">
        <v>0.142998777827824</v>
      </c>
      <c r="Y14" s="19">
        <v>0.14099265878497</v>
      </c>
      <c r="Z14" s="19">
        <v>0.18177338570575499</v>
      </c>
      <c r="AA14" s="19">
        <v>0.153754416453524</v>
      </c>
      <c r="AB14" s="19">
        <v>0.15150525204684601</v>
      </c>
      <c r="AC14" s="19">
        <v>0.19303924487207899</v>
      </c>
      <c r="AD14" s="19">
        <v>0.17141958666892601</v>
      </c>
      <c r="AE14" s="19"/>
      <c r="AF14" s="19">
        <v>0.17736777491148101</v>
      </c>
      <c r="AG14" s="19">
        <v>0.154749578715981</v>
      </c>
      <c r="AH14" s="19">
        <v>0.192933269306787</v>
      </c>
      <c r="AI14" s="19">
        <v>0.20270277325043401</v>
      </c>
      <c r="AJ14" s="19">
        <v>0.19014291626822299</v>
      </c>
      <c r="AK14" s="19">
        <v>0.158116422480689</v>
      </c>
      <c r="AL14" s="19">
        <v>0.141948006058328</v>
      </c>
      <c r="AM14" s="19">
        <v>0.183692514773166</v>
      </c>
      <c r="AN14" s="19">
        <v>0.13291753100339601</v>
      </c>
      <c r="AO14" s="19">
        <v>0.16170217486587499</v>
      </c>
      <c r="AP14" s="19">
        <v>0.134484878392887</v>
      </c>
      <c r="AQ14" s="19">
        <v>0.103720096203909</v>
      </c>
      <c r="AR14" s="19">
        <v>0.11179975103889001</v>
      </c>
      <c r="AS14" s="19">
        <v>0.13075708324559901</v>
      </c>
      <c r="AT14" s="19">
        <v>0.115066305371432</v>
      </c>
      <c r="AU14" s="19">
        <v>0.116104370785969</v>
      </c>
      <c r="AV14" s="19"/>
      <c r="AW14" s="19">
        <v>0.122293350102308</v>
      </c>
      <c r="AX14" s="19">
        <v>0.16430400798143099</v>
      </c>
      <c r="AY14" s="19">
        <v>0.18208584739237099</v>
      </c>
      <c r="AZ14" s="19">
        <v>0.18046801773253199</v>
      </c>
      <c r="BA14" s="19">
        <v>0.191224960267352</v>
      </c>
      <c r="BB14" s="19">
        <v>0.145118601470799</v>
      </c>
      <c r="BC14" s="19"/>
      <c r="BD14" s="19">
        <v>0.204194367130241</v>
      </c>
      <c r="BE14" s="19">
        <v>0.180670514821338</v>
      </c>
      <c r="BF14" s="19">
        <v>0.136735127066477</v>
      </c>
      <c r="BG14" s="19">
        <v>0.12409184702607801</v>
      </c>
      <c r="BH14" s="19">
        <v>8.5463334741577301E-2</v>
      </c>
      <c r="BI14" s="19"/>
      <c r="BJ14" s="19">
        <v>0.17106521043790299</v>
      </c>
      <c r="BK14" s="19">
        <v>0.1192652085312</v>
      </c>
      <c r="BL14" s="19"/>
      <c r="BM14" s="19">
        <v>0.170893803210832</v>
      </c>
      <c r="BN14" s="19">
        <v>0.116939567228732</v>
      </c>
      <c r="BO14" s="19"/>
      <c r="BP14" s="19">
        <v>0.100231956348991</v>
      </c>
      <c r="BQ14" s="19">
        <v>0.132008935383361</v>
      </c>
      <c r="BR14" s="19">
        <v>0.12837230527379001</v>
      </c>
      <c r="BS14" s="19">
        <v>0.178396998431434</v>
      </c>
      <c r="BT14" s="19"/>
      <c r="BU14" s="19">
        <v>0.13927355700569</v>
      </c>
      <c r="BV14" s="19">
        <v>0.191047076373734</v>
      </c>
      <c r="BW14" s="19"/>
      <c r="BX14" s="19">
        <v>0.123134979316319</v>
      </c>
      <c r="BY14" s="19">
        <v>0.17748807572817599</v>
      </c>
      <c r="BZ14" s="19"/>
      <c r="CA14" s="19">
        <v>9.5092310467969607E-2</v>
      </c>
      <c r="CB14" s="19">
        <v>0.167756400761401</v>
      </c>
      <c r="CC14" s="19">
        <v>0.13549034414952901</v>
      </c>
      <c r="CD14" s="19">
        <v>0.20248461770534501</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281</v>
      </c>
      <c r="C9" s="17">
        <v>5.5449954263142802E-2</v>
      </c>
      <c r="D9" s="17">
        <v>6.3736277905452707E-2</v>
      </c>
      <c r="E9" s="17">
        <v>4.7311600874402601E-2</v>
      </c>
      <c r="F9" s="17"/>
      <c r="G9" s="17">
        <v>8.29818837355457E-2</v>
      </c>
      <c r="H9" s="17">
        <v>9.2022047937617701E-2</v>
      </c>
      <c r="I9" s="17">
        <v>6.5271527891966705E-2</v>
      </c>
      <c r="J9" s="17">
        <v>3.43372285197358E-2</v>
      </c>
      <c r="K9" s="17">
        <v>3.3082205169308598E-2</v>
      </c>
      <c r="L9" s="17">
        <v>3.1446544426081198E-2</v>
      </c>
      <c r="M9" s="17"/>
      <c r="N9" s="17">
        <v>4.9726248748946399E-2</v>
      </c>
      <c r="O9" s="17">
        <v>5.2850052516128398E-2</v>
      </c>
      <c r="P9" s="17">
        <v>8.1082530236604E-2</v>
      </c>
      <c r="Q9" s="17">
        <v>4.2378794915101499E-2</v>
      </c>
      <c r="R9" s="17"/>
      <c r="S9" s="17">
        <v>8.9480513373744699E-2</v>
      </c>
      <c r="T9" s="17">
        <v>4.3472744538378502E-2</v>
      </c>
      <c r="U9" s="17">
        <v>3.62382131349984E-2</v>
      </c>
      <c r="V9" s="17">
        <v>2.35961120472159E-2</v>
      </c>
      <c r="W9" s="17">
        <v>5.2446150530861199E-2</v>
      </c>
      <c r="X9" s="17">
        <v>6.6445137898192896E-2</v>
      </c>
      <c r="Y9" s="17">
        <v>4.9387067803249599E-2</v>
      </c>
      <c r="Z9" s="17">
        <v>3.4300497871236998E-2</v>
      </c>
      <c r="AA9" s="17">
        <v>6.1657913406087901E-2</v>
      </c>
      <c r="AB9" s="17">
        <v>8.36107013913307E-2</v>
      </c>
      <c r="AC9" s="17">
        <v>3.9644270960717001E-2</v>
      </c>
      <c r="AD9" s="17">
        <v>3.2821216168292797E-2</v>
      </c>
      <c r="AE9" s="17"/>
      <c r="AF9" s="17">
        <v>9.6015172544264393E-2</v>
      </c>
      <c r="AG9" s="17">
        <v>7.6382399520484603E-2</v>
      </c>
      <c r="AH9" s="17">
        <v>4.4413117997632597E-2</v>
      </c>
      <c r="AI9" s="17">
        <v>4.1900858213162001E-2</v>
      </c>
      <c r="AJ9" s="17">
        <v>4.8670111020328297E-2</v>
      </c>
      <c r="AK9" s="17">
        <v>5.0635279009200403E-2</v>
      </c>
      <c r="AL9" s="17">
        <v>4.0152688200306902E-2</v>
      </c>
      <c r="AM9" s="17">
        <v>6.9976998791200895E-2</v>
      </c>
      <c r="AN9" s="17">
        <v>5.6566213848430399E-2</v>
      </c>
      <c r="AO9" s="17">
        <v>5.8497858455587803E-2</v>
      </c>
      <c r="AP9" s="17">
        <v>4.36174421602709E-2</v>
      </c>
      <c r="AQ9" s="17">
        <v>0.11417343659209001</v>
      </c>
      <c r="AR9" s="17">
        <v>2.4914877846982101E-2</v>
      </c>
      <c r="AS9" s="17">
        <v>6.7329946523077902E-2</v>
      </c>
      <c r="AT9" s="17">
        <v>0.111508913664633</v>
      </c>
      <c r="AU9" s="17">
        <v>7.05405104989585E-2</v>
      </c>
      <c r="AV9" s="17"/>
      <c r="AW9" s="17">
        <v>8.7138024656303006E-2</v>
      </c>
      <c r="AX9" s="17">
        <v>5.2706615392750497E-2</v>
      </c>
      <c r="AY9" s="17">
        <v>5.2882616992255403E-2</v>
      </c>
      <c r="AZ9" s="17">
        <v>3.9761184657954397E-2</v>
      </c>
      <c r="BA9" s="17">
        <v>3.91523615734145E-2</v>
      </c>
      <c r="BB9" s="17">
        <v>3.5385908091304499E-2</v>
      </c>
      <c r="BC9" s="17"/>
      <c r="BD9" s="17">
        <v>4.3732680210986301E-2</v>
      </c>
      <c r="BE9" s="17">
        <v>4.6208600497832999E-2</v>
      </c>
      <c r="BF9" s="17">
        <v>6.13469795542654E-2</v>
      </c>
      <c r="BG9" s="17">
        <v>8.4474288478486703E-2</v>
      </c>
      <c r="BH9" s="17">
        <v>7.92070871914696E-2</v>
      </c>
      <c r="BI9" s="17"/>
      <c r="BJ9" s="17">
        <v>4.37857413938662E-2</v>
      </c>
      <c r="BK9" s="17">
        <v>0.10933539952257799</v>
      </c>
      <c r="BL9" s="17"/>
      <c r="BM9" s="17">
        <v>4.8538285924311197E-2</v>
      </c>
      <c r="BN9" s="17">
        <v>8.9421024038122701E-2</v>
      </c>
      <c r="BO9" s="17"/>
      <c r="BP9" s="17">
        <v>9.1564739671239903E-2</v>
      </c>
      <c r="BQ9" s="17">
        <v>7.7388356200520106E-2</v>
      </c>
      <c r="BR9" s="17">
        <v>5.0458593254374899E-2</v>
      </c>
      <c r="BS9" s="17">
        <v>4.5043972192314E-2</v>
      </c>
      <c r="BT9" s="17"/>
      <c r="BU9" s="17">
        <v>5.8110322408992603E-2</v>
      </c>
      <c r="BV9" s="17">
        <v>5.2063414026827098E-2</v>
      </c>
      <c r="BW9" s="17"/>
      <c r="BX9" s="17">
        <v>8.8498341779150905E-2</v>
      </c>
      <c r="BY9" s="17">
        <v>4.2341120073108397E-2</v>
      </c>
      <c r="BZ9" s="17"/>
      <c r="CA9" s="17">
        <v>8.5603701868170998E-2</v>
      </c>
      <c r="CB9" s="17">
        <v>4.18726696455178E-2</v>
      </c>
      <c r="CC9" s="17">
        <v>5.8327993613815E-2</v>
      </c>
      <c r="CD9" s="17">
        <v>5.75927379077706E-2</v>
      </c>
    </row>
    <row r="10" spans="2:82">
      <c r="B10" s="18" t="s">
        <v>282</v>
      </c>
      <c r="C10" s="17">
        <v>0.113946961603154</v>
      </c>
      <c r="D10" s="17">
        <v>0.124375467061122</v>
      </c>
      <c r="E10" s="17">
        <v>0.10460894116500399</v>
      </c>
      <c r="F10" s="17"/>
      <c r="G10" s="17">
        <v>0.19280977431003599</v>
      </c>
      <c r="H10" s="17">
        <v>0.17091393285432999</v>
      </c>
      <c r="I10" s="17">
        <v>0.12834591599589501</v>
      </c>
      <c r="J10" s="17">
        <v>7.8365203169550104E-2</v>
      </c>
      <c r="K10" s="17">
        <v>7.8768459525484294E-2</v>
      </c>
      <c r="L10" s="17">
        <v>5.5760508478517302E-2</v>
      </c>
      <c r="M10" s="17"/>
      <c r="N10" s="17">
        <v>0.12753904352486201</v>
      </c>
      <c r="O10" s="17">
        <v>9.0193471987368407E-2</v>
      </c>
      <c r="P10" s="17">
        <v>0.135846347534267</v>
      </c>
      <c r="Q10" s="17">
        <v>0.10435458257357499</v>
      </c>
      <c r="R10" s="17"/>
      <c r="S10" s="17">
        <v>0.14062783742803001</v>
      </c>
      <c r="T10" s="17">
        <v>9.44106036270001E-2</v>
      </c>
      <c r="U10" s="17">
        <v>9.6449902067657703E-2</v>
      </c>
      <c r="V10" s="17">
        <v>9.5213850101783806E-2</v>
      </c>
      <c r="W10" s="17">
        <v>0.10095286363259499</v>
      </c>
      <c r="X10" s="17">
        <v>0.158293442508806</v>
      </c>
      <c r="Y10" s="17">
        <v>0.115491029014053</v>
      </c>
      <c r="Z10" s="17">
        <v>0.120939934264041</v>
      </c>
      <c r="AA10" s="17">
        <v>0.13121925598850401</v>
      </c>
      <c r="AB10" s="17">
        <v>9.2082655469731697E-2</v>
      </c>
      <c r="AC10" s="17">
        <v>9.2523409969766698E-2</v>
      </c>
      <c r="AD10" s="17">
        <v>9.8737206056988394E-2</v>
      </c>
      <c r="AE10" s="17"/>
      <c r="AF10" s="17">
        <v>0.121808340448296</v>
      </c>
      <c r="AG10" s="17">
        <v>0.122735287969859</v>
      </c>
      <c r="AH10" s="17">
        <v>0.118918948727314</v>
      </c>
      <c r="AI10" s="17">
        <v>0.107984312866043</v>
      </c>
      <c r="AJ10" s="17">
        <v>9.25640718146227E-2</v>
      </c>
      <c r="AK10" s="17">
        <v>0.112038830314045</v>
      </c>
      <c r="AL10" s="17">
        <v>0.11562048500032</v>
      </c>
      <c r="AM10" s="17">
        <v>0.15756944230554201</v>
      </c>
      <c r="AN10" s="17">
        <v>0.11166256144726</v>
      </c>
      <c r="AO10" s="17">
        <v>0.120856747933674</v>
      </c>
      <c r="AP10" s="17">
        <v>0.11377914770978401</v>
      </c>
      <c r="AQ10" s="17">
        <v>7.1988092673882106E-2</v>
      </c>
      <c r="AR10" s="17">
        <v>0.12098245542809399</v>
      </c>
      <c r="AS10" s="17">
        <v>0.15548344394001501</v>
      </c>
      <c r="AT10" s="17">
        <v>6.93774720622473E-2</v>
      </c>
      <c r="AU10" s="17">
        <v>0.16782123285759901</v>
      </c>
      <c r="AV10" s="17"/>
      <c r="AW10" s="17">
        <v>0.15272268078918799</v>
      </c>
      <c r="AX10" s="17">
        <v>0.107289945791345</v>
      </c>
      <c r="AY10" s="17">
        <v>0.113333736114883</v>
      </c>
      <c r="AZ10" s="17">
        <v>8.4058568289472002E-2</v>
      </c>
      <c r="BA10" s="17">
        <v>0.104903223425176</v>
      </c>
      <c r="BB10" s="17">
        <v>0.116147772849945</v>
      </c>
      <c r="BC10" s="17"/>
      <c r="BD10" s="17">
        <v>8.9408068483619305E-2</v>
      </c>
      <c r="BE10" s="17">
        <v>9.4393286016753106E-2</v>
      </c>
      <c r="BF10" s="17">
        <v>0.13451607841147301</v>
      </c>
      <c r="BG10" s="17">
        <v>0.18503031972703499</v>
      </c>
      <c r="BH10" s="17">
        <v>8.0448803153485807E-2</v>
      </c>
      <c r="BI10" s="17"/>
      <c r="BJ10" s="17">
        <v>9.5056080018657396E-2</v>
      </c>
      <c r="BK10" s="17">
        <v>0.199447181676911</v>
      </c>
      <c r="BL10" s="17"/>
      <c r="BM10" s="17">
        <v>0.104766073112953</v>
      </c>
      <c r="BN10" s="17">
        <v>0.15727336181943599</v>
      </c>
      <c r="BO10" s="17"/>
      <c r="BP10" s="17">
        <v>0.18166963510824599</v>
      </c>
      <c r="BQ10" s="17">
        <v>0.172044562697975</v>
      </c>
      <c r="BR10" s="17">
        <v>0.16560998502195101</v>
      </c>
      <c r="BS10" s="17">
        <v>9.1056906089741096E-2</v>
      </c>
      <c r="BT10" s="17"/>
      <c r="BU10" s="17">
        <v>0.123792699134556</v>
      </c>
      <c r="BV10" s="17">
        <v>0.101413738951879</v>
      </c>
      <c r="BW10" s="17"/>
      <c r="BX10" s="17">
        <v>0.175517996048596</v>
      </c>
      <c r="BY10" s="17">
        <v>8.9524454421427604E-2</v>
      </c>
      <c r="BZ10" s="17"/>
      <c r="CA10" s="17">
        <v>0.110117583835781</v>
      </c>
      <c r="CB10" s="17">
        <v>7.3695719702109905E-2</v>
      </c>
      <c r="CC10" s="17">
        <v>0.141412700252393</v>
      </c>
      <c r="CD10" s="17">
        <v>0.12429310801033</v>
      </c>
    </row>
    <row r="11" spans="2:82">
      <c r="B11" s="18" t="s">
        <v>283</v>
      </c>
      <c r="C11" s="17">
        <v>0.19599628772939601</v>
      </c>
      <c r="D11" s="17">
        <v>0.21106170874428001</v>
      </c>
      <c r="E11" s="17">
        <v>0.18074690427524101</v>
      </c>
      <c r="F11" s="17"/>
      <c r="G11" s="17">
        <v>0.261253832444518</v>
      </c>
      <c r="H11" s="17">
        <v>0.25381405700063803</v>
      </c>
      <c r="I11" s="17">
        <v>0.23066169418855301</v>
      </c>
      <c r="J11" s="17">
        <v>0.170447576004954</v>
      </c>
      <c r="K11" s="17">
        <v>0.160164914205252</v>
      </c>
      <c r="L11" s="17">
        <v>0.121912715539206</v>
      </c>
      <c r="M11" s="17"/>
      <c r="N11" s="17">
        <v>0.180393475591484</v>
      </c>
      <c r="O11" s="17">
        <v>0.19341991456369001</v>
      </c>
      <c r="P11" s="17">
        <v>0.20501161738486701</v>
      </c>
      <c r="Q11" s="17">
        <v>0.21097464176201</v>
      </c>
      <c r="R11" s="17"/>
      <c r="S11" s="17">
        <v>0.23961722022645501</v>
      </c>
      <c r="T11" s="17">
        <v>0.146550944862196</v>
      </c>
      <c r="U11" s="17">
        <v>0.199399707858015</v>
      </c>
      <c r="V11" s="17">
        <v>0.208147589819736</v>
      </c>
      <c r="W11" s="17">
        <v>0.20807450301109401</v>
      </c>
      <c r="X11" s="17">
        <v>0.18795462082358599</v>
      </c>
      <c r="Y11" s="17">
        <v>0.20249281371307501</v>
      </c>
      <c r="Z11" s="17">
        <v>0.188060549423052</v>
      </c>
      <c r="AA11" s="17">
        <v>0.21362829929249399</v>
      </c>
      <c r="AB11" s="17">
        <v>0.159905508606664</v>
      </c>
      <c r="AC11" s="17">
        <v>0.23449921131437501</v>
      </c>
      <c r="AD11" s="17">
        <v>0.12979919103748899</v>
      </c>
      <c r="AE11" s="17"/>
      <c r="AF11" s="17">
        <v>0.13068872225228201</v>
      </c>
      <c r="AG11" s="17">
        <v>0.27054863000130802</v>
      </c>
      <c r="AH11" s="17">
        <v>0.203136271366986</v>
      </c>
      <c r="AI11" s="17">
        <v>0.18797145660319201</v>
      </c>
      <c r="AJ11" s="17">
        <v>0.20778203899516401</v>
      </c>
      <c r="AK11" s="17">
        <v>0.20775131617271</v>
      </c>
      <c r="AL11" s="17">
        <v>0.21487953274584301</v>
      </c>
      <c r="AM11" s="17">
        <v>0.16349905973932</v>
      </c>
      <c r="AN11" s="17">
        <v>0.20327386230630501</v>
      </c>
      <c r="AO11" s="17">
        <v>0.160194766549004</v>
      </c>
      <c r="AP11" s="17">
        <v>0.19828763093770599</v>
      </c>
      <c r="AQ11" s="17">
        <v>0.169261642555394</v>
      </c>
      <c r="AR11" s="17">
        <v>0.20296053245377399</v>
      </c>
      <c r="AS11" s="17">
        <v>0.21556161380099201</v>
      </c>
      <c r="AT11" s="17">
        <v>0.17431075993930401</v>
      </c>
      <c r="AU11" s="17">
        <v>0.217584193213473</v>
      </c>
      <c r="AV11" s="17"/>
      <c r="AW11" s="17">
        <v>0.23684677905579199</v>
      </c>
      <c r="AX11" s="17">
        <v>0.196805232192758</v>
      </c>
      <c r="AY11" s="17">
        <v>0.190782806017366</v>
      </c>
      <c r="AZ11" s="17">
        <v>0.17517549415612299</v>
      </c>
      <c r="BA11" s="17">
        <v>0.143323429658546</v>
      </c>
      <c r="BB11" s="17">
        <v>0.21823017326560101</v>
      </c>
      <c r="BC11" s="17"/>
      <c r="BD11" s="17">
        <v>0.182824971069286</v>
      </c>
      <c r="BE11" s="17">
        <v>0.212543508502095</v>
      </c>
      <c r="BF11" s="17">
        <v>0.19037938026822099</v>
      </c>
      <c r="BG11" s="17">
        <v>0.216159323224316</v>
      </c>
      <c r="BH11" s="17">
        <v>0.25768970432761101</v>
      </c>
      <c r="BI11" s="17"/>
      <c r="BJ11" s="17">
        <v>0.17774364779730301</v>
      </c>
      <c r="BK11" s="17">
        <v>0.27624441921708498</v>
      </c>
      <c r="BL11" s="17"/>
      <c r="BM11" s="17">
        <v>0.19233617101103401</v>
      </c>
      <c r="BN11" s="17">
        <v>0.21559829300953001</v>
      </c>
      <c r="BO11" s="17"/>
      <c r="BP11" s="17">
        <v>0.23706823020020401</v>
      </c>
      <c r="BQ11" s="17">
        <v>0.235570978868125</v>
      </c>
      <c r="BR11" s="17">
        <v>0.247767083941758</v>
      </c>
      <c r="BS11" s="17">
        <v>0.181229091201417</v>
      </c>
      <c r="BT11" s="17"/>
      <c r="BU11" s="17">
        <v>0.184153283252245</v>
      </c>
      <c r="BV11" s="17">
        <v>0.21107194981146701</v>
      </c>
      <c r="BW11" s="17"/>
      <c r="BX11" s="17">
        <v>0.21976870059226999</v>
      </c>
      <c r="BY11" s="17">
        <v>0.18656682257423399</v>
      </c>
      <c r="BZ11" s="17"/>
      <c r="CA11" s="17">
        <v>0.15841053723232501</v>
      </c>
      <c r="CB11" s="17">
        <v>0.152886133072592</v>
      </c>
      <c r="CC11" s="17">
        <v>0.19246172422792801</v>
      </c>
      <c r="CD11" s="17">
        <v>0.251136913857747</v>
      </c>
    </row>
    <row r="12" spans="2:82">
      <c r="B12" s="18" t="s">
        <v>284</v>
      </c>
      <c r="C12" s="17">
        <v>0.22853352799684701</v>
      </c>
      <c r="D12" s="17">
        <v>0.23381065334253301</v>
      </c>
      <c r="E12" s="17">
        <v>0.22355365824598999</v>
      </c>
      <c r="F12" s="17"/>
      <c r="G12" s="17">
        <v>0.207440594024285</v>
      </c>
      <c r="H12" s="17">
        <v>0.19228417694545599</v>
      </c>
      <c r="I12" s="17">
        <v>0.200862405482964</v>
      </c>
      <c r="J12" s="17">
        <v>0.24181224508843999</v>
      </c>
      <c r="K12" s="17">
        <v>0.23265008821312699</v>
      </c>
      <c r="L12" s="17">
        <v>0.28115988771469602</v>
      </c>
      <c r="M12" s="17"/>
      <c r="N12" s="17">
        <v>0.24257802038374199</v>
      </c>
      <c r="O12" s="17">
        <v>0.24229409800763599</v>
      </c>
      <c r="P12" s="17">
        <v>0.21578954942598899</v>
      </c>
      <c r="Q12" s="17">
        <v>0.20743824261163199</v>
      </c>
      <c r="R12" s="17"/>
      <c r="S12" s="17">
        <v>0.18241474582779699</v>
      </c>
      <c r="T12" s="17">
        <v>0.24388574902333601</v>
      </c>
      <c r="U12" s="17">
        <v>0.25535786017755802</v>
      </c>
      <c r="V12" s="17">
        <v>0.22367334725929999</v>
      </c>
      <c r="W12" s="17">
        <v>0.197744062615893</v>
      </c>
      <c r="X12" s="17">
        <v>0.22328436930536799</v>
      </c>
      <c r="Y12" s="17">
        <v>0.23411435225638</v>
      </c>
      <c r="Z12" s="17">
        <v>0.244393877630628</v>
      </c>
      <c r="AA12" s="17">
        <v>0.21886303259748599</v>
      </c>
      <c r="AB12" s="17">
        <v>0.26753609217135499</v>
      </c>
      <c r="AC12" s="17">
        <v>0.21977223142262201</v>
      </c>
      <c r="AD12" s="17">
        <v>0.30489321399138303</v>
      </c>
      <c r="AE12" s="17"/>
      <c r="AF12" s="17">
        <v>0.157455505545713</v>
      </c>
      <c r="AG12" s="17">
        <v>0.171666504042606</v>
      </c>
      <c r="AH12" s="17">
        <v>0.17162768651348601</v>
      </c>
      <c r="AI12" s="17">
        <v>0.213710728393674</v>
      </c>
      <c r="AJ12" s="17">
        <v>0.23309592261166501</v>
      </c>
      <c r="AK12" s="17">
        <v>0.27183546698310901</v>
      </c>
      <c r="AL12" s="17">
        <v>0.26564143903422899</v>
      </c>
      <c r="AM12" s="17">
        <v>0.19319727906012399</v>
      </c>
      <c r="AN12" s="17">
        <v>0.24779683244254899</v>
      </c>
      <c r="AO12" s="17">
        <v>0.27173891497677</v>
      </c>
      <c r="AP12" s="17">
        <v>0.22741866127451099</v>
      </c>
      <c r="AQ12" s="17">
        <v>0.27077543018240002</v>
      </c>
      <c r="AR12" s="17">
        <v>0.22093149069706799</v>
      </c>
      <c r="AS12" s="17">
        <v>0.20097113188554599</v>
      </c>
      <c r="AT12" s="17">
        <v>0.25580978796147702</v>
      </c>
      <c r="AU12" s="17">
        <v>0.198611627679179</v>
      </c>
      <c r="AV12" s="17"/>
      <c r="AW12" s="17">
        <v>0.212903844880316</v>
      </c>
      <c r="AX12" s="17">
        <v>0.23215404131157699</v>
      </c>
      <c r="AY12" s="17">
        <v>0.22854409685032401</v>
      </c>
      <c r="AZ12" s="17">
        <v>0.24992628619736701</v>
      </c>
      <c r="BA12" s="17">
        <v>0.222444896868252</v>
      </c>
      <c r="BB12" s="17">
        <v>0.212020723259424</v>
      </c>
      <c r="BC12" s="17"/>
      <c r="BD12" s="17">
        <v>0.22061853933732201</v>
      </c>
      <c r="BE12" s="17">
        <v>0.224586993861836</v>
      </c>
      <c r="BF12" s="17">
        <v>0.23257822796553401</v>
      </c>
      <c r="BG12" s="17">
        <v>0.19711410458593001</v>
      </c>
      <c r="BH12" s="17">
        <v>0.28579897883837302</v>
      </c>
      <c r="BI12" s="17"/>
      <c r="BJ12" s="17">
        <v>0.24511743188017901</v>
      </c>
      <c r="BK12" s="17">
        <v>0.158146749537345</v>
      </c>
      <c r="BL12" s="17"/>
      <c r="BM12" s="17">
        <v>0.231333479137772</v>
      </c>
      <c r="BN12" s="17">
        <v>0.213949061413826</v>
      </c>
      <c r="BO12" s="17"/>
      <c r="BP12" s="17">
        <v>0.20011496006688401</v>
      </c>
      <c r="BQ12" s="17">
        <v>0.215788934126529</v>
      </c>
      <c r="BR12" s="17">
        <v>0.21425737715498999</v>
      </c>
      <c r="BS12" s="17">
        <v>0.23543470177091</v>
      </c>
      <c r="BT12" s="17"/>
      <c r="BU12" s="17">
        <v>0.240198286062724</v>
      </c>
      <c r="BV12" s="17">
        <v>0.213684766332562</v>
      </c>
      <c r="BW12" s="17"/>
      <c r="BX12" s="17">
        <v>0.230100527122515</v>
      </c>
      <c r="BY12" s="17">
        <v>0.22791196872396699</v>
      </c>
      <c r="BZ12" s="17"/>
      <c r="CA12" s="17">
        <v>0.25875150065671798</v>
      </c>
      <c r="CB12" s="17">
        <v>0.21219298703964401</v>
      </c>
      <c r="CC12" s="17">
        <v>0.27118223290010302</v>
      </c>
      <c r="CD12" s="17">
        <v>0.19067767601456301</v>
      </c>
    </row>
    <row r="13" spans="2:82">
      <c r="B13" s="18" t="s">
        <v>285</v>
      </c>
      <c r="C13" s="17">
        <v>0.23007115427612501</v>
      </c>
      <c r="D13" s="17">
        <v>0.23932518125004601</v>
      </c>
      <c r="E13" s="17">
        <v>0.22134362673675201</v>
      </c>
      <c r="F13" s="17"/>
      <c r="G13" s="17">
        <v>0.115718049900722</v>
      </c>
      <c r="H13" s="17">
        <v>0.15878799055751799</v>
      </c>
      <c r="I13" s="17">
        <v>0.19391177550636801</v>
      </c>
      <c r="J13" s="17">
        <v>0.25957385645963199</v>
      </c>
      <c r="K13" s="17">
        <v>0.30994611376585302</v>
      </c>
      <c r="L13" s="17">
        <v>0.316293095262073</v>
      </c>
      <c r="M13" s="17"/>
      <c r="N13" s="17">
        <v>0.25618212544392699</v>
      </c>
      <c r="O13" s="17">
        <v>0.22978903569769499</v>
      </c>
      <c r="P13" s="17">
        <v>0.20673095993920501</v>
      </c>
      <c r="Q13" s="17">
        <v>0.22395191120422001</v>
      </c>
      <c r="R13" s="17"/>
      <c r="S13" s="17">
        <v>0.17846787035160999</v>
      </c>
      <c r="T13" s="17">
        <v>0.28640360616379201</v>
      </c>
      <c r="U13" s="17">
        <v>0.20733633045032501</v>
      </c>
      <c r="V13" s="17">
        <v>0.21034908306609901</v>
      </c>
      <c r="W13" s="17">
        <v>0.30565931863958101</v>
      </c>
      <c r="X13" s="17">
        <v>0.20722315423117901</v>
      </c>
      <c r="Y13" s="17">
        <v>0.24775539938671601</v>
      </c>
      <c r="Z13" s="17">
        <v>0.21786559046368101</v>
      </c>
      <c r="AA13" s="17">
        <v>0.20782568312396199</v>
      </c>
      <c r="AB13" s="17">
        <v>0.23270423604388901</v>
      </c>
      <c r="AC13" s="17">
        <v>0.23627685279669799</v>
      </c>
      <c r="AD13" s="17">
        <v>0.27121064910092801</v>
      </c>
      <c r="AE13" s="17"/>
      <c r="AF13" s="17">
        <v>0.27458302106229399</v>
      </c>
      <c r="AG13" s="17">
        <v>0.178315820854928</v>
      </c>
      <c r="AH13" s="17">
        <v>0.194536557065696</v>
      </c>
      <c r="AI13" s="17">
        <v>0.25668207719816799</v>
      </c>
      <c r="AJ13" s="17">
        <v>0.21233547709459</v>
      </c>
      <c r="AK13" s="17">
        <v>0.18881383892294601</v>
      </c>
      <c r="AL13" s="17">
        <v>0.234195796178231</v>
      </c>
      <c r="AM13" s="17">
        <v>0.21995530555832599</v>
      </c>
      <c r="AN13" s="17">
        <v>0.228438698008847</v>
      </c>
      <c r="AO13" s="17">
        <v>0.23680008243824899</v>
      </c>
      <c r="AP13" s="17">
        <v>0.26081549136033499</v>
      </c>
      <c r="AQ13" s="17">
        <v>0.21797801020718099</v>
      </c>
      <c r="AR13" s="17">
        <v>0.312979269695282</v>
      </c>
      <c r="AS13" s="17">
        <v>0.23033915145672201</v>
      </c>
      <c r="AT13" s="17">
        <v>0.24713102692262601</v>
      </c>
      <c r="AU13" s="17">
        <v>0.24290070975664099</v>
      </c>
      <c r="AV13" s="17"/>
      <c r="AW13" s="17">
        <v>0.16970150625535499</v>
      </c>
      <c r="AX13" s="17">
        <v>0.24123680026368099</v>
      </c>
      <c r="AY13" s="17">
        <v>0.21353816014541899</v>
      </c>
      <c r="AZ13" s="17">
        <v>0.25541845160043197</v>
      </c>
      <c r="BA13" s="17">
        <v>0.283873053974253</v>
      </c>
      <c r="BB13" s="17">
        <v>0.25939403029698999</v>
      </c>
      <c r="BC13" s="17"/>
      <c r="BD13" s="17">
        <v>0.241521652250205</v>
      </c>
      <c r="BE13" s="17">
        <v>0.23384304529613301</v>
      </c>
      <c r="BF13" s="17">
        <v>0.232026093696242</v>
      </c>
      <c r="BG13" s="17">
        <v>0.17758385005979099</v>
      </c>
      <c r="BH13" s="17">
        <v>0.176169664596103</v>
      </c>
      <c r="BI13" s="17"/>
      <c r="BJ13" s="17">
        <v>0.25894152007418902</v>
      </c>
      <c r="BK13" s="17">
        <v>0.10044150864084</v>
      </c>
      <c r="BL13" s="17"/>
      <c r="BM13" s="17">
        <v>0.24300472219977901</v>
      </c>
      <c r="BN13" s="17">
        <v>0.16876442402515701</v>
      </c>
      <c r="BO13" s="17"/>
      <c r="BP13" s="17">
        <v>0.14342186878788099</v>
      </c>
      <c r="BQ13" s="17">
        <v>0.157707705319966</v>
      </c>
      <c r="BR13" s="17">
        <v>0.158181364406661</v>
      </c>
      <c r="BS13" s="17">
        <v>0.261663731640084</v>
      </c>
      <c r="BT13" s="17"/>
      <c r="BU13" s="17">
        <v>0.240198375195737</v>
      </c>
      <c r="BV13" s="17">
        <v>0.217179614742463</v>
      </c>
      <c r="BW13" s="17"/>
      <c r="BX13" s="17">
        <v>0.15406851687569301</v>
      </c>
      <c r="BY13" s="17">
        <v>0.26021804029908102</v>
      </c>
      <c r="BZ13" s="17"/>
      <c r="CA13" s="17">
        <v>0.28855755639716102</v>
      </c>
      <c r="CB13" s="17">
        <v>0.34838802643768302</v>
      </c>
      <c r="CC13" s="17">
        <v>0.183426745701815</v>
      </c>
      <c r="CD13" s="17">
        <v>0.15079583535174601</v>
      </c>
    </row>
    <row r="14" spans="2:82">
      <c r="B14" s="18" t="s">
        <v>195</v>
      </c>
      <c r="C14" s="19">
        <v>0.17600211413133501</v>
      </c>
      <c r="D14" s="19">
        <v>0.12769071169656601</v>
      </c>
      <c r="E14" s="19">
        <v>0.22243526870260999</v>
      </c>
      <c r="F14" s="19"/>
      <c r="G14" s="19">
        <v>0.13979586558489401</v>
      </c>
      <c r="H14" s="19">
        <v>0.13217779470443999</v>
      </c>
      <c r="I14" s="19">
        <v>0.18094668093425401</v>
      </c>
      <c r="J14" s="19">
        <v>0.21546389075768799</v>
      </c>
      <c r="K14" s="19">
        <v>0.185388219120976</v>
      </c>
      <c r="L14" s="19">
        <v>0.193427248579427</v>
      </c>
      <c r="M14" s="19"/>
      <c r="N14" s="19">
        <v>0.143581086307038</v>
      </c>
      <c r="O14" s="19">
        <v>0.19145342722748199</v>
      </c>
      <c r="P14" s="19">
        <v>0.15553899547906799</v>
      </c>
      <c r="Q14" s="19">
        <v>0.21090182693346199</v>
      </c>
      <c r="R14" s="19"/>
      <c r="S14" s="19">
        <v>0.16939181279236401</v>
      </c>
      <c r="T14" s="19">
        <v>0.185276351785297</v>
      </c>
      <c r="U14" s="19">
        <v>0.205217986311446</v>
      </c>
      <c r="V14" s="19">
        <v>0.23902001770586501</v>
      </c>
      <c r="W14" s="19">
        <v>0.13512310156997601</v>
      </c>
      <c r="X14" s="19">
        <v>0.15679927523286899</v>
      </c>
      <c r="Y14" s="19">
        <v>0.15075933782652601</v>
      </c>
      <c r="Z14" s="19">
        <v>0.19443955034735999</v>
      </c>
      <c r="AA14" s="19">
        <v>0.16680581559146601</v>
      </c>
      <c r="AB14" s="19">
        <v>0.16416080631702901</v>
      </c>
      <c r="AC14" s="19">
        <v>0.17728402353582101</v>
      </c>
      <c r="AD14" s="19">
        <v>0.162538523644919</v>
      </c>
      <c r="AE14" s="19"/>
      <c r="AF14" s="19">
        <v>0.219449238147151</v>
      </c>
      <c r="AG14" s="19">
        <v>0.180351357610815</v>
      </c>
      <c r="AH14" s="19">
        <v>0.267367418328886</v>
      </c>
      <c r="AI14" s="19">
        <v>0.19175056672576099</v>
      </c>
      <c r="AJ14" s="19">
        <v>0.20555237846363</v>
      </c>
      <c r="AK14" s="19">
        <v>0.16892526859799001</v>
      </c>
      <c r="AL14" s="19">
        <v>0.129510058841069</v>
      </c>
      <c r="AM14" s="19">
        <v>0.19580191454548601</v>
      </c>
      <c r="AN14" s="19">
        <v>0.152261831946608</v>
      </c>
      <c r="AO14" s="19">
        <v>0.15191162964671301</v>
      </c>
      <c r="AP14" s="19">
        <v>0.15608162655739299</v>
      </c>
      <c r="AQ14" s="19">
        <v>0.155823387789052</v>
      </c>
      <c r="AR14" s="19">
        <v>0.1172313738788</v>
      </c>
      <c r="AS14" s="19">
        <v>0.130314712393647</v>
      </c>
      <c r="AT14" s="19">
        <v>0.14186203944971301</v>
      </c>
      <c r="AU14" s="19">
        <v>0.10254172599415</v>
      </c>
      <c r="AV14" s="19"/>
      <c r="AW14" s="19">
        <v>0.14068716436304701</v>
      </c>
      <c r="AX14" s="19">
        <v>0.16980736504788899</v>
      </c>
      <c r="AY14" s="19">
        <v>0.20091858387975201</v>
      </c>
      <c r="AZ14" s="19">
        <v>0.195660015098652</v>
      </c>
      <c r="BA14" s="19">
        <v>0.206303034500358</v>
      </c>
      <c r="BB14" s="19">
        <v>0.158821392236736</v>
      </c>
      <c r="BC14" s="19"/>
      <c r="BD14" s="19">
        <v>0.22189408864858101</v>
      </c>
      <c r="BE14" s="19">
        <v>0.188424565825349</v>
      </c>
      <c r="BF14" s="19">
        <v>0.14915324010426501</v>
      </c>
      <c r="BG14" s="19">
        <v>0.139638113924441</v>
      </c>
      <c r="BH14" s="19">
        <v>0.120685761892958</v>
      </c>
      <c r="BI14" s="19"/>
      <c r="BJ14" s="19">
        <v>0.179355578835806</v>
      </c>
      <c r="BK14" s="19">
        <v>0.156384741405241</v>
      </c>
      <c r="BL14" s="19"/>
      <c r="BM14" s="19">
        <v>0.18002126861415099</v>
      </c>
      <c r="BN14" s="19">
        <v>0.15499383569392799</v>
      </c>
      <c r="BO14" s="19"/>
      <c r="BP14" s="19">
        <v>0.14616056616554499</v>
      </c>
      <c r="BQ14" s="19">
        <v>0.14149946278688399</v>
      </c>
      <c r="BR14" s="19">
        <v>0.163725596220265</v>
      </c>
      <c r="BS14" s="19">
        <v>0.185571597105533</v>
      </c>
      <c r="BT14" s="19"/>
      <c r="BU14" s="19">
        <v>0.15354703394574601</v>
      </c>
      <c r="BV14" s="19">
        <v>0.204586516134803</v>
      </c>
      <c r="BW14" s="19"/>
      <c r="BX14" s="19">
        <v>0.132045917581776</v>
      </c>
      <c r="BY14" s="19">
        <v>0.19343759390818099</v>
      </c>
      <c r="BZ14" s="19"/>
      <c r="CA14" s="19">
        <v>9.85591200098445E-2</v>
      </c>
      <c r="CB14" s="19">
        <v>0.170964464102453</v>
      </c>
      <c r="CC14" s="19">
        <v>0.15318860330394601</v>
      </c>
      <c r="CD14" s="19">
        <v>0.225503728857844</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G18"/>
  <sheetViews>
    <sheetView showGridLines="0" workbookViewId="0">
      <pane xSplit="2" topLeftCell="C1" activePane="topRight" state="frozen"/>
      <selection pane="topRight"/>
    </sheetView>
  </sheetViews>
  <sheetFormatPr defaultColWidth="10.85546875" defaultRowHeight="14.45"/>
  <cols>
    <col min="2" max="2" width="25.7109375" customWidth="1"/>
    <col min="3" max="7" width="20.7109375" customWidth="1"/>
  </cols>
  <sheetData>
    <row r="2" spans="2:7" ht="40.15" customHeight="1">
      <c r="D2" s="31" t="s">
        <v>491</v>
      </c>
      <c r="E2" s="32"/>
      <c r="F2" s="32"/>
      <c r="G2" s="32"/>
    </row>
    <row r="6" spans="2:7" ht="49.9" customHeight="1">
      <c r="B6" s="20" t="s">
        <v>32</v>
      </c>
      <c r="C6" s="20" t="s">
        <v>492</v>
      </c>
      <c r="D6" s="20" t="s">
        <v>493</v>
      </c>
      <c r="E6" s="20" t="s">
        <v>494</v>
      </c>
      <c r="F6" s="20" t="s">
        <v>495</v>
      </c>
    </row>
    <row r="7" spans="2:7">
      <c r="B7" s="18" t="s">
        <v>183</v>
      </c>
      <c r="C7" s="17">
        <v>0.21316940792404601</v>
      </c>
      <c r="D7" s="17">
        <v>0.14183961517539301</v>
      </c>
      <c r="E7" s="17">
        <v>0.18705212614349001</v>
      </c>
      <c r="F7" s="17">
        <v>0.20005272476401201</v>
      </c>
    </row>
    <row r="8" spans="2:7">
      <c r="B8" s="18" t="s">
        <v>184</v>
      </c>
      <c r="C8" s="17">
        <v>0.394456317028265</v>
      </c>
      <c r="D8" s="17">
        <v>0.33922106486689602</v>
      </c>
      <c r="E8" s="17">
        <v>0.42916031285956902</v>
      </c>
      <c r="F8" s="17">
        <v>0.40177882130929299</v>
      </c>
    </row>
    <row r="9" spans="2:7">
      <c r="B9" s="18" t="s">
        <v>185</v>
      </c>
      <c r="C9" s="17">
        <v>0.25276839686977898</v>
      </c>
      <c r="D9" s="17">
        <v>0.27283568516814999</v>
      </c>
      <c r="E9" s="17">
        <v>0.219133478777743</v>
      </c>
      <c r="F9" s="17">
        <v>0.23325843455041001</v>
      </c>
    </row>
    <row r="10" spans="2:7">
      <c r="B10" s="18" t="s">
        <v>186</v>
      </c>
      <c r="C10" s="17">
        <v>0.109245252392754</v>
      </c>
      <c r="D10" s="17">
        <v>0.18345615982466301</v>
      </c>
      <c r="E10" s="17">
        <v>0.126679779104344</v>
      </c>
      <c r="F10" s="17">
        <v>0.13239454758578001</v>
      </c>
    </row>
    <row r="11" spans="2:7">
      <c r="B11" s="18" t="s">
        <v>187</v>
      </c>
      <c r="C11" s="17">
        <v>3.0360625785156099E-2</v>
      </c>
      <c r="D11" s="17">
        <v>6.2647474964898697E-2</v>
      </c>
      <c r="E11" s="17">
        <v>3.79743031148531E-2</v>
      </c>
      <c r="F11" s="17">
        <v>3.2515471790505401E-2</v>
      </c>
    </row>
    <row r="12" spans="2:7">
      <c r="B12" s="16" t="s">
        <v>17</v>
      </c>
      <c r="C12" s="16"/>
      <c r="D12" s="16"/>
      <c r="E12" s="16"/>
      <c r="F12" s="16"/>
    </row>
    <row r="13" spans="2:7">
      <c r="B13" t="s">
        <v>427</v>
      </c>
    </row>
    <row r="14" spans="2:7">
      <c r="B14" t="s">
        <v>428</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D19"/>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127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4000</v>
      </c>
      <c r="D7" s="10">
        <v>1939</v>
      </c>
      <c r="E7" s="10">
        <v>2046</v>
      </c>
      <c r="F7" s="10"/>
      <c r="G7" s="10">
        <v>507</v>
      </c>
      <c r="H7" s="10">
        <v>673</v>
      </c>
      <c r="I7" s="10">
        <v>679</v>
      </c>
      <c r="J7" s="10">
        <v>694</v>
      </c>
      <c r="K7" s="10">
        <v>583</v>
      </c>
      <c r="L7" s="10">
        <v>864</v>
      </c>
      <c r="M7" s="10"/>
      <c r="N7" s="10">
        <v>1176</v>
      </c>
      <c r="O7" s="10">
        <v>1114</v>
      </c>
      <c r="P7" s="10">
        <v>776</v>
      </c>
      <c r="Q7" s="10">
        <v>908</v>
      </c>
      <c r="R7" s="10"/>
      <c r="S7" s="10">
        <v>574</v>
      </c>
      <c r="T7" s="10">
        <v>560</v>
      </c>
      <c r="U7" s="10">
        <v>305</v>
      </c>
      <c r="V7" s="10">
        <v>330</v>
      </c>
      <c r="W7" s="10">
        <v>304</v>
      </c>
      <c r="X7" s="10">
        <v>355</v>
      </c>
      <c r="Y7" s="10">
        <v>358</v>
      </c>
      <c r="Z7" s="10">
        <v>172</v>
      </c>
      <c r="AA7" s="10">
        <v>462</v>
      </c>
      <c r="AB7" s="10">
        <v>301</v>
      </c>
      <c r="AC7" s="10">
        <v>187</v>
      </c>
      <c r="AD7" s="10">
        <v>92</v>
      </c>
      <c r="AE7" s="10"/>
      <c r="AF7" s="10">
        <v>22</v>
      </c>
      <c r="AG7" s="10">
        <v>168</v>
      </c>
      <c r="AH7" s="10">
        <v>275</v>
      </c>
      <c r="AI7" s="10">
        <v>282</v>
      </c>
      <c r="AJ7" s="10">
        <v>377</v>
      </c>
      <c r="AK7" s="10">
        <v>418</v>
      </c>
      <c r="AL7" s="10">
        <v>384</v>
      </c>
      <c r="AM7" s="10">
        <v>288</v>
      </c>
      <c r="AN7" s="10">
        <v>285</v>
      </c>
      <c r="AO7" s="10">
        <v>237</v>
      </c>
      <c r="AP7" s="10">
        <v>287</v>
      </c>
      <c r="AQ7" s="10">
        <v>228</v>
      </c>
      <c r="AR7" s="10">
        <v>162</v>
      </c>
      <c r="AS7" s="10">
        <v>96</v>
      </c>
      <c r="AT7" s="10">
        <v>94</v>
      </c>
      <c r="AU7" s="10">
        <v>210</v>
      </c>
      <c r="AV7" s="10"/>
      <c r="AW7" s="10">
        <v>908</v>
      </c>
      <c r="AX7" s="10">
        <v>1094</v>
      </c>
      <c r="AY7" s="10">
        <v>505</v>
      </c>
      <c r="AZ7" s="10">
        <v>814</v>
      </c>
      <c r="BA7" s="10">
        <v>451</v>
      </c>
      <c r="BB7" s="10">
        <v>226</v>
      </c>
      <c r="BC7" s="10"/>
      <c r="BD7" s="10">
        <v>885</v>
      </c>
      <c r="BE7" s="10">
        <v>865</v>
      </c>
      <c r="BF7" s="10">
        <v>1105</v>
      </c>
      <c r="BG7" s="10">
        <v>505</v>
      </c>
      <c r="BH7" s="10">
        <v>66</v>
      </c>
      <c r="BI7" s="10"/>
      <c r="BJ7" s="10">
        <v>3248</v>
      </c>
      <c r="BK7" s="10">
        <v>725</v>
      </c>
      <c r="BL7" s="10"/>
      <c r="BM7" s="10">
        <v>3322</v>
      </c>
      <c r="BN7" s="10">
        <v>662</v>
      </c>
      <c r="BO7" s="10"/>
      <c r="BP7" s="10">
        <v>469</v>
      </c>
      <c r="BQ7" s="10">
        <v>437</v>
      </c>
      <c r="BR7" s="10">
        <v>184</v>
      </c>
      <c r="BS7" s="10">
        <v>2744</v>
      </c>
      <c r="BT7" s="10"/>
      <c r="BU7" s="10">
        <v>2261</v>
      </c>
      <c r="BV7" s="10">
        <v>1739</v>
      </c>
      <c r="BW7" s="10"/>
      <c r="BX7" s="10">
        <v>1136</v>
      </c>
      <c r="BY7" s="10">
        <v>2864</v>
      </c>
      <c r="BZ7" s="10"/>
      <c r="CA7" s="10">
        <v>318</v>
      </c>
      <c r="CB7" s="10">
        <v>1157</v>
      </c>
      <c r="CC7" s="10">
        <v>1330</v>
      </c>
      <c r="CD7" s="10">
        <v>1195</v>
      </c>
    </row>
    <row r="8" spans="2:82" ht="30" customHeight="1">
      <c r="B8" s="11" t="s">
        <v>99</v>
      </c>
      <c r="C8" s="11">
        <v>4000</v>
      </c>
      <c r="D8" s="11">
        <v>1969</v>
      </c>
      <c r="E8" s="11">
        <v>2016</v>
      </c>
      <c r="F8" s="11"/>
      <c r="G8" s="11">
        <v>557</v>
      </c>
      <c r="H8" s="11">
        <v>682</v>
      </c>
      <c r="I8" s="11">
        <v>683</v>
      </c>
      <c r="J8" s="11">
        <v>680</v>
      </c>
      <c r="K8" s="11">
        <v>561</v>
      </c>
      <c r="L8" s="11">
        <v>837</v>
      </c>
      <c r="M8" s="11"/>
      <c r="N8" s="11">
        <v>1073</v>
      </c>
      <c r="O8" s="11">
        <v>1033</v>
      </c>
      <c r="P8" s="11">
        <v>874</v>
      </c>
      <c r="Q8" s="11">
        <v>994</v>
      </c>
      <c r="R8" s="11"/>
      <c r="S8" s="11">
        <v>560</v>
      </c>
      <c r="T8" s="11">
        <v>520</v>
      </c>
      <c r="U8" s="11">
        <v>320</v>
      </c>
      <c r="V8" s="11">
        <v>360</v>
      </c>
      <c r="W8" s="11">
        <v>280</v>
      </c>
      <c r="X8" s="11">
        <v>360</v>
      </c>
      <c r="Y8" s="11">
        <v>320</v>
      </c>
      <c r="Z8" s="11">
        <v>160</v>
      </c>
      <c r="AA8" s="11">
        <v>440</v>
      </c>
      <c r="AB8" s="11">
        <v>360</v>
      </c>
      <c r="AC8" s="11">
        <v>200</v>
      </c>
      <c r="AD8" s="11">
        <v>120</v>
      </c>
      <c r="AE8" s="11"/>
      <c r="AF8" s="11">
        <v>22</v>
      </c>
      <c r="AG8" s="11">
        <v>177</v>
      </c>
      <c r="AH8" s="11">
        <v>280</v>
      </c>
      <c r="AI8" s="11">
        <v>287</v>
      </c>
      <c r="AJ8" s="11">
        <v>395</v>
      </c>
      <c r="AK8" s="11">
        <v>429</v>
      </c>
      <c r="AL8" s="11">
        <v>390</v>
      </c>
      <c r="AM8" s="11">
        <v>290</v>
      </c>
      <c r="AN8" s="11">
        <v>280</v>
      </c>
      <c r="AO8" s="11">
        <v>233</v>
      </c>
      <c r="AP8" s="11">
        <v>282</v>
      </c>
      <c r="AQ8" s="11">
        <v>223</v>
      </c>
      <c r="AR8" s="11">
        <v>157</v>
      </c>
      <c r="AS8" s="11">
        <v>93</v>
      </c>
      <c r="AT8" s="11">
        <v>88</v>
      </c>
      <c r="AU8" s="11">
        <v>190</v>
      </c>
      <c r="AV8" s="11"/>
      <c r="AW8" s="11">
        <v>917</v>
      </c>
      <c r="AX8" s="11">
        <v>1077</v>
      </c>
      <c r="AY8" s="11">
        <v>513</v>
      </c>
      <c r="AZ8" s="11">
        <v>814</v>
      </c>
      <c r="BA8" s="11">
        <v>445</v>
      </c>
      <c r="BB8" s="11">
        <v>232</v>
      </c>
      <c r="BC8" s="11"/>
      <c r="BD8" s="11">
        <v>913</v>
      </c>
      <c r="BE8" s="11">
        <v>890</v>
      </c>
      <c r="BF8" s="11">
        <v>1073</v>
      </c>
      <c r="BG8" s="11">
        <v>480</v>
      </c>
      <c r="BH8" s="11">
        <v>62</v>
      </c>
      <c r="BI8" s="11"/>
      <c r="BJ8" s="11">
        <v>3244</v>
      </c>
      <c r="BK8" s="11">
        <v>730</v>
      </c>
      <c r="BL8" s="11"/>
      <c r="BM8" s="11">
        <v>3316</v>
      </c>
      <c r="BN8" s="11">
        <v>667</v>
      </c>
      <c r="BO8" s="11"/>
      <c r="BP8" s="11">
        <v>471</v>
      </c>
      <c r="BQ8" s="11">
        <v>437</v>
      </c>
      <c r="BR8" s="11">
        <v>185</v>
      </c>
      <c r="BS8" s="11">
        <v>2738</v>
      </c>
      <c r="BT8" s="11"/>
      <c r="BU8" s="11">
        <v>2240</v>
      </c>
      <c r="BV8" s="11">
        <v>1760</v>
      </c>
      <c r="BW8" s="11"/>
      <c r="BX8" s="11">
        <v>1136</v>
      </c>
      <c r="BY8" s="11">
        <v>2864</v>
      </c>
      <c r="BZ8" s="11"/>
      <c r="CA8" s="11">
        <v>316</v>
      </c>
      <c r="CB8" s="11">
        <v>1170</v>
      </c>
      <c r="CC8" s="11">
        <v>1301</v>
      </c>
      <c r="CD8" s="11">
        <v>1213</v>
      </c>
    </row>
    <row r="9" spans="2:82">
      <c r="B9" s="18" t="s">
        <v>119</v>
      </c>
      <c r="C9" s="17">
        <v>0.104856364506835</v>
      </c>
      <c r="D9" s="17">
        <v>0.105411761464029</v>
      </c>
      <c r="E9" s="17">
        <v>0.10460771105269701</v>
      </c>
      <c r="F9" s="17"/>
      <c r="G9" s="17">
        <v>0.10928128458556299</v>
      </c>
      <c r="H9" s="17">
        <v>0.134371626992806</v>
      </c>
      <c r="I9" s="17">
        <v>0.13758982118462099</v>
      </c>
      <c r="J9" s="17">
        <v>7.9237101424279893E-2</v>
      </c>
      <c r="K9" s="17">
        <v>6.5672332117943197E-2</v>
      </c>
      <c r="L9" s="17">
        <v>9.8220013523242902E-2</v>
      </c>
      <c r="M9" s="17"/>
      <c r="N9" s="17">
        <v>0.13674524555409001</v>
      </c>
      <c r="O9" s="17">
        <v>0.10974913497378901</v>
      </c>
      <c r="P9" s="17">
        <v>0.10172110969807199</v>
      </c>
      <c r="Q9" s="17">
        <v>6.8820066412611E-2</v>
      </c>
      <c r="R9" s="17"/>
      <c r="S9" s="17">
        <v>0.16266763845592799</v>
      </c>
      <c r="T9" s="17">
        <v>7.5972157441820204E-2</v>
      </c>
      <c r="U9" s="17">
        <v>6.7486677505541895E-2</v>
      </c>
      <c r="V9" s="17">
        <v>8.6635337800385306E-2</v>
      </c>
      <c r="W9" s="17">
        <v>9.7794648629749001E-2</v>
      </c>
      <c r="X9" s="17">
        <v>9.4658650243931705E-2</v>
      </c>
      <c r="Y9" s="17">
        <v>9.0508148318643497E-2</v>
      </c>
      <c r="Z9" s="17">
        <v>0.140415995589806</v>
      </c>
      <c r="AA9" s="17">
        <v>0.111981108344384</v>
      </c>
      <c r="AB9" s="17">
        <v>0.132889372993681</v>
      </c>
      <c r="AC9" s="17">
        <v>9.2390664709411804E-2</v>
      </c>
      <c r="AD9" s="17">
        <v>6.3019208614996006E-2</v>
      </c>
      <c r="AE9" s="17"/>
      <c r="AF9" s="17">
        <v>0</v>
      </c>
      <c r="AG9" s="17">
        <v>8.1711971104229397E-2</v>
      </c>
      <c r="AH9" s="17">
        <v>6.2794726809598397E-2</v>
      </c>
      <c r="AI9" s="17">
        <v>7.3493533055989199E-2</v>
      </c>
      <c r="AJ9" s="17">
        <v>9.4539201694783706E-2</v>
      </c>
      <c r="AK9" s="17">
        <v>0.111797499206234</v>
      </c>
      <c r="AL9" s="17">
        <v>0.11513817952243301</v>
      </c>
      <c r="AM9" s="17">
        <v>7.08112368599918E-2</v>
      </c>
      <c r="AN9" s="17">
        <v>0.105870684599033</v>
      </c>
      <c r="AO9" s="17">
        <v>0.116300027119822</v>
      </c>
      <c r="AP9" s="17">
        <v>0.106713053627655</v>
      </c>
      <c r="AQ9" s="17">
        <v>0.152068200305646</v>
      </c>
      <c r="AR9" s="17">
        <v>0.10435565529671301</v>
      </c>
      <c r="AS9" s="17">
        <v>0.124099950488086</v>
      </c>
      <c r="AT9" s="17">
        <v>0.202386516919148</v>
      </c>
      <c r="AU9" s="17">
        <v>0.218775617591106</v>
      </c>
      <c r="AV9" s="17"/>
      <c r="AW9" s="17">
        <v>0.16659010901113699</v>
      </c>
      <c r="AX9" s="17">
        <v>8.9535094012939298E-2</v>
      </c>
      <c r="AY9" s="17">
        <v>0.103728300319316</v>
      </c>
      <c r="AZ9" s="17">
        <v>7.38030589771978E-2</v>
      </c>
      <c r="BA9" s="17">
        <v>7.5008326236070594E-2</v>
      </c>
      <c r="BB9" s="17">
        <v>0.101605784654556</v>
      </c>
      <c r="BC9" s="17"/>
      <c r="BD9" s="17">
        <v>6.3816059533522304E-2</v>
      </c>
      <c r="BE9" s="17">
        <v>7.3570570246413197E-2</v>
      </c>
      <c r="BF9" s="17">
        <v>0.13347467275053301</v>
      </c>
      <c r="BG9" s="17">
        <v>0.20370063585523701</v>
      </c>
      <c r="BH9" s="17">
        <v>0.20341778657812601</v>
      </c>
      <c r="BI9" s="17"/>
      <c r="BJ9" s="17">
        <v>8.2171851260667103E-2</v>
      </c>
      <c r="BK9" s="17">
        <v>0.20954375029612801</v>
      </c>
      <c r="BL9" s="17"/>
      <c r="BM9" s="17">
        <v>9.5667396307192107E-2</v>
      </c>
      <c r="BN9" s="17">
        <v>0.15180401550779801</v>
      </c>
      <c r="BO9" s="17"/>
      <c r="BP9" s="17">
        <v>0.16956291963153</v>
      </c>
      <c r="BQ9" s="17">
        <v>0.169734922949108</v>
      </c>
      <c r="BR9" s="17">
        <v>0.16878458226589099</v>
      </c>
      <c r="BS9" s="17">
        <v>7.8429085991954695E-2</v>
      </c>
      <c r="BT9" s="17"/>
      <c r="BU9" s="17">
        <v>0.16047257558581601</v>
      </c>
      <c r="BV9" s="17">
        <v>3.4059194233911898E-2</v>
      </c>
      <c r="BW9" s="17"/>
      <c r="BX9" s="17">
        <v>0.36920739050242901</v>
      </c>
      <c r="BY9" s="17">
        <v>0</v>
      </c>
      <c r="BZ9" s="17"/>
      <c r="CA9" s="17">
        <v>0.11990558816952</v>
      </c>
      <c r="CB9" s="17">
        <v>3.0981100306939801E-2</v>
      </c>
      <c r="CC9" s="17">
        <v>0.16639307995899699</v>
      </c>
      <c r="CD9" s="17">
        <v>0.106159680775626</v>
      </c>
    </row>
    <row r="10" spans="2:82" ht="28.9">
      <c r="B10" s="18" t="s">
        <v>120</v>
      </c>
      <c r="C10" s="17">
        <v>0.17914760508906999</v>
      </c>
      <c r="D10" s="17">
        <v>0.18792891096030701</v>
      </c>
      <c r="E10" s="17">
        <v>0.17093225184640701</v>
      </c>
      <c r="F10" s="17"/>
      <c r="G10" s="17">
        <v>0.26806637649290899</v>
      </c>
      <c r="H10" s="17">
        <v>0.21153388406451501</v>
      </c>
      <c r="I10" s="17">
        <v>0.17383697829588399</v>
      </c>
      <c r="J10" s="17">
        <v>0.15362092303727301</v>
      </c>
      <c r="K10" s="17">
        <v>0.154306902741808</v>
      </c>
      <c r="L10" s="17">
        <v>0.135291768095406</v>
      </c>
      <c r="M10" s="17"/>
      <c r="N10" s="17">
        <v>0.21192211741873701</v>
      </c>
      <c r="O10" s="17">
        <v>0.16023296898842801</v>
      </c>
      <c r="P10" s="17">
        <v>0.18375936799582199</v>
      </c>
      <c r="Q10" s="17">
        <v>0.15677736693689601</v>
      </c>
      <c r="R10" s="17"/>
      <c r="S10" s="17">
        <v>0.228662791306699</v>
      </c>
      <c r="T10" s="17">
        <v>0.16023829452586899</v>
      </c>
      <c r="U10" s="17">
        <v>0.19166075220154699</v>
      </c>
      <c r="V10" s="17">
        <v>0.14166633669925299</v>
      </c>
      <c r="W10" s="17">
        <v>0.16228623256583199</v>
      </c>
      <c r="X10" s="17">
        <v>0.205716921149703</v>
      </c>
      <c r="Y10" s="17">
        <v>0.17386647093512</v>
      </c>
      <c r="Z10" s="17">
        <v>0.13672130458005399</v>
      </c>
      <c r="AA10" s="17">
        <v>0.183071565593354</v>
      </c>
      <c r="AB10" s="17">
        <v>0.168074707086034</v>
      </c>
      <c r="AC10" s="17">
        <v>0.124239133352643</v>
      </c>
      <c r="AD10" s="17">
        <v>0.249707648180751</v>
      </c>
      <c r="AE10" s="17"/>
      <c r="AF10" s="17">
        <v>0.33998287402983901</v>
      </c>
      <c r="AG10" s="17">
        <v>0.15375141018255301</v>
      </c>
      <c r="AH10" s="17">
        <v>0.15762215494999299</v>
      </c>
      <c r="AI10" s="17">
        <v>0.13013146776065801</v>
      </c>
      <c r="AJ10" s="17">
        <v>0.181398585642849</v>
      </c>
      <c r="AK10" s="17">
        <v>0.16465341052749699</v>
      </c>
      <c r="AL10" s="17">
        <v>0.18727406070611499</v>
      </c>
      <c r="AM10" s="17">
        <v>0.142851950672191</v>
      </c>
      <c r="AN10" s="17">
        <v>0.19488119041000901</v>
      </c>
      <c r="AO10" s="17">
        <v>0.17698969396922901</v>
      </c>
      <c r="AP10" s="17">
        <v>0.211469888050344</v>
      </c>
      <c r="AQ10" s="17">
        <v>0.22854157038548001</v>
      </c>
      <c r="AR10" s="17">
        <v>0.146430787151482</v>
      </c>
      <c r="AS10" s="17">
        <v>0.22166268064637801</v>
      </c>
      <c r="AT10" s="17">
        <v>0.213522553540308</v>
      </c>
      <c r="AU10" s="17">
        <v>0.21842345564407301</v>
      </c>
      <c r="AV10" s="17"/>
      <c r="AW10" s="17">
        <v>0.23367468593176899</v>
      </c>
      <c r="AX10" s="17">
        <v>0.17409251834379999</v>
      </c>
      <c r="AY10" s="17">
        <v>0.17237687900857501</v>
      </c>
      <c r="AZ10" s="17">
        <v>0.14209137236614</v>
      </c>
      <c r="BA10" s="17">
        <v>0.16098180390987801</v>
      </c>
      <c r="BB10" s="17">
        <v>0.168475712660138</v>
      </c>
      <c r="BC10" s="17"/>
      <c r="BD10" s="17">
        <v>0.120609013064854</v>
      </c>
      <c r="BE10" s="17">
        <v>0.1701166430711</v>
      </c>
      <c r="BF10" s="17">
        <v>0.20052767781348099</v>
      </c>
      <c r="BG10" s="17">
        <v>0.26934215561703001</v>
      </c>
      <c r="BH10" s="17">
        <v>0.28756807337700102</v>
      </c>
      <c r="BI10" s="17"/>
      <c r="BJ10" s="17">
        <v>0.15794205522066601</v>
      </c>
      <c r="BK10" s="17">
        <v>0.27646654170314799</v>
      </c>
      <c r="BL10" s="17"/>
      <c r="BM10" s="17">
        <v>0.17165537868302899</v>
      </c>
      <c r="BN10" s="17">
        <v>0.217792157992209</v>
      </c>
      <c r="BO10" s="17"/>
      <c r="BP10" s="17">
        <v>0.22092648393646699</v>
      </c>
      <c r="BQ10" s="17">
        <v>0.28304189781439498</v>
      </c>
      <c r="BR10" s="17">
        <v>0.28859363148292499</v>
      </c>
      <c r="BS10" s="17">
        <v>0.14854402983262199</v>
      </c>
      <c r="BT10" s="17"/>
      <c r="BU10" s="17">
        <v>0.24227779589332599</v>
      </c>
      <c r="BV10" s="17">
        <v>9.8785444830004898E-2</v>
      </c>
      <c r="BW10" s="17"/>
      <c r="BX10" s="17">
        <v>0.63079260949757099</v>
      </c>
      <c r="BY10" s="17">
        <v>0</v>
      </c>
      <c r="BZ10" s="17"/>
      <c r="CA10" s="17">
        <v>0.17035143890961801</v>
      </c>
      <c r="CB10" s="17">
        <v>9.1525886960142994E-2</v>
      </c>
      <c r="CC10" s="17">
        <v>0.248502023499518</v>
      </c>
      <c r="CD10" s="17">
        <v>0.191533247448859</v>
      </c>
    </row>
    <row r="11" spans="2:82" ht="28.9">
      <c r="B11" s="18" t="s">
        <v>121</v>
      </c>
      <c r="C11" s="17">
        <v>0.18642835467958499</v>
      </c>
      <c r="D11" s="17">
        <v>0.17996437026020901</v>
      </c>
      <c r="E11" s="17">
        <v>0.19100453317219901</v>
      </c>
      <c r="F11" s="17"/>
      <c r="G11" s="17">
        <v>0.17164409139534101</v>
      </c>
      <c r="H11" s="17">
        <v>0.16985405141992799</v>
      </c>
      <c r="I11" s="17">
        <v>0.18912966957564201</v>
      </c>
      <c r="J11" s="17">
        <v>0.19919978986201101</v>
      </c>
      <c r="K11" s="17">
        <v>0.19592043656258101</v>
      </c>
      <c r="L11" s="17">
        <v>0.19083265997871299</v>
      </c>
      <c r="M11" s="17"/>
      <c r="N11" s="17">
        <v>0.217030811167987</v>
      </c>
      <c r="O11" s="17">
        <v>0.20256908934770401</v>
      </c>
      <c r="P11" s="17">
        <v>0.17202328942727599</v>
      </c>
      <c r="Q11" s="17">
        <v>0.150550285360604</v>
      </c>
      <c r="R11" s="17"/>
      <c r="S11" s="17">
        <v>0.17428885029751801</v>
      </c>
      <c r="T11" s="17">
        <v>0.22333838826675301</v>
      </c>
      <c r="U11" s="17">
        <v>0.176180472170264</v>
      </c>
      <c r="V11" s="17">
        <v>0.16310446883762</v>
      </c>
      <c r="W11" s="17">
        <v>0.16595650194658701</v>
      </c>
      <c r="X11" s="17">
        <v>0.168073248590486</v>
      </c>
      <c r="Y11" s="17">
        <v>0.19658341649500899</v>
      </c>
      <c r="Z11" s="17">
        <v>0.21237306739001799</v>
      </c>
      <c r="AA11" s="17">
        <v>0.185201489359689</v>
      </c>
      <c r="AB11" s="17">
        <v>0.22487293275355799</v>
      </c>
      <c r="AC11" s="17">
        <v>0.18186097509003901</v>
      </c>
      <c r="AD11" s="17">
        <v>0.118388786555299</v>
      </c>
      <c r="AE11" s="17"/>
      <c r="AF11" s="17">
        <v>0.25505596215221599</v>
      </c>
      <c r="AG11" s="17">
        <v>0.17022757684765</v>
      </c>
      <c r="AH11" s="17">
        <v>0.17474198463465401</v>
      </c>
      <c r="AI11" s="17">
        <v>0.23384655396715301</v>
      </c>
      <c r="AJ11" s="17">
        <v>0.20545963668821901</v>
      </c>
      <c r="AK11" s="17">
        <v>0.154604558978443</v>
      </c>
      <c r="AL11" s="17">
        <v>0.197618119795272</v>
      </c>
      <c r="AM11" s="17">
        <v>0.20002104541393501</v>
      </c>
      <c r="AN11" s="17">
        <v>0.16514968453808401</v>
      </c>
      <c r="AO11" s="17">
        <v>0.22114909634444399</v>
      </c>
      <c r="AP11" s="17">
        <v>0.151615840698823</v>
      </c>
      <c r="AQ11" s="17">
        <v>0.18806627456123501</v>
      </c>
      <c r="AR11" s="17">
        <v>0.22419605669279</v>
      </c>
      <c r="AS11" s="17">
        <v>0.176317411978689</v>
      </c>
      <c r="AT11" s="17">
        <v>0.20282672375347799</v>
      </c>
      <c r="AU11" s="17">
        <v>0.20678155873466</v>
      </c>
      <c r="AV11" s="17"/>
      <c r="AW11" s="17">
        <v>0.18140847801417501</v>
      </c>
      <c r="AX11" s="17">
        <v>0.18255669000470701</v>
      </c>
      <c r="AY11" s="17">
        <v>0.186230494070356</v>
      </c>
      <c r="AZ11" s="17">
        <v>0.20580026649150701</v>
      </c>
      <c r="BA11" s="17">
        <v>0.17319302359889599</v>
      </c>
      <c r="BB11" s="17">
        <v>0.18369288708303</v>
      </c>
      <c r="BC11" s="17"/>
      <c r="BD11" s="17">
        <v>0.17012231759805699</v>
      </c>
      <c r="BE11" s="17">
        <v>0.17531906130161801</v>
      </c>
      <c r="BF11" s="17">
        <v>0.19597747962251</v>
      </c>
      <c r="BG11" s="17">
        <v>0.19644007841803701</v>
      </c>
      <c r="BH11" s="17">
        <v>0.222905893915845</v>
      </c>
      <c r="BI11" s="17"/>
      <c r="BJ11" s="17">
        <v>0.19394463151034599</v>
      </c>
      <c r="BK11" s="17">
        <v>0.15090551349244799</v>
      </c>
      <c r="BL11" s="17"/>
      <c r="BM11" s="17">
        <v>0.18874747053878399</v>
      </c>
      <c r="BN11" s="17">
        <v>0.173436578133839</v>
      </c>
      <c r="BO11" s="17"/>
      <c r="BP11" s="17">
        <v>0.15487436198034499</v>
      </c>
      <c r="BQ11" s="17">
        <v>0.17769653596837501</v>
      </c>
      <c r="BR11" s="17">
        <v>0.200972209772423</v>
      </c>
      <c r="BS11" s="17">
        <v>0.19326718267835</v>
      </c>
      <c r="BT11" s="17"/>
      <c r="BU11" s="17">
        <v>0.208125133284009</v>
      </c>
      <c r="BV11" s="17">
        <v>0.15880923968719499</v>
      </c>
      <c r="BW11" s="17"/>
      <c r="BX11" s="17">
        <v>0</v>
      </c>
      <c r="BY11" s="17">
        <v>0.26037624059782599</v>
      </c>
      <c r="BZ11" s="17"/>
      <c r="CA11" s="17">
        <v>0.18748364118119501</v>
      </c>
      <c r="CB11" s="17">
        <v>0.13425442182727501</v>
      </c>
      <c r="CC11" s="17">
        <v>0.237218997941611</v>
      </c>
      <c r="CD11" s="17">
        <v>0.18198312275772499</v>
      </c>
    </row>
    <row r="12" spans="2:82" ht="28.9">
      <c r="B12" s="18" t="s">
        <v>122</v>
      </c>
      <c r="C12" s="17">
        <v>0.18618782327527</v>
      </c>
      <c r="D12" s="17">
        <v>0.17959025912375701</v>
      </c>
      <c r="E12" s="17">
        <v>0.19264642772461499</v>
      </c>
      <c r="F12" s="17"/>
      <c r="G12" s="17">
        <v>0.28086737523239003</v>
      </c>
      <c r="H12" s="17">
        <v>0.226306957322057</v>
      </c>
      <c r="I12" s="17">
        <v>0.19425221613872901</v>
      </c>
      <c r="J12" s="17">
        <v>0.18360593780290199</v>
      </c>
      <c r="K12" s="17">
        <v>0.151382887541606</v>
      </c>
      <c r="L12" s="17">
        <v>0.109306696618146</v>
      </c>
      <c r="M12" s="17"/>
      <c r="N12" s="17">
        <v>0.17325304407620701</v>
      </c>
      <c r="O12" s="17">
        <v>0.200706132738321</v>
      </c>
      <c r="P12" s="17">
        <v>0.17628097294560399</v>
      </c>
      <c r="Q12" s="17">
        <v>0.19775814257328</v>
      </c>
      <c r="R12" s="17"/>
      <c r="S12" s="17">
        <v>0.20424508100837799</v>
      </c>
      <c r="T12" s="17">
        <v>0.18752572201051901</v>
      </c>
      <c r="U12" s="17">
        <v>0.19383407219913101</v>
      </c>
      <c r="V12" s="17">
        <v>0.17668205312830501</v>
      </c>
      <c r="W12" s="17">
        <v>0.210983270296664</v>
      </c>
      <c r="X12" s="17">
        <v>0.18265031499255199</v>
      </c>
      <c r="Y12" s="17">
        <v>0.183459567558279</v>
      </c>
      <c r="Z12" s="17">
        <v>0.196042238305147</v>
      </c>
      <c r="AA12" s="17">
        <v>0.16608987201641701</v>
      </c>
      <c r="AB12" s="17">
        <v>0.16572344091748401</v>
      </c>
      <c r="AC12" s="17">
        <v>0.215875110263438</v>
      </c>
      <c r="AD12" s="17">
        <v>0.13675491932869299</v>
      </c>
      <c r="AE12" s="17"/>
      <c r="AF12" s="17">
        <v>5.0528384650119398E-2</v>
      </c>
      <c r="AG12" s="17">
        <v>0.180113843925469</v>
      </c>
      <c r="AH12" s="17">
        <v>0.21346836781551401</v>
      </c>
      <c r="AI12" s="17">
        <v>0.12475766454892501</v>
      </c>
      <c r="AJ12" s="17">
        <v>0.151673832211421</v>
      </c>
      <c r="AK12" s="17">
        <v>0.19753380195509099</v>
      </c>
      <c r="AL12" s="17">
        <v>0.158111461593195</v>
      </c>
      <c r="AM12" s="17">
        <v>0.20573178970796499</v>
      </c>
      <c r="AN12" s="17">
        <v>0.20420858821500801</v>
      </c>
      <c r="AO12" s="17">
        <v>0.17351511732678601</v>
      </c>
      <c r="AP12" s="17">
        <v>0.22030723972158101</v>
      </c>
      <c r="AQ12" s="17">
        <v>0.216223455710986</v>
      </c>
      <c r="AR12" s="17">
        <v>0.22717104970935501</v>
      </c>
      <c r="AS12" s="17">
        <v>0.190629229122184</v>
      </c>
      <c r="AT12" s="17">
        <v>0.175563504680011</v>
      </c>
      <c r="AU12" s="17">
        <v>0.18802142721718801</v>
      </c>
      <c r="AV12" s="17"/>
      <c r="AW12" s="17">
        <v>0.19404252411093401</v>
      </c>
      <c r="AX12" s="17">
        <v>0.19258397571080299</v>
      </c>
      <c r="AY12" s="17">
        <v>0.18231878103957699</v>
      </c>
      <c r="AZ12" s="17">
        <v>0.183810278851748</v>
      </c>
      <c r="BA12" s="17">
        <v>0.17931105749544399</v>
      </c>
      <c r="BB12" s="17">
        <v>0.15709059019352001</v>
      </c>
      <c r="BC12" s="17"/>
      <c r="BD12" s="17">
        <v>0.17717171860068401</v>
      </c>
      <c r="BE12" s="17">
        <v>0.229424458122195</v>
      </c>
      <c r="BF12" s="17">
        <v>0.20928028565242501</v>
      </c>
      <c r="BG12" s="17">
        <v>0.14465096364347299</v>
      </c>
      <c r="BH12" s="17">
        <v>0.15429291967394501</v>
      </c>
      <c r="BI12" s="17"/>
      <c r="BJ12" s="17">
        <v>0.17638492800196801</v>
      </c>
      <c r="BK12" s="17">
        <v>0.23015025518502799</v>
      </c>
      <c r="BL12" s="17"/>
      <c r="BM12" s="17">
        <v>0.17817365517980599</v>
      </c>
      <c r="BN12" s="17">
        <v>0.22431572768670999</v>
      </c>
      <c r="BO12" s="17"/>
      <c r="BP12" s="17">
        <v>0.23589631006200701</v>
      </c>
      <c r="BQ12" s="17">
        <v>0.164732907747796</v>
      </c>
      <c r="BR12" s="17">
        <v>0.191517133670076</v>
      </c>
      <c r="BS12" s="17">
        <v>0.18036026214238801</v>
      </c>
      <c r="BT12" s="17"/>
      <c r="BU12" s="17">
        <v>0.14522983134336401</v>
      </c>
      <c r="BV12" s="17">
        <v>0.23832567791485201</v>
      </c>
      <c r="BW12" s="17"/>
      <c r="BX12" s="17">
        <v>0</v>
      </c>
      <c r="BY12" s="17">
        <v>0.26004030101981102</v>
      </c>
      <c r="BZ12" s="17"/>
      <c r="CA12" s="17">
        <v>0.146603223360318</v>
      </c>
      <c r="CB12" s="17">
        <v>0.13946289838401901</v>
      </c>
      <c r="CC12" s="17">
        <v>0.203887814302398</v>
      </c>
      <c r="CD12" s="17">
        <v>0.22256427327777101</v>
      </c>
    </row>
    <row r="13" spans="2:82" ht="28.9">
      <c r="B13" s="18" t="s">
        <v>123</v>
      </c>
      <c r="C13" s="17">
        <v>0.30461311756520199</v>
      </c>
      <c r="D13" s="17">
        <v>0.31927296606822198</v>
      </c>
      <c r="E13" s="17">
        <v>0.29151713237981403</v>
      </c>
      <c r="F13" s="17"/>
      <c r="G13" s="17">
        <v>0.13609127294020401</v>
      </c>
      <c r="H13" s="17">
        <v>0.21547723251518699</v>
      </c>
      <c r="I13" s="17">
        <v>0.269064608596155</v>
      </c>
      <c r="J13" s="17">
        <v>0.344123520565635</v>
      </c>
      <c r="K13" s="17">
        <v>0.37965070244323301</v>
      </c>
      <c r="L13" s="17">
        <v>0.43605621332091699</v>
      </c>
      <c r="M13" s="17"/>
      <c r="N13" s="17">
        <v>0.23367920045653001</v>
      </c>
      <c r="O13" s="17">
        <v>0.29286385476364502</v>
      </c>
      <c r="P13" s="17">
        <v>0.32411568129970603</v>
      </c>
      <c r="Q13" s="17">
        <v>0.37565189990826903</v>
      </c>
      <c r="R13" s="17"/>
      <c r="S13" s="17">
        <v>0.19886965822990901</v>
      </c>
      <c r="T13" s="17">
        <v>0.323190619048837</v>
      </c>
      <c r="U13" s="17">
        <v>0.33807650250029497</v>
      </c>
      <c r="V13" s="17">
        <v>0.37687048846249699</v>
      </c>
      <c r="W13" s="17">
        <v>0.32763768379957198</v>
      </c>
      <c r="X13" s="17">
        <v>0.29877906808202798</v>
      </c>
      <c r="Y13" s="17">
        <v>0.333031668962746</v>
      </c>
      <c r="Z13" s="17">
        <v>0.27835741750660598</v>
      </c>
      <c r="AA13" s="17">
        <v>0.30483155559029401</v>
      </c>
      <c r="AB13" s="17">
        <v>0.27375944841016903</v>
      </c>
      <c r="AC13" s="17">
        <v>0.32689366355014099</v>
      </c>
      <c r="AD13" s="17">
        <v>0.38920440508215398</v>
      </c>
      <c r="AE13" s="17"/>
      <c r="AF13" s="17">
        <v>0.227664065037022</v>
      </c>
      <c r="AG13" s="17">
        <v>0.35303706065322699</v>
      </c>
      <c r="AH13" s="17">
        <v>0.34358925387799799</v>
      </c>
      <c r="AI13" s="17">
        <v>0.39773734488873602</v>
      </c>
      <c r="AJ13" s="17">
        <v>0.338893625453212</v>
      </c>
      <c r="AK13" s="17">
        <v>0.33231322090625298</v>
      </c>
      <c r="AL13" s="17">
        <v>0.29593004828824199</v>
      </c>
      <c r="AM13" s="17">
        <v>0.32898181536200199</v>
      </c>
      <c r="AN13" s="17">
        <v>0.29153496125894202</v>
      </c>
      <c r="AO13" s="17">
        <v>0.28371027557697098</v>
      </c>
      <c r="AP13" s="17">
        <v>0.299196831045349</v>
      </c>
      <c r="AQ13" s="17">
        <v>0.18763081268915499</v>
      </c>
      <c r="AR13" s="17">
        <v>0.273198905053327</v>
      </c>
      <c r="AS13" s="17">
        <v>0.27582717792619799</v>
      </c>
      <c r="AT13" s="17">
        <v>0.20570070110705599</v>
      </c>
      <c r="AU13" s="17">
        <v>0.13098998302151599</v>
      </c>
      <c r="AV13" s="17"/>
      <c r="AW13" s="17">
        <v>0.188019808234659</v>
      </c>
      <c r="AX13" s="17">
        <v>0.317951724827224</v>
      </c>
      <c r="AY13" s="17">
        <v>0.31850591381471199</v>
      </c>
      <c r="AZ13" s="17">
        <v>0.35928792053035802</v>
      </c>
      <c r="BA13" s="17">
        <v>0.37943292132162798</v>
      </c>
      <c r="BB13" s="17">
        <v>0.33613017811382501</v>
      </c>
      <c r="BC13" s="17"/>
      <c r="BD13" s="17">
        <v>0.42052572473898697</v>
      </c>
      <c r="BE13" s="17">
        <v>0.30812303113977602</v>
      </c>
      <c r="BF13" s="17">
        <v>0.23067670371697399</v>
      </c>
      <c r="BG13" s="17">
        <v>0.172082093784761</v>
      </c>
      <c r="BH13" s="17">
        <v>0.10402294381056799</v>
      </c>
      <c r="BI13" s="17"/>
      <c r="BJ13" s="17">
        <v>0.350263238113249</v>
      </c>
      <c r="BK13" s="17">
        <v>0.10595993563323899</v>
      </c>
      <c r="BL13" s="17"/>
      <c r="BM13" s="17">
        <v>0.32679291006314998</v>
      </c>
      <c r="BN13" s="17">
        <v>0.19904428064959301</v>
      </c>
      <c r="BO13" s="17"/>
      <c r="BP13" s="17">
        <v>0.18718403179946499</v>
      </c>
      <c r="BQ13" s="17">
        <v>0.17722901349554801</v>
      </c>
      <c r="BR13" s="17">
        <v>0.11982643971665501</v>
      </c>
      <c r="BS13" s="17">
        <v>0.35952271323637802</v>
      </c>
      <c r="BT13" s="17"/>
      <c r="BU13" s="17">
        <v>0.22142871200942399</v>
      </c>
      <c r="BV13" s="17">
        <v>0.41050347596845699</v>
      </c>
      <c r="BW13" s="17"/>
      <c r="BX13" s="17">
        <v>0</v>
      </c>
      <c r="BY13" s="17">
        <v>0.42543967372735803</v>
      </c>
      <c r="BZ13" s="17"/>
      <c r="CA13" s="17">
        <v>0.35342568735848801</v>
      </c>
      <c r="CB13" s="17">
        <v>0.56748968482343698</v>
      </c>
      <c r="CC13" s="17">
        <v>0.12294183137678399</v>
      </c>
      <c r="CD13" s="17">
        <v>0.23330134819809301</v>
      </c>
    </row>
    <row r="14" spans="2:82">
      <c r="B14" s="18" t="s">
        <v>124</v>
      </c>
      <c r="C14" s="19">
        <v>3.8766734884037903E-2</v>
      </c>
      <c r="D14" s="19">
        <v>2.7831732123476199E-2</v>
      </c>
      <c r="E14" s="19">
        <v>4.9291943824268901E-2</v>
      </c>
      <c r="F14" s="19"/>
      <c r="G14" s="19">
        <v>3.4049599353592599E-2</v>
      </c>
      <c r="H14" s="19">
        <v>4.2456247685507001E-2</v>
      </c>
      <c r="I14" s="19">
        <v>3.6126706208969801E-2</v>
      </c>
      <c r="J14" s="19">
        <v>4.0212727307898301E-2</v>
      </c>
      <c r="K14" s="19">
        <v>5.3066738592828101E-2</v>
      </c>
      <c r="L14" s="19">
        <v>3.0292648463575801E-2</v>
      </c>
      <c r="M14" s="19"/>
      <c r="N14" s="19">
        <v>2.73695813264496E-2</v>
      </c>
      <c r="O14" s="19">
        <v>3.38788191881138E-2</v>
      </c>
      <c r="P14" s="19">
        <v>4.20995786335207E-2</v>
      </c>
      <c r="Q14" s="19">
        <v>5.04422388083407E-2</v>
      </c>
      <c r="R14" s="19"/>
      <c r="S14" s="19">
        <v>3.1265980701567803E-2</v>
      </c>
      <c r="T14" s="19">
        <v>2.97348187062021E-2</v>
      </c>
      <c r="U14" s="19">
        <v>3.2761523423221001E-2</v>
      </c>
      <c r="V14" s="19">
        <v>5.5041315071940398E-2</v>
      </c>
      <c r="W14" s="19">
        <v>3.5341662761595803E-2</v>
      </c>
      <c r="X14" s="19">
        <v>5.0121796941299999E-2</v>
      </c>
      <c r="Y14" s="19">
        <v>2.25507277302015E-2</v>
      </c>
      <c r="Z14" s="19">
        <v>3.6089976628368603E-2</v>
      </c>
      <c r="AA14" s="19">
        <v>4.8824409095861401E-2</v>
      </c>
      <c r="AB14" s="19">
        <v>3.4680097839073797E-2</v>
      </c>
      <c r="AC14" s="19">
        <v>5.8740453034326498E-2</v>
      </c>
      <c r="AD14" s="19">
        <v>4.29250322381063E-2</v>
      </c>
      <c r="AE14" s="19"/>
      <c r="AF14" s="19">
        <v>0.12676871413080301</v>
      </c>
      <c r="AG14" s="19">
        <v>6.11581372868715E-2</v>
      </c>
      <c r="AH14" s="19">
        <v>4.7783511912242303E-2</v>
      </c>
      <c r="AI14" s="19">
        <v>4.0033435778538698E-2</v>
      </c>
      <c r="AJ14" s="19">
        <v>2.80351183095153E-2</v>
      </c>
      <c r="AK14" s="19">
        <v>3.90975084264817E-2</v>
      </c>
      <c r="AL14" s="19">
        <v>4.5928130094741497E-2</v>
      </c>
      <c r="AM14" s="19">
        <v>5.16021619839164E-2</v>
      </c>
      <c r="AN14" s="19">
        <v>3.8354890978924E-2</v>
      </c>
      <c r="AO14" s="19">
        <v>2.83357896627482E-2</v>
      </c>
      <c r="AP14" s="19">
        <v>1.06971468562484E-2</v>
      </c>
      <c r="AQ14" s="19">
        <v>2.7469686347497801E-2</v>
      </c>
      <c r="AR14" s="19">
        <v>2.4647546096333399E-2</v>
      </c>
      <c r="AS14" s="19">
        <v>1.14635498384666E-2</v>
      </c>
      <c r="AT14" s="19">
        <v>0</v>
      </c>
      <c r="AU14" s="19">
        <v>3.7007957791455902E-2</v>
      </c>
      <c r="AV14" s="19"/>
      <c r="AW14" s="19">
        <v>3.6264394697326098E-2</v>
      </c>
      <c r="AX14" s="19">
        <v>4.3279997100525602E-2</v>
      </c>
      <c r="AY14" s="19">
        <v>3.6839631747464997E-2</v>
      </c>
      <c r="AZ14" s="19">
        <v>3.5207102783048998E-2</v>
      </c>
      <c r="BA14" s="19">
        <v>3.2072867438084199E-2</v>
      </c>
      <c r="BB14" s="19">
        <v>5.3004847294931302E-2</v>
      </c>
      <c r="BC14" s="19"/>
      <c r="BD14" s="19">
        <v>4.7755166463894799E-2</v>
      </c>
      <c r="BE14" s="19">
        <v>4.34462361188971E-2</v>
      </c>
      <c r="BF14" s="19">
        <v>3.0063180444076101E-2</v>
      </c>
      <c r="BG14" s="19">
        <v>1.37840726814629E-2</v>
      </c>
      <c r="BH14" s="19">
        <v>2.7792382644515799E-2</v>
      </c>
      <c r="BI14" s="19"/>
      <c r="BJ14" s="19">
        <v>3.9293295893104201E-2</v>
      </c>
      <c r="BK14" s="19">
        <v>2.69740036900099E-2</v>
      </c>
      <c r="BL14" s="19"/>
      <c r="BM14" s="19">
        <v>3.8963189228038597E-2</v>
      </c>
      <c r="BN14" s="19">
        <v>3.3607240029850299E-2</v>
      </c>
      <c r="BO14" s="19"/>
      <c r="BP14" s="19">
        <v>3.1555892590186103E-2</v>
      </c>
      <c r="BQ14" s="19">
        <v>2.7564722024777999E-2</v>
      </c>
      <c r="BR14" s="19">
        <v>3.0306003092030999E-2</v>
      </c>
      <c r="BS14" s="19">
        <v>3.9876726118307802E-2</v>
      </c>
      <c r="BT14" s="19"/>
      <c r="BU14" s="19">
        <v>2.2465951884061398E-2</v>
      </c>
      <c r="BV14" s="19">
        <v>5.9516967365579203E-2</v>
      </c>
      <c r="BW14" s="19"/>
      <c r="BX14" s="19">
        <v>0</v>
      </c>
      <c r="BY14" s="19">
        <v>5.41437846550053E-2</v>
      </c>
      <c r="BZ14" s="19"/>
      <c r="CA14" s="19">
        <v>2.2230421020860699E-2</v>
      </c>
      <c r="CB14" s="19">
        <v>3.6286007698186698E-2</v>
      </c>
      <c r="CC14" s="19">
        <v>2.1056252920690601E-2</v>
      </c>
      <c r="CD14" s="19">
        <v>6.4458327541926402E-2</v>
      </c>
    </row>
    <row r="15" spans="2:82">
      <c r="B15" s="16"/>
    </row>
    <row r="16" spans="2:82">
      <c r="B16" t="s">
        <v>427</v>
      </c>
    </row>
    <row r="17" spans="2:2">
      <c r="B17" t="s">
        <v>428</v>
      </c>
    </row>
    <row r="19" spans="2:2">
      <c r="B19"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1321</v>
      </c>
      <c r="D7" s="10">
        <v>648</v>
      </c>
      <c r="E7" s="10">
        <v>667</v>
      </c>
      <c r="F7" s="10"/>
      <c r="G7" s="10">
        <v>171</v>
      </c>
      <c r="H7" s="10">
        <v>225</v>
      </c>
      <c r="I7" s="10">
        <v>206</v>
      </c>
      <c r="J7" s="10">
        <v>244</v>
      </c>
      <c r="K7" s="10">
        <v>199</v>
      </c>
      <c r="L7" s="10">
        <v>276</v>
      </c>
      <c r="M7" s="10"/>
      <c r="N7" s="10">
        <v>383</v>
      </c>
      <c r="O7" s="10">
        <v>387</v>
      </c>
      <c r="P7" s="10">
        <v>250</v>
      </c>
      <c r="Q7" s="10">
        <v>291</v>
      </c>
      <c r="R7" s="10"/>
      <c r="S7" s="10">
        <v>185</v>
      </c>
      <c r="T7" s="10">
        <v>171</v>
      </c>
      <c r="U7" s="10">
        <v>91</v>
      </c>
      <c r="V7" s="10">
        <v>112</v>
      </c>
      <c r="W7" s="10">
        <v>114</v>
      </c>
      <c r="X7" s="10">
        <v>125</v>
      </c>
      <c r="Y7" s="10">
        <v>122</v>
      </c>
      <c r="Z7" s="10">
        <v>63</v>
      </c>
      <c r="AA7" s="10">
        <v>141</v>
      </c>
      <c r="AB7" s="10">
        <v>108</v>
      </c>
      <c r="AC7" s="10">
        <v>64</v>
      </c>
      <c r="AD7" s="10">
        <v>25</v>
      </c>
      <c r="AE7" s="10"/>
      <c r="AF7" s="10">
        <v>7</v>
      </c>
      <c r="AG7" s="10">
        <v>53</v>
      </c>
      <c r="AH7" s="10">
        <v>77</v>
      </c>
      <c r="AI7" s="10">
        <v>92</v>
      </c>
      <c r="AJ7" s="10">
        <v>128</v>
      </c>
      <c r="AK7" s="10">
        <v>150</v>
      </c>
      <c r="AL7" s="10">
        <v>129</v>
      </c>
      <c r="AM7" s="10">
        <v>98</v>
      </c>
      <c r="AN7" s="10">
        <v>97</v>
      </c>
      <c r="AO7" s="10">
        <v>74</v>
      </c>
      <c r="AP7" s="10">
        <v>89</v>
      </c>
      <c r="AQ7" s="10">
        <v>69</v>
      </c>
      <c r="AR7" s="10">
        <v>70</v>
      </c>
      <c r="AS7" s="10">
        <v>28</v>
      </c>
      <c r="AT7" s="10">
        <v>35</v>
      </c>
      <c r="AU7" s="10">
        <v>75</v>
      </c>
      <c r="AV7" s="10"/>
      <c r="AW7" s="10">
        <v>293</v>
      </c>
      <c r="AX7" s="10">
        <v>355</v>
      </c>
      <c r="AY7" s="10">
        <v>174</v>
      </c>
      <c r="AZ7" s="10">
        <v>272</v>
      </c>
      <c r="BA7" s="10">
        <v>154</v>
      </c>
      <c r="BB7" s="10">
        <v>73</v>
      </c>
      <c r="BC7" s="10"/>
      <c r="BD7" s="10">
        <v>291</v>
      </c>
      <c r="BE7" s="10">
        <v>295</v>
      </c>
      <c r="BF7" s="10">
        <v>353</v>
      </c>
      <c r="BG7" s="10">
        <v>182</v>
      </c>
      <c r="BH7" s="10">
        <v>25</v>
      </c>
      <c r="BI7" s="10"/>
      <c r="BJ7" s="10">
        <v>1073</v>
      </c>
      <c r="BK7" s="10">
        <v>236</v>
      </c>
      <c r="BL7" s="10"/>
      <c r="BM7" s="10">
        <v>1098</v>
      </c>
      <c r="BN7" s="10">
        <v>217</v>
      </c>
      <c r="BO7" s="10"/>
      <c r="BP7" s="10">
        <v>155</v>
      </c>
      <c r="BQ7" s="10">
        <v>151</v>
      </c>
      <c r="BR7" s="10">
        <v>54</v>
      </c>
      <c r="BS7" s="10">
        <v>908</v>
      </c>
      <c r="BT7" s="10"/>
      <c r="BU7" s="10">
        <v>735</v>
      </c>
      <c r="BV7" s="10">
        <v>586</v>
      </c>
      <c r="BW7" s="10"/>
      <c r="BX7" s="10">
        <v>391</v>
      </c>
      <c r="BY7" s="10">
        <v>930</v>
      </c>
      <c r="BZ7" s="10"/>
      <c r="CA7" s="10">
        <v>99</v>
      </c>
      <c r="CB7" s="10">
        <v>371</v>
      </c>
      <c r="CC7" s="10">
        <v>440</v>
      </c>
      <c r="CD7" s="10">
        <v>411</v>
      </c>
    </row>
    <row r="8" spans="2:82" ht="30" customHeight="1">
      <c r="B8" s="11" t="s">
        <v>99</v>
      </c>
      <c r="C8" s="11">
        <v>1321</v>
      </c>
      <c r="D8" s="11">
        <v>663</v>
      </c>
      <c r="E8" s="11">
        <v>652</v>
      </c>
      <c r="F8" s="11"/>
      <c r="G8" s="11">
        <v>187</v>
      </c>
      <c r="H8" s="11">
        <v>231</v>
      </c>
      <c r="I8" s="11">
        <v>206</v>
      </c>
      <c r="J8" s="11">
        <v>242</v>
      </c>
      <c r="K8" s="11">
        <v>189</v>
      </c>
      <c r="L8" s="11">
        <v>267</v>
      </c>
      <c r="M8" s="11"/>
      <c r="N8" s="11">
        <v>350</v>
      </c>
      <c r="O8" s="11">
        <v>359</v>
      </c>
      <c r="P8" s="11">
        <v>281</v>
      </c>
      <c r="Q8" s="11">
        <v>322</v>
      </c>
      <c r="R8" s="11"/>
      <c r="S8" s="11">
        <v>179</v>
      </c>
      <c r="T8" s="11">
        <v>158</v>
      </c>
      <c r="U8" s="11">
        <v>97</v>
      </c>
      <c r="V8" s="11">
        <v>123</v>
      </c>
      <c r="W8" s="11">
        <v>107</v>
      </c>
      <c r="X8" s="11">
        <v>125</v>
      </c>
      <c r="Y8" s="11">
        <v>109</v>
      </c>
      <c r="Z8" s="11">
        <v>58</v>
      </c>
      <c r="AA8" s="11">
        <v>133</v>
      </c>
      <c r="AB8" s="11">
        <v>131</v>
      </c>
      <c r="AC8" s="11">
        <v>68</v>
      </c>
      <c r="AD8" s="11">
        <v>33</v>
      </c>
      <c r="AE8" s="11"/>
      <c r="AF8" s="11">
        <v>7</v>
      </c>
      <c r="AG8" s="11">
        <v>55</v>
      </c>
      <c r="AH8" s="11">
        <v>79</v>
      </c>
      <c r="AI8" s="11">
        <v>92</v>
      </c>
      <c r="AJ8" s="11">
        <v>137</v>
      </c>
      <c r="AK8" s="11">
        <v>152</v>
      </c>
      <c r="AL8" s="11">
        <v>129</v>
      </c>
      <c r="AM8" s="11">
        <v>101</v>
      </c>
      <c r="AN8" s="11">
        <v>95</v>
      </c>
      <c r="AO8" s="11">
        <v>74</v>
      </c>
      <c r="AP8" s="11">
        <v>88</v>
      </c>
      <c r="AQ8" s="11">
        <v>68</v>
      </c>
      <c r="AR8" s="11">
        <v>69</v>
      </c>
      <c r="AS8" s="11">
        <v>27</v>
      </c>
      <c r="AT8" s="11">
        <v>33</v>
      </c>
      <c r="AU8" s="11">
        <v>67</v>
      </c>
      <c r="AV8" s="11"/>
      <c r="AW8" s="11">
        <v>293</v>
      </c>
      <c r="AX8" s="11">
        <v>354</v>
      </c>
      <c r="AY8" s="11">
        <v>174</v>
      </c>
      <c r="AZ8" s="11">
        <v>273</v>
      </c>
      <c r="BA8" s="11">
        <v>153</v>
      </c>
      <c r="BB8" s="11">
        <v>75</v>
      </c>
      <c r="BC8" s="11"/>
      <c r="BD8" s="11">
        <v>300</v>
      </c>
      <c r="BE8" s="11">
        <v>305</v>
      </c>
      <c r="BF8" s="11">
        <v>340</v>
      </c>
      <c r="BG8" s="11">
        <v>171</v>
      </c>
      <c r="BH8" s="11">
        <v>23</v>
      </c>
      <c r="BI8" s="11"/>
      <c r="BJ8" s="11">
        <v>1073</v>
      </c>
      <c r="BK8" s="11">
        <v>236</v>
      </c>
      <c r="BL8" s="11"/>
      <c r="BM8" s="11">
        <v>1098</v>
      </c>
      <c r="BN8" s="11">
        <v>217</v>
      </c>
      <c r="BO8" s="11"/>
      <c r="BP8" s="11">
        <v>154</v>
      </c>
      <c r="BQ8" s="11">
        <v>151</v>
      </c>
      <c r="BR8" s="11">
        <v>54</v>
      </c>
      <c r="BS8" s="11">
        <v>908</v>
      </c>
      <c r="BT8" s="11"/>
      <c r="BU8" s="11">
        <v>724</v>
      </c>
      <c r="BV8" s="11">
        <v>597</v>
      </c>
      <c r="BW8" s="11"/>
      <c r="BX8" s="11">
        <v>389</v>
      </c>
      <c r="BY8" s="11">
        <v>932</v>
      </c>
      <c r="BZ8" s="11"/>
      <c r="CA8" s="11">
        <v>99</v>
      </c>
      <c r="CB8" s="11">
        <v>374</v>
      </c>
      <c r="CC8" s="11">
        <v>429</v>
      </c>
      <c r="CD8" s="11">
        <v>418</v>
      </c>
    </row>
    <row r="9" spans="2:82">
      <c r="B9" s="18" t="s">
        <v>183</v>
      </c>
      <c r="C9" s="17">
        <v>0.21316940792404601</v>
      </c>
      <c r="D9" s="17">
        <v>0.20796599518368</v>
      </c>
      <c r="E9" s="17">
        <v>0.21735235529251401</v>
      </c>
      <c r="F9" s="17"/>
      <c r="G9" s="17">
        <v>0.22245959771382101</v>
      </c>
      <c r="H9" s="17">
        <v>0.240120521753934</v>
      </c>
      <c r="I9" s="17">
        <v>0.25445267439534902</v>
      </c>
      <c r="J9" s="17">
        <v>0.17553349134662399</v>
      </c>
      <c r="K9" s="17">
        <v>0.14937714967531601</v>
      </c>
      <c r="L9" s="17">
        <v>0.230752291382464</v>
      </c>
      <c r="M9" s="17"/>
      <c r="N9" s="17">
        <v>0.251956979108865</v>
      </c>
      <c r="O9" s="17">
        <v>0.224156003774168</v>
      </c>
      <c r="P9" s="17">
        <v>0.172579226575405</v>
      </c>
      <c r="Q9" s="17">
        <v>0.19046013154588801</v>
      </c>
      <c r="R9" s="17"/>
      <c r="S9" s="17">
        <v>0.28748703078594501</v>
      </c>
      <c r="T9" s="17">
        <v>0.20839155661224401</v>
      </c>
      <c r="U9" s="17">
        <v>0.147762727379425</v>
      </c>
      <c r="V9" s="17">
        <v>0.16728677983453799</v>
      </c>
      <c r="W9" s="17">
        <v>0.14954909064451399</v>
      </c>
      <c r="X9" s="17">
        <v>0.239964856920381</v>
      </c>
      <c r="Y9" s="17">
        <v>0.21205271009492799</v>
      </c>
      <c r="Z9" s="17">
        <v>0.236029604407412</v>
      </c>
      <c r="AA9" s="17">
        <v>0.21419617379362299</v>
      </c>
      <c r="AB9" s="17">
        <v>0.197790719240833</v>
      </c>
      <c r="AC9" s="17">
        <v>0.23128618535995399</v>
      </c>
      <c r="AD9" s="17">
        <v>0.28463712166327498</v>
      </c>
      <c r="AE9" s="17"/>
      <c r="AF9" s="17">
        <v>0.16281165573227299</v>
      </c>
      <c r="AG9" s="17">
        <v>0.185839355735235</v>
      </c>
      <c r="AH9" s="17">
        <v>0.17483818446749999</v>
      </c>
      <c r="AI9" s="17">
        <v>0.17372725586132001</v>
      </c>
      <c r="AJ9" s="17">
        <v>0.163600301271106</v>
      </c>
      <c r="AK9" s="17">
        <v>0.17543276620032799</v>
      </c>
      <c r="AL9" s="17">
        <v>0.19959741096587</v>
      </c>
      <c r="AM9" s="17">
        <v>0.30142021640289601</v>
      </c>
      <c r="AN9" s="17">
        <v>0.15865301792337</v>
      </c>
      <c r="AO9" s="17">
        <v>0.17052433687645899</v>
      </c>
      <c r="AP9" s="17">
        <v>0.224394204966606</v>
      </c>
      <c r="AQ9" s="17">
        <v>0.28014541908405399</v>
      </c>
      <c r="AR9" s="17">
        <v>0.209761470920558</v>
      </c>
      <c r="AS9" s="17">
        <v>0.32605880142606097</v>
      </c>
      <c r="AT9" s="17">
        <v>0.38195610081570702</v>
      </c>
      <c r="AU9" s="17">
        <v>0.33993607009770899</v>
      </c>
      <c r="AV9" s="17"/>
      <c r="AW9" s="17">
        <v>0.29314124540245801</v>
      </c>
      <c r="AX9" s="17">
        <v>0.21564456814839</v>
      </c>
      <c r="AY9" s="17">
        <v>0.17611717292512399</v>
      </c>
      <c r="AZ9" s="17">
        <v>0.16462258015495301</v>
      </c>
      <c r="BA9" s="17">
        <v>0.19615001545748001</v>
      </c>
      <c r="BB9" s="17">
        <v>0.186702276184606</v>
      </c>
      <c r="BC9" s="17"/>
      <c r="BD9" s="17">
        <v>0.14172646497513999</v>
      </c>
      <c r="BE9" s="17">
        <v>0.20257981143521001</v>
      </c>
      <c r="BF9" s="17">
        <v>0.27083703496622802</v>
      </c>
      <c r="BG9" s="17">
        <v>0.26765133877490299</v>
      </c>
      <c r="BH9" s="17">
        <v>0.29245029356628199</v>
      </c>
      <c r="BI9" s="17"/>
      <c r="BJ9" s="17">
        <v>0.19319745036208399</v>
      </c>
      <c r="BK9" s="17">
        <v>0.30811515885698199</v>
      </c>
      <c r="BL9" s="17"/>
      <c r="BM9" s="17">
        <v>0.19358389295022099</v>
      </c>
      <c r="BN9" s="17">
        <v>0.31202245706536602</v>
      </c>
      <c r="BO9" s="17"/>
      <c r="BP9" s="17">
        <v>0.383042525953324</v>
      </c>
      <c r="BQ9" s="17">
        <v>0.20433516564752899</v>
      </c>
      <c r="BR9" s="17">
        <v>0.26869179251806502</v>
      </c>
      <c r="BS9" s="17">
        <v>0.186324092050974</v>
      </c>
      <c r="BT9" s="17"/>
      <c r="BU9" s="17">
        <v>0.249040736224172</v>
      </c>
      <c r="BV9" s="17">
        <v>0.16971936671530399</v>
      </c>
      <c r="BW9" s="17"/>
      <c r="BX9" s="17">
        <v>0.31078735597680102</v>
      </c>
      <c r="BY9" s="17">
        <v>0.172496370101798</v>
      </c>
      <c r="BZ9" s="17"/>
      <c r="CA9" s="17">
        <v>0.24739594101189899</v>
      </c>
      <c r="CB9" s="17">
        <v>6.3344658412704799E-2</v>
      </c>
      <c r="CC9" s="17">
        <v>0.41126183369403702</v>
      </c>
      <c r="CD9" s="17">
        <v>0.13569128554153101</v>
      </c>
    </row>
    <row r="10" spans="2:82">
      <c r="B10" s="18" t="s">
        <v>184</v>
      </c>
      <c r="C10" s="17">
        <v>0.394456317028265</v>
      </c>
      <c r="D10" s="17">
        <v>0.42026826902293302</v>
      </c>
      <c r="E10" s="17">
        <v>0.36872369118603898</v>
      </c>
      <c r="F10" s="17"/>
      <c r="G10" s="17">
        <v>0.44718662065701198</v>
      </c>
      <c r="H10" s="17">
        <v>0.40203030208889701</v>
      </c>
      <c r="I10" s="17">
        <v>0.39631810963966901</v>
      </c>
      <c r="J10" s="17">
        <v>0.405702320304549</v>
      </c>
      <c r="K10" s="17">
        <v>0.35388128292600401</v>
      </c>
      <c r="L10" s="17">
        <v>0.368096347913551</v>
      </c>
      <c r="M10" s="17"/>
      <c r="N10" s="17">
        <v>0.41043548243823103</v>
      </c>
      <c r="O10" s="17">
        <v>0.41116774155652802</v>
      </c>
      <c r="P10" s="17">
        <v>0.38890216066769301</v>
      </c>
      <c r="Q10" s="17">
        <v>0.36033701158196302</v>
      </c>
      <c r="R10" s="17"/>
      <c r="S10" s="17">
        <v>0.34298680616395799</v>
      </c>
      <c r="T10" s="17">
        <v>0.44898417273373897</v>
      </c>
      <c r="U10" s="17">
        <v>0.45775522962870602</v>
      </c>
      <c r="V10" s="17">
        <v>0.37705000255035198</v>
      </c>
      <c r="W10" s="17">
        <v>0.41877112288113699</v>
      </c>
      <c r="X10" s="17">
        <v>0.37652795079541701</v>
      </c>
      <c r="Y10" s="17">
        <v>0.41551715952983498</v>
      </c>
      <c r="Z10" s="17">
        <v>0.23934153259964899</v>
      </c>
      <c r="AA10" s="17">
        <v>0.40264493295829501</v>
      </c>
      <c r="AB10" s="17">
        <v>0.459627016296284</v>
      </c>
      <c r="AC10" s="17">
        <v>0.35935303198422702</v>
      </c>
      <c r="AD10" s="17">
        <v>0.263988377033257</v>
      </c>
      <c r="AE10" s="17"/>
      <c r="AF10" s="17">
        <v>0.26121180224569102</v>
      </c>
      <c r="AG10" s="17">
        <v>0.31782499616966903</v>
      </c>
      <c r="AH10" s="17">
        <v>0.36642811724241298</v>
      </c>
      <c r="AI10" s="17">
        <v>0.414803464888236</v>
      </c>
      <c r="AJ10" s="17">
        <v>0.40100933409127998</v>
      </c>
      <c r="AK10" s="17">
        <v>0.41697592325708699</v>
      </c>
      <c r="AL10" s="17">
        <v>0.45558744708988602</v>
      </c>
      <c r="AM10" s="17">
        <v>0.36243087812230901</v>
      </c>
      <c r="AN10" s="17">
        <v>0.47419874311800703</v>
      </c>
      <c r="AO10" s="17">
        <v>0.38164457349613601</v>
      </c>
      <c r="AP10" s="17">
        <v>0.33981329254349102</v>
      </c>
      <c r="AQ10" s="17">
        <v>0.41208898408265598</v>
      </c>
      <c r="AR10" s="17">
        <v>0.34892010297090698</v>
      </c>
      <c r="AS10" s="17">
        <v>0.348037677632828</v>
      </c>
      <c r="AT10" s="17">
        <v>0.41373990037439601</v>
      </c>
      <c r="AU10" s="17">
        <v>0.44727232137941803</v>
      </c>
      <c r="AV10" s="17"/>
      <c r="AW10" s="17">
        <v>0.38584003570231101</v>
      </c>
      <c r="AX10" s="17">
        <v>0.40658783807656601</v>
      </c>
      <c r="AY10" s="17">
        <v>0.36360235919027201</v>
      </c>
      <c r="AZ10" s="17">
        <v>0.39678120942661799</v>
      </c>
      <c r="BA10" s="17">
        <v>0.38852843658559799</v>
      </c>
      <c r="BB10" s="17">
        <v>0.446306012953741</v>
      </c>
      <c r="BC10" s="17"/>
      <c r="BD10" s="17">
        <v>0.36113435756892898</v>
      </c>
      <c r="BE10" s="17">
        <v>0.39149634036637998</v>
      </c>
      <c r="BF10" s="17">
        <v>0.40552217858533601</v>
      </c>
      <c r="BG10" s="17">
        <v>0.445197855687674</v>
      </c>
      <c r="BH10" s="17">
        <v>0.37823821034460098</v>
      </c>
      <c r="BI10" s="17"/>
      <c r="BJ10" s="17">
        <v>0.40402601367707802</v>
      </c>
      <c r="BK10" s="17">
        <v>0.34807925762552999</v>
      </c>
      <c r="BL10" s="17"/>
      <c r="BM10" s="17">
        <v>0.39899485902320198</v>
      </c>
      <c r="BN10" s="17">
        <v>0.37151074919085902</v>
      </c>
      <c r="BO10" s="17"/>
      <c r="BP10" s="17">
        <v>0.33330493007220202</v>
      </c>
      <c r="BQ10" s="17">
        <v>0.43611968786695099</v>
      </c>
      <c r="BR10" s="17">
        <v>0.34663813069399202</v>
      </c>
      <c r="BS10" s="17">
        <v>0.40237909656542398</v>
      </c>
      <c r="BT10" s="17"/>
      <c r="BU10" s="17">
        <v>0.39369813727157299</v>
      </c>
      <c r="BV10" s="17">
        <v>0.39537468117124502</v>
      </c>
      <c r="BW10" s="17"/>
      <c r="BX10" s="17">
        <v>0.40425207458678297</v>
      </c>
      <c r="BY10" s="17">
        <v>0.390374862484067</v>
      </c>
      <c r="BZ10" s="17"/>
      <c r="CA10" s="17">
        <v>0.56032919342905696</v>
      </c>
      <c r="CB10" s="17">
        <v>0.28970635096965303</v>
      </c>
      <c r="CC10" s="17">
        <v>0.43236354724306703</v>
      </c>
      <c r="CD10" s="17">
        <v>0.40995438364661801</v>
      </c>
    </row>
    <row r="11" spans="2:82">
      <c r="B11" s="18" t="s">
        <v>185</v>
      </c>
      <c r="C11" s="17">
        <v>0.25276839686977898</v>
      </c>
      <c r="D11" s="17">
        <v>0.225023706645189</v>
      </c>
      <c r="E11" s="17">
        <v>0.280368074843246</v>
      </c>
      <c r="F11" s="17"/>
      <c r="G11" s="17">
        <v>0.19018806004545599</v>
      </c>
      <c r="H11" s="17">
        <v>0.244107391688551</v>
      </c>
      <c r="I11" s="17">
        <v>0.18392481054447199</v>
      </c>
      <c r="J11" s="17">
        <v>0.30011625315899798</v>
      </c>
      <c r="K11" s="17">
        <v>0.30756770623888602</v>
      </c>
      <c r="L11" s="17">
        <v>0.27539756365345103</v>
      </c>
      <c r="M11" s="17"/>
      <c r="N11" s="17">
        <v>0.23701591595058699</v>
      </c>
      <c r="O11" s="17">
        <v>0.231092738252658</v>
      </c>
      <c r="P11" s="17">
        <v>0.28608431562582598</v>
      </c>
      <c r="Q11" s="17">
        <v>0.27005873518746498</v>
      </c>
      <c r="R11" s="17"/>
      <c r="S11" s="17">
        <v>0.23107500492191699</v>
      </c>
      <c r="T11" s="17">
        <v>0.21883800917695001</v>
      </c>
      <c r="U11" s="17">
        <v>0.22666540409019501</v>
      </c>
      <c r="V11" s="17">
        <v>0.30405782423410699</v>
      </c>
      <c r="W11" s="17">
        <v>0.28602087512514301</v>
      </c>
      <c r="X11" s="17">
        <v>0.30661295320832999</v>
      </c>
      <c r="Y11" s="17">
        <v>0.23715092466260601</v>
      </c>
      <c r="Z11" s="17">
        <v>0.33606237288796997</v>
      </c>
      <c r="AA11" s="17">
        <v>0.26502136005652299</v>
      </c>
      <c r="AB11" s="17">
        <v>0.20612978439794399</v>
      </c>
      <c r="AC11" s="17">
        <v>0.24568720528803301</v>
      </c>
      <c r="AD11" s="17">
        <v>0.16008061734847201</v>
      </c>
      <c r="AE11" s="17"/>
      <c r="AF11" s="17">
        <v>0.149993614519807</v>
      </c>
      <c r="AG11" s="17">
        <v>0.21122391699526699</v>
      </c>
      <c r="AH11" s="17">
        <v>0.26313225499833398</v>
      </c>
      <c r="AI11" s="17">
        <v>0.286705631528828</v>
      </c>
      <c r="AJ11" s="17">
        <v>0.24888173353180601</v>
      </c>
      <c r="AK11" s="17">
        <v>0.29342705508382799</v>
      </c>
      <c r="AL11" s="17">
        <v>0.25848757439568598</v>
      </c>
      <c r="AM11" s="17">
        <v>0.219460494851479</v>
      </c>
      <c r="AN11" s="17">
        <v>0.237401422105843</v>
      </c>
      <c r="AO11" s="17">
        <v>0.20294895355606701</v>
      </c>
      <c r="AP11" s="17">
        <v>0.29551435143268401</v>
      </c>
      <c r="AQ11" s="17">
        <v>0.22393357823093299</v>
      </c>
      <c r="AR11" s="17">
        <v>0.29798065035849203</v>
      </c>
      <c r="AS11" s="17">
        <v>0.10123408005216</v>
      </c>
      <c r="AT11" s="17">
        <v>0.11230544038733201</v>
      </c>
      <c r="AU11" s="17">
        <v>0.18443771757392599</v>
      </c>
      <c r="AV11" s="17"/>
      <c r="AW11" s="17">
        <v>0.20838392457994001</v>
      </c>
      <c r="AX11" s="17">
        <v>0.26222348733931899</v>
      </c>
      <c r="AY11" s="17">
        <v>0.27675448014168103</v>
      </c>
      <c r="AZ11" s="17">
        <v>0.260439009141825</v>
      </c>
      <c r="BA11" s="17">
        <v>0.28338899767508702</v>
      </c>
      <c r="BB11" s="17">
        <v>0.23533939411659999</v>
      </c>
      <c r="BC11" s="17"/>
      <c r="BD11" s="17">
        <v>0.31144984733442699</v>
      </c>
      <c r="BE11" s="17">
        <v>0.25597792924825502</v>
      </c>
      <c r="BF11" s="17">
        <v>0.23668481837070501</v>
      </c>
      <c r="BG11" s="17">
        <v>0.21451483273984101</v>
      </c>
      <c r="BH11" s="17">
        <v>0.208904871548939</v>
      </c>
      <c r="BI11" s="17"/>
      <c r="BJ11" s="17">
        <v>0.25823147496010601</v>
      </c>
      <c r="BK11" s="17">
        <v>0.21983341621302299</v>
      </c>
      <c r="BL11" s="17"/>
      <c r="BM11" s="17">
        <v>0.26803393589748498</v>
      </c>
      <c r="BN11" s="17">
        <v>0.179063248820197</v>
      </c>
      <c r="BO11" s="17"/>
      <c r="BP11" s="17">
        <v>0.15607092118948299</v>
      </c>
      <c r="BQ11" s="17">
        <v>0.22750027658920099</v>
      </c>
      <c r="BR11" s="17">
        <v>0.28378841542222599</v>
      </c>
      <c r="BS11" s="17">
        <v>0.26575119022744298</v>
      </c>
      <c r="BT11" s="17"/>
      <c r="BU11" s="17">
        <v>0.22365404443765999</v>
      </c>
      <c r="BV11" s="17">
        <v>0.28803388250658801</v>
      </c>
      <c r="BW11" s="17"/>
      <c r="BX11" s="17">
        <v>0.19822711340813201</v>
      </c>
      <c r="BY11" s="17">
        <v>0.27549331302874802</v>
      </c>
      <c r="BZ11" s="17"/>
      <c r="CA11" s="17">
        <v>0.102187745831831</v>
      </c>
      <c r="CB11" s="17">
        <v>0.36217222183604802</v>
      </c>
      <c r="CC11" s="17">
        <v>0.12308696403817</v>
      </c>
      <c r="CD11" s="17">
        <v>0.32379078342228801</v>
      </c>
    </row>
    <row r="12" spans="2:82">
      <c r="B12" s="18" t="s">
        <v>186</v>
      </c>
      <c r="C12" s="17">
        <v>0.109245252392754</v>
      </c>
      <c r="D12" s="17">
        <v>0.11880132728954899</v>
      </c>
      <c r="E12" s="17">
        <v>0.100469561121363</v>
      </c>
      <c r="F12" s="17"/>
      <c r="G12" s="17">
        <v>0.108035789208523</v>
      </c>
      <c r="H12" s="17">
        <v>9.4615426993794202E-2</v>
      </c>
      <c r="I12" s="17">
        <v>0.106719370629097</v>
      </c>
      <c r="J12" s="17">
        <v>9.8022921501882201E-2</v>
      </c>
      <c r="K12" s="17">
        <v>0.14926460549524001</v>
      </c>
      <c r="L12" s="17">
        <v>0.106570016387527</v>
      </c>
      <c r="M12" s="17"/>
      <c r="N12" s="17">
        <v>7.2801970677854905E-2</v>
      </c>
      <c r="O12" s="17">
        <v>0.11497968593518799</v>
      </c>
      <c r="P12" s="17">
        <v>0.120021356275039</v>
      </c>
      <c r="Q12" s="17">
        <v>0.133741660837457</v>
      </c>
      <c r="R12" s="17"/>
      <c r="S12" s="17">
        <v>0.115588103590827</v>
      </c>
      <c r="T12" s="17">
        <v>8.9051687687097703E-2</v>
      </c>
      <c r="U12" s="17">
        <v>0.13409941853089399</v>
      </c>
      <c r="V12" s="17">
        <v>0.108301313538327</v>
      </c>
      <c r="W12" s="17">
        <v>0.121613526993694</v>
      </c>
      <c r="X12" s="17">
        <v>5.3814250247033797E-2</v>
      </c>
      <c r="Y12" s="17">
        <v>0.110704366531042</v>
      </c>
      <c r="Z12" s="17">
        <v>0.138584546210552</v>
      </c>
      <c r="AA12" s="17">
        <v>0.101995599483979</v>
      </c>
      <c r="AB12" s="17">
        <v>0.110711192775673</v>
      </c>
      <c r="AC12" s="17">
        <v>0.144314098858843</v>
      </c>
      <c r="AD12" s="17">
        <v>0.16783768729329601</v>
      </c>
      <c r="AE12" s="17"/>
      <c r="AF12" s="17">
        <v>0.28665533143495397</v>
      </c>
      <c r="AG12" s="17">
        <v>0.17172407333391199</v>
      </c>
      <c r="AH12" s="17">
        <v>0.13993676387404499</v>
      </c>
      <c r="AI12" s="17">
        <v>9.6892257901088005E-2</v>
      </c>
      <c r="AJ12" s="17">
        <v>0.155586713766483</v>
      </c>
      <c r="AK12" s="17">
        <v>9.2196959329160694E-2</v>
      </c>
      <c r="AL12" s="17">
        <v>6.4663478718540293E-2</v>
      </c>
      <c r="AM12" s="17">
        <v>8.9088056227157694E-2</v>
      </c>
      <c r="AN12" s="17">
        <v>0.129746816852779</v>
      </c>
      <c r="AO12" s="17">
        <v>0.21513125219087001</v>
      </c>
      <c r="AP12" s="17">
        <v>0.113022143023914</v>
      </c>
      <c r="AQ12" s="17">
        <v>5.3549892565739603E-2</v>
      </c>
      <c r="AR12" s="17">
        <v>8.1806014391421794E-2</v>
      </c>
      <c r="AS12" s="17">
        <v>0.15574077184798901</v>
      </c>
      <c r="AT12" s="17">
        <v>9.1998558422564505E-2</v>
      </c>
      <c r="AU12" s="17">
        <v>2.83538909489464E-2</v>
      </c>
      <c r="AV12" s="17"/>
      <c r="AW12" s="17">
        <v>8.3155370175082399E-2</v>
      </c>
      <c r="AX12" s="17">
        <v>0.100526054392665</v>
      </c>
      <c r="AY12" s="17">
        <v>0.14132403672992899</v>
      </c>
      <c r="AZ12" s="17">
        <v>0.138158903507939</v>
      </c>
      <c r="BA12" s="17">
        <v>8.7380809150813907E-2</v>
      </c>
      <c r="BB12" s="17">
        <v>0.11702593369367401</v>
      </c>
      <c r="BC12" s="17"/>
      <c r="BD12" s="17">
        <v>0.144185451258212</v>
      </c>
      <c r="BE12" s="17">
        <v>0.11488442159812599</v>
      </c>
      <c r="BF12" s="17">
        <v>6.73541035698169E-2</v>
      </c>
      <c r="BG12" s="17">
        <v>6.7840068785823202E-2</v>
      </c>
      <c r="BH12" s="17">
        <v>0.120406624540178</v>
      </c>
      <c r="BI12" s="17"/>
      <c r="BJ12" s="17">
        <v>0.110869435478476</v>
      </c>
      <c r="BK12" s="17">
        <v>0.10720391265589101</v>
      </c>
      <c r="BL12" s="17"/>
      <c r="BM12" s="17">
        <v>0.107464189889555</v>
      </c>
      <c r="BN12" s="17">
        <v>0.11401682042583999</v>
      </c>
      <c r="BO12" s="17"/>
      <c r="BP12" s="17">
        <v>9.78507716292282E-2</v>
      </c>
      <c r="BQ12" s="17">
        <v>0.122024023842012</v>
      </c>
      <c r="BR12" s="17">
        <v>8.5121786600278998E-2</v>
      </c>
      <c r="BS12" s="17">
        <v>0.10902141468738299</v>
      </c>
      <c r="BT12" s="17"/>
      <c r="BU12" s="17">
        <v>0.10323874859142</v>
      </c>
      <c r="BV12" s="17">
        <v>0.116520779953509</v>
      </c>
      <c r="BW12" s="17"/>
      <c r="BX12" s="17">
        <v>8.0093520504671195E-2</v>
      </c>
      <c r="BY12" s="17">
        <v>0.121391476702113</v>
      </c>
      <c r="BZ12" s="17"/>
      <c r="CA12" s="17">
        <v>7.1191533077670899E-2</v>
      </c>
      <c r="CB12" s="17">
        <v>0.19730187967827301</v>
      </c>
      <c r="CC12" s="17">
        <v>2.74028847440487E-2</v>
      </c>
      <c r="CD12" s="17">
        <v>0.12349924595315601</v>
      </c>
    </row>
    <row r="13" spans="2:82">
      <c r="B13" s="18" t="s">
        <v>187</v>
      </c>
      <c r="C13" s="19">
        <v>3.0360625785156099E-2</v>
      </c>
      <c r="D13" s="19">
        <v>2.7940701858648199E-2</v>
      </c>
      <c r="E13" s="19">
        <v>3.3086317556837899E-2</v>
      </c>
      <c r="F13" s="19"/>
      <c r="G13" s="19">
        <v>3.2129932375187499E-2</v>
      </c>
      <c r="H13" s="19">
        <v>1.9126357474823202E-2</v>
      </c>
      <c r="I13" s="19">
        <v>5.8585034791412298E-2</v>
      </c>
      <c r="J13" s="19">
        <v>2.0625013687946801E-2</v>
      </c>
      <c r="K13" s="19">
        <v>3.9909255664553903E-2</v>
      </c>
      <c r="L13" s="19">
        <v>1.91837806630079E-2</v>
      </c>
      <c r="M13" s="19"/>
      <c r="N13" s="19">
        <v>2.7789651824462001E-2</v>
      </c>
      <c r="O13" s="19">
        <v>1.86038304814591E-2</v>
      </c>
      <c r="P13" s="19">
        <v>3.2412940856037603E-2</v>
      </c>
      <c r="Q13" s="19">
        <v>4.5402460847227197E-2</v>
      </c>
      <c r="R13" s="19"/>
      <c r="S13" s="19">
        <v>2.2863054537352899E-2</v>
      </c>
      <c r="T13" s="19">
        <v>3.4734573789969303E-2</v>
      </c>
      <c r="U13" s="19">
        <v>3.3717220370780399E-2</v>
      </c>
      <c r="V13" s="19">
        <v>4.3304079842674502E-2</v>
      </c>
      <c r="W13" s="19">
        <v>2.4045384355512602E-2</v>
      </c>
      <c r="X13" s="19">
        <v>2.3079988828838001E-2</v>
      </c>
      <c r="Y13" s="19">
        <v>2.45748391815892E-2</v>
      </c>
      <c r="Z13" s="19">
        <v>4.9981943894417298E-2</v>
      </c>
      <c r="AA13" s="19">
        <v>1.6141933707579201E-2</v>
      </c>
      <c r="AB13" s="19">
        <v>2.5741287289266199E-2</v>
      </c>
      <c r="AC13" s="19">
        <v>1.93594785089433E-2</v>
      </c>
      <c r="AD13" s="19">
        <v>0.1234561966617</v>
      </c>
      <c r="AE13" s="19"/>
      <c r="AF13" s="19">
        <v>0.13932759606727499</v>
      </c>
      <c r="AG13" s="19">
        <v>0.113387657765917</v>
      </c>
      <c r="AH13" s="19">
        <v>5.5664679417708203E-2</v>
      </c>
      <c r="AI13" s="19">
        <v>2.7871389820527798E-2</v>
      </c>
      <c r="AJ13" s="19">
        <v>3.0921917339325599E-2</v>
      </c>
      <c r="AK13" s="19">
        <v>2.1967296129597299E-2</v>
      </c>
      <c r="AL13" s="19">
        <v>2.16640888300174E-2</v>
      </c>
      <c r="AM13" s="19">
        <v>2.7600354396158999E-2</v>
      </c>
      <c r="AN13" s="19">
        <v>0</v>
      </c>
      <c r="AO13" s="19">
        <v>2.9750883880468201E-2</v>
      </c>
      <c r="AP13" s="19">
        <v>2.7256008033304999E-2</v>
      </c>
      <c r="AQ13" s="19">
        <v>3.0282126036616699E-2</v>
      </c>
      <c r="AR13" s="19">
        <v>6.1531761358621699E-2</v>
      </c>
      <c r="AS13" s="19">
        <v>6.8928669040961593E-2</v>
      </c>
      <c r="AT13" s="19">
        <v>0</v>
      </c>
      <c r="AU13" s="19">
        <v>0</v>
      </c>
      <c r="AV13" s="19"/>
      <c r="AW13" s="19">
        <v>2.9479424140208099E-2</v>
      </c>
      <c r="AX13" s="19">
        <v>1.5018052043059799E-2</v>
      </c>
      <c r="AY13" s="19">
        <v>4.2201951012994197E-2</v>
      </c>
      <c r="AZ13" s="19">
        <v>3.9998297768666299E-2</v>
      </c>
      <c r="BA13" s="19">
        <v>4.4551741131020402E-2</v>
      </c>
      <c r="BB13" s="19">
        <v>1.46263830513791E-2</v>
      </c>
      <c r="BC13" s="19"/>
      <c r="BD13" s="19">
        <v>4.1503878863291703E-2</v>
      </c>
      <c r="BE13" s="19">
        <v>3.5061497352029299E-2</v>
      </c>
      <c r="BF13" s="19">
        <v>1.96018645079135E-2</v>
      </c>
      <c r="BG13" s="19">
        <v>4.79590401175906E-3</v>
      </c>
      <c r="BH13" s="19">
        <v>0</v>
      </c>
      <c r="BI13" s="19"/>
      <c r="BJ13" s="19">
        <v>3.3675625522256003E-2</v>
      </c>
      <c r="BK13" s="19">
        <v>1.6768254648573701E-2</v>
      </c>
      <c r="BL13" s="19"/>
      <c r="BM13" s="19">
        <v>3.1923122239536403E-2</v>
      </c>
      <c r="BN13" s="19">
        <v>2.3386724497738501E-2</v>
      </c>
      <c r="BO13" s="19"/>
      <c r="BP13" s="19">
        <v>2.9730851155761601E-2</v>
      </c>
      <c r="BQ13" s="19">
        <v>1.0020846054307401E-2</v>
      </c>
      <c r="BR13" s="19">
        <v>1.57598747654384E-2</v>
      </c>
      <c r="BS13" s="19">
        <v>3.6524206468776098E-2</v>
      </c>
      <c r="BT13" s="19"/>
      <c r="BU13" s="19">
        <v>3.0368333475175101E-2</v>
      </c>
      <c r="BV13" s="19">
        <v>3.0351289653353299E-2</v>
      </c>
      <c r="BW13" s="19"/>
      <c r="BX13" s="19">
        <v>6.6399355236126901E-3</v>
      </c>
      <c r="BY13" s="19">
        <v>4.0243977683274097E-2</v>
      </c>
      <c r="BZ13" s="19"/>
      <c r="CA13" s="19">
        <v>1.8895586649541701E-2</v>
      </c>
      <c r="CB13" s="19">
        <v>8.7474889103321102E-2</v>
      </c>
      <c r="CC13" s="19">
        <v>5.8847702806772602E-3</v>
      </c>
      <c r="CD13" s="19">
        <v>7.0643014364068397E-3</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1321</v>
      </c>
      <c r="D7" s="10">
        <v>648</v>
      </c>
      <c r="E7" s="10">
        <v>667</v>
      </c>
      <c r="F7" s="10"/>
      <c r="G7" s="10">
        <v>171</v>
      </c>
      <c r="H7" s="10">
        <v>225</v>
      </c>
      <c r="I7" s="10">
        <v>206</v>
      </c>
      <c r="J7" s="10">
        <v>244</v>
      </c>
      <c r="K7" s="10">
        <v>199</v>
      </c>
      <c r="L7" s="10">
        <v>276</v>
      </c>
      <c r="M7" s="10"/>
      <c r="N7" s="10">
        <v>383</v>
      </c>
      <c r="O7" s="10">
        <v>387</v>
      </c>
      <c r="P7" s="10">
        <v>250</v>
      </c>
      <c r="Q7" s="10">
        <v>291</v>
      </c>
      <c r="R7" s="10"/>
      <c r="S7" s="10">
        <v>185</v>
      </c>
      <c r="T7" s="10">
        <v>171</v>
      </c>
      <c r="U7" s="10">
        <v>91</v>
      </c>
      <c r="V7" s="10">
        <v>112</v>
      </c>
      <c r="W7" s="10">
        <v>114</v>
      </c>
      <c r="X7" s="10">
        <v>125</v>
      </c>
      <c r="Y7" s="10">
        <v>122</v>
      </c>
      <c r="Z7" s="10">
        <v>63</v>
      </c>
      <c r="AA7" s="10">
        <v>141</v>
      </c>
      <c r="AB7" s="10">
        <v>108</v>
      </c>
      <c r="AC7" s="10">
        <v>64</v>
      </c>
      <c r="AD7" s="10">
        <v>25</v>
      </c>
      <c r="AE7" s="10"/>
      <c r="AF7" s="10">
        <v>7</v>
      </c>
      <c r="AG7" s="10">
        <v>53</v>
      </c>
      <c r="AH7" s="10">
        <v>77</v>
      </c>
      <c r="AI7" s="10">
        <v>92</v>
      </c>
      <c r="AJ7" s="10">
        <v>128</v>
      </c>
      <c r="AK7" s="10">
        <v>150</v>
      </c>
      <c r="AL7" s="10">
        <v>129</v>
      </c>
      <c r="AM7" s="10">
        <v>98</v>
      </c>
      <c r="AN7" s="10">
        <v>97</v>
      </c>
      <c r="AO7" s="10">
        <v>74</v>
      </c>
      <c r="AP7" s="10">
        <v>89</v>
      </c>
      <c r="AQ7" s="10">
        <v>69</v>
      </c>
      <c r="AR7" s="10">
        <v>70</v>
      </c>
      <c r="AS7" s="10">
        <v>28</v>
      </c>
      <c r="AT7" s="10">
        <v>35</v>
      </c>
      <c r="AU7" s="10">
        <v>75</v>
      </c>
      <c r="AV7" s="10"/>
      <c r="AW7" s="10">
        <v>293</v>
      </c>
      <c r="AX7" s="10">
        <v>355</v>
      </c>
      <c r="AY7" s="10">
        <v>174</v>
      </c>
      <c r="AZ7" s="10">
        <v>272</v>
      </c>
      <c r="BA7" s="10">
        <v>154</v>
      </c>
      <c r="BB7" s="10">
        <v>73</v>
      </c>
      <c r="BC7" s="10"/>
      <c r="BD7" s="10">
        <v>291</v>
      </c>
      <c r="BE7" s="10">
        <v>295</v>
      </c>
      <c r="BF7" s="10">
        <v>353</v>
      </c>
      <c r="BG7" s="10">
        <v>182</v>
      </c>
      <c r="BH7" s="10">
        <v>25</v>
      </c>
      <c r="BI7" s="10"/>
      <c r="BJ7" s="10">
        <v>1073</v>
      </c>
      <c r="BK7" s="10">
        <v>236</v>
      </c>
      <c r="BL7" s="10"/>
      <c r="BM7" s="10">
        <v>1098</v>
      </c>
      <c r="BN7" s="10">
        <v>217</v>
      </c>
      <c r="BO7" s="10"/>
      <c r="BP7" s="10">
        <v>155</v>
      </c>
      <c r="BQ7" s="10">
        <v>151</v>
      </c>
      <c r="BR7" s="10">
        <v>54</v>
      </c>
      <c r="BS7" s="10">
        <v>908</v>
      </c>
      <c r="BT7" s="10"/>
      <c r="BU7" s="10">
        <v>735</v>
      </c>
      <c r="BV7" s="10">
        <v>586</v>
      </c>
      <c r="BW7" s="10"/>
      <c r="BX7" s="10">
        <v>391</v>
      </c>
      <c r="BY7" s="10">
        <v>930</v>
      </c>
      <c r="BZ7" s="10"/>
      <c r="CA7" s="10">
        <v>99</v>
      </c>
      <c r="CB7" s="10">
        <v>371</v>
      </c>
      <c r="CC7" s="10">
        <v>440</v>
      </c>
      <c r="CD7" s="10">
        <v>411</v>
      </c>
    </row>
    <row r="8" spans="2:82" ht="30" customHeight="1">
      <c r="B8" s="11" t="s">
        <v>99</v>
      </c>
      <c r="C8" s="11">
        <v>1321</v>
      </c>
      <c r="D8" s="11">
        <v>663</v>
      </c>
      <c r="E8" s="11">
        <v>652</v>
      </c>
      <c r="F8" s="11"/>
      <c r="G8" s="11">
        <v>187</v>
      </c>
      <c r="H8" s="11">
        <v>231</v>
      </c>
      <c r="I8" s="11">
        <v>206</v>
      </c>
      <c r="J8" s="11">
        <v>242</v>
      </c>
      <c r="K8" s="11">
        <v>189</v>
      </c>
      <c r="L8" s="11">
        <v>267</v>
      </c>
      <c r="M8" s="11"/>
      <c r="N8" s="11">
        <v>350</v>
      </c>
      <c r="O8" s="11">
        <v>359</v>
      </c>
      <c r="P8" s="11">
        <v>281</v>
      </c>
      <c r="Q8" s="11">
        <v>322</v>
      </c>
      <c r="R8" s="11"/>
      <c r="S8" s="11">
        <v>179</v>
      </c>
      <c r="T8" s="11">
        <v>158</v>
      </c>
      <c r="U8" s="11">
        <v>97</v>
      </c>
      <c r="V8" s="11">
        <v>123</v>
      </c>
      <c r="W8" s="11">
        <v>107</v>
      </c>
      <c r="X8" s="11">
        <v>125</v>
      </c>
      <c r="Y8" s="11">
        <v>109</v>
      </c>
      <c r="Z8" s="11">
        <v>58</v>
      </c>
      <c r="AA8" s="11">
        <v>133</v>
      </c>
      <c r="AB8" s="11">
        <v>131</v>
      </c>
      <c r="AC8" s="11">
        <v>68</v>
      </c>
      <c r="AD8" s="11">
        <v>33</v>
      </c>
      <c r="AE8" s="11"/>
      <c r="AF8" s="11">
        <v>7</v>
      </c>
      <c r="AG8" s="11">
        <v>55</v>
      </c>
      <c r="AH8" s="11">
        <v>79</v>
      </c>
      <c r="AI8" s="11">
        <v>92</v>
      </c>
      <c r="AJ8" s="11">
        <v>137</v>
      </c>
      <c r="AK8" s="11">
        <v>152</v>
      </c>
      <c r="AL8" s="11">
        <v>129</v>
      </c>
      <c r="AM8" s="11">
        <v>101</v>
      </c>
      <c r="AN8" s="11">
        <v>95</v>
      </c>
      <c r="AO8" s="11">
        <v>74</v>
      </c>
      <c r="AP8" s="11">
        <v>88</v>
      </c>
      <c r="AQ8" s="11">
        <v>68</v>
      </c>
      <c r="AR8" s="11">
        <v>69</v>
      </c>
      <c r="AS8" s="11">
        <v>27</v>
      </c>
      <c r="AT8" s="11">
        <v>33</v>
      </c>
      <c r="AU8" s="11">
        <v>67</v>
      </c>
      <c r="AV8" s="11"/>
      <c r="AW8" s="11">
        <v>293</v>
      </c>
      <c r="AX8" s="11">
        <v>354</v>
      </c>
      <c r="AY8" s="11">
        <v>174</v>
      </c>
      <c r="AZ8" s="11">
        <v>273</v>
      </c>
      <c r="BA8" s="11">
        <v>153</v>
      </c>
      <c r="BB8" s="11">
        <v>75</v>
      </c>
      <c r="BC8" s="11"/>
      <c r="BD8" s="11">
        <v>300</v>
      </c>
      <c r="BE8" s="11">
        <v>305</v>
      </c>
      <c r="BF8" s="11">
        <v>340</v>
      </c>
      <c r="BG8" s="11">
        <v>171</v>
      </c>
      <c r="BH8" s="11">
        <v>23</v>
      </c>
      <c r="BI8" s="11"/>
      <c r="BJ8" s="11">
        <v>1073</v>
      </c>
      <c r="BK8" s="11">
        <v>236</v>
      </c>
      <c r="BL8" s="11"/>
      <c r="BM8" s="11">
        <v>1098</v>
      </c>
      <c r="BN8" s="11">
        <v>217</v>
      </c>
      <c r="BO8" s="11"/>
      <c r="BP8" s="11">
        <v>154</v>
      </c>
      <c r="BQ8" s="11">
        <v>151</v>
      </c>
      <c r="BR8" s="11">
        <v>54</v>
      </c>
      <c r="BS8" s="11">
        <v>908</v>
      </c>
      <c r="BT8" s="11"/>
      <c r="BU8" s="11">
        <v>724</v>
      </c>
      <c r="BV8" s="11">
        <v>597</v>
      </c>
      <c r="BW8" s="11"/>
      <c r="BX8" s="11">
        <v>389</v>
      </c>
      <c r="BY8" s="11">
        <v>932</v>
      </c>
      <c r="BZ8" s="11"/>
      <c r="CA8" s="11">
        <v>99</v>
      </c>
      <c r="CB8" s="11">
        <v>374</v>
      </c>
      <c r="CC8" s="11">
        <v>429</v>
      </c>
      <c r="CD8" s="11">
        <v>418</v>
      </c>
    </row>
    <row r="9" spans="2:82">
      <c r="B9" s="18" t="s">
        <v>183</v>
      </c>
      <c r="C9" s="17">
        <v>0.14183961517539301</v>
      </c>
      <c r="D9" s="17">
        <v>0.14458791062162701</v>
      </c>
      <c r="E9" s="17">
        <v>0.13868479958579699</v>
      </c>
      <c r="F9" s="17"/>
      <c r="G9" s="17">
        <v>0.130934430826086</v>
      </c>
      <c r="H9" s="17">
        <v>0.17527027154262401</v>
      </c>
      <c r="I9" s="17">
        <v>0.17928078016978399</v>
      </c>
      <c r="J9" s="17">
        <v>0.106787199907797</v>
      </c>
      <c r="K9" s="17">
        <v>0.104368068115384</v>
      </c>
      <c r="L9" s="17">
        <v>0.14999008198022701</v>
      </c>
      <c r="M9" s="17"/>
      <c r="N9" s="17">
        <v>0.180211158293937</v>
      </c>
      <c r="O9" s="17">
        <v>0.13458334600417901</v>
      </c>
      <c r="P9" s="17">
        <v>0.11935724848625601</v>
      </c>
      <c r="Q9" s="17">
        <v>0.12755612946926501</v>
      </c>
      <c r="R9" s="17"/>
      <c r="S9" s="17">
        <v>0.20325229921986501</v>
      </c>
      <c r="T9" s="17">
        <v>0.15357502603487</v>
      </c>
      <c r="U9" s="17">
        <v>0.106585948510848</v>
      </c>
      <c r="V9" s="17">
        <v>0.127601362134315</v>
      </c>
      <c r="W9" s="17">
        <v>0.100190838135802</v>
      </c>
      <c r="X9" s="17">
        <v>0.13180030907316301</v>
      </c>
      <c r="Y9" s="17">
        <v>0.130986776319582</v>
      </c>
      <c r="Z9" s="17">
        <v>0.141362748148049</v>
      </c>
      <c r="AA9" s="17">
        <v>0.139091150594504</v>
      </c>
      <c r="AB9" s="17">
        <v>0.143912745892078</v>
      </c>
      <c r="AC9" s="17">
        <v>0.13445373756833501</v>
      </c>
      <c r="AD9" s="17">
        <v>0.137650617352021</v>
      </c>
      <c r="AE9" s="17"/>
      <c r="AF9" s="17">
        <v>0</v>
      </c>
      <c r="AG9" s="17">
        <v>0.104985857334817</v>
      </c>
      <c r="AH9" s="17">
        <v>0.105509802870002</v>
      </c>
      <c r="AI9" s="17">
        <v>8.2035777282238306E-2</v>
      </c>
      <c r="AJ9" s="17">
        <v>0.127400238241169</v>
      </c>
      <c r="AK9" s="17">
        <v>0.13165295441316099</v>
      </c>
      <c r="AL9" s="17">
        <v>0.12021954577119499</v>
      </c>
      <c r="AM9" s="17">
        <v>0.18444017774451801</v>
      </c>
      <c r="AN9" s="17">
        <v>0.111508497446592</v>
      </c>
      <c r="AO9" s="17">
        <v>0.13940168024438901</v>
      </c>
      <c r="AP9" s="17">
        <v>0.18895247588024799</v>
      </c>
      <c r="AQ9" s="17">
        <v>0.18553124913067701</v>
      </c>
      <c r="AR9" s="17">
        <v>9.79575747994193E-2</v>
      </c>
      <c r="AS9" s="17">
        <v>0.21417973977107699</v>
      </c>
      <c r="AT9" s="17">
        <v>0.25722137144643797</v>
      </c>
      <c r="AU9" s="17">
        <v>0.26905097871452899</v>
      </c>
      <c r="AV9" s="17"/>
      <c r="AW9" s="17">
        <v>0.19563153967861999</v>
      </c>
      <c r="AX9" s="17">
        <v>0.14531769947072201</v>
      </c>
      <c r="AY9" s="17">
        <v>0.115541764217807</v>
      </c>
      <c r="AZ9" s="17">
        <v>0.13261362624239501</v>
      </c>
      <c r="BA9" s="17">
        <v>0.103016105305285</v>
      </c>
      <c r="BB9" s="17">
        <v>8.9254461779791294E-2</v>
      </c>
      <c r="BC9" s="17"/>
      <c r="BD9" s="17">
        <v>0.103133616568921</v>
      </c>
      <c r="BE9" s="17">
        <v>0.120008665634005</v>
      </c>
      <c r="BF9" s="17">
        <v>0.17488472715424899</v>
      </c>
      <c r="BG9" s="17">
        <v>0.204099800204113</v>
      </c>
      <c r="BH9" s="17">
        <v>0.254287725701004</v>
      </c>
      <c r="BI9" s="17"/>
      <c r="BJ9" s="17">
        <v>0.12323409195264801</v>
      </c>
      <c r="BK9" s="17">
        <v>0.219847832705027</v>
      </c>
      <c r="BL9" s="17"/>
      <c r="BM9" s="17">
        <v>0.12913120995189301</v>
      </c>
      <c r="BN9" s="17">
        <v>0.203671799605667</v>
      </c>
      <c r="BO9" s="17"/>
      <c r="BP9" s="17">
        <v>0.233129259049669</v>
      </c>
      <c r="BQ9" s="17">
        <v>0.15322293835797901</v>
      </c>
      <c r="BR9" s="17">
        <v>0.19767981198266901</v>
      </c>
      <c r="BS9" s="17">
        <v>0.121875822151463</v>
      </c>
      <c r="BT9" s="17"/>
      <c r="BU9" s="17">
        <v>0.168216963876195</v>
      </c>
      <c r="BV9" s="17">
        <v>0.10988939358231201</v>
      </c>
      <c r="BW9" s="17"/>
      <c r="BX9" s="17">
        <v>0.24422925683312799</v>
      </c>
      <c r="BY9" s="17">
        <v>9.9178425805781498E-2</v>
      </c>
      <c r="BZ9" s="17"/>
      <c r="CA9" s="17">
        <v>0.19698978759017099</v>
      </c>
      <c r="CB9" s="17">
        <v>3.3885535763066098E-2</v>
      </c>
      <c r="CC9" s="17">
        <v>0.26269638807092299</v>
      </c>
      <c r="CD9" s="17">
        <v>0.101255314841965</v>
      </c>
    </row>
    <row r="10" spans="2:82">
      <c r="B10" s="18" t="s">
        <v>184</v>
      </c>
      <c r="C10" s="17">
        <v>0.33922106486689602</v>
      </c>
      <c r="D10" s="17">
        <v>0.38722375724560698</v>
      </c>
      <c r="E10" s="17">
        <v>0.289057881712182</v>
      </c>
      <c r="F10" s="17"/>
      <c r="G10" s="17">
        <v>0.38397559370860601</v>
      </c>
      <c r="H10" s="17">
        <v>0.33504396891348398</v>
      </c>
      <c r="I10" s="17">
        <v>0.31035786325446402</v>
      </c>
      <c r="J10" s="17">
        <v>0.37332007425470998</v>
      </c>
      <c r="K10" s="17">
        <v>0.27692356098125698</v>
      </c>
      <c r="L10" s="17">
        <v>0.34684601206036297</v>
      </c>
      <c r="M10" s="17"/>
      <c r="N10" s="17">
        <v>0.41312887613859001</v>
      </c>
      <c r="O10" s="17">
        <v>0.32965454385827198</v>
      </c>
      <c r="P10" s="17">
        <v>0.301968915162658</v>
      </c>
      <c r="Q10" s="17">
        <v>0.29739702681179597</v>
      </c>
      <c r="R10" s="17"/>
      <c r="S10" s="17">
        <v>0.35822129391437901</v>
      </c>
      <c r="T10" s="17">
        <v>0.36904246982918598</v>
      </c>
      <c r="U10" s="17">
        <v>0.365630773099196</v>
      </c>
      <c r="V10" s="17">
        <v>0.28773690432118498</v>
      </c>
      <c r="W10" s="17">
        <v>0.30655243051341702</v>
      </c>
      <c r="X10" s="17">
        <v>0.35106822225857798</v>
      </c>
      <c r="Y10" s="17">
        <v>0.31826103055266702</v>
      </c>
      <c r="Z10" s="17">
        <v>0.243190572159136</v>
      </c>
      <c r="AA10" s="17">
        <v>0.38748090858071399</v>
      </c>
      <c r="AB10" s="17">
        <v>0.33233110660691301</v>
      </c>
      <c r="AC10" s="17">
        <v>0.34437182173716702</v>
      </c>
      <c r="AD10" s="17">
        <v>0.32991351178834499</v>
      </c>
      <c r="AE10" s="17"/>
      <c r="AF10" s="17">
        <v>0.55905108208235899</v>
      </c>
      <c r="AG10" s="17">
        <v>0.28439896675759002</v>
      </c>
      <c r="AH10" s="17">
        <v>0.30880364669320998</v>
      </c>
      <c r="AI10" s="17">
        <v>0.35552613000264399</v>
      </c>
      <c r="AJ10" s="17">
        <v>0.26708731376144201</v>
      </c>
      <c r="AK10" s="17">
        <v>0.34733898797616802</v>
      </c>
      <c r="AL10" s="17">
        <v>0.35502886038973103</v>
      </c>
      <c r="AM10" s="17">
        <v>0.37103232471076097</v>
      </c>
      <c r="AN10" s="17">
        <v>0.37115759812399701</v>
      </c>
      <c r="AO10" s="17">
        <v>0.32348162881158399</v>
      </c>
      <c r="AP10" s="17">
        <v>0.24832535598568001</v>
      </c>
      <c r="AQ10" s="17">
        <v>0.37908139739072499</v>
      </c>
      <c r="AR10" s="17">
        <v>0.36832945619615798</v>
      </c>
      <c r="AS10" s="17">
        <v>0.34847572213234701</v>
      </c>
      <c r="AT10" s="17">
        <v>0.49745805809811</v>
      </c>
      <c r="AU10" s="17">
        <v>0.405961391049661</v>
      </c>
      <c r="AV10" s="17"/>
      <c r="AW10" s="17">
        <v>0.40212186727434301</v>
      </c>
      <c r="AX10" s="17">
        <v>0.35585723039608202</v>
      </c>
      <c r="AY10" s="17">
        <v>0.29628196737109702</v>
      </c>
      <c r="AZ10" s="17">
        <v>0.29788043127751601</v>
      </c>
      <c r="BA10" s="17">
        <v>0.30873352226700101</v>
      </c>
      <c r="BB10" s="17">
        <v>0.32756172264926903</v>
      </c>
      <c r="BC10" s="17"/>
      <c r="BD10" s="17">
        <v>0.23227946059865201</v>
      </c>
      <c r="BE10" s="17">
        <v>0.34699562970560299</v>
      </c>
      <c r="BF10" s="17">
        <v>0.39981495101136499</v>
      </c>
      <c r="BG10" s="17">
        <v>0.392260795281553</v>
      </c>
      <c r="BH10" s="17">
        <v>0.49140996403206799</v>
      </c>
      <c r="BI10" s="17"/>
      <c r="BJ10" s="17">
        <v>0.34667057979253202</v>
      </c>
      <c r="BK10" s="17">
        <v>0.30738313425154201</v>
      </c>
      <c r="BL10" s="17"/>
      <c r="BM10" s="17">
        <v>0.33867465998117802</v>
      </c>
      <c r="BN10" s="17">
        <v>0.340315990476872</v>
      </c>
      <c r="BO10" s="17"/>
      <c r="BP10" s="17">
        <v>0.33983367492460398</v>
      </c>
      <c r="BQ10" s="17">
        <v>0.33088045860905502</v>
      </c>
      <c r="BR10" s="17">
        <v>0.31436624270799102</v>
      </c>
      <c r="BS10" s="17">
        <v>0.34342039014562997</v>
      </c>
      <c r="BT10" s="17"/>
      <c r="BU10" s="17">
        <v>0.346863286654364</v>
      </c>
      <c r="BV10" s="17">
        <v>0.32996423309268302</v>
      </c>
      <c r="BW10" s="17"/>
      <c r="BX10" s="17">
        <v>0.38162473899808103</v>
      </c>
      <c r="BY10" s="17">
        <v>0.32155334826207699</v>
      </c>
      <c r="BZ10" s="17"/>
      <c r="CA10" s="17">
        <v>0.43212291852145401</v>
      </c>
      <c r="CB10" s="17">
        <v>0.14364453745056299</v>
      </c>
      <c r="CC10" s="17">
        <v>0.54214375277696802</v>
      </c>
      <c r="CD10" s="17">
        <v>0.28383572800519902</v>
      </c>
    </row>
    <row r="11" spans="2:82">
      <c r="B11" s="18" t="s">
        <v>185</v>
      </c>
      <c r="C11" s="17">
        <v>0.27283568516814999</v>
      </c>
      <c r="D11" s="17">
        <v>0.221725184906468</v>
      </c>
      <c r="E11" s="17">
        <v>0.32438446468882698</v>
      </c>
      <c r="F11" s="17"/>
      <c r="G11" s="17">
        <v>0.23806786429012</v>
      </c>
      <c r="H11" s="17">
        <v>0.26591848407193802</v>
      </c>
      <c r="I11" s="17">
        <v>0.25065932225239101</v>
      </c>
      <c r="J11" s="17">
        <v>0.265883744036231</v>
      </c>
      <c r="K11" s="17">
        <v>0.31900116046444599</v>
      </c>
      <c r="L11" s="17">
        <v>0.29386765116518099</v>
      </c>
      <c r="M11" s="17"/>
      <c r="N11" s="17">
        <v>0.24231568417611299</v>
      </c>
      <c r="O11" s="17">
        <v>0.292055842208364</v>
      </c>
      <c r="P11" s="17">
        <v>0.29230994499298502</v>
      </c>
      <c r="Q11" s="17">
        <v>0.273258915114373</v>
      </c>
      <c r="R11" s="17"/>
      <c r="S11" s="17">
        <v>0.23991199164778601</v>
      </c>
      <c r="T11" s="17">
        <v>0.240305311650818</v>
      </c>
      <c r="U11" s="17">
        <v>0.29715331649950399</v>
      </c>
      <c r="V11" s="17">
        <v>0.27332923199312198</v>
      </c>
      <c r="W11" s="17">
        <v>0.27261186302533003</v>
      </c>
      <c r="X11" s="17">
        <v>0.326541873774717</v>
      </c>
      <c r="Y11" s="17">
        <v>0.32379268859406302</v>
      </c>
      <c r="Z11" s="17">
        <v>0.26682775423294403</v>
      </c>
      <c r="AA11" s="17">
        <v>0.26930721920720802</v>
      </c>
      <c r="AB11" s="17">
        <v>0.27611489650058502</v>
      </c>
      <c r="AC11" s="17">
        <v>0.29958463241597499</v>
      </c>
      <c r="AD11" s="17">
        <v>0.117478836737577</v>
      </c>
      <c r="AE11" s="17"/>
      <c r="AF11" s="17">
        <v>0</v>
      </c>
      <c r="AG11" s="17">
        <v>0.23536123374512499</v>
      </c>
      <c r="AH11" s="17">
        <v>0.30185905931071899</v>
      </c>
      <c r="AI11" s="17">
        <v>0.283265860411472</v>
      </c>
      <c r="AJ11" s="17">
        <v>0.25887803671811499</v>
      </c>
      <c r="AK11" s="17">
        <v>0.267753044842159</v>
      </c>
      <c r="AL11" s="17">
        <v>0.35027252583468899</v>
      </c>
      <c r="AM11" s="17">
        <v>0.29791133811218201</v>
      </c>
      <c r="AN11" s="17">
        <v>0.32684616961511298</v>
      </c>
      <c r="AO11" s="17">
        <v>0.17873562736408</v>
      </c>
      <c r="AP11" s="17">
        <v>0.30260511866554601</v>
      </c>
      <c r="AQ11" s="17">
        <v>0.23683897160224399</v>
      </c>
      <c r="AR11" s="17">
        <v>0.24255158767975801</v>
      </c>
      <c r="AS11" s="17">
        <v>0.21623621121658901</v>
      </c>
      <c r="AT11" s="17">
        <v>0.12916090207904801</v>
      </c>
      <c r="AU11" s="17">
        <v>0.17069717495680001</v>
      </c>
      <c r="AV11" s="17"/>
      <c r="AW11" s="17">
        <v>0.20097631182551201</v>
      </c>
      <c r="AX11" s="17">
        <v>0.26524601031487099</v>
      </c>
      <c r="AY11" s="17">
        <v>0.25829648600299199</v>
      </c>
      <c r="AZ11" s="17">
        <v>0.31479939954248898</v>
      </c>
      <c r="BA11" s="17">
        <v>0.334869682336837</v>
      </c>
      <c r="BB11" s="17">
        <v>0.34396093757162699</v>
      </c>
      <c r="BC11" s="17"/>
      <c r="BD11" s="17">
        <v>0.31218129427322</v>
      </c>
      <c r="BE11" s="17">
        <v>0.26721552334321702</v>
      </c>
      <c r="BF11" s="17">
        <v>0.24377153646779701</v>
      </c>
      <c r="BG11" s="17">
        <v>0.23906740550132299</v>
      </c>
      <c r="BH11" s="17">
        <v>4.62858928325958E-2</v>
      </c>
      <c r="BI11" s="17"/>
      <c r="BJ11" s="17">
        <v>0.28048352352065598</v>
      </c>
      <c r="BK11" s="17">
        <v>0.238257694237445</v>
      </c>
      <c r="BL11" s="17"/>
      <c r="BM11" s="17">
        <v>0.27391000353532502</v>
      </c>
      <c r="BN11" s="17">
        <v>0.27160090434853101</v>
      </c>
      <c r="BO11" s="17"/>
      <c r="BP11" s="17">
        <v>0.26517593176321902</v>
      </c>
      <c r="BQ11" s="17">
        <v>0.25810305416347501</v>
      </c>
      <c r="BR11" s="17">
        <v>0.29223471044698801</v>
      </c>
      <c r="BS11" s="17">
        <v>0.273321383532456</v>
      </c>
      <c r="BT11" s="17"/>
      <c r="BU11" s="17">
        <v>0.25374431616797899</v>
      </c>
      <c r="BV11" s="17">
        <v>0.29596058210110798</v>
      </c>
      <c r="BW11" s="17"/>
      <c r="BX11" s="17">
        <v>0.225178266026268</v>
      </c>
      <c r="BY11" s="17">
        <v>0.29269240260520302</v>
      </c>
      <c r="BZ11" s="17"/>
      <c r="CA11" s="17">
        <v>0.21400041693823499</v>
      </c>
      <c r="CB11" s="17">
        <v>0.32986914166292303</v>
      </c>
      <c r="CC11" s="17">
        <v>0.12768066047033699</v>
      </c>
      <c r="CD11" s="17">
        <v>0.38489382517690401</v>
      </c>
    </row>
    <row r="12" spans="2:82">
      <c r="B12" s="18" t="s">
        <v>186</v>
      </c>
      <c r="C12" s="17">
        <v>0.18345615982466301</v>
      </c>
      <c r="D12" s="17">
        <v>0.186973254825434</v>
      </c>
      <c r="E12" s="17">
        <v>0.18146901140928101</v>
      </c>
      <c r="F12" s="17"/>
      <c r="G12" s="17">
        <v>0.20066589540812299</v>
      </c>
      <c r="H12" s="17">
        <v>0.17675841649229099</v>
      </c>
      <c r="I12" s="17">
        <v>0.179430329459771</v>
      </c>
      <c r="J12" s="17">
        <v>0.18494785611144801</v>
      </c>
      <c r="K12" s="17">
        <v>0.21796908362613901</v>
      </c>
      <c r="L12" s="17">
        <v>0.15460071958420199</v>
      </c>
      <c r="M12" s="17"/>
      <c r="N12" s="17">
        <v>0.111701166910754</v>
      </c>
      <c r="O12" s="17">
        <v>0.170775112681751</v>
      </c>
      <c r="P12" s="17">
        <v>0.231022241928867</v>
      </c>
      <c r="Q12" s="17">
        <v>0.231446632974105</v>
      </c>
      <c r="R12" s="17"/>
      <c r="S12" s="17">
        <v>0.16280656744708</v>
      </c>
      <c r="T12" s="17">
        <v>0.18446282882830201</v>
      </c>
      <c r="U12" s="17">
        <v>0.208848792496797</v>
      </c>
      <c r="V12" s="17">
        <v>0.22437226339274699</v>
      </c>
      <c r="W12" s="17">
        <v>0.25573672201599701</v>
      </c>
      <c r="X12" s="17">
        <v>0.16045112774528</v>
      </c>
      <c r="Y12" s="17">
        <v>0.161014576264225</v>
      </c>
      <c r="Z12" s="17">
        <v>0.18899114339154999</v>
      </c>
      <c r="AA12" s="17">
        <v>0.12410289698489201</v>
      </c>
      <c r="AB12" s="17">
        <v>0.17941608299171399</v>
      </c>
      <c r="AC12" s="17">
        <v>0.15654352791467199</v>
      </c>
      <c r="AD12" s="17">
        <v>0.29150083746035599</v>
      </c>
      <c r="AE12" s="17"/>
      <c r="AF12" s="17">
        <v>0.44094891791764101</v>
      </c>
      <c r="AG12" s="17">
        <v>0.23475341424437801</v>
      </c>
      <c r="AH12" s="17">
        <v>0.19222827542285401</v>
      </c>
      <c r="AI12" s="17">
        <v>0.21916338112529199</v>
      </c>
      <c r="AJ12" s="17">
        <v>0.25856783744706002</v>
      </c>
      <c r="AK12" s="17">
        <v>0.217656092417013</v>
      </c>
      <c r="AL12" s="17">
        <v>0.13668479593149499</v>
      </c>
      <c r="AM12" s="17">
        <v>0.101974481455768</v>
      </c>
      <c r="AN12" s="17">
        <v>0.151620991537465</v>
      </c>
      <c r="AO12" s="17">
        <v>0.24293044663897401</v>
      </c>
      <c r="AP12" s="17">
        <v>0.16316857776804999</v>
      </c>
      <c r="AQ12" s="17">
        <v>0.13959774915655199</v>
      </c>
      <c r="AR12" s="17">
        <v>0.218733985078187</v>
      </c>
      <c r="AS12" s="17">
        <v>0.15459439236202099</v>
      </c>
      <c r="AT12" s="17">
        <v>0.116159668376405</v>
      </c>
      <c r="AU12" s="17">
        <v>0.10837891257723301</v>
      </c>
      <c r="AV12" s="17"/>
      <c r="AW12" s="17">
        <v>0.141943951318796</v>
      </c>
      <c r="AX12" s="17">
        <v>0.196693598986729</v>
      </c>
      <c r="AY12" s="17">
        <v>0.234410046750477</v>
      </c>
      <c r="AZ12" s="17">
        <v>0.163982699063002</v>
      </c>
      <c r="BA12" s="17">
        <v>0.20219831307364799</v>
      </c>
      <c r="BB12" s="17">
        <v>0.19721030865186601</v>
      </c>
      <c r="BC12" s="17"/>
      <c r="BD12" s="17">
        <v>0.27104504779976002</v>
      </c>
      <c r="BE12" s="17">
        <v>0.20577577926856899</v>
      </c>
      <c r="BF12" s="17">
        <v>0.12999659950692799</v>
      </c>
      <c r="BG12" s="17">
        <v>0.14069919028978201</v>
      </c>
      <c r="BH12" s="17">
        <v>0.157257621551257</v>
      </c>
      <c r="BI12" s="17"/>
      <c r="BJ12" s="17">
        <v>0.18428203641208901</v>
      </c>
      <c r="BK12" s="17">
        <v>0.18487154876339601</v>
      </c>
      <c r="BL12" s="17"/>
      <c r="BM12" s="17">
        <v>0.18857871999553699</v>
      </c>
      <c r="BN12" s="17">
        <v>0.15556487467726701</v>
      </c>
      <c r="BO12" s="17"/>
      <c r="BP12" s="17">
        <v>0.134724873168488</v>
      </c>
      <c r="BQ12" s="17">
        <v>0.204728055186332</v>
      </c>
      <c r="BR12" s="17">
        <v>0.17361686375593299</v>
      </c>
      <c r="BS12" s="17">
        <v>0.18724877878075799</v>
      </c>
      <c r="BT12" s="17"/>
      <c r="BU12" s="17">
        <v>0.16911113462515101</v>
      </c>
      <c r="BV12" s="17">
        <v>0.20083192943219799</v>
      </c>
      <c r="BW12" s="17"/>
      <c r="BX12" s="17">
        <v>0.11769451046156</v>
      </c>
      <c r="BY12" s="17">
        <v>0.21085610117923201</v>
      </c>
      <c r="BZ12" s="17"/>
      <c r="CA12" s="17">
        <v>9.8428867628405595E-2</v>
      </c>
      <c r="CB12" s="17">
        <v>0.339025666764111</v>
      </c>
      <c r="CC12" s="17">
        <v>5.5886041154007499E-2</v>
      </c>
      <c r="CD12" s="17">
        <v>0.195372831023924</v>
      </c>
    </row>
    <row r="13" spans="2:82">
      <c r="B13" s="18" t="s">
        <v>187</v>
      </c>
      <c r="C13" s="19">
        <v>6.2647474964898697E-2</v>
      </c>
      <c r="D13" s="19">
        <v>5.9489892400863102E-2</v>
      </c>
      <c r="E13" s="19">
        <v>6.6403842603913202E-2</v>
      </c>
      <c r="F13" s="19"/>
      <c r="G13" s="19">
        <v>4.6356215767065702E-2</v>
      </c>
      <c r="H13" s="19">
        <v>4.7008858979662997E-2</v>
      </c>
      <c r="I13" s="19">
        <v>8.0271704863590504E-2</v>
      </c>
      <c r="J13" s="19">
        <v>6.9061125689814304E-2</v>
      </c>
      <c r="K13" s="19">
        <v>8.1738126812774703E-2</v>
      </c>
      <c r="L13" s="19">
        <v>5.46955352100265E-2</v>
      </c>
      <c r="M13" s="19"/>
      <c r="N13" s="19">
        <v>5.2643114480607101E-2</v>
      </c>
      <c r="O13" s="19">
        <v>7.2931155247434501E-2</v>
      </c>
      <c r="P13" s="19">
        <v>5.5341649429234099E-2</v>
      </c>
      <c r="Q13" s="19">
        <v>7.0341295630461195E-2</v>
      </c>
      <c r="R13" s="19"/>
      <c r="S13" s="19">
        <v>3.5807847770888801E-2</v>
      </c>
      <c r="T13" s="19">
        <v>5.2614363656823898E-2</v>
      </c>
      <c r="U13" s="19">
        <v>2.17811693936561E-2</v>
      </c>
      <c r="V13" s="19">
        <v>8.6960238158631006E-2</v>
      </c>
      <c r="W13" s="19">
        <v>6.4908146309454198E-2</v>
      </c>
      <c r="X13" s="19">
        <v>3.0138467148261201E-2</v>
      </c>
      <c r="Y13" s="19">
        <v>6.5944928269462799E-2</v>
      </c>
      <c r="Z13" s="19">
        <v>0.15962778206832101</v>
      </c>
      <c r="AA13" s="19">
        <v>8.0017824632683199E-2</v>
      </c>
      <c r="AB13" s="19">
        <v>6.8225168008709897E-2</v>
      </c>
      <c r="AC13" s="19">
        <v>6.5046280363851294E-2</v>
      </c>
      <c r="AD13" s="19">
        <v>0.1234561966617</v>
      </c>
      <c r="AE13" s="19"/>
      <c r="AF13" s="19">
        <v>0</v>
      </c>
      <c r="AG13" s="19">
        <v>0.14050052791809001</v>
      </c>
      <c r="AH13" s="19">
        <v>9.1599215703215206E-2</v>
      </c>
      <c r="AI13" s="19">
        <v>6.0008851178353501E-2</v>
      </c>
      <c r="AJ13" s="19">
        <v>8.8066573832213696E-2</v>
      </c>
      <c r="AK13" s="19">
        <v>3.55989203514991E-2</v>
      </c>
      <c r="AL13" s="19">
        <v>3.7794272072889802E-2</v>
      </c>
      <c r="AM13" s="19">
        <v>4.46416779767706E-2</v>
      </c>
      <c r="AN13" s="19">
        <v>3.8866743276833197E-2</v>
      </c>
      <c r="AO13" s="19">
        <v>0.115450616940973</v>
      </c>
      <c r="AP13" s="19">
        <v>9.6948471700476005E-2</v>
      </c>
      <c r="AQ13" s="19">
        <v>5.8950632719803199E-2</v>
      </c>
      <c r="AR13" s="19">
        <v>7.2427396246477399E-2</v>
      </c>
      <c r="AS13" s="19">
        <v>6.6513934517965806E-2</v>
      </c>
      <c r="AT13" s="19">
        <v>0</v>
      </c>
      <c r="AU13" s="19">
        <v>4.5911542701777198E-2</v>
      </c>
      <c r="AV13" s="19"/>
      <c r="AW13" s="19">
        <v>5.9326329902728202E-2</v>
      </c>
      <c r="AX13" s="19">
        <v>3.6885460831596099E-2</v>
      </c>
      <c r="AY13" s="19">
        <v>9.5469735657627203E-2</v>
      </c>
      <c r="AZ13" s="19">
        <v>9.0723843874597601E-2</v>
      </c>
      <c r="BA13" s="19">
        <v>5.1182377017228699E-2</v>
      </c>
      <c r="BB13" s="19">
        <v>4.2012569347446897E-2</v>
      </c>
      <c r="BC13" s="19"/>
      <c r="BD13" s="19">
        <v>8.1360580759446396E-2</v>
      </c>
      <c r="BE13" s="19">
        <v>6.0004402048606201E-2</v>
      </c>
      <c r="BF13" s="19">
        <v>5.1532185859661801E-2</v>
      </c>
      <c r="BG13" s="19">
        <v>2.3872808723229302E-2</v>
      </c>
      <c r="BH13" s="19">
        <v>5.0758795883075199E-2</v>
      </c>
      <c r="BI13" s="19"/>
      <c r="BJ13" s="19">
        <v>6.5329768322075599E-2</v>
      </c>
      <c r="BK13" s="19">
        <v>4.9639790042590601E-2</v>
      </c>
      <c r="BL13" s="19"/>
      <c r="BM13" s="19">
        <v>6.9705406536066897E-2</v>
      </c>
      <c r="BN13" s="19">
        <v>2.8846430891663701E-2</v>
      </c>
      <c r="BO13" s="19"/>
      <c r="BP13" s="19">
        <v>2.7136261094020502E-2</v>
      </c>
      <c r="BQ13" s="19">
        <v>5.3065493683159402E-2</v>
      </c>
      <c r="BR13" s="19">
        <v>2.2102371106418699E-2</v>
      </c>
      <c r="BS13" s="19">
        <v>7.4133625389692898E-2</v>
      </c>
      <c r="BT13" s="19"/>
      <c r="BU13" s="19">
        <v>6.2064298676312697E-2</v>
      </c>
      <c r="BV13" s="19">
        <v>6.3353861791698704E-2</v>
      </c>
      <c r="BW13" s="19"/>
      <c r="BX13" s="19">
        <v>3.1273227680961899E-2</v>
      </c>
      <c r="BY13" s="19">
        <v>7.57197221477066E-2</v>
      </c>
      <c r="BZ13" s="19"/>
      <c r="CA13" s="19">
        <v>5.8458009321734401E-2</v>
      </c>
      <c r="CB13" s="19">
        <v>0.15357511835933699</v>
      </c>
      <c r="CC13" s="19">
        <v>1.15931575277644E-2</v>
      </c>
      <c r="CD13" s="19">
        <v>3.46423009520078E-2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1321</v>
      </c>
      <c r="D7" s="10">
        <v>648</v>
      </c>
      <c r="E7" s="10">
        <v>667</v>
      </c>
      <c r="F7" s="10"/>
      <c r="G7" s="10">
        <v>171</v>
      </c>
      <c r="H7" s="10">
        <v>225</v>
      </c>
      <c r="I7" s="10">
        <v>206</v>
      </c>
      <c r="J7" s="10">
        <v>244</v>
      </c>
      <c r="K7" s="10">
        <v>199</v>
      </c>
      <c r="L7" s="10">
        <v>276</v>
      </c>
      <c r="M7" s="10"/>
      <c r="N7" s="10">
        <v>383</v>
      </c>
      <c r="O7" s="10">
        <v>387</v>
      </c>
      <c r="P7" s="10">
        <v>250</v>
      </c>
      <c r="Q7" s="10">
        <v>291</v>
      </c>
      <c r="R7" s="10"/>
      <c r="S7" s="10">
        <v>185</v>
      </c>
      <c r="T7" s="10">
        <v>171</v>
      </c>
      <c r="U7" s="10">
        <v>91</v>
      </c>
      <c r="V7" s="10">
        <v>112</v>
      </c>
      <c r="W7" s="10">
        <v>114</v>
      </c>
      <c r="X7" s="10">
        <v>125</v>
      </c>
      <c r="Y7" s="10">
        <v>122</v>
      </c>
      <c r="Z7" s="10">
        <v>63</v>
      </c>
      <c r="AA7" s="10">
        <v>141</v>
      </c>
      <c r="AB7" s="10">
        <v>108</v>
      </c>
      <c r="AC7" s="10">
        <v>64</v>
      </c>
      <c r="AD7" s="10">
        <v>25</v>
      </c>
      <c r="AE7" s="10"/>
      <c r="AF7" s="10">
        <v>7</v>
      </c>
      <c r="AG7" s="10">
        <v>53</v>
      </c>
      <c r="AH7" s="10">
        <v>77</v>
      </c>
      <c r="AI7" s="10">
        <v>92</v>
      </c>
      <c r="AJ7" s="10">
        <v>128</v>
      </c>
      <c r="AK7" s="10">
        <v>150</v>
      </c>
      <c r="AL7" s="10">
        <v>129</v>
      </c>
      <c r="AM7" s="10">
        <v>98</v>
      </c>
      <c r="AN7" s="10">
        <v>97</v>
      </c>
      <c r="AO7" s="10">
        <v>74</v>
      </c>
      <c r="AP7" s="10">
        <v>89</v>
      </c>
      <c r="AQ7" s="10">
        <v>69</v>
      </c>
      <c r="AR7" s="10">
        <v>70</v>
      </c>
      <c r="AS7" s="10">
        <v>28</v>
      </c>
      <c r="AT7" s="10">
        <v>35</v>
      </c>
      <c r="AU7" s="10">
        <v>75</v>
      </c>
      <c r="AV7" s="10"/>
      <c r="AW7" s="10">
        <v>293</v>
      </c>
      <c r="AX7" s="10">
        <v>355</v>
      </c>
      <c r="AY7" s="10">
        <v>174</v>
      </c>
      <c r="AZ7" s="10">
        <v>272</v>
      </c>
      <c r="BA7" s="10">
        <v>154</v>
      </c>
      <c r="BB7" s="10">
        <v>73</v>
      </c>
      <c r="BC7" s="10"/>
      <c r="BD7" s="10">
        <v>291</v>
      </c>
      <c r="BE7" s="10">
        <v>295</v>
      </c>
      <c r="BF7" s="10">
        <v>353</v>
      </c>
      <c r="BG7" s="10">
        <v>182</v>
      </c>
      <c r="BH7" s="10">
        <v>25</v>
      </c>
      <c r="BI7" s="10"/>
      <c r="BJ7" s="10">
        <v>1073</v>
      </c>
      <c r="BK7" s="10">
        <v>236</v>
      </c>
      <c r="BL7" s="10"/>
      <c r="BM7" s="10">
        <v>1098</v>
      </c>
      <c r="BN7" s="10">
        <v>217</v>
      </c>
      <c r="BO7" s="10"/>
      <c r="BP7" s="10">
        <v>155</v>
      </c>
      <c r="BQ7" s="10">
        <v>151</v>
      </c>
      <c r="BR7" s="10">
        <v>54</v>
      </c>
      <c r="BS7" s="10">
        <v>908</v>
      </c>
      <c r="BT7" s="10"/>
      <c r="BU7" s="10">
        <v>735</v>
      </c>
      <c r="BV7" s="10">
        <v>586</v>
      </c>
      <c r="BW7" s="10"/>
      <c r="BX7" s="10">
        <v>391</v>
      </c>
      <c r="BY7" s="10">
        <v>930</v>
      </c>
      <c r="BZ7" s="10"/>
      <c r="CA7" s="10">
        <v>99</v>
      </c>
      <c r="CB7" s="10">
        <v>371</v>
      </c>
      <c r="CC7" s="10">
        <v>440</v>
      </c>
      <c r="CD7" s="10">
        <v>411</v>
      </c>
    </row>
    <row r="8" spans="2:82" ht="30" customHeight="1">
      <c r="B8" s="11" t="s">
        <v>99</v>
      </c>
      <c r="C8" s="11">
        <v>1321</v>
      </c>
      <c r="D8" s="11">
        <v>663</v>
      </c>
      <c r="E8" s="11">
        <v>652</v>
      </c>
      <c r="F8" s="11"/>
      <c r="G8" s="11">
        <v>187</v>
      </c>
      <c r="H8" s="11">
        <v>231</v>
      </c>
      <c r="I8" s="11">
        <v>206</v>
      </c>
      <c r="J8" s="11">
        <v>242</v>
      </c>
      <c r="K8" s="11">
        <v>189</v>
      </c>
      <c r="L8" s="11">
        <v>267</v>
      </c>
      <c r="M8" s="11"/>
      <c r="N8" s="11">
        <v>350</v>
      </c>
      <c r="O8" s="11">
        <v>359</v>
      </c>
      <c r="P8" s="11">
        <v>281</v>
      </c>
      <c r="Q8" s="11">
        <v>322</v>
      </c>
      <c r="R8" s="11"/>
      <c r="S8" s="11">
        <v>179</v>
      </c>
      <c r="T8" s="11">
        <v>158</v>
      </c>
      <c r="U8" s="11">
        <v>97</v>
      </c>
      <c r="V8" s="11">
        <v>123</v>
      </c>
      <c r="W8" s="11">
        <v>107</v>
      </c>
      <c r="X8" s="11">
        <v>125</v>
      </c>
      <c r="Y8" s="11">
        <v>109</v>
      </c>
      <c r="Z8" s="11">
        <v>58</v>
      </c>
      <c r="AA8" s="11">
        <v>133</v>
      </c>
      <c r="AB8" s="11">
        <v>131</v>
      </c>
      <c r="AC8" s="11">
        <v>68</v>
      </c>
      <c r="AD8" s="11">
        <v>33</v>
      </c>
      <c r="AE8" s="11"/>
      <c r="AF8" s="11">
        <v>7</v>
      </c>
      <c r="AG8" s="11">
        <v>55</v>
      </c>
      <c r="AH8" s="11">
        <v>79</v>
      </c>
      <c r="AI8" s="11">
        <v>92</v>
      </c>
      <c r="AJ8" s="11">
        <v>137</v>
      </c>
      <c r="AK8" s="11">
        <v>152</v>
      </c>
      <c r="AL8" s="11">
        <v>129</v>
      </c>
      <c r="AM8" s="11">
        <v>101</v>
      </c>
      <c r="AN8" s="11">
        <v>95</v>
      </c>
      <c r="AO8" s="11">
        <v>74</v>
      </c>
      <c r="AP8" s="11">
        <v>88</v>
      </c>
      <c r="AQ8" s="11">
        <v>68</v>
      </c>
      <c r="AR8" s="11">
        <v>69</v>
      </c>
      <c r="AS8" s="11">
        <v>27</v>
      </c>
      <c r="AT8" s="11">
        <v>33</v>
      </c>
      <c r="AU8" s="11">
        <v>67</v>
      </c>
      <c r="AV8" s="11"/>
      <c r="AW8" s="11">
        <v>293</v>
      </c>
      <c r="AX8" s="11">
        <v>354</v>
      </c>
      <c r="AY8" s="11">
        <v>174</v>
      </c>
      <c r="AZ8" s="11">
        <v>273</v>
      </c>
      <c r="BA8" s="11">
        <v>153</v>
      </c>
      <c r="BB8" s="11">
        <v>75</v>
      </c>
      <c r="BC8" s="11"/>
      <c r="BD8" s="11">
        <v>300</v>
      </c>
      <c r="BE8" s="11">
        <v>305</v>
      </c>
      <c r="BF8" s="11">
        <v>340</v>
      </c>
      <c r="BG8" s="11">
        <v>171</v>
      </c>
      <c r="BH8" s="11">
        <v>23</v>
      </c>
      <c r="BI8" s="11"/>
      <c r="BJ8" s="11">
        <v>1073</v>
      </c>
      <c r="BK8" s="11">
        <v>236</v>
      </c>
      <c r="BL8" s="11"/>
      <c r="BM8" s="11">
        <v>1098</v>
      </c>
      <c r="BN8" s="11">
        <v>217</v>
      </c>
      <c r="BO8" s="11"/>
      <c r="BP8" s="11">
        <v>154</v>
      </c>
      <c r="BQ8" s="11">
        <v>151</v>
      </c>
      <c r="BR8" s="11">
        <v>54</v>
      </c>
      <c r="BS8" s="11">
        <v>908</v>
      </c>
      <c r="BT8" s="11"/>
      <c r="BU8" s="11">
        <v>724</v>
      </c>
      <c r="BV8" s="11">
        <v>597</v>
      </c>
      <c r="BW8" s="11"/>
      <c r="BX8" s="11">
        <v>389</v>
      </c>
      <c r="BY8" s="11">
        <v>932</v>
      </c>
      <c r="BZ8" s="11"/>
      <c r="CA8" s="11">
        <v>99</v>
      </c>
      <c r="CB8" s="11">
        <v>374</v>
      </c>
      <c r="CC8" s="11">
        <v>429</v>
      </c>
      <c r="CD8" s="11">
        <v>418</v>
      </c>
    </row>
    <row r="9" spans="2:82">
      <c r="B9" s="18" t="s">
        <v>183</v>
      </c>
      <c r="C9" s="17">
        <v>0.18705212614349001</v>
      </c>
      <c r="D9" s="17">
        <v>0.174578043469099</v>
      </c>
      <c r="E9" s="17">
        <v>0.198406497651579</v>
      </c>
      <c r="F9" s="17"/>
      <c r="G9" s="17">
        <v>0.213590820106731</v>
      </c>
      <c r="H9" s="17">
        <v>0.21442330041160301</v>
      </c>
      <c r="I9" s="17">
        <v>0.23578431506707001</v>
      </c>
      <c r="J9" s="17">
        <v>0.15678258430440301</v>
      </c>
      <c r="K9" s="17">
        <v>0.109499818738466</v>
      </c>
      <c r="L9" s="17">
        <v>0.189534632136658</v>
      </c>
      <c r="M9" s="17"/>
      <c r="N9" s="17">
        <v>0.24026492192082899</v>
      </c>
      <c r="O9" s="17">
        <v>0.19663427452682999</v>
      </c>
      <c r="P9" s="17">
        <v>0.137725431529089</v>
      </c>
      <c r="Q9" s="17">
        <v>0.15694480430590199</v>
      </c>
      <c r="R9" s="17"/>
      <c r="S9" s="17">
        <v>0.29930763660849202</v>
      </c>
      <c r="T9" s="17">
        <v>0.18188466082431801</v>
      </c>
      <c r="U9" s="17">
        <v>0.12577058009938799</v>
      </c>
      <c r="V9" s="17">
        <v>0.15201652836288099</v>
      </c>
      <c r="W9" s="17">
        <v>0.12179107055865999</v>
      </c>
      <c r="X9" s="17">
        <v>0.18753898119960299</v>
      </c>
      <c r="Y9" s="17">
        <v>0.17533602998748399</v>
      </c>
      <c r="Z9" s="17">
        <v>0.22504315790589299</v>
      </c>
      <c r="AA9" s="17">
        <v>0.15985832028910499</v>
      </c>
      <c r="AB9" s="17">
        <v>0.14879328020124799</v>
      </c>
      <c r="AC9" s="17">
        <v>0.210130689041089</v>
      </c>
      <c r="AD9" s="17">
        <v>0.31025142536203998</v>
      </c>
      <c r="AE9" s="17"/>
      <c r="AF9" s="17">
        <v>0</v>
      </c>
      <c r="AG9" s="17">
        <v>0.16384170259463501</v>
      </c>
      <c r="AH9" s="17">
        <v>0.13637271136981499</v>
      </c>
      <c r="AI9" s="17">
        <v>0.122815599706959</v>
      </c>
      <c r="AJ9" s="17">
        <v>0.16449612162066901</v>
      </c>
      <c r="AK9" s="17">
        <v>0.171302848380225</v>
      </c>
      <c r="AL9" s="17">
        <v>0.15833291290645199</v>
      </c>
      <c r="AM9" s="17">
        <v>0.23478521875345701</v>
      </c>
      <c r="AN9" s="17">
        <v>0.17272347791317899</v>
      </c>
      <c r="AO9" s="17">
        <v>0.171453994853077</v>
      </c>
      <c r="AP9" s="17">
        <v>0.224415633992258</v>
      </c>
      <c r="AQ9" s="17">
        <v>0.20891838213026201</v>
      </c>
      <c r="AR9" s="17">
        <v>0.15142079388805599</v>
      </c>
      <c r="AS9" s="17">
        <v>0.210974226382213</v>
      </c>
      <c r="AT9" s="17">
        <v>0.28855870386388199</v>
      </c>
      <c r="AU9" s="17">
        <v>0.35726939147403902</v>
      </c>
      <c r="AV9" s="17"/>
      <c r="AW9" s="17">
        <v>0.26554799347571101</v>
      </c>
      <c r="AX9" s="17">
        <v>0.180456940119541</v>
      </c>
      <c r="AY9" s="17">
        <v>0.18278661987060399</v>
      </c>
      <c r="AZ9" s="17">
        <v>0.13872200342692201</v>
      </c>
      <c r="BA9" s="17">
        <v>0.16358573252565001</v>
      </c>
      <c r="BB9" s="17">
        <v>0.145209803093895</v>
      </c>
      <c r="BC9" s="17"/>
      <c r="BD9" s="17">
        <v>0.124356106749424</v>
      </c>
      <c r="BE9" s="17">
        <v>0.19359807429002801</v>
      </c>
      <c r="BF9" s="17">
        <v>0.214861709824615</v>
      </c>
      <c r="BG9" s="17">
        <v>0.26113155546271999</v>
      </c>
      <c r="BH9" s="17">
        <v>0.16438009263954401</v>
      </c>
      <c r="BI9" s="17"/>
      <c r="BJ9" s="17">
        <v>0.16376814628009401</v>
      </c>
      <c r="BK9" s="17">
        <v>0.280950294075061</v>
      </c>
      <c r="BL9" s="17"/>
      <c r="BM9" s="17">
        <v>0.16801398339272899</v>
      </c>
      <c r="BN9" s="17">
        <v>0.27794800650100498</v>
      </c>
      <c r="BO9" s="17"/>
      <c r="BP9" s="17">
        <v>0.32982032645676301</v>
      </c>
      <c r="BQ9" s="17">
        <v>0.20000400256578499</v>
      </c>
      <c r="BR9" s="17">
        <v>0.30086547684677301</v>
      </c>
      <c r="BS9" s="17">
        <v>0.15639717483686799</v>
      </c>
      <c r="BT9" s="17"/>
      <c r="BU9" s="17">
        <v>0.21786383809760801</v>
      </c>
      <c r="BV9" s="17">
        <v>0.149730671445264</v>
      </c>
      <c r="BW9" s="17"/>
      <c r="BX9" s="17">
        <v>0.27559365589324603</v>
      </c>
      <c r="BY9" s="17">
        <v>0.150160826334511</v>
      </c>
      <c r="BZ9" s="17"/>
      <c r="CA9" s="17">
        <v>0.20961815557983801</v>
      </c>
      <c r="CB9" s="17">
        <v>5.66102403928559E-2</v>
      </c>
      <c r="CC9" s="17">
        <v>0.35687744783594699</v>
      </c>
      <c r="CD9" s="17">
        <v>0.124028456159162</v>
      </c>
    </row>
    <row r="10" spans="2:82">
      <c r="B10" s="18" t="s">
        <v>184</v>
      </c>
      <c r="C10" s="17">
        <v>0.42916031285956902</v>
      </c>
      <c r="D10" s="17">
        <v>0.46026913046607498</v>
      </c>
      <c r="E10" s="17">
        <v>0.39833912658217002</v>
      </c>
      <c r="F10" s="17"/>
      <c r="G10" s="17">
        <v>0.44505258215485399</v>
      </c>
      <c r="H10" s="17">
        <v>0.41696006522845602</v>
      </c>
      <c r="I10" s="17">
        <v>0.392603679026714</v>
      </c>
      <c r="J10" s="17">
        <v>0.42961904607599999</v>
      </c>
      <c r="K10" s="17">
        <v>0.43218958099346</v>
      </c>
      <c r="L10" s="17">
        <v>0.45413746080526302</v>
      </c>
      <c r="M10" s="17"/>
      <c r="N10" s="17">
        <v>0.46440195693553599</v>
      </c>
      <c r="O10" s="17">
        <v>0.42004513006253302</v>
      </c>
      <c r="P10" s="17">
        <v>0.44388161697369999</v>
      </c>
      <c r="Q10" s="17">
        <v>0.39231944606312802</v>
      </c>
      <c r="R10" s="17"/>
      <c r="S10" s="17">
        <v>0.36581779658428198</v>
      </c>
      <c r="T10" s="17">
        <v>0.45517561407802298</v>
      </c>
      <c r="U10" s="17">
        <v>0.47764724623022897</v>
      </c>
      <c r="V10" s="17">
        <v>0.400328456147374</v>
      </c>
      <c r="W10" s="17">
        <v>0.451363462743199</v>
      </c>
      <c r="X10" s="17">
        <v>0.489607276511143</v>
      </c>
      <c r="Y10" s="17">
        <v>0.40916537276185799</v>
      </c>
      <c r="Z10" s="17">
        <v>0.37562069989907598</v>
      </c>
      <c r="AA10" s="17">
        <v>0.47557326754638102</v>
      </c>
      <c r="AB10" s="17">
        <v>0.48817831567897402</v>
      </c>
      <c r="AC10" s="17">
        <v>0.381368748227636</v>
      </c>
      <c r="AD10" s="17">
        <v>0.14731316874669001</v>
      </c>
      <c r="AE10" s="17"/>
      <c r="AF10" s="17">
        <v>0.42402345797796398</v>
      </c>
      <c r="AG10" s="17">
        <v>0.34668541332549402</v>
      </c>
      <c r="AH10" s="17">
        <v>0.38658814927235802</v>
      </c>
      <c r="AI10" s="17">
        <v>0.46592137429320901</v>
      </c>
      <c r="AJ10" s="17">
        <v>0.37176710136601498</v>
      </c>
      <c r="AK10" s="17">
        <v>0.44419055861309897</v>
      </c>
      <c r="AL10" s="17">
        <v>0.41335710908366902</v>
      </c>
      <c r="AM10" s="17">
        <v>0.47095825763161098</v>
      </c>
      <c r="AN10" s="17">
        <v>0.44803631486089301</v>
      </c>
      <c r="AO10" s="17">
        <v>0.41908962653056098</v>
      </c>
      <c r="AP10" s="17">
        <v>0.32383447398685899</v>
      </c>
      <c r="AQ10" s="17">
        <v>0.53840812777209401</v>
      </c>
      <c r="AR10" s="17">
        <v>0.52034121339638095</v>
      </c>
      <c r="AS10" s="17">
        <v>0.55868945484437804</v>
      </c>
      <c r="AT10" s="17">
        <v>0.46781347641697402</v>
      </c>
      <c r="AU10" s="17">
        <v>0.470448316748178</v>
      </c>
      <c r="AV10" s="17"/>
      <c r="AW10" s="17">
        <v>0.41965908538499702</v>
      </c>
      <c r="AX10" s="17">
        <v>0.43052295246573902</v>
      </c>
      <c r="AY10" s="17">
        <v>0.42278714934113398</v>
      </c>
      <c r="AZ10" s="17">
        <v>0.46043384612636101</v>
      </c>
      <c r="BA10" s="17">
        <v>0.37164958498998701</v>
      </c>
      <c r="BB10" s="17">
        <v>0.47817251482598799</v>
      </c>
      <c r="BC10" s="17"/>
      <c r="BD10" s="17">
        <v>0.33413454117797697</v>
      </c>
      <c r="BE10" s="17">
        <v>0.43360122948397201</v>
      </c>
      <c r="BF10" s="17">
        <v>0.48467722015166098</v>
      </c>
      <c r="BG10" s="17">
        <v>0.44161437746285598</v>
      </c>
      <c r="BH10" s="17">
        <v>0.55119594695234297</v>
      </c>
      <c r="BI10" s="17"/>
      <c r="BJ10" s="17">
        <v>0.45463646282791897</v>
      </c>
      <c r="BK10" s="17">
        <v>0.32696577779131802</v>
      </c>
      <c r="BL10" s="17"/>
      <c r="BM10" s="17">
        <v>0.45450179866898099</v>
      </c>
      <c r="BN10" s="17">
        <v>0.30633906439914199</v>
      </c>
      <c r="BO10" s="17"/>
      <c r="BP10" s="17">
        <v>0.30290676153867602</v>
      </c>
      <c r="BQ10" s="17">
        <v>0.42590160835309199</v>
      </c>
      <c r="BR10" s="17">
        <v>0.31763386798642901</v>
      </c>
      <c r="BS10" s="17">
        <v>0.46716178107848799</v>
      </c>
      <c r="BT10" s="17"/>
      <c r="BU10" s="17">
        <v>0.42392394984800802</v>
      </c>
      <c r="BV10" s="17">
        <v>0.43550298817765798</v>
      </c>
      <c r="BW10" s="17"/>
      <c r="BX10" s="17">
        <v>0.44134966445444801</v>
      </c>
      <c r="BY10" s="17">
        <v>0.424081554615448</v>
      </c>
      <c r="BZ10" s="17"/>
      <c r="CA10" s="17">
        <v>0.57507578459017905</v>
      </c>
      <c r="CB10" s="17">
        <v>0.297954098719934</v>
      </c>
      <c r="CC10" s="17">
        <v>0.519369560447971</v>
      </c>
      <c r="CD10" s="17">
        <v>0.41934955091195097</v>
      </c>
    </row>
    <row r="11" spans="2:82">
      <c r="B11" s="18" t="s">
        <v>185</v>
      </c>
      <c r="C11" s="17">
        <v>0.219133478777743</v>
      </c>
      <c r="D11" s="17">
        <v>0.184272751590561</v>
      </c>
      <c r="E11" s="17">
        <v>0.25509649883969898</v>
      </c>
      <c r="F11" s="17"/>
      <c r="G11" s="17">
        <v>0.15261296567354801</v>
      </c>
      <c r="H11" s="17">
        <v>0.22077488544323701</v>
      </c>
      <c r="I11" s="17">
        <v>0.19816747319428299</v>
      </c>
      <c r="J11" s="17">
        <v>0.242167343600137</v>
      </c>
      <c r="K11" s="17">
        <v>0.29458903749305798</v>
      </c>
      <c r="L11" s="17">
        <v>0.206238929641062</v>
      </c>
      <c r="M11" s="17"/>
      <c r="N11" s="17">
        <v>0.175044728788737</v>
      </c>
      <c r="O11" s="17">
        <v>0.22824567042357199</v>
      </c>
      <c r="P11" s="17">
        <v>0.24111537168236299</v>
      </c>
      <c r="Q11" s="17">
        <v>0.239095665320121</v>
      </c>
      <c r="R11" s="17"/>
      <c r="S11" s="17">
        <v>0.18330994785951399</v>
      </c>
      <c r="T11" s="17">
        <v>0.21941662887173699</v>
      </c>
      <c r="U11" s="17">
        <v>0.22805119474330801</v>
      </c>
      <c r="V11" s="17">
        <v>0.241769297329372</v>
      </c>
      <c r="W11" s="17">
        <v>0.23010706031019901</v>
      </c>
      <c r="X11" s="17">
        <v>0.19343296049258399</v>
      </c>
      <c r="Y11" s="17">
        <v>0.24124210978490801</v>
      </c>
      <c r="Z11" s="17">
        <v>0.249130433170312</v>
      </c>
      <c r="AA11" s="17">
        <v>0.222848178941218</v>
      </c>
      <c r="AB11" s="17">
        <v>0.183465008884205</v>
      </c>
      <c r="AC11" s="17">
        <v>0.25299837988205198</v>
      </c>
      <c r="AD11" s="17">
        <v>0.29431605000174199</v>
      </c>
      <c r="AE11" s="17"/>
      <c r="AF11" s="17">
        <v>0.301621321850366</v>
      </c>
      <c r="AG11" s="17">
        <v>0.23032759897382901</v>
      </c>
      <c r="AH11" s="17">
        <v>0.25597799677472899</v>
      </c>
      <c r="AI11" s="17">
        <v>0.26452933636786102</v>
      </c>
      <c r="AJ11" s="17">
        <v>0.192614602660444</v>
      </c>
      <c r="AK11" s="17">
        <v>0.23161637374796401</v>
      </c>
      <c r="AL11" s="17">
        <v>0.28041165973626497</v>
      </c>
      <c r="AM11" s="17">
        <v>0.18660547808290701</v>
      </c>
      <c r="AN11" s="17">
        <v>0.226069286368103</v>
      </c>
      <c r="AO11" s="17">
        <v>0.18754516437985999</v>
      </c>
      <c r="AP11" s="17">
        <v>0.25728856071186101</v>
      </c>
      <c r="AQ11" s="17">
        <v>0.139982299909615</v>
      </c>
      <c r="AR11" s="17">
        <v>0.15337832671730001</v>
      </c>
      <c r="AS11" s="17">
        <v>0.129289383283584</v>
      </c>
      <c r="AT11" s="17">
        <v>0.12656957188013199</v>
      </c>
      <c r="AU11" s="17">
        <v>0.13206561362447899</v>
      </c>
      <c r="AV11" s="17"/>
      <c r="AW11" s="17">
        <v>0.175228214248796</v>
      </c>
      <c r="AX11" s="17">
        <v>0.23466714391437399</v>
      </c>
      <c r="AY11" s="17">
        <v>0.21997683218269701</v>
      </c>
      <c r="AZ11" s="17">
        <v>0.223191828938065</v>
      </c>
      <c r="BA11" s="17">
        <v>0.26753412007812599</v>
      </c>
      <c r="BB11" s="17">
        <v>0.201887808865126</v>
      </c>
      <c r="BC11" s="17"/>
      <c r="BD11" s="17">
        <v>0.28415929824827502</v>
      </c>
      <c r="BE11" s="17">
        <v>0.21996076566213699</v>
      </c>
      <c r="BF11" s="17">
        <v>0.19232739992223699</v>
      </c>
      <c r="BG11" s="17">
        <v>0.17006731425861099</v>
      </c>
      <c r="BH11" s="17">
        <v>0.17373138011720399</v>
      </c>
      <c r="BI11" s="17"/>
      <c r="BJ11" s="17">
        <v>0.213744619273942</v>
      </c>
      <c r="BK11" s="17">
        <v>0.23771813248687601</v>
      </c>
      <c r="BL11" s="17"/>
      <c r="BM11" s="17">
        <v>0.22033743834564701</v>
      </c>
      <c r="BN11" s="17">
        <v>0.20796673884678499</v>
      </c>
      <c r="BO11" s="17"/>
      <c r="BP11" s="17">
        <v>0.21181475792948701</v>
      </c>
      <c r="BQ11" s="17">
        <v>0.216366695811853</v>
      </c>
      <c r="BR11" s="17">
        <v>0.21606718883544701</v>
      </c>
      <c r="BS11" s="17">
        <v>0.21572692816500799</v>
      </c>
      <c r="BT11" s="17"/>
      <c r="BU11" s="17">
        <v>0.18828660756940499</v>
      </c>
      <c r="BV11" s="17">
        <v>0.25649752099968498</v>
      </c>
      <c r="BW11" s="17"/>
      <c r="BX11" s="17">
        <v>0.15576755999238701</v>
      </c>
      <c r="BY11" s="17">
        <v>0.24553522623104401</v>
      </c>
      <c r="BZ11" s="17"/>
      <c r="CA11" s="17">
        <v>9.1307153175370595E-2</v>
      </c>
      <c r="CB11" s="17">
        <v>0.361778903095199</v>
      </c>
      <c r="CC11" s="17">
        <v>7.6641283543169694E-2</v>
      </c>
      <c r="CD11" s="17">
        <v>0.268132692271841</v>
      </c>
    </row>
    <row r="12" spans="2:82">
      <c r="B12" s="18" t="s">
        <v>186</v>
      </c>
      <c r="C12" s="17">
        <v>0.126679779104344</v>
      </c>
      <c r="D12" s="17">
        <v>0.145545506447849</v>
      </c>
      <c r="E12" s="17">
        <v>0.107168170277655</v>
      </c>
      <c r="F12" s="17"/>
      <c r="G12" s="17">
        <v>0.14398713030737001</v>
      </c>
      <c r="H12" s="17">
        <v>0.108326011372428</v>
      </c>
      <c r="I12" s="17">
        <v>0.13761251666579799</v>
      </c>
      <c r="J12" s="17">
        <v>0.13597390603667001</v>
      </c>
      <c r="K12" s="17">
        <v>0.11392655416872501</v>
      </c>
      <c r="L12" s="17">
        <v>0.122599503868788</v>
      </c>
      <c r="M12" s="17"/>
      <c r="N12" s="17">
        <v>8.0041186841472794E-2</v>
      </c>
      <c r="O12" s="17">
        <v>0.12921271062063</v>
      </c>
      <c r="P12" s="17">
        <v>0.13477875577487999</v>
      </c>
      <c r="Q12" s="17">
        <v>0.165415028042778</v>
      </c>
      <c r="R12" s="17"/>
      <c r="S12" s="17">
        <v>0.125531856619125</v>
      </c>
      <c r="T12" s="17">
        <v>9.6063611264481194E-2</v>
      </c>
      <c r="U12" s="17">
        <v>0.14674980953341901</v>
      </c>
      <c r="V12" s="17">
        <v>0.155554244735188</v>
      </c>
      <c r="W12" s="17">
        <v>0.18071853246195499</v>
      </c>
      <c r="X12" s="17">
        <v>8.79010915363658E-2</v>
      </c>
      <c r="Y12" s="17">
        <v>0.15010868359794199</v>
      </c>
      <c r="Z12" s="17">
        <v>0.100017948320933</v>
      </c>
      <c r="AA12" s="17">
        <v>0.10648064241265601</v>
      </c>
      <c r="AB12" s="17">
        <v>0.15263602236208701</v>
      </c>
      <c r="AC12" s="17">
        <v>0.10241927953152501</v>
      </c>
      <c r="AD12" s="17">
        <v>8.2584889250460994E-2</v>
      </c>
      <c r="AE12" s="17"/>
      <c r="AF12" s="17">
        <v>0.13502762410439501</v>
      </c>
      <c r="AG12" s="17">
        <v>0.181554110961818</v>
      </c>
      <c r="AH12" s="17">
        <v>0.16010612044074701</v>
      </c>
      <c r="AI12" s="17">
        <v>0.119227132349718</v>
      </c>
      <c r="AJ12" s="17">
        <v>0.22664143033171899</v>
      </c>
      <c r="AK12" s="17">
        <v>0.12683633069682301</v>
      </c>
      <c r="AL12" s="17">
        <v>0.12503959313641999</v>
      </c>
      <c r="AM12" s="17">
        <v>7.0391477414963002E-2</v>
      </c>
      <c r="AN12" s="17">
        <v>0.130393579100926</v>
      </c>
      <c r="AO12" s="17">
        <v>0.153909424560953</v>
      </c>
      <c r="AP12" s="17">
        <v>0.157115215579127</v>
      </c>
      <c r="AQ12" s="17">
        <v>6.9129752621104198E-2</v>
      </c>
      <c r="AR12" s="17">
        <v>9.3409276869784896E-2</v>
      </c>
      <c r="AS12" s="17">
        <v>7.4802858071098599E-2</v>
      </c>
      <c r="AT12" s="17">
        <v>0.117058247839013</v>
      </c>
      <c r="AU12" s="17">
        <v>4.0216678153304E-2</v>
      </c>
      <c r="AV12" s="17"/>
      <c r="AW12" s="17">
        <v>9.6382531653051107E-2</v>
      </c>
      <c r="AX12" s="17">
        <v>0.13643678760141301</v>
      </c>
      <c r="AY12" s="17">
        <v>0.13797796453931599</v>
      </c>
      <c r="AZ12" s="17">
        <v>0.120761098107001</v>
      </c>
      <c r="BA12" s="17">
        <v>0.15050235860063799</v>
      </c>
      <c r="BB12" s="17">
        <v>0.14564666043951599</v>
      </c>
      <c r="BC12" s="17"/>
      <c r="BD12" s="17">
        <v>0.20457601488239499</v>
      </c>
      <c r="BE12" s="17">
        <v>0.12519767802636</v>
      </c>
      <c r="BF12" s="17">
        <v>7.9695719783069996E-2</v>
      </c>
      <c r="BG12" s="17">
        <v>9.6258241527537897E-2</v>
      </c>
      <c r="BH12" s="17">
        <v>0.110692580290908</v>
      </c>
      <c r="BI12" s="17"/>
      <c r="BJ12" s="17">
        <v>0.131646140516891</v>
      </c>
      <c r="BK12" s="17">
        <v>0.106483840803833</v>
      </c>
      <c r="BL12" s="17"/>
      <c r="BM12" s="17">
        <v>0.12185515538760899</v>
      </c>
      <c r="BN12" s="17">
        <v>0.15501721658975301</v>
      </c>
      <c r="BO12" s="17"/>
      <c r="BP12" s="17">
        <v>0.116126251738291</v>
      </c>
      <c r="BQ12" s="17">
        <v>0.142532264859387</v>
      </c>
      <c r="BR12" s="17">
        <v>0.14967359156591301</v>
      </c>
      <c r="BS12" s="17">
        <v>0.119856567831784</v>
      </c>
      <c r="BT12" s="17"/>
      <c r="BU12" s="17">
        <v>0.130451408113719</v>
      </c>
      <c r="BV12" s="17">
        <v>0.122111299383987</v>
      </c>
      <c r="BW12" s="17"/>
      <c r="BX12" s="17">
        <v>9.6165937942440202E-2</v>
      </c>
      <c r="BY12" s="17">
        <v>0.13939353349518099</v>
      </c>
      <c r="BZ12" s="17"/>
      <c r="CA12" s="17">
        <v>0.113194002303632</v>
      </c>
      <c r="CB12" s="17">
        <v>0.19770102592090899</v>
      </c>
      <c r="CC12" s="17">
        <v>3.2928057935567301E-2</v>
      </c>
      <c r="CD12" s="17">
        <v>0.16260219718699701</v>
      </c>
    </row>
    <row r="13" spans="2:82">
      <c r="B13" s="18" t="s">
        <v>187</v>
      </c>
      <c r="C13" s="19">
        <v>3.79743031148531E-2</v>
      </c>
      <c r="D13" s="19">
        <v>3.5334568026415998E-2</v>
      </c>
      <c r="E13" s="19">
        <v>4.0989706648897201E-2</v>
      </c>
      <c r="F13" s="19"/>
      <c r="G13" s="19">
        <v>4.4756501757496903E-2</v>
      </c>
      <c r="H13" s="19">
        <v>3.95157375442763E-2</v>
      </c>
      <c r="I13" s="19">
        <v>3.5832016046134701E-2</v>
      </c>
      <c r="J13" s="19">
        <v>3.5457119982788297E-2</v>
      </c>
      <c r="K13" s="19">
        <v>4.9795008606289798E-2</v>
      </c>
      <c r="L13" s="19">
        <v>2.7489473548229899E-2</v>
      </c>
      <c r="M13" s="19"/>
      <c r="N13" s="19">
        <v>4.0247205513425102E-2</v>
      </c>
      <c r="O13" s="19">
        <v>2.58622143664353E-2</v>
      </c>
      <c r="P13" s="19">
        <v>4.2498824039967097E-2</v>
      </c>
      <c r="Q13" s="19">
        <v>4.6225056268071003E-2</v>
      </c>
      <c r="R13" s="19"/>
      <c r="S13" s="19">
        <v>2.6032762328586399E-2</v>
      </c>
      <c r="T13" s="19">
        <v>4.74594849614405E-2</v>
      </c>
      <c r="U13" s="19">
        <v>2.17811693936561E-2</v>
      </c>
      <c r="V13" s="19">
        <v>5.0331473425184299E-2</v>
      </c>
      <c r="W13" s="19">
        <v>1.6019873925987301E-2</v>
      </c>
      <c r="X13" s="19">
        <v>4.1519690260304401E-2</v>
      </c>
      <c r="Y13" s="19">
        <v>2.4147803867807599E-2</v>
      </c>
      <c r="Z13" s="19">
        <v>5.0187760703786402E-2</v>
      </c>
      <c r="AA13" s="19">
        <v>3.5239590810640903E-2</v>
      </c>
      <c r="AB13" s="19">
        <v>2.6927372873486101E-2</v>
      </c>
      <c r="AC13" s="19">
        <v>5.3082903317698098E-2</v>
      </c>
      <c r="AD13" s="19">
        <v>0.16553446663906801</v>
      </c>
      <c r="AE13" s="19"/>
      <c r="AF13" s="19">
        <v>0.13932759606727499</v>
      </c>
      <c r="AG13" s="19">
        <v>7.7591174144223493E-2</v>
      </c>
      <c r="AH13" s="19">
        <v>6.0955022142350698E-2</v>
      </c>
      <c r="AI13" s="19">
        <v>2.7506557282252299E-2</v>
      </c>
      <c r="AJ13" s="19">
        <v>4.4480744021152499E-2</v>
      </c>
      <c r="AK13" s="19">
        <v>2.6053888561887801E-2</v>
      </c>
      <c r="AL13" s="19">
        <v>2.2858725137193499E-2</v>
      </c>
      <c r="AM13" s="19">
        <v>3.7259568117062297E-2</v>
      </c>
      <c r="AN13" s="19">
        <v>2.2777341756899199E-2</v>
      </c>
      <c r="AO13" s="19">
        <v>6.8001789675549401E-2</v>
      </c>
      <c r="AP13" s="19">
        <v>3.7346115729894602E-2</v>
      </c>
      <c r="AQ13" s="19">
        <v>4.3561437566924897E-2</v>
      </c>
      <c r="AR13" s="19">
        <v>8.1450389128477907E-2</v>
      </c>
      <c r="AS13" s="19">
        <v>2.62440774187255E-2</v>
      </c>
      <c r="AT13" s="19">
        <v>0</v>
      </c>
      <c r="AU13" s="19">
        <v>0</v>
      </c>
      <c r="AV13" s="19"/>
      <c r="AW13" s="19">
        <v>4.31821752374454E-2</v>
      </c>
      <c r="AX13" s="19">
        <v>1.7916175898933399E-2</v>
      </c>
      <c r="AY13" s="19">
        <v>3.6471434066249801E-2</v>
      </c>
      <c r="AZ13" s="19">
        <v>5.6891223401650801E-2</v>
      </c>
      <c r="BA13" s="19">
        <v>4.6728203805599597E-2</v>
      </c>
      <c r="BB13" s="19">
        <v>2.9083212775473401E-2</v>
      </c>
      <c r="BC13" s="19"/>
      <c r="BD13" s="19">
        <v>5.2774038941929502E-2</v>
      </c>
      <c r="BE13" s="19">
        <v>2.7642252537502399E-2</v>
      </c>
      <c r="BF13" s="19">
        <v>2.84379503184168E-2</v>
      </c>
      <c r="BG13" s="19">
        <v>3.0928511288275101E-2</v>
      </c>
      <c r="BH13" s="19">
        <v>0</v>
      </c>
      <c r="BI13" s="19"/>
      <c r="BJ13" s="19">
        <v>3.62046311011541E-2</v>
      </c>
      <c r="BK13" s="19">
        <v>4.7881954842912099E-2</v>
      </c>
      <c r="BL13" s="19"/>
      <c r="BM13" s="19">
        <v>3.5291624205033602E-2</v>
      </c>
      <c r="BN13" s="19">
        <v>5.2728973663315297E-2</v>
      </c>
      <c r="BO13" s="19"/>
      <c r="BP13" s="19">
        <v>3.9331902336782999E-2</v>
      </c>
      <c r="BQ13" s="19">
        <v>1.5195428409883799E-2</v>
      </c>
      <c r="BR13" s="19">
        <v>1.57598747654384E-2</v>
      </c>
      <c r="BS13" s="19">
        <v>4.0857548087852101E-2</v>
      </c>
      <c r="BT13" s="19"/>
      <c r="BU13" s="19">
        <v>3.9474196371259401E-2</v>
      </c>
      <c r="BV13" s="19">
        <v>3.6157519993405697E-2</v>
      </c>
      <c r="BW13" s="19"/>
      <c r="BX13" s="19">
        <v>3.1123181717479301E-2</v>
      </c>
      <c r="BY13" s="19">
        <v>4.0828859323815803E-2</v>
      </c>
      <c r="BZ13" s="19"/>
      <c r="CA13" s="19">
        <v>1.08049043509807E-2</v>
      </c>
      <c r="CB13" s="19">
        <v>8.5955731871101601E-2</v>
      </c>
      <c r="CC13" s="19">
        <v>1.4183650237345601E-2</v>
      </c>
      <c r="CD13" s="19">
        <v>2.5887103470047999E-2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1321</v>
      </c>
      <c r="D7" s="10">
        <v>648</v>
      </c>
      <c r="E7" s="10">
        <v>667</v>
      </c>
      <c r="F7" s="10"/>
      <c r="G7" s="10">
        <v>171</v>
      </c>
      <c r="H7" s="10">
        <v>225</v>
      </c>
      <c r="I7" s="10">
        <v>206</v>
      </c>
      <c r="J7" s="10">
        <v>244</v>
      </c>
      <c r="K7" s="10">
        <v>199</v>
      </c>
      <c r="L7" s="10">
        <v>276</v>
      </c>
      <c r="M7" s="10"/>
      <c r="N7" s="10">
        <v>383</v>
      </c>
      <c r="O7" s="10">
        <v>387</v>
      </c>
      <c r="P7" s="10">
        <v>250</v>
      </c>
      <c r="Q7" s="10">
        <v>291</v>
      </c>
      <c r="R7" s="10"/>
      <c r="S7" s="10">
        <v>185</v>
      </c>
      <c r="T7" s="10">
        <v>171</v>
      </c>
      <c r="U7" s="10">
        <v>91</v>
      </c>
      <c r="V7" s="10">
        <v>112</v>
      </c>
      <c r="W7" s="10">
        <v>114</v>
      </c>
      <c r="X7" s="10">
        <v>125</v>
      </c>
      <c r="Y7" s="10">
        <v>122</v>
      </c>
      <c r="Z7" s="10">
        <v>63</v>
      </c>
      <c r="AA7" s="10">
        <v>141</v>
      </c>
      <c r="AB7" s="10">
        <v>108</v>
      </c>
      <c r="AC7" s="10">
        <v>64</v>
      </c>
      <c r="AD7" s="10">
        <v>25</v>
      </c>
      <c r="AE7" s="10"/>
      <c r="AF7" s="10">
        <v>7</v>
      </c>
      <c r="AG7" s="10">
        <v>53</v>
      </c>
      <c r="AH7" s="10">
        <v>77</v>
      </c>
      <c r="AI7" s="10">
        <v>92</v>
      </c>
      <c r="AJ7" s="10">
        <v>128</v>
      </c>
      <c r="AK7" s="10">
        <v>150</v>
      </c>
      <c r="AL7" s="10">
        <v>129</v>
      </c>
      <c r="AM7" s="10">
        <v>98</v>
      </c>
      <c r="AN7" s="10">
        <v>97</v>
      </c>
      <c r="AO7" s="10">
        <v>74</v>
      </c>
      <c r="AP7" s="10">
        <v>89</v>
      </c>
      <c r="AQ7" s="10">
        <v>69</v>
      </c>
      <c r="AR7" s="10">
        <v>70</v>
      </c>
      <c r="AS7" s="10">
        <v>28</v>
      </c>
      <c r="AT7" s="10">
        <v>35</v>
      </c>
      <c r="AU7" s="10">
        <v>75</v>
      </c>
      <c r="AV7" s="10"/>
      <c r="AW7" s="10">
        <v>293</v>
      </c>
      <c r="AX7" s="10">
        <v>355</v>
      </c>
      <c r="AY7" s="10">
        <v>174</v>
      </c>
      <c r="AZ7" s="10">
        <v>272</v>
      </c>
      <c r="BA7" s="10">
        <v>154</v>
      </c>
      <c r="BB7" s="10">
        <v>73</v>
      </c>
      <c r="BC7" s="10"/>
      <c r="BD7" s="10">
        <v>291</v>
      </c>
      <c r="BE7" s="10">
        <v>295</v>
      </c>
      <c r="BF7" s="10">
        <v>353</v>
      </c>
      <c r="BG7" s="10">
        <v>182</v>
      </c>
      <c r="BH7" s="10">
        <v>25</v>
      </c>
      <c r="BI7" s="10"/>
      <c r="BJ7" s="10">
        <v>1073</v>
      </c>
      <c r="BK7" s="10">
        <v>236</v>
      </c>
      <c r="BL7" s="10"/>
      <c r="BM7" s="10">
        <v>1098</v>
      </c>
      <c r="BN7" s="10">
        <v>217</v>
      </c>
      <c r="BO7" s="10"/>
      <c r="BP7" s="10">
        <v>155</v>
      </c>
      <c r="BQ7" s="10">
        <v>151</v>
      </c>
      <c r="BR7" s="10">
        <v>54</v>
      </c>
      <c r="BS7" s="10">
        <v>908</v>
      </c>
      <c r="BT7" s="10"/>
      <c r="BU7" s="10">
        <v>735</v>
      </c>
      <c r="BV7" s="10">
        <v>586</v>
      </c>
      <c r="BW7" s="10"/>
      <c r="BX7" s="10">
        <v>391</v>
      </c>
      <c r="BY7" s="10">
        <v>930</v>
      </c>
      <c r="BZ7" s="10"/>
      <c r="CA7" s="10">
        <v>99</v>
      </c>
      <c r="CB7" s="10">
        <v>371</v>
      </c>
      <c r="CC7" s="10">
        <v>440</v>
      </c>
      <c r="CD7" s="10">
        <v>411</v>
      </c>
    </row>
    <row r="8" spans="2:82" ht="30" customHeight="1">
      <c r="B8" s="11" t="s">
        <v>99</v>
      </c>
      <c r="C8" s="11">
        <v>1321</v>
      </c>
      <c r="D8" s="11">
        <v>663</v>
      </c>
      <c r="E8" s="11">
        <v>652</v>
      </c>
      <c r="F8" s="11"/>
      <c r="G8" s="11">
        <v>187</v>
      </c>
      <c r="H8" s="11">
        <v>231</v>
      </c>
      <c r="I8" s="11">
        <v>206</v>
      </c>
      <c r="J8" s="11">
        <v>242</v>
      </c>
      <c r="K8" s="11">
        <v>189</v>
      </c>
      <c r="L8" s="11">
        <v>267</v>
      </c>
      <c r="M8" s="11"/>
      <c r="N8" s="11">
        <v>350</v>
      </c>
      <c r="O8" s="11">
        <v>359</v>
      </c>
      <c r="P8" s="11">
        <v>281</v>
      </c>
      <c r="Q8" s="11">
        <v>322</v>
      </c>
      <c r="R8" s="11"/>
      <c r="S8" s="11">
        <v>179</v>
      </c>
      <c r="T8" s="11">
        <v>158</v>
      </c>
      <c r="U8" s="11">
        <v>97</v>
      </c>
      <c r="V8" s="11">
        <v>123</v>
      </c>
      <c r="W8" s="11">
        <v>107</v>
      </c>
      <c r="X8" s="11">
        <v>125</v>
      </c>
      <c r="Y8" s="11">
        <v>109</v>
      </c>
      <c r="Z8" s="11">
        <v>58</v>
      </c>
      <c r="AA8" s="11">
        <v>133</v>
      </c>
      <c r="AB8" s="11">
        <v>131</v>
      </c>
      <c r="AC8" s="11">
        <v>68</v>
      </c>
      <c r="AD8" s="11">
        <v>33</v>
      </c>
      <c r="AE8" s="11"/>
      <c r="AF8" s="11">
        <v>7</v>
      </c>
      <c r="AG8" s="11">
        <v>55</v>
      </c>
      <c r="AH8" s="11">
        <v>79</v>
      </c>
      <c r="AI8" s="11">
        <v>92</v>
      </c>
      <c r="AJ8" s="11">
        <v>137</v>
      </c>
      <c r="AK8" s="11">
        <v>152</v>
      </c>
      <c r="AL8" s="11">
        <v>129</v>
      </c>
      <c r="AM8" s="11">
        <v>101</v>
      </c>
      <c r="AN8" s="11">
        <v>95</v>
      </c>
      <c r="AO8" s="11">
        <v>74</v>
      </c>
      <c r="AP8" s="11">
        <v>88</v>
      </c>
      <c r="AQ8" s="11">
        <v>68</v>
      </c>
      <c r="AR8" s="11">
        <v>69</v>
      </c>
      <c r="AS8" s="11">
        <v>27</v>
      </c>
      <c r="AT8" s="11">
        <v>33</v>
      </c>
      <c r="AU8" s="11">
        <v>67</v>
      </c>
      <c r="AV8" s="11"/>
      <c r="AW8" s="11">
        <v>293</v>
      </c>
      <c r="AX8" s="11">
        <v>354</v>
      </c>
      <c r="AY8" s="11">
        <v>174</v>
      </c>
      <c r="AZ8" s="11">
        <v>273</v>
      </c>
      <c r="BA8" s="11">
        <v>153</v>
      </c>
      <c r="BB8" s="11">
        <v>75</v>
      </c>
      <c r="BC8" s="11"/>
      <c r="BD8" s="11">
        <v>300</v>
      </c>
      <c r="BE8" s="11">
        <v>305</v>
      </c>
      <c r="BF8" s="11">
        <v>340</v>
      </c>
      <c r="BG8" s="11">
        <v>171</v>
      </c>
      <c r="BH8" s="11">
        <v>23</v>
      </c>
      <c r="BI8" s="11"/>
      <c r="BJ8" s="11">
        <v>1073</v>
      </c>
      <c r="BK8" s="11">
        <v>236</v>
      </c>
      <c r="BL8" s="11"/>
      <c r="BM8" s="11">
        <v>1098</v>
      </c>
      <c r="BN8" s="11">
        <v>217</v>
      </c>
      <c r="BO8" s="11"/>
      <c r="BP8" s="11">
        <v>154</v>
      </c>
      <c r="BQ8" s="11">
        <v>151</v>
      </c>
      <c r="BR8" s="11">
        <v>54</v>
      </c>
      <c r="BS8" s="11">
        <v>908</v>
      </c>
      <c r="BT8" s="11"/>
      <c r="BU8" s="11">
        <v>724</v>
      </c>
      <c r="BV8" s="11">
        <v>597</v>
      </c>
      <c r="BW8" s="11"/>
      <c r="BX8" s="11">
        <v>389</v>
      </c>
      <c r="BY8" s="11">
        <v>932</v>
      </c>
      <c r="BZ8" s="11"/>
      <c r="CA8" s="11">
        <v>99</v>
      </c>
      <c r="CB8" s="11">
        <v>374</v>
      </c>
      <c r="CC8" s="11">
        <v>429</v>
      </c>
      <c r="CD8" s="11">
        <v>418</v>
      </c>
    </row>
    <row r="9" spans="2:82">
      <c r="B9" s="18" t="s">
        <v>183</v>
      </c>
      <c r="C9" s="17">
        <v>0.20005272476401201</v>
      </c>
      <c r="D9" s="17">
        <v>0.20573282562089301</v>
      </c>
      <c r="E9" s="17">
        <v>0.19304776603365301</v>
      </c>
      <c r="F9" s="17"/>
      <c r="G9" s="17">
        <v>0.21322102910200899</v>
      </c>
      <c r="H9" s="17">
        <v>0.227298588077783</v>
      </c>
      <c r="I9" s="17">
        <v>0.22796882873423699</v>
      </c>
      <c r="J9" s="17">
        <v>0.16531836890441301</v>
      </c>
      <c r="K9" s="17">
        <v>0.13303097165046199</v>
      </c>
      <c r="L9" s="17">
        <v>0.22460337622816601</v>
      </c>
      <c r="M9" s="17"/>
      <c r="N9" s="17">
        <v>0.25972697514573601</v>
      </c>
      <c r="O9" s="17">
        <v>0.21027919134466699</v>
      </c>
      <c r="P9" s="17">
        <v>0.15859329830457</v>
      </c>
      <c r="Q9" s="17">
        <v>0.15320695788705199</v>
      </c>
      <c r="R9" s="17"/>
      <c r="S9" s="17">
        <v>0.28704454492709203</v>
      </c>
      <c r="T9" s="17">
        <v>0.22787222970037199</v>
      </c>
      <c r="U9" s="17">
        <v>0.158621117633687</v>
      </c>
      <c r="V9" s="17">
        <v>0.17079952433673701</v>
      </c>
      <c r="W9" s="17">
        <v>0.139039183075363</v>
      </c>
      <c r="X9" s="17">
        <v>0.140865620959117</v>
      </c>
      <c r="Y9" s="17">
        <v>0.195944226003851</v>
      </c>
      <c r="Z9" s="17">
        <v>0.217902419815691</v>
      </c>
      <c r="AA9" s="17">
        <v>0.22135710375412401</v>
      </c>
      <c r="AB9" s="17">
        <v>0.17722086262617301</v>
      </c>
      <c r="AC9" s="17">
        <v>0.162597443883329</v>
      </c>
      <c r="AD9" s="17">
        <v>0.313536670989565</v>
      </c>
      <c r="AE9" s="17"/>
      <c r="AF9" s="17">
        <v>0</v>
      </c>
      <c r="AG9" s="17">
        <v>0.10584752951655201</v>
      </c>
      <c r="AH9" s="17">
        <v>0.14433219335408601</v>
      </c>
      <c r="AI9" s="17">
        <v>0.168074287360199</v>
      </c>
      <c r="AJ9" s="17">
        <v>0.18203656434224</v>
      </c>
      <c r="AK9" s="17">
        <v>0.18497479619076801</v>
      </c>
      <c r="AL9" s="17">
        <v>0.17164647849043499</v>
      </c>
      <c r="AM9" s="17">
        <v>0.27078701510178599</v>
      </c>
      <c r="AN9" s="17">
        <v>0.15710954355971499</v>
      </c>
      <c r="AO9" s="17">
        <v>0.20210870435940401</v>
      </c>
      <c r="AP9" s="17">
        <v>0.209681962067853</v>
      </c>
      <c r="AQ9" s="17">
        <v>0.29681615127258398</v>
      </c>
      <c r="AR9" s="17">
        <v>0.181716290623711</v>
      </c>
      <c r="AS9" s="17">
        <v>0.153837605297198</v>
      </c>
      <c r="AT9" s="17">
        <v>0.247271822056432</v>
      </c>
      <c r="AU9" s="17">
        <v>0.342792052104613</v>
      </c>
      <c r="AV9" s="17"/>
      <c r="AW9" s="17">
        <v>0.27521201370846199</v>
      </c>
      <c r="AX9" s="17">
        <v>0.207237478141959</v>
      </c>
      <c r="AY9" s="17">
        <v>0.15069706371321101</v>
      </c>
      <c r="AZ9" s="17">
        <v>0.171764681737613</v>
      </c>
      <c r="BA9" s="17">
        <v>0.170517924028947</v>
      </c>
      <c r="BB9" s="17">
        <v>0.1505936104892</v>
      </c>
      <c r="BC9" s="17"/>
      <c r="BD9" s="17">
        <v>0.13953923638052501</v>
      </c>
      <c r="BE9" s="17">
        <v>0.19620808929174499</v>
      </c>
      <c r="BF9" s="17">
        <v>0.23360037700292899</v>
      </c>
      <c r="BG9" s="17">
        <v>0.29516069423784602</v>
      </c>
      <c r="BH9" s="17">
        <v>0.25153271423267498</v>
      </c>
      <c r="BI9" s="17"/>
      <c r="BJ9" s="17">
        <v>0.182470181426276</v>
      </c>
      <c r="BK9" s="17">
        <v>0.26902133725288802</v>
      </c>
      <c r="BL9" s="17"/>
      <c r="BM9" s="17">
        <v>0.18738804289292699</v>
      </c>
      <c r="BN9" s="17">
        <v>0.25908067914289901</v>
      </c>
      <c r="BO9" s="17"/>
      <c r="BP9" s="17">
        <v>0.29867279023929399</v>
      </c>
      <c r="BQ9" s="17">
        <v>0.19767148995714601</v>
      </c>
      <c r="BR9" s="17">
        <v>0.32036829170474401</v>
      </c>
      <c r="BS9" s="17">
        <v>0.178058026841905</v>
      </c>
      <c r="BT9" s="17"/>
      <c r="BU9" s="17">
        <v>0.23832692382182999</v>
      </c>
      <c r="BV9" s="17">
        <v>0.15369214641074699</v>
      </c>
      <c r="BW9" s="17"/>
      <c r="BX9" s="17">
        <v>0.306989136260433</v>
      </c>
      <c r="BY9" s="17">
        <v>0.15549709953186899</v>
      </c>
      <c r="BZ9" s="17"/>
      <c r="CA9" s="17">
        <v>0.25894201705897801</v>
      </c>
      <c r="CB9" s="17">
        <v>5.6093256575862997E-2</v>
      </c>
      <c r="CC9" s="17">
        <v>0.40489255409458103</v>
      </c>
      <c r="CD9" s="17">
        <v>0.10452637777453699</v>
      </c>
    </row>
    <row r="10" spans="2:82">
      <c r="B10" s="18" t="s">
        <v>184</v>
      </c>
      <c r="C10" s="17">
        <v>0.40177882130929299</v>
      </c>
      <c r="D10" s="17">
        <v>0.41835358424485602</v>
      </c>
      <c r="E10" s="17">
        <v>0.38550867887768597</v>
      </c>
      <c r="F10" s="17"/>
      <c r="G10" s="17">
        <v>0.44600782408600298</v>
      </c>
      <c r="H10" s="17">
        <v>0.42285331321153302</v>
      </c>
      <c r="I10" s="17">
        <v>0.377455832720478</v>
      </c>
      <c r="J10" s="17">
        <v>0.366006786442027</v>
      </c>
      <c r="K10" s="17">
        <v>0.40100413107217397</v>
      </c>
      <c r="L10" s="17">
        <v>0.40431221564305703</v>
      </c>
      <c r="M10" s="17"/>
      <c r="N10" s="17">
        <v>0.42897983437690801</v>
      </c>
      <c r="O10" s="17">
        <v>0.396831167159169</v>
      </c>
      <c r="P10" s="17">
        <v>0.37846888365855802</v>
      </c>
      <c r="Q10" s="17">
        <v>0.40082600116405998</v>
      </c>
      <c r="R10" s="17"/>
      <c r="S10" s="17">
        <v>0.37097956664355602</v>
      </c>
      <c r="T10" s="17">
        <v>0.41468268518211898</v>
      </c>
      <c r="U10" s="17">
        <v>0.41994834967461497</v>
      </c>
      <c r="V10" s="17">
        <v>0.39422223584990601</v>
      </c>
      <c r="W10" s="17">
        <v>0.42610185833583802</v>
      </c>
      <c r="X10" s="17">
        <v>0.47854578189477598</v>
      </c>
      <c r="Y10" s="17">
        <v>0.37268028962967398</v>
      </c>
      <c r="Z10" s="17">
        <v>0.343278223809377</v>
      </c>
      <c r="AA10" s="17">
        <v>0.392684051757488</v>
      </c>
      <c r="AB10" s="17">
        <v>0.43154228726390698</v>
      </c>
      <c r="AC10" s="17">
        <v>0.37399370956983902</v>
      </c>
      <c r="AD10" s="17">
        <v>0.28551484005449601</v>
      </c>
      <c r="AE10" s="17"/>
      <c r="AF10" s="17">
        <v>0.42402345797796398</v>
      </c>
      <c r="AG10" s="17">
        <v>0.35178534575256099</v>
      </c>
      <c r="AH10" s="17">
        <v>0.43526158505856799</v>
      </c>
      <c r="AI10" s="17">
        <v>0.383026275167268</v>
      </c>
      <c r="AJ10" s="17">
        <v>0.36582259672242201</v>
      </c>
      <c r="AK10" s="17">
        <v>0.42625757145154503</v>
      </c>
      <c r="AL10" s="17">
        <v>0.48713078808231403</v>
      </c>
      <c r="AM10" s="17">
        <v>0.41952224187832898</v>
      </c>
      <c r="AN10" s="17">
        <v>0.43624598242177098</v>
      </c>
      <c r="AO10" s="17">
        <v>0.31466700352146698</v>
      </c>
      <c r="AP10" s="17">
        <v>0.34783328103657801</v>
      </c>
      <c r="AQ10" s="17">
        <v>0.38211064084610002</v>
      </c>
      <c r="AR10" s="17">
        <v>0.339582213357776</v>
      </c>
      <c r="AS10" s="17">
        <v>0.48128027833697201</v>
      </c>
      <c r="AT10" s="17">
        <v>0.57186338164119999</v>
      </c>
      <c r="AU10" s="17">
        <v>0.399715274897261</v>
      </c>
      <c r="AV10" s="17"/>
      <c r="AW10" s="17">
        <v>0.38970126240540798</v>
      </c>
      <c r="AX10" s="17">
        <v>0.40279721072596603</v>
      </c>
      <c r="AY10" s="17">
        <v>0.42917366086335001</v>
      </c>
      <c r="AZ10" s="17">
        <v>0.39850054016935899</v>
      </c>
      <c r="BA10" s="17">
        <v>0.39452441947302502</v>
      </c>
      <c r="BB10" s="17">
        <v>0.40712492299022301</v>
      </c>
      <c r="BC10" s="17"/>
      <c r="BD10" s="17">
        <v>0.32041380116088902</v>
      </c>
      <c r="BE10" s="17">
        <v>0.40289920292192999</v>
      </c>
      <c r="BF10" s="17">
        <v>0.46942365243117901</v>
      </c>
      <c r="BG10" s="17">
        <v>0.38250919408091999</v>
      </c>
      <c r="BH10" s="17">
        <v>0.44512493796742397</v>
      </c>
      <c r="BI10" s="17"/>
      <c r="BJ10" s="17">
        <v>0.41454077491796598</v>
      </c>
      <c r="BK10" s="17">
        <v>0.347785478540385</v>
      </c>
      <c r="BL10" s="17"/>
      <c r="BM10" s="17">
        <v>0.40515046727069998</v>
      </c>
      <c r="BN10" s="17">
        <v>0.38172897897299801</v>
      </c>
      <c r="BO10" s="17"/>
      <c r="BP10" s="17">
        <v>0.36560208016106899</v>
      </c>
      <c r="BQ10" s="17">
        <v>0.42159453990905099</v>
      </c>
      <c r="BR10" s="17">
        <v>0.31733114154921799</v>
      </c>
      <c r="BS10" s="17">
        <v>0.410848752004631</v>
      </c>
      <c r="BT10" s="17"/>
      <c r="BU10" s="17">
        <v>0.40026670059976999</v>
      </c>
      <c r="BV10" s="17">
        <v>0.40361041523834001</v>
      </c>
      <c r="BW10" s="17"/>
      <c r="BX10" s="17">
        <v>0.40326261192114998</v>
      </c>
      <c r="BY10" s="17">
        <v>0.40116059205042998</v>
      </c>
      <c r="BZ10" s="17"/>
      <c r="CA10" s="17">
        <v>0.50041363958317298</v>
      </c>
      <c r="CB10" s="17">
        <v>0.25637506213325101</v>
      </c>
      <c r="CC10" s="17">
        <v>0.484934799663512</v>
      </c>
      <c r="CD10" s="17">
        <v>0.42316883094652502</v>
      </c>
    </row>
    <row r="11" spans="2:82">
      <c r="B11" s="18" t="s">
        <v>185</v>
      </c>
      <c r="C11" s="17">
        <v>0.23325843455041001</v>
      </c>
      <c r="D11" s="17">
        <v>0.20859323178301201</v>
      </c>
      <c r="E11" s="17">
        <v>0.25755543937589798</v>
      </c>
      <c r="F11" s="17"/>
      <c r="G11" s="17">
        <v>0.17651059272212499</v>
      </c>
      <c r="H11" s="17">
        <v>0.19254032499593099</v>
      </c>
      <c r="I11" s="17">
        <v>0.22289959777382601</v>
      </c>
      <c r="J11" s="17">
        <v>0.324277665179176</v>
      </c>
      <c r="K11" s="17">
        <v>0.248816800010182</v>
      </c>
      <c r="L11" s="17">
        <v>0.222662838186902</v>
      </c>
      <c r="M11" s="17"/>
      <c r="N11" s="17">
        <v>0.18341582204722001</v>
      </c>
      <c r="O11" s="17">
        <v>0.24470772159072901</v>
      </c>
      <c r="P11" s="17">
        <v>0.24877834456947301</v>
      </c>
      <c r="Q11" s="17">
        <v>0.26558147416485101</v>
      </c>
      <c r="R11" s="17"/>
      <c r="S11" s="17">
        <v>0.18653147824857699</v>
      </c>
      <c r="T11" s="17">
        <v>0.21721780686279399</v>
      </c>
      <c r="U11" s="17">
        <v>0.23304731192740399</v>
      </c>
      <c r="V11" s="17">
        <v>0.237650889179255</v>
      </c>
      <c r="W11" s="17">
        <v>0.25811145134862301</v>
      </c>
      <c r="X11" s="17">
        <v>0.26261819740342102</v>
      </c>
      <c r="Y11" s="17">
        <v>0.263807674982664</v>
      </c>
      <c r="Z11" s="17">
        <v>0.19899334425964199</v>
      </c>
      <c r="AA11" s="17">
        <v>0.247396830453573</v>
      </c>
      <c r="AB11" s="17">
        <v>0.20750813415241401</v>
      </c>
      <c r="AC11" s="17">
        <v>0.330815575141931</v>
      </c>
      <c r="AD11" s="17">
        <v>0.15856524200637601</v>
      </c>
      <c r="AE11" s="17"/>
      <c r="AF11" s="17">
        <v>0.149993614519807</v>
      </c>
      <c r="AG11" s="17">
        <v>0.289800925384049</v>
      </c>
      <c r="AH11" s="17">
        <v>0.25608304018043498</v>
      </c>
      <c r="AI11" s="17">
        <v>0.27559633629453101</v>
      </c>
      <c r="AJ11" s="17">
        <v>0.24961171984866101</v>
      </c>
      <c r="AK11" s="17">
        <v>0.214538116621171</v>
      </c>
      <c r="AL11" s="17">
        <v>0.23129235283944799</v>
      </c>
      <c r="AM11" s="17">
        <v>0.18689135869048201</v>
      </c>
      <c r="AN11" s="17">
        <v>0.26773460164589002</v>
      </c>
      <c r="AO11" s="17">
        <v>0.155241601858356</v>
      </c>
      <c r="AP11" s="17">
        <v>0.26292427847931199</v>
      </c>
      <c r="AQ11" s="17">
        <v>0.195283005719945</v>
      </c>
      <c r="AR11" s="17">
        <v>0.29249693777883001</v>
      </c>
      <c r="AS11" s="17">
        <v>0.18444184616349299</v>
      </c>
      <c r="AT11" s="17">
        <v>9.4450987439774994E-2</v>
      </c>
      <c r="AU11" s="17">
        <v>0.17768069301616701</v>
      </c>
      <c r="AV11" s="17"/>
      <c r="AW11" s="17">
        <v>0.18615569617952599</v>
      </c>
      <c r="AX11" s="17">
        <v>0.240856459933386</v>
      </c>
      <c r="AY11" s="17">
        <v>0.192337366039941</v>
      </c>
      <c r="AZ11" s="17">
        <v>0.251003236700438</v>
      </c>
      <c r="BA11" s="17">
        <v>0.28167717462299102</v>
      </c>
      <c r="BB11" s="17">
        <v>0.31331086457797003</v>
      </c>
      <c r="BC11" s="17"/>
      <c r="BD11" s="17">
        <v>0.328868378308667</v>
      </c>
      <c r="BE11" s="17">
        <v>0.229341364096705</v>
      </c>
      <c r="BF11" s="17">
        <v>0.17913569237362501</v>
      </c>
      <c r="BG11" s="17">
        <v>0.21035590925618999</v>
      </c>
      <c r="BH11" s="17">
        <v>0.12563416472312899</v>
      </c>
      <c r="BI11" s="17"/>
      <c r="BJ11" s="17">
        <v>0.23391087267741401</v>
      </c>
      <c r="BK11" s="17">
        <v>0.22917154853952201</v>
      </c>
      <c r="BL11" s="17"/>
      <c r="BM11" s="17">
        <v>0.23254554345974801</v>
      </c>
      <c r="BN11" s="17">
        <v>0.2398508103359</v>
      </c>
      <c r="BO11" s="17"/>
      <c r="BP11" s="17">
        <v>0.22606590640531299</v>
      </c>
      <c r="BQ11" s="17">
        <v>0.23012544639173699</v>
      </c>
      <c r="BR11" s="17">
        <v>0.11399593793737001</v>
      </c>
      <c r="BS11" s="17">
        <v>0.23920408771447099</v>
      </c>
      <c r="BT11" s="17"/>
      <c r="BU11" s="17">
        <v>0.20837138800677199</v>
      </c>
      <c r="BV11" s="17">
        <v>0.26340349048024903</v>
      </c>
      <c r="BW11" s="17"/>
      <c r="BX11" s="17">
        <v>0.175098163628683</v>
      </c>
      <c r="BY11" s="17">
        <v>0.257491221103895</v>
      </c>
      <c r="BZ11" s="17"/>
      <c r="CA11" s="17">
        <v>0.15133692393404799</v>
      </c>
      <c r="CB11" s="17">
        <v>0.36132771201035702</v>
      </c>
      <c r="CC11" s="17">
        <v>6.2241639400547402E-2</v>
      </c>
      <c r="CD11" s="17">
        <v>0.31373111123617398</v>
      </c>
    </row>
    <row r="12" spans="2:82">
      <c r="B12" s="18" t="s">
        <v>186</v>
      </c>
      <c r="C12" s="17">
        <v>0.13239454758578001</v>
      </c>
      <c r="D12" s="17">
        <v>0.137291193740254</v>
      </c>
      <c r="E12" s="17">
        <v>0.12856071236095601</v>
      </c>
      <c r="F12" s="17"/>
      <c r="G12" s="17">
        <v>0.132998140733919</v>
      </c>
      <c r="H12" s="17">
        <v>0.122972865422238</v>
      </c>
      <c r="I12" s="17">
        <v>0.143857990893418</v>
      </c>
      <c r="J12" s="17">
        <v>0.11607391172846999</v>
      </c>
      <c r="K12" s="17">
        <v>0.155374373535065</v>
      </c>
      <c r="L12" s="17">
        <v>0.12983900657988001</v>
      </c>
      <c r="M12" s="17"/>
      <c r="N12" s="17">
        <v>8.93805110008246E-2</v>
      </c>
      <c r="O12" s="17">
        <v>0.12665643726349701</v>
      </c>
      <c r="P12" s="17">
        <v>0.17633229695868699</v>
      </c>
      <c r="Q12" s="17">
        <v>0.14575388220982899</v>
      </c>
      <c r="R12" s="17"/>
      <c r="S12" s="17">
        <v>0.14290391018865201</v>
      </c>
      <c r="T12" s="17">
        <v>0.112245449100349</v>
      </c>
      <c r="U12" s="17">
        <v>0.16660205137063799</v>
      </c>
      <c r="V12" s="17">
        <v>0.144944197037882</v>
      </c>
      <c r="W12" s="17">
        <v>0.15283080484599099</v>
      </c>
      <c r="X12" s="17">
        <v>8.7790218705908196E-2</v>
      </c>
      <c r="Y12" s="17">
        <v>0.147874391805908</v>
      </c>
      <c r="Z12" s="17">
        <v>0.16947137097294601</v>
      </c>
      <c r="AA12" s="17">
        <v>0.109421352137637</v>
      </c>
      <c r="AB12" s="17">
        <v>0.14994704039849499</v>
      </c>
      <c r="AC12" s="17">
        <v>0.113233792895957</v>
      </c>
      <c r="AD12" s="17">
        <v>7.3108864852351005E-2</v>
      </c>
      <c r="AE12" s="17"/>
      <c r="AF12" s="17">
        <v>0.42598292750222799</v>
      </c>
      <c r="AG12" s="17">
        <v>0.145550013203815</v>
      </c>
      <c r="AH12" s="17">
        <v>0.119967832011018</v>
      </c>
      <c r="AI12" s="17">
        <v>0.16367529145707499</v>
      </c>
      <c r="AJ12" s="17">
        <v>0.157751186155801</v>
      </c>
      <c r="AK12" s="17">
        <v>0.15286517162092</v>
      </c>
      <c r="AL12" s="17">
        <v>8.4757182223503702E-2</v>
      </c>
      <c r="AM12" s="17">
        <v>8.4340393870896799E-2</v>
      </c>
      <c r="AN12" s="17">
        <v>0.12968933950040701</v>
      </c>
      <c r="AO12" s="17">
        <v>0.28611430237493402</v>
      </c>
      <c r="AP12" s="17">
        <v>0.13216753617976701</v>
      </c>
      <c r="AQ12" s="17">
        <v>9.5508076124754301E-2</v>
      </c>
      <c r="AR12" s="17">
        <v>0.109767113359232</v>
      </c>
      <c r="AS12" s="17">
        <v>0.15419619278361099</v>
      </c>
      <c r="AT12" s="17">
        <v>8.6413808862593602E-2</v>
      </c>
      <c r="AU12" s="17">
        <v>7.9811979981958894E-2</v>
      </c>
      <c r="AV12" s="17"/>
      <c r="AW12" s="17">
        <v>0.12678437023151901</v>
      </c>
      <c r="AX12" s="17">
        <v>0.13235418594977999</v>
      </c>
      <c r="AY12" s="17">
        <v>0.17336032557831399</v>
      </c>
      <c r="AZ12" s="17">
        <v>0.13337027350220301</v>
      </c>
      <c r="BA12" s="17">
        <v>0.109424336205706</v>
      </c>
      <c r="BB12" s="17">
        <v>0.10246051181862301</v>
      </c>
      <c r="BC12" s="17"/>
      <c r="BD12" s="17">
        <v>0.16089757486907699</v>
      </c>
      <c r="BE12" s="17">
        <v>0.152605895512789</v>
      </c>
      <c r="BF12" s="17">
        <v>9.3548383365066795E-2</v>
      </c>
      <c r="BG12" s="17">
        <v>0.102297829067257</v>
      </c>
      <c r="BH12" s="17">
        <v>0.177708183076772</v>
      </c>
      <c r="BI12" s="17"/>
      <c r="BJ12" s="17">
        <v>0.135024917935926</v>
      </c>
      <c r="BK12" s="17">
        <v>0.12690947420138701</v>
      </c>
      <c r="BL12" s="17"/>
      <c r="BM12" s="17">
        <v>0.14035448010824</v>
      </c>
      <c r="BN12" s="17">
        <v>9.6179428221926794E-2</v>
      </c>
      <c r="BO12" s="17"/>
      <c r="BP12" s="17">
        <v>8.9520838522019405E-2</v>
      </c>
      <c r="BQ12" s="17">
        <v>0.13969899556434101</v>
      </c>
      <c r="BR12" s="17">
        <v>0.227913755490919</v>
      </c>
      <c r="BS12" s="17">
        <v>0.13313877569666699</v>
      </c>
      <c r="BT12" s="17"/>
      <c r="BU12" s="17">
        <v>0.121089224886348</v>
      </c>
      <c r="BV12" s="17">
        <v>0.14608840171514201</v>
      </c>
      <c r="BW12" s="17"/>
      <c r="BX12" s="17">
        <v>0.104072191083879</v>
      </c>
      <c r="BY12" s="17">
        <v>0.14419520822448101</v>
      </c>
      <c r="BZ12" s="17"/>
      <c r="CA12" s="17">
        <v>7.85025150728203E-2</v>
      </c>
      <c r="CB12" s="17">
        <v>0.24585272625700999</v>
      </c>
      <c r="CC12" s="17">
        <v>4.03050643322964E-2</v>
      </c>
      <c r="CD12" s="17">
        <v>0.13818212819553599</v>
      </c>
    </row>
    <row r="13" spans="2:82">
      <c r="B13" s="18" t="s">
        <v>187</v>
      </c>
      <c r="C13" s="19">
        <v>3.2515471790505401E-2</v>
      </c>
      <c r="D13" s="19">
        <v>3.00291646109857E-2</v>
      </c>
      <c r="E13" s="19">
        <v>3.5327403351806397E-2</v>
      </c>
      <c r="F13" s="19"/>
      <c r="G13" s="19">
        <v>3.1262413355943902E-2</v>
      </c>
      <c r="H13" s="19">
        <v>3.43349082925163E-2</v>
      </c>
      <c r="I13" s="19">
        <v>2.78177498780416E-2</v>
      </c>
      <c r="J13" s="19">
        <v>2.8323267745914201E-2</v>
      </c>
      <c r="K13" s="19">
        <v>6.1773723732115898E-2</v>
      </c>
      <c r="L13" s="19">
        <v>1.8582563361995302E-2</v>
      </c>
      <c r="M13" s="19"/>
      <c r="N13" s="19">
        <v>3.84968574293117E-2</v>
      </c>
      <c r="O13" s="19">
        <v>2.1525482641938199E-2</v>
      </c>
      <c r="P13" s="19">
        <v>3.7827176508711501E-2</v>
      </c>
      <c r="Q13" s="19">
        <v>3.4631684574208697E-2</v>
      </c>
      <c r="R13" s="19"/>
      <c r="S13" s="19">
        <v>1.25404999921238E-2</v>
      </c>
      <c r="T13" s="19">
        <v>2.7981829154365701E-2</v>
      </c>
      <c r="U13" s="19">
        <v>2.17811693936561E-2</v>
      </c>
      <c r="V13" s="19">
        <v>5.2383153596219499E-2</v>
      </c>
      <c r="W13" s="19">
        <v>2.39167023941852E-2</v>
      </c>
      <c r="X13" s="19">
        <v>3.0180181036777401E-2</v>
      </c>
      <c r="Y13" s="19">
        <v>1.9693417577903001E-2</v>
      </c>
      <c r="Z13" s="19">
        <v>7.0354641142343605E-2</v>
      </c>
      <c r="AA13" s="19">
        <v>2.9140661897178202E-2</v>
      </c>
      <c r="AB13" s="19">
        <v>3.3781675559011203E-2</v>
      </c>
      <c r="AC13" s="19">
        <v>1.93594785089433E-2</v>
      </c>
      <c r="AD13" s="19">
        <v>0.16927438209721299</v>
      </c>
      <c r="AE13" s="19"/>
      <c r="AF13" s="19">
        <v>0</v>
      </c>
      <c r="AG13" s="19">
        <v>0.107016186143023</v>
      </c>
      <c r="AH13" s="19">
        <v>4.43553493958933E-2</v>
      </c>
      <c r="AI13" s="19">
        <v>9.6278097209269303E-3</v>
      </c>
      <c r="AJ13" s="19">
        <v>4.4777932930876098E-2</v>
      </c>
      <c r="AK13" s="19">
        <v>2.1364344115595901E-2</v>
      </c>
      <c r="AL13" s="19">
        <v>2.51731983642993E-2</v>
      </c>
      <c r="AM13" s="19">
        <v>3.84589904585061E-2</v>
      </c>
      <c r="AN13" s="19">
        <v>9.2205328722167693E-3</v>
      </c>
      <c r="AO13" s="19">
        <v>4.1868387885838201E-2</v>
      </c>
      <c r="AP13" s="19">
        <v>4.7392942236491098E-2</v>
      </c>
      <c r="AQ13" s="19">
        <v>3.0282126036616699E-2</v>
      </c>
      <c r="AR13" s="19">
        <v>7.64374448804509E-2</v>
      </c>
      <c r="AS13" s="19">
        <v>2.62440774187255E-2</v>
      </c>
      <c r="AT13" s="19">
        <v>0</v>
      </c>
      <c r="AU13" s="19">
        <v>0</v>
      </c>
      <c r="AV13" s="19"/>
      <c r="AW13" s="19">
        <v>2.21466574750846E-2</v>
      </c>
      <c r="AX13" s="19">
        <v>1.6754665248908798E-2</v>
      </c>
      <c r="AY13" s="19">
        <v>5.4431583805184702E-2</v>
      </c>
      <c r="AZ13" s="19">
        <v>4.5361267890386997E-2</v>
      </c>
      <c r="BA13" s="19">
        <v>4.3856145669331E-2</v>
      </c>
      <c r="BB13" s="19">
        <v>2.6510090123984399E-2</v>
      </c>
      <c r="BC13" s="19"/>
      <c r="BD13" s="19">
        <v>5.0281009280842601E-2</v>
      </c>
      <c r="BE13" s="19">
        <v>1.89454481768308E-2</v>
      </c>
      <c r="BF13" s="19">
        <v>2.4291894827199598E-2</v>
      </c>
      <c r="BG13" s="19">
        <v>9.67637335778628E-3</v>
      </c>
      <c r="BH13" s="19">
        <v>0</v>
      </c>
      <c r="BI13" s="19"/>
      <c r="BJ13" s="19">
        <v>3.4053253042418102E-2</v>
      </c>
      <c r="BK13" s="19">
        <v>2.7112161465818001E-2</v>
      </c>
      <c r="BL13" s="19"/>
      <c r="BM13" s="19">
        <v>3.4561466268384598E-2</v>
      </c>
      <c r="BN13" s="19">
        <v>2.3160103326276799E-2</v>
      </c>
      <c r="BO13" s="19"/>
      <c r="BP13" s="19">
        <v>2.01383846723047E-2</v>
      </c>
      <c r="BQ13" s="19">
        <v>1.09095281777254E-2</v>
      </c>
      <c r="BR13" s="19">
        <v>2.0390873317750101E-2</v>
      </c>
      <c r="BS13" s="19">
        <v>3.8750357742325103E-2</v>
      </c>
      <c r="BT13" s="19"/>
      <c r="BU13" s="19">
        <v>3.1945762685279801E-2</v>
      </c>
      <c r="BV13" s="19">
        <v>3.3205546155523E-2</v>
      </c>
      <c r="BW13" s="19"/>
      <c r="BX13" s="19">
        <v>1.05778971058553E-2</v>
      </c>
      <c r="BY13" s="19">
        <v>4.1655879089324603E-2</v>
      </c>
      <c r="BZ13" s="19"/>
      <c r="CA13" s="19">
        <v>1.08049043509807E-2</v>
      </c>
      <c r="CB13" s="19">
        <v>8.0351243023520105E-2</v>
      </c>
      <c r="CC13" s="19">
        <v>7.6259425090639803E-3</v>
      </c>
      <c r="CD13" s="19">
        <v>2.0391551847228E-2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G18"/>
  <sheetViews>
    <sheetView showGridLines="0" workbookViewId="0">
      <pane xSplit="2" topLeftCell="C1" activePane="topRight" state="frozen"/>
      <selection pane="topRight"/>
    </sheetView>
  </sheetViews>
  <sheetFormatPr defaultColWidth="10.85546875" defaultRowHeight="14.45"/>
  <cols>
    <col min="2" max="2" width="25.7109375" customWidth="1"/>
    <col min="3" max="7" width="20.7109375" customWidth="1"/>
  </cols>
  <sheetData>
    <row r="2" spans="2:7" ht="40.15" customHeight="1">
      <c r="D2" s="31" t="s">
        <v>496</v>
      </c>
      <c r="E2" s="32"/>
      <c r="F2" s="32"/>
      <c r="G2" s="32"/>
    </row>
    <row r="6" spans="2:7" ht="49.9" customHeight="1">
      <c r="B6" s="20" t="s">
        <v>32</v>
      </c>
      <c r="C6" s="20" t="s">
        <v>492</v>
      </c>
      <c r="D6" s="20" t="s">
        <v>493</v>
      </c>
      <c r="E6" s="20" t="s">
        <v>494</v>
      </c>
      <c r="F6" s="20" t="s">
        <v>495</v>
      </c>
    </row>
    <row r="7" spans="2:7">
      <c r="B7" s="18" t="s">
        <v>183</v>
      </c>
      <c r="C7" s="17">
        <v>0.26872920556966401</v>
      </c>
      <c r="D7" s="17">
        <v>0.197733723298016</v>
      </c>
      <c r="E7" s="17">
        <v>0.26357553595633498</v>
      </c>
      <c r="F7" s="17">
        <v>0.26029583066268602</v>
      </c>
    </row>
    <row r="8" spans="2:7">
      <c r="B8" s="18" t="s">
        <v>184</v>
      </c>
      <c r="C8" s="17">
        <v>0.38604676363353801</v>
      </c>
      <c r="D8" s="17">
        <v>0.32360519771386997</v>
      </c>
      <c r="E8" s="17">
        <v>0.41982449093347202</v>
      </c>
      <c r="F8" s="17">
        <v>0.40370368591974898</v>
      </c>
    </row>
    <row r="9" spans="2:7">
      <c r="B9" s="18" t="s">
        <v>185</v>
      </c>
      <c r="C9" s="17">
        <v>0.21282854510323301</v>
      </c>
      <c r="D9" s="17">
        <v>0.256751166513142</v>
      </c>
      <c r="E9" s="17">
        <v>0.16988008730045101</v>
      </c>
      <c r="F9" s="17">
        <v>0.17391967995243601</v>
      </c>
    </row>
    <row r="10" spans="2:7">
      <c r="B10" s="18" t="s">
        <v>186</v>
      </c>
      <c r="C10" s="17">
        <v>8.8639268336414001E-2</v>
      </c>
      <c r="D10" s="17">
        <v>0.14441641100798799</v>
      </c>
      <c r="E10" s="17">
        <v>9.0597561014449005E-2</v>
      </c>
      <c r="F10" s="17">
        <v>0.11056559709475</v>
      </c>
    </row>
    <row r="11" spans="2:7">
      <c r="B11" s="18" t="s">
        <v>187</v>
      </c>
      <c r="C11" s="17">
        <v>4.37562173571521E-2</v>
      </c>
      <c r="D11" s="17">
        <v>7.7493501466984305E-2</v>
      </c>
      <c r="E11" s="17">
        <v>5.6122324795292902E-2</v>
      </c>
      <c r="F11" s="17">
        <v>5.1515206370380102E-2</v>
      </c>
    </row>
    <row r="12" spans="2:7">
      <c r="B12" s="16" t="s">
        <v>17</v>
      </c>
      <c r="C12" s="16"/>
      <c r="D12" s="16"/>
      <c r="E12" s="16"/>
      <c r="F12" s="16"/>
    </row>
    <row r="13" spans="2:7">
      <c r="B13" t="s">
        <v>427</v>
      </c>
    </row>
    <row r="14" spans="2:7">
      <c r="B14" t="s">
        <v>428</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1349</v>
      </c>
      <c r="D7" s="10">
        <v>627</v>
      </c>
      <c r="E7" s="10">
        <v>718</v>
      </c>
      <c r="F7" s="10"/>
      <c r="G7" s="10">
        <v>172</v>
      </c>
      <c r="H7" s="10">
        <v>218</v>
      </c>
      <c r="I7" s="10">
        <v>239</v>
      </c>
      <c r="J7" s="10">
        <v>231</v>
      </c>
      <c r="K7" s="10">
        <v>198</v>
      </c>
      <c r="L7" s="10">
        <v>291</v>
      </c>
      <c r="M7" s="10"/>
      <c r="N7" s="10">
        <v>392</v>
      </c>
      <c r="O7" s="10">
        <v>365</v>
      </c>
      <c r="P7" s="10">
        <v>266</v>
      </c>
      <c r="Q7" s="10">
        <v>320</v>
      </c>
      <c r="R7" s="10"/>
      <c r="S7" s="10">
        <v>187</v>
      </c>
      <c r="T7" s="10">
        <v>207</v>
      </c>
      <c r="U7" s="10">
        <v>103</v>
      </c>
      <c r="V7" s="10">
        <v>100</v>
      </c>
      <c r="W7" s="10">
        <v>93</v>
      </c>
      <c r="X7" s="10">
        <v>108</v>
      </c>
      <c r="Y7" s="10">
        <v>121</v>
      </c>
      <c r="Z7" s="10">
        <v>59</v>
      </c>
      <c r="AA7" s="10">
        <v>172</v>
      </c>
      <c r="AB7" s="10">
        <v>98</v>
      </c>
      <c r="AC7" s="10">
        <v>60</v>
      </c>
      <c r="AD7" s="10">
        <v>41</v>
      </c>
      <c r="AE7" s="10"/>
      <c r="AF7" s="10">
        <v>7</v>
      </c>
      <c r="AG7" s="10">
        <v>60</v>
      </c>
      <c r="AH7" s="10">
        <v>94</v>
      </c>
      <c r="AI7" s="10">
        <v>100</v>
      </c>
      <c r="AJ7" s="10">
        <v>126</v>
      </c>
      <c r="AK7" s="10">
        <v>138</v>
      </c>
      <c r="AL7" s="10">
        <v>123</v>
      </c>
      <c r="AM7" s="10">
        <v>88</v>
      </c>
      <c r="AN7" s="10">
        <v>96</v>
      </c>
      <c r="AO7" s="10">
        <v>76</v>
      </c>
      <c r="AP7" s="10">
        <v>108</v>
      </c>
      <c r="AQ7" s="10">
        <v>84</v>
      </c>
      <c r="AR7" s="10">
        <v>48</v>
      </c>
      <c r="AS7" s="10">
        <v>35</v>
      </c>
      <c r="AT7" s="10">
        <v>29</v>
      </c>
      <c r="AU7" s="10">
        <v>70</v>
      </c>
      <c r="AV7" s="10"/>
      <c r="AW7" s="10">
        <v>309</v>
      </c>
      <c r="AX7" s="10">
        <v>376</v>
      </c>
      <c r="AY7" s="10">
        <v>171</v>
      </c>
      <c r="AZ7" s="10">
        <v>272</v>
      </c>
      <c r="BA7" s="10">
        <v>150</v>
      </c>
      <c r="BB7" s="10">
        <v>70</v>
      </c>
      <c r="BC7" s="10"/>
      <c r="BD7" s="10">
        <v>302</v>
      </c>
      <c r="BE7" s="10">
        <v>279</v>
      </c>
      <c r="BF7" s="10">
        <v>392</v>
      </c>
      <c r="BG7" s="10">
        <v>159</v>
      </c>
      <c r="BH7" s="10">
        <v>20</v>
      </c>
      <c r="BI7" s="10"/>
      <c r="BJ7" s="10">
        <v>1085</v>
      </c>
      <c r="BK7" s="10">
        <v>258</v>
      </c>
      <c r="BL7" s="10"/>
      <c r="BM7" s="10">
        <v>1114</v>
      </c>
      <c r="BN7" s="10">
        <v>230</v>
      </c>
      <c r="BO7" s="10"/>
      <c r="BP7" s="10">
        <v>168</v>
      </c>
      <c r="BQ7" s="10">
        <v>138</v>
      </c>
      <c r="BR7" s="10">
        <v>61</v>
      </c>
      <c r="BS7" s="10">
        <v>924</v>
      </c>
      <c r="BT7" s="10"/>
      <c r="BU7" s="10">
        <v>760</v>
      </c>
      <c r="BV7" s="10">
        <v>589</v>
      </c>
      <c r="BW7" s="10"/>
      <c r="BX7" s="10">
        <v>367</v>
      </c>
      <c r="BY7" s="10">
        <v>982</v>
      </c>
      <c r="BZ7" s="10"/>
      <c r="CA7" s="10">
        <v>103</v>
      </c>
      <c r="CB7" s="10">
        <v>393</v>
      </c>
      <c r="CC7" s="10">
        <v>440</v>
      </c>
      <c r="CD7" s="10">
        <v>413</v>
      </c>
    </row>
    <row r="8" spans="2:82" ht="30" customHeight="1">
      <c r="B8" s="11" t="s">
        <v>99</v>
      </c>
      <c r="C8" s="11">
        <v>1349</v>
      </c>
      <c r="D8" s="11">
        <v>634</v>
      </c>
      <c r="E8" s="11">
        <v>711</v>
      </c>
      <c r="F8" s="11"/>
      <c r="G8" s="11">
        <v>188</v>
      </c>
      <c r="H8" s="11">
        <v>218</v>
      </c>
      <c r="I8" s="11">
        <v>244</v>
      </c>
      <c r="J8" s="11">
        <v>226</v>
      </c>
      <c r="K8" s="11">
        <v>192</v>
      </c>
      <c r="L8" s="11">
        <v>282</v>
      </c>
      <c r="M8" s="11"/>
      <c r="N8" s="11">
        <v>358</v>
      </c>
      <c r="O8" s="11">
        <v>338</v>
      </c>
      <c r="P8" s="11">
        <v>300</v>
      </c>
      <c r="Q8" s="11">
        <v>347</v>
      </c>
      <c r="R8" s="11"/>
      <c r="S8" s="11">
        <v>185</v>
      </c>
      <c r="T8" s="11">
        <v>192</v>
      </c>
      <c r="U8" s="11">
        <v>109</v>
      </c>
      <c r="V8" s="11">
        <v>108</v>
      </c>
      <c r="W8" s="11">
        <v>85</v>
      </c>
      <c r="X8" s="11">
        <v>111</v>
      </c>
      <c r="Y8" s="11">
        <v>108</v>
      </c>
      <c r="Z8" s="11">
        <v>55</v>
      </c>
      <c r="AA8" s="11">
        <v>164</v>
      </c>
      <c r="AB8" s="11">
        <v>115</v>
      </c>
      <c r="AC8" s="11">
        <v>64</v>
      </c>
      <c r="AD8" s="11">
        <v>53</v>
      </c>
      <c r="AE8" s="11"/>
      <c r="AF8" s="11">
        <v>8</v>
      </c>
      <c r="AG8" s="11">
        <v>63</v>
      </c>
      <c r="AH8" s="11">
        <v>95</v>
      </c>
      <c r="AI8" s="11">
        <v>101</v>
      </c>
      <c r="AJ8" s="11">
        <v>130</v>
      </c>
      <c r="AK8" s="11">
        <v>143</v>
      </c>
      <c r="AL8" s="11">
        <v>126</v>
      </c>
      <c r="AM8" s="11">
        <v>86</v>
      </c>
      <c r="AN8" s="11">
        <v>95</v>
      </c>
      <c r="AO8" s="11">
        <v>75</v>
      </c>
      <c r="AP8" s="11">
        <v>107</v>
      </c>
      <c r="AQ8" s="11">
        <v>81</v>
      </c>
      <c r="AR8" s="11">
        <v>46</v>
      </c>
      <c r="AS8" s="11">
        <v>35</v>
      </c>
      <c r="AT8" s="11">
        <v>28</v>
      </c>
      <c r="AU8" s="11">
        <v>64</v>
      </c>
      <c r="AV8" s="11"/>
      <c r="AW8" s="11">
        <v>314</v>
      </c>
      <c r="AX8" s="11">
        <v>370</v>
      </c>
      <c r="AY8" s="11">
        <v>175</v>
      </c>
      <c r="AZ8" s="11">
        <v>272</v>
      </c>
      <c r="BA8" s="11">
        <v>147</v>
      </c>
      <c r="BB8" s="11">
        <v>71</v>
      </c>
      <c r="BC8" s="11"/>
      <c r="BD8" s="11">
        <v>311</v>
      </c>
      <c r="BE8" s="11">
        <v>287</v>
      </c>
      <c r="BF8" s="11">
        <v>385</v>
      </c>
      <c r="BG8" s="11">
        <v>152</v>
      </c>
      <c r="BH8" s="11">
        <v>18</v>
      </c>
      <c r="BI8" s="11"/>
      <c r="BJ8" s="11">
        <v>1083</v>
      </c>
      <c r="BK8" s="11">
        <v>260</v>
      </c>
      <c r="BL8" s="11"/>
      <c r="BM8" s="11">
        <v>1107</v>
      </c>
      <c r="BN8" s="11">
        <v>237</v>
      </c>
      <c r="BO8" s="11"/>
      <c r="BP8" s="11">
        <v>172</v>
      </c>
      <c r="BQ8" s="11">
        <v>139</v>
      </c>
      <c r="BR8" s="11">
        <v>62</v>
      </c>
      <c r="BS8" s="11">
        <v>917</v>
      </c>
      <c r="BT8" s="11"/>
      <c r="BU8" s="11">
        <v>756</v>
      </c>
      <c r="BV8" s="11">
        <v>593</v>
      </c>
      <c r="BW8" s="11"/>
      <c r="BX8" s="11">
        <v>367</v>
      </c>
      <c r="BY8" s="11">
        <v>982</v>
      </c>
      <c r="BZ8" s="11"/>
      <c r="CA8" s="11">
        <v>103</v>
      </c>
      <c r="CB8" s="11">
        <v>396</v>
      </c>
      <c r="CC8" s="11">
        <v>429</v>
      </c>
      <c r="CD8" s="11">
        <v>421</v>
      </c>
    </row>
    <row r="9" spans="2:82">
      <c r="B9" s="18" t="s">
        <v>183</v>
      </c>
      <c r="C9" s="17">
        <v>0.26872920556966401</v>
      </c>
      <c r="D9" s="17">
        <v>0.26324116603732101</v>
      </c>
      <c r="E9" s="17">
        <v>0.27370857374874302</v>
      </c>
      <c r="F9" s="17"/>
      <c r="G9" s="17">
        <v>0.26622546534178698</v>
      </c>
      <c r="H9" s="17">
        <v>0.25807678084802199</v>
      </c>
      <c r="I9" s="17">
        <v>0.29109467434849101</v>
      </c>
      <c r="J9" s="17">
        <v>0.22468249885651001</v>
      </c>
      <c r="K9" s="17">
        <v>0.211038130757951</v>
      </c>
      <c r="L9" s="17">
        <v>0.33388988048474</v>
      </c>
      <c r="M9" s="17"/>
      <c r="N9" s="17">
        <v>0.34368305348664002</v>
      </c>
      <c r="O9" s="17">
        <v>0.25872872542166803</v>
      </c>
      <c r="P9" s="17">
        <v>0.23367095547289701</v>
      </c>
      <c r="Q9" s="17">
        <v>0.22790776858931799</v>
      </c>
      <c r="R9" s="17"/>
      <c r="S9" s="17">
        <v>0.269252011532226</v>
      </c>
      <c r="T9" s="17">
        <v>0.27080002404113401</v>
      </c>
      <c r="U9" s="17">
        <v>0.27874388517822801</v>
      </c>
      <c r="V9" s="17">
        <v>0.26516778316749101</v>
      </c>
      <c r="W9" s="17">
        <v>0.36011183142731401</v>
      </c>
      <c r="X9" s="17">
        <v>0.19945049998782699</v>
      </c>
      <c r="Y9" s="17">
        <v>0.25698024687411702</v>
      </c>
      <c r="Z9" s="17">
        <v>0.20580801237895399</v>
      </c>
      <c r="AA9" s="17">
        <v>0.30039702685219</v>
      </c>
      <c r="AB9" s="17">
        <v>0.22849783553071401</v>
      </c>
      <c r="AC9" s="17">
        <v>0.25311179981012299</v>
      </c>
      <c r="AD9" s="17">
        <v>0.34115249024370897</v>
      </c>
      <c r="AE9" s="17"/>
      <c r="AF9" s="17">
        <v>0</v>
      </c>
      <c r="AG9" s="17">
        <v>0.187949357835593</v>
      </c>
      <c r="AH9" s="17">
        <v>0.23633759165545201</v>
      </c>
      <c r="AI9" s="17">
        <v>0.285861119515326</v>
      </c>
      <c r="AJ9" s="17">
        <v>0.31006190356743601</v>
      </c>
      <c r="AK9" s="17">
        <v>0.27086179859771298</v>
      </c>
      <c r="AL9" s="17">
        <v>0.24495523917998799</v>
      </c>
      <c r="AM9" s="17">
        <v>0.235461864722223</v>
      </c>
      <c r="AN9" s="17">
        <v>0.28186093121024203</v>
      </c>
      <c r="AO9" s="17">
        <v>0.17925272140589699</v>
      </c>
      <c r="AP9" s="17">
        <v>0.32099106105471598</v>
      </c>
      <c r="AQ9" s="17">
        <v>0.192873986247068</v>
      </c>
      <c r="AR9" s="17">
        <v>0.29251633627287299</v>
      </c>
      <c r="AS9" s="17">
        <v>0.30021596010157597</v>
      </c>
      <c r="AT9" s="17">
        <v>0.38201879216368301</v>
      </c>
      <c r="AU9" s="17">
        <v>0.43833349883047601</v>
      </c>
      <c r="AV9" s="17"/>
      <c r="AW9" s="17">
        <v>0.30701711189583097</v>
      </c>
      <c r="AX9" s="17">
        <v>0.26082796597645402</v>
      </c>
      <c r="AY9" s="17">
        <v>0.212429791288407</v>
      </c>
      <c r="AZ9" s="17">
        <v>0.24989855102644401</v>
      </c>
      <c r="BA9" s="17">
        <v>0.31138336846429499</v>
      </c>
      <c r="BB9" s="17">
        <v>0.26617901439783298</v>
      </c>
      <c r="BC9" s="17"/>
      <c r="BD9" s="17">
        <v>0.245710634543095</v>
      </c>
      <c r="BE9" s="17">
        <v>0.229399281757173</v>
      </c>
      <c r="BF9" s="17">
        <v>0.28818918767011797</v>
      </c>
      <c r="BG9" s="17">
        <v>0.37745184675773302</v>
      </c>
      <c r="BH9" s="17">
        <v>0.55791347991227902</v>
      </c>
      <c r="BI9" s="17"/>
      <c r="BJ9" s="17">
        <v>0.252834421886868</v>
      </c>
      <c r="BK9" s="17">
        <v>0.34156342524553601</v>
      </c>
      <c r="BL9" s="17"/>
      <c r="BM9" s="17">
        <v>0.25632065076728699</v>
      </c>
      <c r="BN9" s="17">
        <v>0.32873438892463802</v>
      </c>
      <c r="BO9" s="17"/>
      <c r="BP9" s="17">
        <v>0.31794593884891598</v>
      </c>
      <c r="BQ9" s="17">
        <v>0.30223880528478703</v>
      </c>
      <c r="BR9" s="17">
        <v>0.30709571127382401</v>
      </c>
      <c r="BS9" s="17">
        <v>0.25214898283739401</v>
      </c>
      <c r="BT9" s="17"/>
      <c r="BU9" s="17">
        <v>0.30158198088603499</v>
      </c>
      <c r="BV9" s="17">
        <v>0.22680462586519001</v>
      </c>
      <c r="BW9" s="17"/>
      <c r="BX9" s="17">
        <v>0.31736381035907502</v>
      </c>
      <c r="BY9" s="17">
        <v>0.25053004172111498</v>
      </c>
      <c r="BZ9" s="17"/>
      <c r="CA9" s="17">
        <v>0.335772306303326</v>
      </c>
      <c r="CB9" s="17">
        <v>0.165184102268539</v>
      </c>
      <c r="CC9" s="17">
        <v>0.43284328009626899</v>
      </c>
      <c r="CD9" s="17">
        <v>0.18243965643794899</v>
      </c>
    </row>
    <row r="10" spans="2:82">
      <c r="B10" s="18" t="s">
        <v>184</v>
      </c>
      <c r="C10" s="17">
        <v>0.38604676363353801</v>
      </c>
      <c r="D10" s="17">
        <v>0.382773255155966</v>
      </c>
      <c r="E10" s="17">
        <v>0.39127039373228401</v>
      </c>
      <c r="F10" s="17"/>
      <c r="G10" s="17">
        <v>0.382590551184748</v>
      </c>
      <c r="H10" s="17">
        <v>0.37411795310776702</v>
      </c>
      <c r="I10" s="17">
        <v>0.35323369144848799</v>
      </c>
      <c r="J10" s="17">
        <v>0.41002824709371399</v>
      </c>
      <c r="K10" s="17">
        <v>0.40408829430950499</v>
      </c>
      <c r="L10" s="17">
        <v>0.39441490830341802</v>
      </c>
      <c r="M10" s="17"/>
      <c r="N10" s="17">
        <v>0.41128612696835498</v>
      </c>
      <c r="O10" s="17">
        <v>0.38992141024937998</v>
      </c>
      <c r="P10" s="17">
        <v>0.35598641891914801</v>
      </c>
      <c r="Q10" s="17">
        <v>0.38258494059981601</v>
      </c>
      <c r="R10" s="17"/>
      <c r="S10" s="17">
        <v>0.38701553703682501</v>
      </c>
      <c r="T10" s="17">
        <v>0.40356716692158301</v>
      </c>
      <c r="U10" s="17">
        <v>0.42710924793271499</v>
      </c>
      <c r="V10" s="17">
        <v>0.38815097187311498</v>
      </c>
      <c r="W10" s="17">
        <v>0.32285805227372499</v>
      </c>
      <c r="X10" s="17">
        <v>0.395510746674266</v>
      </c>
      <c r="Y10" s="17">
        <v>0.40439600707259998</v>
      </c>
      <c r="Z10" s="17">
        <v>0.45648805630123501</v>
      </c>
      <c r="AA10" s="17">
        <v>0.33114340355947502</v>
      </c>
      <c r="AB10" s="17">
        <v>0.418627183721477</v>
      </c>
      <c r="AC10" s="17">
        <v>0.37556690672048298</v>
      </c>
      <c r="AD10" s="17">
        <v>0.31367605843160001</v>
      </c>
      <c r="AE10" s="17"/>
      <c r="AF10" s="17">
        <v>0.23460496825455401</v>
      </c>
      <c r="AG10" s="17">
        <v>0.34694461109039598</v>
      </c>
      <c r="AH10" s="17">
        <v>0.366075163276599</v>
      </c>
      <c r="AI10" s="17">
        <v>0.36596836617225798</v>
      </c>
      <c r="AJ10" s="17">
        <v>0.30222111479359498</v>
      </c>
      <c r="AK10" s="17">
        <v>0.41461881444224702</v>
      </c>
      <c r="AL10" s="17">
        <v>0.39357650499589197</v>
      </c>
      <c r="AM10" s="17">
        <v>0.42495096083031297</v>
      </c>
      <c r="AN10" s="17">
        <v>0.30840867759461299</v>
      </c>
      <c r="AO10" s="17">
        <v>0.47463070654694101</v>
      </c>
      <c r="AP10" s="17">
        <v>0.41671675597214602</v>
      </c>
      <c r="AQ10" s="17">
        <v>0.409344353421283</v>
      </c>
      <c r="AR10" s="17">
        <v>0.32377380296965702</v>
      </c>
      <c r="AS10" s="17">
        <v>0.48433869767759702</v>
      </c>
      <c r="AT10" s="17">
        <v>0.48714251232785499</v>
      </c>
      <c r="AU10" s="17">
        <v>0.36313210004053598</v>
      </c>
      <c r="AV10" s="17"/>
      <c r="AW10" s="17">
        <v>0.34375636869996401</v>
      </c>
      <c r="AX10" s="17">
        <v>0.44205784033228601</v>
      </c>
      <c r="AY10" s="17">
        <v>0.40016272624176802</v>
      </c>
      <c r="AZ10" s="17">
        <v>0.38343171506422002</v>
      </c>
      <c r="BA10" s="17">
        <v>0.35005731443517502</v>
      </c>
      <c r="BB10" s="17">
        <v>0.32370713243834098</v>
      </c>
      <c r="BC10" s="17"/>
      <c r="BD10" s="17">
        <v>0.37111977930809398</v>
      </c>
      <c r="BE10" s="17">
        <v>0.429308548279215</v>
      </c>
      <c r="BF10" s="17">
        <v>0.39894894692741101</v>
      </c>
      <c r="BG10" s="17">
        <v>0.34672470990784998</v>
      </c>
      <c r="BH10" s="17">
        <v>0.288293957827228</v>
      </c>
      <c r="BI10" s="17"/>
      <c r="BJ10" s="17">
        <v>0.390054386128592</v>
      </c>
      <c r="BK10" s="17">
        <v>0.36701870560970301</v>
      </c>
      <c r="BL10" s="17"/>
      <c r="BM10" s="17">
        <v>0.38561619824107402</v>
      </c>
      <c r="BN10" s="17">
        <v>0.38888773633396001</v>
      </c>
      <c r="BO10" s="17"/>
      <c r="BP10" s="17">
        <v>0.37471807281399799</v>
      </c>
      <c r="BQ10" s="17">
        <v>0.43917833980383703</v>
      </c>
      <c r="BR10" s="17">
        <v>0.47034843422561601</v>
      </c>
      <c r="BS10" s="17">
        <v>0.38029967739333898</v>
      </c>
      <c r="BT10" s="17"/>
      <c r="BU10" s="17">
        <v>0.40623714879142497</v>
      </c>
      <c r="BV10" s="17">
        <v>0.360281104456668</v>
      </c>
      <c r="BW10" s="17"/>
      <c r="BX10" s="17">
        <v>0.41910995083080099</v>
      </c>
      <c r="BY10" s="17">
        <v>0.37367445457985599</v>
      </c>
      <c r="BZ10" s="17"/>
      <c r="CA10" s="17">
        <v>0.402463793308458</v>
      </c>
      <c r="CB10" s="17">
        <v>0.30397847110816301</v>
      </c>
      <c r="CC10" s="17">
        <v>0.43214800239189299</v>
      </c>
      <c r="CD10" s="17">
        <v>0.41228718182031798</v>
      </c>
    </row>
    <row r="11" spans="2:82">
      <c r="B11" s="18" t="s">
        <v>185</v>
      </c>
      <c r="C11" s="17">
        <v>0.21282854510323301</v>
      </c>
      <c r="D11" s="17">
        <v>0.21722574186013799</v>
      </c>
      <c r="E11" s="17">
        <v>0.20888392388799601</v>
      </c>
      <c r="F11" s="17"/>
      <c r="G11" s="17">
        <v>0.19374016378302</v>
      </c>
      <c r="H11" s="17">
        <v>0.19908385965220299</v>
      </c>
      <c r="I11" s="17">
        <v>0.19613476098187699</v>
      </c>
      <c r="J11" s="17">
        <v>0.22939297514700199</v>
      </c>
      <c r="K11" s="17">
        <v>0.24322290315574099</v>
      </c>
      <c r="L11" s="17">
        <v>0.21667140238202401</v>
      </c>
      <c r="M11" s="17"/>
      <c r="N11" s="17">
        <v>0.188382905511469</v>
      </c>
      <c r="O11" s="17">
        <v>0.22513950576945099</v>
      </c>
      <c r="P11" s="17">
        <v>0.207400253296567</v>
      </c>
      <c r="Q11" s="17">
        <v>0.23449512763010599</v>
      </c>
      <c r="R11" s="17"/>
      <c r="S11" s="17">
        <v>0.17596770380643301</v>
      </c>
      <c r="T11" s="17">
        <v>0.195570909856044</v>
      </c>
      <c r="U11" s="17">
        <v>0.215537850576765</v>
      </c>
      <c r="V11" s="17">
        <v>0.27667489301586701</v>
      </c>
      <c r="W11" s="17">
        <v>0.23358141376914099</v>
      </c>
      <c r="X11" s="17">
        <v>0.24585477760647201</v>
      </c>
      <c r="Y11" s="17">
        <v>0.19614976822021099</v>
      </c>
      <c r="Z11" s="17">
        <v>0.235547988714739</v>
      </c>
      <c r="AA11" s="17">
        <v>0.193338710396664</v>
      </c>
      <c r="AB11" s="17">
        <v>0.21631245998425599</v>
      </c>
      <c r="AC11" s="17">
        <v>0.20429051508644799</v>
      </c>
      <c r="AD11" s="17">
        <v>0.23878557347107399</v>
      </c>
      <c r="AE11" s="17"/>
      <c r="AF11" s="17">
        <v>0.26617414052084698</v>
      </c>
      <c r="AG11" s="17">
        <v>0.211335017020397</v>
      </c>
      <c r="AH11" s="17">
        <v>0.24885924266221299</v>
      </c>
      <c r="AI11" s="17">
        <v>0.23391395369488599</v>
      </c>
      <c r="AJ11" s="17">
        <v>0.226747133602728</v>
      </c>
      <c r="AK11" s="17">
        <v>0.18528941123493101</v>
      </c>
      <c r="AL11" s="17">
        <v>0.20817695422455099</v>
      </c>
      <c r="AM11" s="17">
        <v>0.24212353933915901</v>
      </c>
      <c r="AN11" s="17">
        <v>0.31658448912994902</v>
      </c>
      <c r="AO11" s="17">
        <v>0.15730293730768299</v>
      </c>
      <c r="AP11" s="17">
        <v>0.15976373539570099</v>
      </c>
      <c r="AQ11" s="17">
        <v>0.225398360848171</v>
      </c>
      <c r="AR11" s="17">
        <v>0.29528974832615901</v>
      </c>
      <c r="AS11" s="17">
        <v>0.11911524609318699</v>
      </c>
      <c r="AT11" s="17">
        <v>0.10107315349328</v>
      </c>
      <c r="AU11" s="17">
        <v>0.114325334508659</v>
      </c>
      <c r="AV11" s="17"/>
      <c r="AW11" s="17">
        <v>0.176097844968918</v>
      </c>
      <c r="AX11" s="17">
        <v>0.20295122169806101</v>
      </c>
      <c r="AY11" s="17">
        <v>0.25153794774689803</v>
      </c>
      <c r="AZ11" s="17">
        <v>0.22290829560763201</v>
      </c>
      <c r="BA11" s="17">
        <v>0.22785930746171901</v>
      </c>
      <c r="BB11" s="17">
        <v>0.26413332814691298</v>
      </c>
      <c r="BC11" s="17"/>
      <c r="BD11" s="17">
        <v>0.19638224351306399</v>
      </c>
      <c r="BE11" s="17">
        <v>0.2115147137083</v>
      </c>
      <c r="BF11" s="17">
        <v>0.20315822335616099</v>
      </c>
      <c r="BG11" s="17">
        <v>0.18264035803359399</v>
      </c>
      <c r="BH11" s="17">
        <v>0.15379256226049301</v>
      </c>
      <c r="BI11" s="17"/>
      <c r="BJ11" s="17">
        <v>0.23115978098013301</v>
      </c>
      <c r="BK11" s="17">
        <v>0.134501279479842</v>
      </c>
      <c r="BL11" s="17"/>
      <c r="BM11" s="17">
        <v>0.23000661707769199</v>
      </c>
      <c r="BN11" s="17">
        <v>0.13306201491161901</v>
      </c>
      <c r="BO11" s="17"/>
      <c r="BP11" s="17">
        <v>0.12957501495028301</v>
      </c>
      <c r="BQ11" s="17">
        <v>0.15716859169012001</v>
      </c>
      <c r="BR11" s="17">
        <v>9.0335162397556706E-2</v>
      </c>
      <c r="BS11" s="17">
        <v>0.24387901210125101</v>
      </c>
      <c r="BT11" s="17"/>
      <c r="BU11" s="17">
        <v>0.19385099668741201</v>
      </c>
      <c r="BV11" s="17">
        <v>0.237046460743318</v>
      </c>
      <c r="BW11" s="17"/>
      <c r="BX11" s="17">
        <v>0.139031107102385</v>
      </c>
      <c r="BY11" s="17">
        <v>0.24044369015470299</v>
      </c>
      <c r="BZ11" s="17"/>
      <c r="CA11" s="17">
        <v>0.15393263403162399</v>
      </c>
      <c r="CB11" s="17">
        <v>0.30627362844010497</v>
      </c>
      <c r="CC11" s="17">
        <v>9.5281857183377006E-2</v>
      </c>
      <c r="CD11" s="17">
        <v>0.25915442689822399</v>
      </c>
    </row>
    <row r="12" spans="2:82">
      <c r="B12" s="18" t="s">
        <v>186</v>
      </c>
      <c r="C12" s="17">
        <v>8.8639268336414001E-2</v>
      </c>
      <c r="D12" s="17">
        <v>9.20310993232792E-2</v>
      </c>
      <c r="E12" s="17">
        <v>8.4526754946957605E-2</v>
      </c>
      <c r="F12" s="17"/>
      <c r="G12" s="17">
        <v>0.12788013406736901</v>
      </c>
      <c r="H12" s="17">
        <v>0.136777138051005</v>
      </c>
      <c r="I12" s="17">
        <v>8.4745196465465897E-2</v>
      </c>
      <c r="J12" s="17">
        <v>7.8378072806791904E-2</v>
      </c>
      <c r="K12" s="17">
        <v>7.5817698180282098E-2</v>
      </c>
      <c r="L12" s="17">
        <v>4.5536033483074903E-2</v>
      </c>
      <c r="M12" s="17"/>
      <c r="N12" s="17">
        <v>4.58331537486419E-2</v>
      </c>
      <c r="O12" s="17">
        <v>7.5457074417516007E-2</v>
      </c>
      <c r="P12" s="17">
        <v>0.117736971074704</v>
      </c>
      <c r="Q12" s="17">
        <v>0.119133060085322</v>
      </c>
      <c r="R12" s="17"/>
      <c r="S12" s="17">
        <v>0.119432120697552</v>
      </c>
      <c r="T12" s="17">
        <v>9.7271361065270498E-2</v>
      </c>
      <c r="U12" s="17">
        <v>3.7144214082302597E-2</v>
      </c>
      <c r="V12" s="17">
        <v>1.8573497215137399E-2</v>
      </c>
      <c r="W12" s="17">
        <v>5.1660193640506398E-2</v>
      </c>
      <c r="X12" s="17">
        <v>0.139035051760729</v>
      </c>
      <c r="Y12" s="17">
        <v>9.3101017847551107E-2</v>
      </c>
      <c r="Z12" s="17">
        <v>5.6012012478027402E-2</v>
      </c>
      <c r="AA12" s="17">
        <v>0.116836762933907</v>
      </c>
      <c r="AB12" s="17">
        <v>0.106753076498844</v>
      </c>
      <c r="AC12" s="17">
        <v>6.5946098890530394E-2</v>
      </c>
      <c r="AD12" s="17">
        <v>7.9065627288316107E-2</v>
      </c>
      <c r="AE12" s="17"/>
      <c r="AF12" s="17">
        <v>0.49922089122459901</v>
      </c>
      <c r="AG12" s="17">
        <v>0.149997746490799</v>
      </c>
      <c r="AH12" s="17">
        <v>0.130351236991987</v>
      </c>
      <c r="AI12" s="17">
        <v>7.6491914687874404E-2</v>
      </c>
      <c r="AJ12" s="17">
        <v>0.12330492357584801</v>
      </c>
      <c r="AK12" s="17">
        <v>8.4071003181318493E-2</v>
      </c>
      <c r="AL12" s="17">
        <v>8.0123589191183106E-2</v>
      </c>
      <c r="AM12" s="17">
        <v>7.2321146667084696E-2</v>
      </c>
      <c r="AN12" s="17">
        <v>6.9197514463041093E-2</v>
      </c>
      <c r="AO12" s="17">
        <v>0.13246763127737099</v>
      </c>
      <c r="AP12" s="17">
        <v>6.9894177443713595E-2</v>
      </c>
      <c r="AQ12" s="17">
        <v>0.118677088878874</v>
      </c>
      <c r="AR12" s="17">
        <v>2.2016683010967798E-2</v>
      </c>
      <c r="AS12" s="17">
        <v>9.633009612764E-2</v>
      </c>
      <c r="AT12" s="17">
        <v>2.9765542015182E-2</v>
      </c>
      <c r="AU12" s="17">
        <v>3.6569262535009701E-2</v>
      </c>
      <c r="AV12" s="17"/>
      <c r="AW12" s="17">
        <v>0.13162403057441099</v>
      </c>
      <c r="AX12" s="17">
        <v>6.0229884431051803E-2</v>
      </c>
      <c r="AY12" s="17">
        <v>7.6615524673500496E-2</v>
      </c>
      <c r="AZ12" s="17">
        <v>8.9920984023464698E-2</v>
      </c>
      <c r="BA12" s="17">
        <v>7.2568755047462394E-2</v>
      </c>
      <c r="BB12" s="17">
        <v>0.10561172277825601</v>
      </c>
      <c r="BC12" s="17"/>
      <c r="BD12" s="17">
        <v>0.13691388250015199</v>
      </c>
      <c r="BE12" s="17">
        <v>7.9535359967861693E-2</v>
      </c>
      <c r="BF12" s="17">
        <v>6.9111047783464594E-2</v>
      </c>
      <c r="BG12" s="17">
        <v>6.1603489720121501E-2</v>
      </c>
      <c r="BH12" s="17">
        <v>0</v>
      </c>
      <c r="BI12" s="17"/>
      <c r="BJ12" s="17">
        <v>7.8936245117777901E-2</v>
      </c>
      <c r="BK12" s="17">
        <v>0.125628242958192</v>
      </c>
      <c r="BL12" s="17"/>
      <c r="BM12" s="17">
        <v>8.1474276814411495E-2</v>
      </c>
      <c r="BN12" s="17">
        <v>0.117804754905418</v>
      </c>
      <c r="BO12" s="17"/>
      <c r="BP12" s="17">
        <v>0.14994338040819499</v>
      </c>
      <c r="BQ12" s="17">
        <v>6.8989324389030396E-2</v>
      </c>
      <c r="BR12" s="17">
        <v>8.18646444512377E-2</v>
      </c>
      <c r="BS12" s="17">
        <v>7.7116710295061994E-2</v>
      </c>
      <c r="BT12" s="17"/>
      <c r="BU12" s="17">
        <v>7.2067531462662093E-2</v>
      </c>
      <c r="BV12" s="17">
        <v>0.109787043424352</v>
      </c>
      <c r="BW12" s="17"/>
      <c r="BX12" s="17">
        <v>9.7494056586722402E-2</v>
      </c>
      <c r="BY12" s="17">
        <v>8.5325789324723705E-2</v>
      </c>
      <c r="BZ12" s="17"/>
      <c r="CA12" s="17">
        <v>8.6658364686623093E-2</v>
      </c>
      <c r="CB12" s="17">
        <v>0.11929463305607001</v>
      </c>
      <c r="CC12" s="17">
        <v>3.56223394858418E-2</v>
      </c>
      <c r="CD12" s="17">
        <v>0.11430638635017799</v>
      </c>
    </row>
    <row r="13" spans="2:82">
      <c r="B13" s="18" t="s">
        <v>187</v>
      </c>
      <c r="C13" s="19">
        <v>4.37562173571521E-2</v>
      </c>
      <c r="D13" s="19">
        <v>4.4728737623294601E-2</v>
      </c>
      <c r="E13" s="19">
        <v>4.1610353684020003E-2</v>
      </c>
      <c r="F13" s="19"/>
      <c r="G13" s="19">
        <v>2.95636856230761E-2</v>
      </c>
      <c r="H13" s="19">
        <v>3.1944268341004202E-2</v>
      </c>
      <c r="I13" s="19">
        <v>7.4791676755678396E-2</v>
      </c>
      <c r="J13" s="19">
        <v>5.7518206095982301E-2</v>
      </c>
      <c r="K13" s="19">
        <v>6.5832973596521904E-2</v>
      </c>
      <c r="L13" s="19">
        <v>9.4877753467426506E-3</v>
      </c>
      <c r="M13" s="19"/>
      <c r="N13" s="19">
        <v>1.0814760284894099E-2</v>
      </c>
      <c r="O13" s="19">
        <v>5.0753284141984198E-2</v>
      </c>
      <c r="P13" s="19">
        <v>8.52054012366837E-2</v>
      </c>
      <c r="Q13" s="19">
        <v>3.5879103095438097E-2</v>
      </c>
      <c r="R13" s="19"/>
      <c r="S13" s="19">
        <v>4.8332626926964502E-2</v>
      </c>
      <c r="T13" s="19">
        <v>3.2790538115968597E-2</v>
      </c>
      <c r="U13" s="19">
        <v>4.1464802229989203E-2</v>
      </c>
      <c r="V13" s="19">
        <v>5.14328547283898E-2</v>
      </c>
      <c r="W13" s="19">
        <v>3.1788508889313498E-2</v>
      </c>
      <c r="X13" s="19">
        <v>2.0148923970705501E-2</v>
      </c>
      <c r="Y13" s="19">
        <v>4.9372959985520798E-2</v>
      </c>
      <c r="Z13" s="19">
        <v>4.6143930127045298E-2</v>
      </c>
      <c r="AA13" s="19">
        <v>5.82840962577632E-2</v>
      </c>
      <c r="AB13" s="19">
        <v>2.9809444264709901E-2</v>
      </c>
      <c r="AC13" s="19">
        <v>0.10108467949241599</v>
      </c>
      <c r="AD13" s="19">
        <v>2.7320250565301501E-2</v>
      </c>
      <c r="AE13" s="19"/>
      <c r="AF13" s="19">
        <v>0</v>
      </c>
      <c r="AG13" s="19">
        <v>0.10377326756281501</v>
      </c>
      <c r="AH13" s="19">
        <v>1.8376765413749E-2</v>
      </c>
      <c r="AI13" s="19">
        <v>3.7764645929655803E-2</v>
      </c>
      <c r="AJ13" s="19">
        <v>3.7664924460393601E-2</v>
      </c>
      <c r="AK13" s="19">
        <v>4.5158972543791198E-2</v>
      </c>
      <c r="AL13" s="19">
        <v>7.3167712408385599E-2</v>
      </c>
      <c r="AM13" s="19">
        <v>2.5142488441219898E-2</v>
      </c>
      <c r="AN13" s="19">
        <v>2.39483876021543E-2</v>
      </c>
      <c r="AO13" s="19">
        <v>5.6346003462107899E-2</v>
      </c>
      <c r="AP13" s="19">
        <v>3.2634270133722498E-2</v>
      </c>
      <c r="AQ13" s="19">
        <v>5.3706210604603899E-2</v>
      </c>
      <c r="AR13" s="19">
        <v>6.6403429420342802E-2</v>
      </c>
      <c r="AS13" s="19">
        <v>0</v>
      </c>
      <c r="AT13" s="19">
        <v>0</v>
      </c>
      <c r="AU13" s="19">
        <v>4.7639804085319398E-2</v>
      </c>
      <c r="AV13" s="19"/>
      <c r="AW13" s="19">
        <v>4.1504643860876003E-2</v>
      </c>
      <c r="AX13" s="19">
        <v>3.3933087562147302E-2</v>
      </c>
      <c r="AY13" s="19">
        <v>5.9254010049427298E-2</v>
      </c>
      <c r="AZ13" s="19">
        <v>5.3840454278239802E-2</v>
      </c>
      <c r="BA13" s="19">
        <v>3.8131254591349202E-2</v>
      </c>
      <c r="BB13" s="19">
        <v>4.0368802238657998E-2</v>
      </c>
      <c r="BC13" s="19"/>
      <c r="BD13" s="19">
        <v>4.98734601355953E-2</v>
      </c>
      <c r="BE13" s="19">
        <v>5.02420962874503E-2</v>
      </c>
      <c r="BF13" s="19">
        <v>4.0592594262844901E-2</v>
      </c>
      <c r="BG13" s="19">
        <v>3.1579595580702301E-2</v>
      </c>
      <c r="BH13" s="19">
        <v>0</v>
      </c>
      <c r="BI13" s="19"/>
      <c r="BJ13" s="19">
        <v>4.7015165886629899E-2</v>
      </c>
      <c r="BK13" s="19">
        <v>3.1288346706727498E-2</v>
      </c>
      <c r="BL13" s="19"/>
      <c r="BM13" s="19">
        <v>4.6582257099536201E-2</v>
      </c>
      <c r="BN13" s="19">
        <v>3.1511104924364597E-2</v>
      </c>
      <c r="BO13" s="19"/>
      <c r="BP13" s="19">
        <v>2.7817592978607999E-2</v>
      </c>
      <c r="BQ13" s="19">
        <v>3.24249388322259E-2</v>
      </c>
      <c r="BR13" s="19">
        <v>5.0356047651765698E-2</v>
      </c>
      <c r="BS13" s="19">
        <v>4.6555617372953197E-2</v>
      </c>
      <c r="BT13" s="19"/>
      <c r="BU13" s="19">
        <v>2.6262342172465501E-2</v>
      </c>
      <c r="BV13" s="19">
        <v>6.6080765510471498E-2</v>
      </c>
      <c r="BW13" s="19"/>
      <c r="BX13" s="19">
        <v>2.70010751210167E-2</v>
      </c>
      <c r="BY13" s="19">
        <v>5.0026024219601603E-2</v>
      </c>
      <c r="BZ13" s="19"/>
      <c r="CA13" s="19">
        <v>2.11729016699688E-2</v>
      </c>
      <c r="CB13" s="19">
        <v>0.105269165127123</v>
      </c>
      <c r="CC13" s="19">
        <v>4.1045208426189698E-3</v>
      </c>
      <c r="CD13" s="19">
        <v>3.1812348493331803E-2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1349</v>
      </c>
      <c r="D7" s="10">
        <v>627</v>
      </c>
      <c r="E7" s="10">
        <v>718</v>
      </c>
      <c r="F7" s="10"/>
      <c r="G7" s="10">
        <v>172</v>
      </c>
      <c r="H7" s="10">
        <v>218</v>
      </c>
      <c r="I7" s="10">
        <v>239</v>
      </c>
      <c r="J7" s="10">
        <v>231</v>
      </c>
      <c r="K7" s="10">
        <v>198</v>
      </c>
      <c r="L7" s="10">
        <v>291</v>
      </c>
      <c r="M7" s="10"/>
      <c r="N7" s="10">
        <v>392</v>
      </c>
      <c r="O7" s="10">
        <v>365</v>
      </c>
      <c r="P7" s="10">
        <v>266</v>
      </c>
      <c r="Q7" s="10">
        <v>320</v>
      </c>
      <c r="R7" s="10"/>
      <c r="S7" s="10">
        <v>187</v>
      </c>
      <c r="T7" s="10">
        <v>207</v>
      </c>
      <c r="U7" s="10">
        <v>103</v>
      </c>
      <c r="V7" s="10">
        <v>100</v>
      </c>
      <c r="W7" s="10">
        <v>93</v>
      </c>
      <c r="X7" s="10">
        <v>108</v>
      </c>
      <c r="Y7" s="10">
        <v>121</v>
      </c>
      <c r="Z7" s="10">
        <v>59</v>
      </c>
      <c r="AA7" s="10">
        <v>172</v>
      </c>
      <c r="AB7" s="10">
        <v>98</v>
      </c>
      <c r="AC7" s="10">
        <v>60</v>
      </c>
      <c r="AD7" s="10">
        <v>41</v>
      </c>
      <c r="AE7" s="10"/>
      <c r="AF7" s="10">
        <v>7</v>
      </c>
      <c r="AG7" s="10">
        <v>60</v>
      </c>
      <c r="AH7" s="10">
        <v>94</v>
      </c>
      <c r="AI7" s="10">
        <v>100</v>
      </c>
      <c r="AJ7" s="10">
        <v>126</v>
      </c>
      <c r="AK7" s="10">
        <v>138</v>
      </c>
      <c r="AL7" s="10">
        <v>123</v>
      </c>
      <c r="AM7" s="10">
        <v>88</v>
      </c>
      <c r="AN7" s="10">
        <v>96</v>
      </c>
      <c r="AO7" s="10">
        <v>76</v>
      </c>
      <c r="AP7" s="10">
        <v>108</v>
      </c>
      <c r="AQ7" s="10">
        <v>84</v>
      </c>
      <c r="AR7" s="10">
        <v>48</v>
      </c>
      <c r="AS7" s="10">
        <v>35</v>
      </c>
      <c r="AT7" s="10">
        <v>29</v>
      </c>
      <c r="AU7" s="10">
        <v>70</v>
      </c>
      <c r="AV7" s="10"/>
      <c r="AW7" s="10">
        <v>309</v>
      </c>
      <c r="AX7" s="10">
        <v>376</v>
      </c>
      <c r="AY7" s="10">
        <v>171</v>
      </c>
      <c r="AZ7" s="10">
        <v>272</v>
      </c>
      <c r="BA7" s="10">
        <v>150</v>
      </c>
      <c r="BB7" s="10">
        <v>70</v>
      </c>
      <c r="BC7" s="10"/>
      <c r="BD7" s="10">
        <v>302</v>
      </c>
      <c r="BE7" s="10">
        <v>279</v>
      </c>
      <c r="BF7" s="10">
        <v>392</v>
      </c>
      <c r="BG7" s="10">
        <v>159</v>
      </c>
      <c r="BH7" s="10">
        <v>20</v>
      </c>
      <c r="BI7" s="10"/>
      <c r="BJ7" s="10">
        <v>1085</v>
      </c>
      <c r="BK7" s="10">
        <v>258</v>
      </c>
      <c r="BL7" s="10"/>
      <c r="BM7" s="10">
        <v>1114</v>
      </c>
      <c r="BN7" s="10">
        <v>230</v>
      </c>
      <c r="BO7" s="10"/>
      <c r="BP7" s="10">
        <v>168</v>
      </c>
      <c r="BQ7" s="10">
        <v>138</v>
      </c>
      <c r="BR7" s="10">
        <v>61</v>
      </c>
      <c r="BS7" s="10">
        <v>924</v>
      </c>
      <c r="BT7" s="10"/>
      <c r="BU7" s="10">
        <v>760</v>
      </c>
      <c r="BV7" s="10">
        <v>589</v>
      </c>
      <c r="BW7" s="10"/>
      <c r="BX7" s="10">
        <v>367</v>
      </c>
      <c r="BY7" s="10">
        <v>982</v>
      </c>
      <c r="BZ7" s="10"/>
      <c r="CA7" s="10">
        <v>103</v>
      </c>
      <c r="CB7" s="10">
        <v>393</v>
      </c>
      <c r="CC7" s="10">
        <v>440</v>
      </c>
      <c r="CD7" s="10">
        <v>413</v>
      </c>
    </row>
    <row r="8" spans="2:82" ht="30" customHeight="1">
      <c r="B8" s="11" t="s">
        <v>99</v>
      </c>
      <c r="C8" s="11">
        <v>1349</v>
      </c>
      <c r="D8" s="11">
        <v>634</v>
      </c>
      <c r="E8" s="11">
        <v>711</v>
      </c>
      <c r="F8" s="11"/>
      <c r="G8" s="11">
        <v>188</v>
      </c>
      <c r="H8" s="11">
        <v>218</v>
      </c>
      <c r="I8" s="11">
        <v>244</v>
      </c>
      <c r="J8" s="11">
        <v>226</v>
      </c>
      <c r="K8" s="11">
        <v>192</v>
      </c>
      <c r="L8" s="11">
        <v>282</v>
      </c>
      <c r="M8" s="11"/>
      <c r="N8" s="11">
        <v>358</v>
      </c>
      <c r="O8" s="11">
        <v>338</v>
      </c>
      <c r="P8" s="11">
        <v>300</v>
      </c>
      <c r="Q8" s="11">
        <v>347</v>
      </c>
      <c r="R8" s="11"/>
      <c r="S8" s="11">
        <v>185</v>
      </c>
      <c r="T8" s="11">
        <v>192</v>
      </c>
      <c r="U8" s="11">
        <v>109</v>
      </c>
      <c r="V8" s="11">
        <v>108</v>
      </c>
      <c r="W8" s="11">
        <v>85</v>
      </c>
      <c r="X8" s="11">
        <v>111</v>
      </c>
      <c r="Y8" s="11">
        <v>108</v>
      </c>
      <c r="Z8" s="11">
        <v>55</v>
      </c>
      <c r="AA8" s="11">
        <v>164</v>
      </c>
      <c r="AB8" s="11">
        <v>115</v>
      </c>
      <c r="AC8" s="11">
        <v>64</v>
      </c>
      <c r="AD8" s="11">
        <v>53</v>
      </c>
      <c r="AE8" s="11"/>
      <c r="AF8" s="11">
        <v>8</v>
      </c>
      <c r="AG8" s="11">
        <v>63</v>
      </c>
      <c r="AH8" s="11">
        <v>95</v>
      </c>
      <c r="AI8" s="11">
        <v>101</v>
      </c>
      <c r="AJ8" s="11">
        <v>130</v>
      </c>
      <c r="AK8" s="11">
        <v>143</v>
      </c>
      <c r="AL8" s="11">
        <v>126</v>
      </c>
      <c r="AM8" s="11">
        <v>86</v>
      </c>
      <c r="AN8" s="11">
        <v>95</v>
      </c>
      <c r="AO8" s="11">
        <v>75</v>
      </c>
      <c r="AP8" s="11">
        <v>107</v>
      </c>
      <c r="AQ8" s="11">
        <v>81</v>
      </c>
      <c r="AR8" s="11">
        <v>46</v>
      </c>
      <c r="AS8" s="11">
        <v>35</v>
      </c>
      <c r="AT8" s="11">
        <v>28</v>
      </c>
      <c r="AU8" s="11">
        <v>64</v>
      </c>
      <c r="AV8" s="11"/>
      <c r="AW8" s="11">
        <v>314</v>
      </c>
      <c r="AX8" s="11">
        <v>370</v>
      </c>
      <c r="AY8" s="11">
        <v>175</v>
      </c>
      <c r="AZ8" s="11">
        <v>272</v>
      </c>
      <c r="BA8" s="11">
        <v>147</v>
      </c>
      <c r="BB8" s="11">
        <v>71</v>
      </c>
      <c r="BC8" s="11"/>
      <c r="BD8" s="11">
        <v>311</v>
      </c>
      <c r="BE8" s="11">
        <v>287</v>
      </c>
      <c r="BF8" s="11">
        <v>385</v>
      </c>
      <c r="BG8" s="11">
        <v>152</v>
      </c>
      <c r="BH8" s="11">
        <v>18</v>
      </c>
      <c r="BI8" s="11"/>
      <c r="BJ8" s="11">
        <v>1083</v>
      </c>
      <c r="BK8" s="11">
        <v>260</v>
      </c>
      <c r="BL8" s="11"/>
      <c r="BM8" s="11">
        <v>1107</v>
      </c>
      <c r="BN8" s="11">
        <v>237</v>
      </c>
      <c r="BO8" s="11"/>
      <c r="BP8" s="11">
        <v>172</v>
      </c>
      <c r="BQ8" s="11">
        <v>139</v>
      </c>
      <c r="BR8" s="11">
        <v>62</v>
      </c>
      <c r="BS8" s="11">
        <v>917</v>
      </c>
      <c r="BT8" s="11"/>
      <c r="BU8" s="11">
        <v>756</v>
      </c>
      <c r="BV8" s="11">
        <v>593</v>
      </c>
      <c r="BW8" s="11"/>
      <c r="BX8" s="11">
        <v>367</v>
      </c>
      <c r="BY8" s="11">
        <v>982</v>
      </c>
      <c r="BZ8" s="11"/>
      <c r="CA8" s="11">
        <v>103</v>
      </c>
      <c r="CB8" s="11">
        <v>396</v>
      </c>
      <c r="CC8" s="11">
        <v>429</v>
      </c>
      <c r="CD8" s="11">
        <v>421</v>
      </c>
    </row>
    <row r="9" spans="2:82">
      <c r="B9" s="18" t="s">
        <v>183</v>
      </c>
      <c r="C9" s="17">
        <v>0.197733723298016</v>
      </c>
      <c r="D9" s="17">
        <v>0.210701095869094</v>
      </c>
      <c r="E9" s="17">
        <v>0.18454320215511599</v>
      </c>
      <c r="F9" s="17"/>
      <c r="G9" s="17">
        <v>0.16651286712256799</v>
      </c>
      <c r="H9" s="17">
        <v>0.21832773943776801</v>
      </c>
      <c r="I9" s="17">
        <v>0.212107238692087</v>
      </c>
      <c r="J9" s="17">
        <v>0.14052525774119301</v>
      </c>
      <c r="K9" s="17">
        <v>0.17272633849746999</v>
      </c>
      <c r="L9" s="17">
        <v>0.25319150301968302</v>
      </c>
      <c r="M9" s="17"/>
      <c r="N9" s="17">
        <v>0.229496210603195</v>
      </c>
      <c r="O9" s="17">
        <v>0.22110318758772801</v>
      </c>
      <c r="P9" s="17">
        <v>0.17071669494221201</v>
      </c>
      <c r="Q9" s="17">
        <v>0.16330342779211099</v>
      </c>
      <c r="R9" s="17"/>
      <c r="S9" s="17">
        <v>0.195292203061248</v>
      </c>
      <c r="T9" s="17">
        <v>0.18530670627516299</v>
      </c>
      <c r="U9" s="17">
        <v>0.240820064684865</v>
      </c>
      <c r="V9" s="17">
        <v>0.188856355300452</v>
      </c>
      <c r="W9" s="17">
        <v>0.22587762185083601</v>
      </c>
      <c r="X9" s="17">
        <v>0.15299594131146399</v>
      </c>
      <c r="Y9" s="17">
        <v>0.16355855104793399</v>
      </c>
      <c r="Z9" s="17">
        <v>0.12629186622512001</v>
      </c>
      <c r="AA9" s="17">
        <v>0.22127446913748899</v>
      </c>
      <c r="AB9" s="17">
        <v>0.21974738978208699</v>
      </c>
      <c r="AC9" s="17">
        <v>0.18684669422717301</v>
      </c>
      <c r="AD9" s="17">
        <v>0.26552327597386199</v>
      </c>
      <c r="AE9" s="17"/>
      <c r="AF9" s="17">
        <v>0</v>
      </c>
      <c r="AG9" s="17">
        <v>0.123357474593185</v>
      </c>
      <c r="AH9" s="17">
        <v>0.20195571149250699</v>
      </c>
      <c r="AI9" s="17">
        <v>0.17925761698263701</v>
      </c>
      <c r="AJ9" s="17">
        <v>0.19986006698936701</v>
      </c>
      <c r="AK9" s="17">
        <v>0.22816354133071301</v>
      </c>
      <c r="AL9" s="17">
        <v>0.174452239036058</v>
      </c>
      <c r="AM9" s="17">
        <v>0.216575820262247</v>
      </c>
      <c r="AN9" s="17">
        <v>0.177872832023416</v>
      </c>
      <c r="AO9" s="17">
        <v>0.15423783368184099</v>
      </c>
      <c r="AP9" s="17">
        <v>0.22845583575702899</v>
      </c>
      <c r="AQ9" s="17">
        <v>0.13521299474989201</v>
      </c>
      <c r="AR9" s="17">
        <v>0.25498832852488501</v>
      </c>
      <c r="AS9" s="17">
        <v>0.21773028120138699</v>
      </c>
      <c r="AT9" s="17">
        <v>0.21856275580604501</v>
      </c>
      <c r="AU9" s="17">
        <v>0.31202111732849103</v>
      </c>
      <c r="AV9" s="17"/>
      <c r="AW9" s="17">
        <v>0.24341877436654999</v>
      </c>
      <c r="AX9" s="17">
        <v>0.195865020806059</v>
      </c>
      <c r="AY9" s="17">
        <v>0.12015624481435</v>
      </c>
      <c r="AZ9" s="17">
        <v>0.173025130334237</v>
      </c>
      <c r="BA9" s="17">
        <v>0.24009920700381601</v>
      </c>
      <c r="BB9" s="17">
        <v>0.20556745678205399</v>
      </c>
      <c r="BC9" s="17"/>
      <c r="BD9" s="17">
        <v>0.168556178309584</v>
      </c>
      <c r="BE9" s="17">
        <v>0.17312325427630501</v>
      </c>
      <c r="BF9" s="17">
        <v>0.20395260572016499</v>
      </c>
      <c r="BG9" s="17">
        <v>0.26817331675103001</v>
      </c>
      <c r="BH9" s="17">
        <v>0.461356873646173</v>
      </c>
      <c r="BI9" s="17"/>
      <c r="BJ9" s="17">
        <v>0.19110128093963699</v>
      </c>
      <c r="BK9" s="17">
        <v>0.222362077341199</v>
      </c>
      <c r="BL9" s="17"/>
      <c r="BM9" s="17">
        <v>0.192767386681898</v>
      </c>
      <c r="BN9" s="17">
        <v>0.22152683615969601</v>
      </c>
      <c r="BO9" s="17"/>
      <c r="BP9" s="17">
        <v>0.21536823770533101</v>
      </c>
      <c r="BQ9" s="17">
        <v>0.23252096486566401</v>
      </c>
      <c r="BR9" s="17">
        <v>0.15174502673273699</v>
      </c>
      <c r="BS9" s="17">
        <v>0.191309598965787</v>
      </c>
      <c r="BT9" s="17"/>
      <c r="BU9" s="17">
        <v>0.222549930098283</v>
      </c>
      <c r="BV9" s="17">
        <v>0.16606489075825701</v>
      </c>
      <c r="BW9" s="17"/>
      <c r="BX9" s="17">
        <v>0.25061756322993001</v>
      </c>
      <c r="BY9" s="17">
        <v>0.17794448738197</v>
      </c>
      <c r="BZ9" s="17"/>
      <c r="CA9" s="17">
        <v>0.30230739027303699</v>
      </c>
      <c r="CB9" s="17">
        <v>7.8434215412522101E-2</v>
      </c>
      <c r="CC9" s="17">
        <v>0.36797100216432299</v>
      </c>
      <c r="CD9" s="17">
        <v>0.11080457260078599</v>
      </c>
    </row>
    <row r="10" spans="2:82">
      <c r="B10" s="18" t="s">
        <v>184</v>
      </c>
      <c r="C10" s="17">
        <v>0.32360519771386997</v>
      </c>
      <c r="D10" s="17">
        <v>0.34757438144399599</v>
      </c>
      <c r="E10" s="17">
        <v>0.304174826648268</v>
      </c>
      <c r="F10" s="17"/>
      <c r="G10" s="17">
        <v>0.39148619013054597</v>
      </c>
      <c r="H10" s="17">
        <v>0.31822181300539898</v>
      </c>
      <c r="I10" s="17">
        <v>0.30993809458690702</v>
      </c>
      <c r="J10" s="17">
        <v>0.295130701012501</v>
      </c>
      <c r="K10" s="17">
        <v>0.27881894022596498</v>
      </c>
      <c r="L10" s="17">
        <v>0.34752357809289902</v>
      </c>
      <c r="M10" s="17"/>
      <c r="N10" s="17">
        <v>0.377884592286508</v>
      </c>
      <c r="O10" s="17">
        <v>0.33381227880895797</v>
      </c>
      <c r="P10" s="17">
        <v>0.29723312207750802</v>
      </c>
      <c r="Q10" s="17">
        <v>0.28616325596877501</v>
      </c>
      <c r="R10" s="17"/>
      <c r="S10" s="17">
        <v>0.38373663052186102</v>
      </c>
      <c r="T10" s="17">
        <v>0.38001964240966402</v>
      </c>
      <c r="U10" s="17">
        <v>0.27627703876492199</v>
      </c>
      <c r="V10" s="17">
        <v>0.29995481588213802</v>
      </c>
      <c r="W10" s="17">
        <v>0.28914815618426698</v>
      </c>
      <c r="X10" s="17">
        <v>0.27082579505427801</v>
      </c>
      <c r="Y10" s="17">
        <v>0.29104032154467002</v>
      </c>
      <c r="Z10" s="17">
        <v>0.26808132320459499</v>
      </c>
      <c r="AA10" s="17">
        <v>0.32851678210018698</v>
      </c>
      <c r="AB10" s="17">
        <v>0.34982019884870202</v>
      </c>
      <c r="AC10" s="17">
        <v>0.35725759642397398</v>
      </c>
      <c r="AD10" s="17">
        <v>0.23285538694978999</v>
      </c>
      <c r="AE10" s="17"/>
      <c r="AF10" s="17">
        <v>0</v>
      </c>
      <c r="AG10" s="17">
        <v>0.24351536988310099</v>
      </c>
      <c r="AH10" s="17">
        <v>0.25842339584506102</v>
      </c>
      <c r="AI10" s="17">
        <v>0.31735609556815902</v>
      </c>
      <c r="AJ10" s="17">
        <v>0.242106430086621</v>
      </c>
      <c r="AK10" s="17">
        <v>0.413618269001439</v>
      </c>
      <c r="AL10" s="17">
        <v>0.34096018017055602</v>
      </c>
      <c r="AM10" s="17">
        <v>0.30839825235081297</v>
      </c>
      <c r="AN10" s="17">
        <v>0.34453107054286602</v>
      </c>
      <c r="AO10" s="17">
        <v>0.313467158891377</v>
      </c>
      <c r="AP10" s="17">
        <v>0.38197075585800899</v>
      </c>
      <c r="AQ10" s="17">
        <v>0.34114774857560798</v>
      </c>
      <c r="AR10" s="17">
        <v>0.180859246406573</v>
      </c>
      <c r="AS10" s="17">
        <v>0.42785414189080101</v>
      </c>
      <c r="AT10" s="17">
        <v>0.45224294848573299</v>
      </c>
      <c r="AU10" s="17">
        <v>0.39648880795409602</v>
      </c>
      <c r="AV10" s="17"/>
      <c r="AW10" s="17">
        <v>0.34367926721552</v>
      </c>
      <c r="AX10" s="17">
        <v>0.34370733721854602</v>
      </c>
      <c r="AY10" s="17">
        <v>0.33136028351741698</v>
      </c>
      <c r="AZ10" s="17">
        <v>0.29333704398226501</v>
      </c>
      <c r="BA10" s="17">
        <v>0.27967370982881401</v>
      </c>
      <c r="BB10" s="17">
        <v>0.32206695513300199</v>
      </c>
      <c r="BC10" s="17"/>
      <c r="BD10" s="17">
        <v>0.30049918191395603</v>
      </c>
      <c r="BE10" s="17">
        <v>0.31135830984729201</v>
      </c>
      <c r="BF10" s="17">
        <v>0.346761000041723</v>
      </c>
      <c r="BG10" s="17">
        <v>0.40505788533899501</v>
      </c>
      <c r="BH10" s="17">
        <v>0.38204723866522999</v>
      </c>
      <c r="BI10" s="17"/>
      <c r="BJ10" s="17">
        <v>0.32239496885565699</v>
      </c>
      <c r="BK10" s="17">
        <v>0.32909558611285999</v>
      </c>
      <c r="BL10" s="17"/>
      <c r="BM10" s="17">
        <v>0.32129259629873502</v>
      </c>
      <c r="BN10" s="17">
        <v>0.337529487319777</v>
      </c>
      <c r="BO10" s="17"/>
      <c r="BP10" s="17">
        <v>0.33185206068608097</v>
      </c>
      <c r="BQ10" s="17">
        <v>0.369969680319163</v>
      </c>
      <c r="BR10" s="17">
        <v>0.36199126416789501</v>
      </c>
      <c r="BS10" s="17">
        <v>0.319025411505862</v>
      </c>
      <c r="BT10" s="17"/>
      <c r="BU10" s="17">
        <v>0.35429797413335601</v>
      </c>
      <c r="BV10" s="17">
        <v>0.28443706841706901</v>
      </c>
      <c r="BW10" s="17"/>
      <c r="BX10" s="17">
        <v>0.38766910523964598</v>
      </c>
      <c r="BY10" s="17">
        <v>0.29963235872631599</v>
      </c>
      <c r="BZ10" s="17"/>
      <c r="CA10" s="17">
        <v>0.31993358763937702</v>
      </c>
      <c r="CB10" s="17">
        <v>0.23526379799789399</v>
      </c>
      <c r="CC10" s="17">
        <v>0.39799914452639301</v>
      </c>
      <c r="CD10" s="17">
        <v>0.33185269991183602</v>
      </c>
    </row>
    <row r="11" spans="2:82">
      <c r="B11" s="18" t="s">
        <v>185</v>
      </c>
      <c r="C11" s="17">
        <v>0.256751166513142</v>
      </c>
      <c r="D11" s="17">
        <v>0.216832812605249</v>
      </c>
      <c r="E11" s="17">
        <v>0.29386348317969002</v>
      </c>
      <c r="F11" s="17"/>
      <c r="G11" s="17">
        <v>0.202700312416594</v>
      </c>
      <c r="H11" s="17">
        <v>0.228530093092363</v>
      </c>
      <c r="I11" s="17">
        <v>0.21464184619993401</v>
      </c>
      <c r="J11" s="17">
        <v>0.30057287369987601</v>
      </c>
      <c r="K11" s="17">
        <v>0.30262415138410698</v>
      </c>
      <c r="L11" s="17">
        <v>0.284704980657702</v>
      </c>
      <c r="M11" s="17"/>
      <c r="N11" s="17">
        <v>0.226201689810447</v>
      </c>
      <c r="O11" s="17">
        <v>0.24710832265443</v>
      </c>
      <c r="P11" s="17">
        <v>0.244598491111362</v>
      </c>
      <c r="Q11" s="17">
        <v>0.30375223697458298</v>
      </c>
      <c r="R11" s="17"/>
      <c r="S11" s="17">
        <v>0.207236192230984</v>
      </c>
      <c r="T11" s="17">
        <v>0.224604262935162</v>
      </c>
      <c r="U11" s="17">
        <v>0.30495376182705702</v>
      </c>
      <c r="V11" s="17">
        <v>0.27498610087222403</v>
      </c>
      <c r="W11" s="17">
        <v>0.25528620803594998</v>
      </c>
      <c r="X11" s="17">
        <v>0.27244946787494201</v>
      </c>
      <c r="Y11" s="17">
        <v>0.28896499756905802</v>
      </c>
      <c r="Z11" s="17">
        <v>0.39825876430999302</v>
      </c>
      <c r="AA11" s="17">
        <v>0.20300877549594701</v>
      </c>
      <c r="AB11" s="17">
        <v>0.29608564654328901</v>
      </c>
      <c r="AC11" s="17">
        <v>0.24917375745731801</v>
      </c>
      <c r="AD11" s="17">
        <v>0.25579132935410198</v>
      </c>
      <c r="AE11" s="17"/>
      <c r="AF11" s="17">
        <v>0.24634867810872799</v>
      </c>
      <c r="AG11" s="17">
        <v>0.27272374722257903</v>
      </c>
      <c r="AH11" s="17">
        <v>0.351722745415671</v>
      </c>
      <c r="AI11" s="17">
        <v>0.247126634311751</v>
      </c>
      <c r="AJ11" s="17">
        <v>0.32180554988865001</v>
      </c>
      <c r="AK11" s="17">
        <v>0.167403533002838</v>
      </c>
      <c r="AL11" s="17">
        <v>0.25852713723793402</v>
      </c>
      <c r="AM11" s="17">
        <v>0.233738684085596</v>
      </c>
      <c r="AN11" s="17">
        <v>0.26176099470323599</v>
      </c>
      <c r="AO11" s="17">
        <v>0.225007895228133</v>
      </c>
      <c r="AP11" s="17">
        <v>0.25560249110975503</v>
      </c>
      <c r="AQ11" s="17">
        <v>0.24513023798268299</v>
      </c>
      <c r="AR11" s="17">
        <v>0.31878678338517202</v>
      </c>
      <c r="AS11" s="17">
        <v>0.19486690679905</v>
      </c>
      <c r="AT11" s="17">
        <v>0.257742243649837</v>
      </c>
      <c r="AU11" s="17">
        <v>0.166569750309948</v>
      </c>
      <c r="AV11" s="17"/>
      <c r="AW11" s="17">
        <v>0.21779257178171799</v>
      </c>
      <c r="AX11" s="17">
        <v>0.27496557870906302</v>
      </c>
      <c r="AY11" s="17">
        <v>0.25863771414032899</v>
      </c>
      <c r="AZ11" s="17">
        <v>0.26662309443603099</v>
      </c>
      <c r="BA11" s="17">
        <v>0.271223160700789</v>
      </c>
      <c r="BB11" s="17">
        <v>0.26484169514707201</v>
      </c>
      <c r="BC11" s="17"/>
      <c r="BD11" s="17">
        <v>0.26305394124858</v>
      </c>
      <c r="BE11" s="17">
        <v>0.28796866543666699</v>
      </c>
      <c r="BF11" s="17">
        <v>0.25584822293887699</v>
      </c>
      <c r="BG11" s="17">
        <v>0.169073459254382</v>
      </c>
      <c r="BH11" s="17">
        <v>0.156595887688597</v>
      </c>
      <c r="BI11" s="17"/>
      <c r="BJ11" s="17">
        <v>0.26551588079998101</v>
      </c>
      <c r="BK11" s="17">
        <v>0.217261540450677</v>
      </c>
      <c r="BL11" s="17"/>
      <c r="BM11" s="17">
        <v>0.26560721015621602</v>
      </c>
      <c r="BN11" s="17">
        <v>0.21059282640038501</v>
      </c>
      <c r="BO11" s="17"/>
      <c r="BP11" s="17">
        <v>0.19995690556427101</v>
      </c>
      <c r="BQ11" s="17">
        <v>0.213975846860087</v>
      </c>
      <c r="BR11" s="17">
        <v>0.21214955479729999</v>
      </c>
      <c r="BS11" s="17">
        <v>0.27402694043261899</v>
      </c>
      <c r="BT11" s="17"/>
      <c r="BU11" s="17">
        <v>0.24618577097359801</v>
      </c>
      <c r="BV11" s="17">
        <v>0.27023403860359102</v>
      </c>
      <c r="BW11" s="17"/>
      <c r="BX11" s="17">
        <v>0.17928451981965801</v>
      </c>
      <c r="BY11" s="17">
        <v>0.285739336604724</v>
      </c>
      <c r="BZ11" s="17"/>
      <c r="CA11" s="17">
        <v>0.17545771370746099</v>
      </c>
      <c r="CB11" s="17">
        <v>0.30155537629347601</v>
      </c>
      <c r="CC11" s="17">
        <v>0.16643460357519199</v>
      </c>
      <c r="CD11" s="17">
        <v>0.32662741013677599</v>
      </c>
    </row>
    <row r="12" spans="2:82">
      <c r="B12" s="18" t="s">
        <v>186</v>
      </c>
      <c r="C12" s="17">
        <v>0.14441641100798799</v>
      </c>
      <c r="D12" s="17">
        <v>0.151421103133803</v>
      </c>
      <c r="E12" s="17">
        <v>0.13741698456396001</v>
      </c>
      <c r="F12" s="17"/>
      <c r="G12" s="17">
        <v>0.17916314919519299</v>
      </c>
      <c r="H12" s="17">
        <v>0.16934928324444801</v>
      </c>
      <c r="I12" s="17">
        <v>0.15065054387253099</v>
      </c>
      <c r="J12" s="17">
        <v>0.16961490773853699</v>
      </c>
      <c r="K12" s="17">
        <v>0.149307721777895</v>
      </c>
      <c r="L12" s="17">
        <v>7.2984639561060299E-2</v>
      </c>
      <c r="M12" s="17"/>
      <c r="N12" s="17">
        <v>0.112133451170426</v>
      </c>
      <c r="O12" s="17">
        <v>0.119787729443795</v>
      </c>
      <c r="P12" s="17">
        <v>0.17675536744626599</v>
      </c>
      <c r="Q12" s="17">
        <v>0.173359321965873</v>
      </c>
      <c r="R12" s="17"/>
      <c r="S12" s="17">
        <v>0.14170885845894901</v>
      </c>
      <c r="T12" s="17">
        <v>0.157171768235078</v>
      </c>
      <c r="U12" s="17">
        <v>9.7975884683657199E-2</v>
      </c>
      <c r="V12" s="17">
        <v>0.14508442597573301</v>
      </c>
      <c r="W12" s="17">
        <v>0.135182702022835</v>
      </c>
      <c r="X12" s="17">
        <v>0.21307418571574799</v>
      </c>
      <c r="Y12" s="17">
        <v>0.16160247577522099</v>
      </c>
      <c r="Z12" s="17">
        <v>0.161224116133247</v>
      </c>
      <c r="AA12" s="17">
        <v>0.16361948291519299</v>
      </c>
      <c r="AB12" s="17">
        <v>0.104297430597352</v>
      </c>
      <c r="AC12" s="17">
        <v>0.107264992564849</v>
      </c>
      <c r="AD12" s="17">
        <v>9.3423716059663306E-2</v>
      </c>
      <c r="AE12" s="17"/>
      <c r="AF12" s="17">
        <v>0.48892055899334202</v>
      </c>
      <c r="AG12" s="17">
        <v>0.20732709416753101</v>
      </c>
      <c r="AH12" s="17">
        <v>0.14806270829540599</v>
      </c>
      <c r="AI12" s="17">
        <v>0.17681024948820101</v>
      </c>
      <c r="AJ12" s="17">
        <v>0.15136560752565301</v>
      </c>
      <c r="AK12" s="17">
        <v>0.12166217007036099</v>
      </c>
      <c r="AL12" s="17">
        <v>0.15237829491896299</v>
      </c>
      <c r="AM12" s="17">
        <v>0.14756970096059199</v>
      </c>
      <c r="AN12" s="17">
        <v>0.15579078988970099</v>
      </c>
      <c r="AO12" s="17">
        <v>0.19358910712704999</v>
      </c>
      <c r="AP12" s="17">
        <v>7.2814145254102805E-2</v>
      </c>
      <c r="AQ12" s="17">
        <v>0.18127386975658</v>
      </c>
      <c r="AR12" s="17">
        <v>0.146043347113925</v>
      </c>
      <c r="AS12" s="17">
        <v>0.100647430461549</v>
      </c>
      <c r="AT12" s="17">
        <v>4.1686510043202403E-2</v>
      </c>
      <c r="AU12" s="17">
        <v>6.2754463160062599E-2</v>
      </c>
      <c r="AV12" s="17"/>
      <c r="AW12" s="17">
        <v>0.141156698480283</v>
      </c>
      <c r="AX12" s="17">
        <v>0.11894924257270401</v>
      </c>
      <c r="AY12" s="17">
        <v>0.15200159770708399</v>
      </c>
      <c r="AZ12" s="17">
        <v>0.19218605097569699</v>
      </c>
      <c r="BA12" s="17">
        <v>0.119102270428773</v>
      </c>
      <c r="BB12" s="17">
        <v>0.13174906101498601</v>
      </c>
      <c r="BC12" s="17"/>
      <c r="BD12" s="17">
        <v>0.19309649270492499</v>
      </c>
      <c r="BE12" s="17">
        <v>0.12760979436839301</v>
      </c>
      <c r="BF12" s="17">
        <v>0.12592699148803199</v>
      </c>
      <c r="BG12" s="17">
        <v>0.11182610041208201</v>
      </c>
      <c r="BH12" s="17">
        <v>0</v>
      </c>
      <c r="BI12" s="17"/>
      <c r="BJ12" s="17">
        <v>0.13986427140270799</v>
      </c>
      <c r="BK12" s="17">
        <v>0.166957926965422</v>
      </c>
      <c r="BL12" s="17"/>
      <c r="BM12" s="17">
        <v>0.144529863591881</v>
      </c>
      <c r="BN12" s="17">
        <v>0.143324833297518</v>
      </c>
      <c r="BO12" s="17"/>
      <c r="BP12" s="17">
        <v>0.18080987028832901</v>
      </c>
      <c r="BQ12" s="17">
        <v>0.12787091762674699</v>
      </c>
      <c r="BR12" s="17">
        <v>0.237605065362681</v>
      </c>
      <c r="BS12" s="17">
        <v>0.13541245501051299</v>
      </c>
      <c r="BT12" s="17"/>
      <c r="BU12" s="17">
        <v>0.121412172608478</v>
      </c>
      <c r="BV12" s="17">
        <v>0.17377292707195599</v>
      </c>
      <c r="BW12" s="17"/>
      <c r="BX12" s="17">
        <v>0.12686052335016099</v>
      </c>
      <c r="BY12" s="17">
        <v>0.150985858367023</v>
      </c>
      <c r="BZ12" s="17"/>
      <c r="CA12" s="17">
        <v>0.17302336751733</v>
      </c>
      <c r="CB12" s="17">
        <v>0.189925406289115</v>
      </c>
      <c r="CC12" s="17">
        <v>4.8750497063454301E-2</v>
      </c>
      <c r="CD12" s="17">
        <v>0.192049124922864</v>
      </c>
    </row>
    <row r="13" spans="2:82">
      <c r="B13" s="18" t="s">
        <v>187</v>
      </c>
      <c r="C13" s="19">
        <v>7.7493501466984305E-2</v>
      </c>
      <c r="D13" s="19">
        <v>7.3470606947859299E-2</v>
      </c>
      <c r="E13" s="19">
        <v>8.0001503452965597E-2</v>
      </c>
      <c r="F13" s="19"/>
      <c r="G13" s="19">
        <v>6.0137481135099403E-2</v>
      </c>
      <c r="H13" s="19">
        <v>6.5571071220021898E-2</v>
      </c>
      <c r="I13" s="19">
        <v>0.112662276648541</v>
      </c>
      <c r="J13" s="19">
        <v>9.4156259807893106E-2</v>
      </c>
      <c r="K13" s="19">
        <v>9.6522848114563201E-2</v>
      </c>
      <c r="L13" s="19">
        <v>4.1595298668655398E-2</v>
      </c>
      <c r="M13" s="19"/>
      <c r="N13" s="19">
        <v>5.4284056129423601E-2</v>
      </c>
      <c r="O13" s="19">
        <v>7.8188481505089197E-2</v>
      </c>
      <c r="P13" s="19">
        <v>0.110696324422651</v>
      </c>
      <c r="Q13" s="19">
        <v>7.34217572986582E-2</v>
      </c>
      <c r="R13" s="19"/>
      <c r="S13" s="19">
        <v>7.2026115726957302E-2</v>
      </c>
      <c r="T13" s="19">
        <v>5.2897620144933703E-2</v>
      </c>
      <c r="U13" s="19">
        <v>7.9973250039498803E-2</v>
      </c>
      <c r="V13" s="19">
        <v>9.11183019694526E-2</v>
      </c>
      <c r="W13" s="19">
        <v>9.4505311906111597E-2</v>
      </c>
      <c r="X13" s="19">
        <v>9.0654610043568298E-2</v>
      </c>
      <c r="Y13" s="19">
        <v>9.4833654063115905E-2</v>
      </c>
      <c r="Z13" s="19">
        <v>4.6143930127045298E-2</v>
      </c>
      <c r="AA13" s="19">
        <v>8.3580490351183798E-2</v>
      </c>
      <c r="AB13" s="19">
        <v>3.00493342285716E-2</v>
      </c>
      <c r="AC13" s="19">
        <v>9.9456959326685496E-2</v>
      </c>
      <c r="AD13" s="19">
        <v>0.15240629166258399</v>
      </c>
      <c r="AE13" s="19"/>
      <c r="AF13" s="19">
        <v>0.26473076289793102</v>
      </c>
      <c r="AG13" s="19">
        <v>0.15307631413360401</v>
      </c>
      <c r="AH13" s="19">
        <v>3.9835438951355502E-2</v>
      </c>
      <c r="AI13" s="19">
        <v>7.9449403649251599E-2</v>
      </c>
      <c r="AJ13" s="19">
        <v>8.4862345509709405E-2</v>
      </c>
      <c r="AK13" s="19">
        <v>6.9152486594647594E-2</v>
      </c>
      <c r="AL13" s="19">
        <v>7.3682148636489697E-2</v>
      </c>
      <c r="AM13" s="19">
        <v>9.3717542340753093E-2</v>
      </c>
      <c r="AN13" s="19">
        <v>6.0044312840780899E-2</v>
      </c>
      <c r="AO13" s="19">
        <v>0.113698005071598</v>
      </c>
      <c r="AP13" s="19">
        <v>6.1156772021104998E-2</v>
      </c>
      <c r="AQ13" s="19">
        <v>9.7235148935235993E-2</v>
      </c>
      <c r="AR13" s="19">
        <v>9.9322294569444594E-2</v>
      </c>
      <c r="AS13" s="19">
        <v>5.8901239647212902E-2</v>
      </c>
      <c r="AT13" s="19">
        <v>2.9765542015182E-2</v>
      </c>
      <c r="AU13" s="19">
        <v>6.2165861247402102E-2</v>
      </c>
      <c r="AV13" s="19"/>
      <c r="AW13" s="19">
        <v>5.3952688155929497E-2</v>
      </c>
      <c r="AX13" s="19">
        <v>6.65128206936276E-2</v>
      </c>
      <c r="AY13" s="19">
        <v>0.13784415982081899</v>
      </c>
      <c r="AZ13" s="19">
        <v>7.4828680271769601E-2</v>
      </c>
      <c r="BA13" s="19">
        <v>8.9901652037807006E-2</v>
      </c>
      <c r="BB13" s="19">
        <v>7.5774831922885699E-2</v>
      </c>
      <c r="BC13" s="19"/>
      <c r="BD13" s="19">
        <v>7.4794205822955304E-2</v>
      </c>
      <c r="BE13" s="19">
        <v>9.9939976071342904E-2</v>
      </c>
      <c r="BF13" s="19">
        <v>6.7511179811202804E-2</v>
      </c>
      <c r="BG13" s="19">
        <v>4.5869238243510697E-2</v>
      </c>
      <c r="BH13" s="19">
        <v>0</v>
      </c>
      <c r="BI13" s="19"/>
      <c r="BJ13" s="19">
        <v>8.1123598002016406E-2</v>
      </c>
      <c r="BK13" s="19">
        <v>6.4322869129841795E-2</v>
      </c>
      <c r="BL13" s="19"/>
      <c r="BM13" s="19">
        <v>7.5802943271270407E-2</v>
      </c>
      <c r="BN13" s="19">
        <v>8.7026016822625105E-2</v>
      </c>
      <c r="BO13" s="19"/>
      <c r="BP13" s="19">
        <v>7.2012925755988499E-2</v>
      </c>
      <c r="BQ13" s="19">
        <v>5.5662590328338597E-2</v>
      </c>
      <c r="BR13" s="19">
        <v>3.6509088939386598E-2</v>
      </c>
      <c r="BS13" s="19">
        <v>8.0225594085218899E-2</v>
      </c>
      <c r="BT13" s="19"/>
      <c r="BU13" s="19">
        <v>5.5554152186284997E-2</v>
      </c>
      <c r="BV13" s="19">
        <v>0.10549107514912701</v>
      </c>
      <c r="BW13" s="19"/>
      <c r="BX13" s="19">
        <v>5.5568288360604103E-2</v>
      </c>
      <c r="BY13" s="19">
        <v>8.5697958919967204E-2</v>
      </c>
      <c r="BZ13" s="19"/>
      <c r="CA13" s="19">
        <v>2.9277940862793901E-2</v>
      </c>
      <c r="CB13" s="19">
        <v>0.19482120400699299</v>
      </c>
      <c r="CC13" s="19">
        <v>1.88447526706386E-2</v>
      </c>
      <c r="CD13" s="19">
        <v>3.8666192427737299E-2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1349</v>
      </c>
      <c r="D7" s="10">
        <v>627</v>
      </c>
      <c r="E7" s="10">
        <v>718</v>
      </c>
      <c r="F7" s="10"/>
      <c r="G7" s="10">
        <v>172</v>
      </c>
      <c r="H7" s="10">
        <v>218</v>
      </c>
      <c r="I7" s="10">
        <v>239</v>
      </c>
      <c r="J7" s="10">
        <v>231</v>
      </c>
      <c r="K7" s="10">
        <v>198</v>
      </c>
      <c r="L7" s="10">
        <v>291</v>
      </c>
      <c r="M7" s="10"/>
      <c r="N7" s="10">
        <v>392</v>
      </c>
      <c r="O7" s="10">
        <v>365</v>
      </c>
      <c r="P7" s="10">
        <v>266</v>
      </c>
      <c r="Q7" s="10">
        <v>320</v>
      </c>
      <c r="R7" s="10"/>
      <c r="S7" s="10">
        <v>187</v>
      </c>
      <c r="T7" s="10">
        <v>207</v>
      </c>
      <c r="U7" s="10">
        <v>103</v>
      </c>
      <c r="V7" s="10">
        <v>100</v>
      </c>
      <c r="W7" s="10">
        <v>93</v>
      </c>
      <c r="X7" s="10">
        <v>108</v>
      </c>
      <c r="Y7" s="10">
        <v>121</v>
      </c>
      <c r="Z7" s="10">
        <v>59</v>
      </c>
      <c r="AA7" s="10">
        <v>172</v>
      </c>
      <c r="AB7" s="10">
        <v>98</v>
      </c>
      <c r="AC7" s="10">
        <v>60</v>
      </c>
      <c r="AD7" s="10">
        <v>41</v>
      </c>
      <c r="AE7" s="10"/>
      <c r="AF7" s="10">
        <v>7</v>
      </c>
      <c r="AG7" s="10">
        <v>60</v>
      </c>
      <c r="AH7" s="10">
        <v>94</v>
      </c>
      <c r="AI7" s="10">
        <v>100</v>
      </c>
      <c r="AJ7" s="10">
        <v>126</v>
      </c>
      <c r="AK7" s="10">
        <v>138</v>
      </c>
      <c r="AL7" s="10">
        <v>123</v>
      </c>
      <c r="AM7" s="10">
        <v>88</v>
      </c>
      <c r="AN7" s="10">
        <v>96</v>
      </c>
      <c r="AO7" s="10">
        <v>76</v>
      </c>
      <c r="AP7" s="10">
        <v>108</v>
      </c>
      <c r="AQ7" s="10">
        <v>84</v>
      </c>
      <c r="AR7" s="10">
        <v>48</v>
      </c>
      <c r="AS7" s="10">
        <v>35</v>
      </c>
      <c r="AT7" s="10">
        <v>29</v>
      </c>
      <c r="AU7" s="10">
        <v>70</v>
      </c>
      <c r="AV7" s="10"/>
      <c r="AW7" s="10">
        <v>309</v>
      </c>
      <c r="AX7" s="10">
        <v>376</v>
      </c>
      <c r="AY7" s="10">
        <v>171</v>
      </c>
      <c r="AZ7" s="10">
        <v>272</v>
      </c>
      <c r="BA7" s="10">
        <v>150</v>
      </c>
      <c r="BB7" s="10">
        <v>70</v>
      </c>
      <c r="BC7" s="10"/>
      <c r="BD7" s="10">
        <v>302</v>
      </c>
      <c r="BE7" s="10">
        <v>279</v>
      </c>
      <c r="BF7" s="10">
        <v>392</v>
      </c>
      <c r="BG7" s="10">
        <v>159</v>
      </c>
      <c r="BH7" s="10">
        <v>20</v>
      </c>
      <c r="BI7" s="10"/>
      <c r="BJ7" s="10">
        <v>1085</v>
      </c>
      <c r="BK7" s="10">
        <v>258</v>
      </c>
      <c r="BL7" s="10"/>
      <c r="BM7" s="10">
        <v>1114</v>
      </c>
      <c r="BN7" s="10">
        <v>230</v>
      </c>
      <c r="BO7" s="10"/>
      <c r="BP7" s="10">
        <v>168</v>
      </c>
      <c r="BQ7" s="10">
        <v>138</v>
      </c>
      <c r="BR7" s="10">
        <v>61</v>
      </c>
      <c r="BS7" s="10">
        <v>924</v>
      </c>
      <c r="BT7" s="10"/>
      <c r="BU7" s="10">
        <v>760</v>
      </c>
      <c r="BV7" s="10">
        <v>589</v>
      </c>
      <c r="BW7" s="10"/>
      <c r="BX7" s="10">
        <v>367</v>
      </c>
      <c r="BY7" s="10">
        <v>982</v>
      </c>
      <c r="BZ7" s="10"/>
      <c r="CA7" s="10">
        <v>103</v>
      </c>
      <c r="CB7" s="10">
        <v>393</v>
      </c>
      <c r="CC7" s="10">
        <v>440</v>
      </c>
      <c r="CD7" s="10">
        <v>413</v>
      </c>
    </row>
    <row r="8" spans="2:82" ht="30" customHeight="1">
      <c r="B8" s="11" t="s">
        <v>99</v>
      </c>
      <c r="C8" s="11">
        <v>1349</v>
      </c>
      <c r="D8" s="11">
        <v>634</v>
      </c>
      <c r="E8" s="11">
        <v>711</v>
      </c>
      <c r="F8" s="11"/>
      <c r="G8" s="11">
        <v>188</v>
      </c>
      <c r="H8" s="11">
        <v>218</v>
      </c>
      <c r="I8" s="11">
        <v>244</v>
      </c>
      <c r="J8" s="11">
        <v>226</v>
      </c>
      <c r="K8" s="11">
        <v>192</v>
      </c>
      <c r="L8" s="11">
        <v>282</v>
      </c>
      <c r="M8" s="11"/>
      <c r="N8" s="11">
        <v>358</v>
      </c>
      <c r="O8" s="11">
        <v>338</v>
      </c>
      <c r="P8" s="11">
        <v>300</v>
      </c>
      <c r="Q8" s="11">
        <v>347</v>
      </c>
      <c r="R8" s="11"/>
      <c r="S8" s="11">
        <v>185</v>
      </c>
      <c r="T8" s="11">
        <v>192</v>
      </c>
      <c r="U8" s="11">
        <v>109</v>
      </c>
      <c r="V8" s="11">
        <v>108</v>
      </c>
      <c r="W8" s="11">
        <v>85</v>
      </c>
      <c r="X8" s="11">
        <v>111</v>
      </c>
      <c r="Y8" s="11">
        <v>108</v>
      </c>
      <c r="Z8" s="11">
        <v>55</v>
      </c>
      <c r="AA8" s="11">
        <v>164</v>
      </c>
      <c r="AB8" s="11">
        <v>115</v>
      </c>
      <c r="AC8" s="11">
        <v>64</v>
      </c>
      <c r="AD8" s="11">
        <v>53</v>
      </c>
      <c r="AE8" s="11"/>
      <c r="AF8" s="11">
        <v>8</v>
      </c>
      <c r="AG8" s="11">
        <v>63</v>
      </c>
      <c r="AH8" s="11">
        <v>95</v>
      </c>
      <c r="AI8" s="11">
        <v>101</v>
      </c>
      <c r="AJ8" s="11">
        <v>130</v>
      </c>
      <c r="AK8" s="11">
        <v>143</v>
      </c>
      <c r="AL8" s="11">
        <v>126</v>
      </c>
      <c r="AM8" s="11">
        <v>86</v>
      </c>
      <c r="AN8" s="11">
        <v>95</v>
      </c>
      <c r="AO8" s="11">
        <v>75</v>
      </c>
      <c r="AP8" s="11">
        <v>107</v>
      </c>
      <c r="AQ8" s="11">
        <v>81</v>
      </c>
      <c r="AR8" s="11">
        <v>46</v>
      </c>
      <c r="AS8" s="11">
        <v>35</v>
      </c>
      <c r="AT8" s="11">
        <v>28</v>
      </c>
      <c r="AU8" s="11">
        <v>64</v>
      </c>
      <c r="AV8" s="11"/>
      <c r="AW8" s="11">
        <v>314</v>
      </c>
      <c r="AX8" s="11">
        <v>370</v>
      </c>
      <c r="AY8" s="11">
        <v>175</v>
      </c>
      <c r="AZ8" s="11">
        <v>272</v>
      </c>
      <c r="BA8" s="11">
        <v>147</v>
      </c>
      <c r="BB8" s="11">
        <v>71</v>
      </c>
      <c r="BC8" s="11"/>
      <c r="BD8" s="11">
        <v>311</v>
      </c>
      <c r="BE8" s="11">
        <v>287</v>
      </c>
      <c r="BF8" s="11">
        <v>385</v>
      </c>
      <c r="BG8" s="11">
        <v>152</v>
      </c>
      <c r="BH8" s="11">
        <v>18</v>
      </c>
      <c r="BI8" s="11"/>
      <c r="BJ8" s="11">
        <v>1083</v>
      </c>
      <c r="BK8" s="11">
        <v>260</v>
      </c>
      <c r="BL8" s="11"/>
      <c r="BM8" s="11">
        <v>1107</v>
      </c>
      <c r="BN8" s="11">
        <v>237</v>
      </c>
      <c r="BO8" s="11"/>
      <c r="BP8" s="11">
        <v>172</v>
      </c>
      <c r="BQ8" s="11">
        <v>139</v>
      </c>
      <c r="BR8" s="11">
        <v>62</v>
      </c>
      <c r="BS8" s="11">
        <v>917</v>
      </c>
      <c r="BT8" s="11"/>
      <c r="BU8" s="11">
        <v>756</v>
      </c>
      <c r="BV8" s="11">
        <v>593</v>
      </c>
      <c r="BW8" s="11"/>
      <c r="BX8" s="11">
        <v>367</v>
      </c>
      <c r="BY8" s="11">
        <v>982</v>
      </c>
      <c r="BZ8" s="11"/>
      <c r="CA8" s="11">
        <v>103</v>
      </c>
      <c r="CB8" s="11">
        <v>396</v>
      </c>
      <c r="CC8" s="11">
        <v>429</v>
      </c>
      <c r="CD8" s="11">
        <v>421</v>
      </c>
    </row>
    <row r="9" spans="2:82">
      <c r="B9" s="18" t="s">
        <v>183</v>
      </c>
      <c r="C9" s="17">
        <v>0.26357553595633498</v>
      </c>
      <c r="D9" s="17">
        <v>0.26721631827087799</v>
      </c>
      <c r="E9" s="17">
        <v>0.25909096625734901</v>
      </c>
      <c r="F9" s="17"/>
      <c r="G9" s="17">
        <v>0.25091259984791803</v>
      </c>
      <c r="H9" s="17">
        <v>0.29854559509398598</v>
      </c>
      <c r="I9" s="17">
        <v>0.28717559129923398</v>
      </c>
      <c r="J9" s="17">
        <v>0.207292137676931</v>
      </c>
      <c r="K9" s="17">
        <v>0.21345951335639399</v>
      </c>
      <c r="L9" s="17">
        <v>0.30387597637059599</v>
      </c>
      <c r="M9" s="17"/>
      <c r="N9" s="17">
        <v>0.31254418210650298</v>
      </c>
      <c r="O9" s="17">
        <v>0.279453831913972</v>
      </c>
      <c r="P9" s="17">
        <v>0.25904552364516698</v>
      </c>
      <c r="Q9" s="17">
        <v>0.20040320546955601</v>
      </c>
      <c r="R9" s="17"/>
      <c r="S9" s="17">
        <v>0.267854247036237</v>
      </c>
      <c r="T9" s="17">
        <v>0.25294844725241999</v>
      </c>
      <c r="U9" s="17">
        <v>0.29125277006118899</v>
      </c>
      <c r="V9" s="17">
        <v>0.25773550209510199</v>
      </c>
      <c r="W9" s="17">
        <v>0.28008426813776299</v>
      </c>
      <c r="X9" s="17">
        <v>0.26949500116663599</v>
      </c>
      <c r="Y9" s="17">
        <v>0.26122279739086302</v>
      </c>
      <c r="Z9" s="17">
        <v>0.193859650161574</v>
      </c>
      <c r="AA9" s="17">
        <v>0.29366981108558499</v>
      </c>
      <c r="AB9" s="17">
        <v>0.22908835924361401</v>
      </c>
      <c r="AC9" s="17">
        <v>0.216111737615658</v>
      </c>
      <c r="AD9" s="17">
        <v>0.319647858123774</v>
      </c>
      <c r="AE9" s="17"/>
      <c r="AF9" s="17">
        <v>0</v>
      </c>
      <c r="AG9" s="17">
        <v>8.7893424491828895E-2</v>
      </c>
      <c r="AH9" s="17">
        <v>0.24257872862746099</v>
      </c>
      <c r="AI9" s="17">
        <v>0.293759040254093</v>
      </c>
      <c r="AJ9" s="17">
        <v>0.22532011879428099</v>
      </c>
      <c r="AK9" s="17">
        <v>0.31321433931915899</v>
      </c>
      <c r="AL9" s="17">
        <v>0.25431293805751498</v>
      </c>
      <c r="AM9" s="17">
        <v>0.28568937115704202</v>
      </c>
      <c r="AN9" s="17">
        <v>0.22287217703127299</v>
      </c>
      <c r="AO9" s="17">
        <v>0.23371039587695699</v>
      </c>
      <c r="AP9" s="17">
        <v>0.30896880137708899</v>
      </c>
      <c r="AQ9" s="17">
        <v>0.18789889639192101</v>
      </c>
      <c r="AR9" s="17">
        <v>0.33668713484162399</v>
      </c>
      <c r="AS9" s="17">
        <v>0.26820633900107299</v>
      </c>
      <c r="AT9" s="17">
        <v>0.34065577521131901</v>
      </c>
      <c r="AU9" s="17">
        <v>0.38830280024381297</v>
      </c>
      <c r="AV9" s="17"/>
      <c r="AW9" s="17">
        <v>0.31381333442338799</v>
      </c>
      <c r="AX9" s="17">
        <v>0.27171773711886099</v>
      </c>
      <c r="AY9" s="17">
        <v>0.203177298167971</v>
      </c>
      <c r="AZ9" s="17">
        <v>0.203144382964979</v>
      </c>
      <c r="BA9" s="17">
        <v>0.30794580077884698</v>
      </c>
      <c r="BB9" s="17">
        <v>0.290235760331989</v>
      </c>
      <c r="BC9" s="17"/>
      <c r="BD9" s="17">
        <v>0.203712415993308</v>
      </c>
      <c r="BE9" s="17">
        <v>0.21858877081866299</v>
      </c>
      <c r="BF9" s="17">
        <v>0.29146952260667802</v>
      </c>
      <c r="BG9" s="17">
        <v>0.379198713770455</v>
      </c>
      <c r="BH9" s="17">
        <v>0.562792204745172</v>
      </c>
      <c r="BI9" s="17"/>
      <c r="BJ9" s="17">
        <v>0.252182502231593</v>
      </c>
      <c r="BK9" s="17">
        <v>0.31314404230652298</v>
      </c>
      <c r="BL9" s="17"/>
      <c r="BM9" s="17">
        <v>0.25714328221976002</v>
      </c>
      <c r="BN9" s="17">
        <v>0.29185665536696798</v>
      </c>
      <c r="BO9" s="17"/>
      <c r="BP9" s="17">
        <v>0.293309075117684</v>
      </c>
      <c r="BQ9" s="17">
        <v>0.29872746312255199</v>
      </c>
      <c r="BR9" s="17">
        <v>0.271824579045854</v>
      </c>
      <c r="BS9" s="17">
        <v>0.25387969126422899</v>
      </c>
      <c r="BT9" s="17"/>
      <c r="BU9" s="17">
        <v>0.30429976942263498</v>
      </c>
      <c r="BV9" s="17">
        <v>0.21160591222074901</v>
      </c>
      <c r="BW9" s="17"/>
      <c r="BX9" s="17">
        <v>0.33345420472619802</v>
      </c>
      <c r="BY9" s="17">
        <v>0.23742680198454999</v>
      </c>
      <c r="BZ9" s="17"/>
      <c r="CA9" s="17">
        <v>0.36170832564557098</v>
      </c>
      <c r="CB9" s="17">
        <v>0.11945202737510099</v>
      </c>
      <c r="CC9" s="17">
        <v>0.46259530028762602</v>
      </c>
      <c r="CD9" s="17">
        <v>0.17226412191134199</v>
      </c>
    </row>
    <row r="10" spans="2:82">
      <c r="B10" s="18" t="s">
        <v>184</v>
      </c>
      <c r="C10" s="17">
        <v>0.41982449093347202</v>
      </c>
      <c r="D10" s="17">
        <v>0.43682502898844799</v>
      </c>
      <c r="E10" s="17">
        <v>0.407179925553389</v>
      </c>
      <c r="F10" s="17"/>
      <c r="G10" s="17">
        <v>0.42334378957443702</v>
      </c>
      <c r="H10" s="17">
        <v>0.37605000213961298</v>
      </c>
      <c r="I10" s="17">
        <v>0.36891301673245602</v>
      </c>
      <c r="J10" s="17">
        <v>0.41432337165580801</v>
      </c>
      <c r="K10" s="17">
        <v>0.45153829760521003</v>
      </c>
      <c r="L10" s="17">
        <v>0.47815663947055798</v>
      </c>
      <c r="M10" s="17"/>
      <c r="N10" s="17">
        <v>0.478447547852205</v>
      </c>
      <c r="O10" s="17">
        <v>0.43141454326092599</v>
      </c>
      <c r="P10" s="17">
        <v>0.342380815507345</v>
      </c>
      <c r="Q10" s="17">
        <v>0.41597036433254703</v>
      </c>
      <c r="R10" s="17"/>
      <c r="S10" s="17">
        <v>0.426423454686433</v>
      </c>
      <c r="T10" s="17">
        <v>0.47960347970574502</v>
      </c>
      <c r="U10" s="17">
        <v>0.42722207384599498</v>
      </c>
      <c r="V10" s="17">
        <v>0.36572732197908298</v>
      </c>
      <c r="W10" s="17">
        <v>0.43003078290608499</v>
      </c>
      <c r="X10" s="17">
        <v>0.39701664570842499</v>
      </c>
      <c r="Y10" s="17">
        <v>0.42637754009541001</v>
      </c>
      <c r="Z10" s="17">
        <v>0.43860367264525402</v>
      </c>
      <c r="AA10" s="17">
        <v>0.301762871460663</v>
      </c>
      <c r="AB10" s="17">
        <v>0.52319435938850001</v>
      </c>
      <c r="AC10" s="17">
        <v>0.49050118556383598</v>
      </c>
      <c r="AD10" s="17">
        <v>0.32992367935181599</v>
      </c>
      <c r="AE10" s="17"/>
      <c r="AF10" s="17">
        <v>0.386816065636711</v>
      </c>
      <c r="AG10" s="17">
        <v>0.38310800554729901</v>
      </c>
      <c r="AH10" s="17">
        <v>0.36033800794419502</v>
      </c>
      <c r="AI10" s="17">
        <v>0.391972993475738</v>
      </c>
      <c r="AJ10" s="17">
        <v>0.371934093293806</v>
      </c>
      <c r="AK10" s="17">
        <v>0.39192128305082902</v>
      </c>
      <c r="AL10" s="17">
        <v>0.39002292248016901</v>
      </c>
      <c r="AM10" s="17">
        <v>0.404813376119181</v>
      </c>
      <c r="AN10" s="17">
        <v>0.48937296132652502</v>
      </c>
      <c r="AO10" s="17">
        <v>0.48725864540299502</v>
      </c>
      <c r="AP10" s="17">
        <v>0.50437712964280301</v>
      </c>
      <c r="AQ10" s="17">
        <v>0.515056465468678</v>
      </c>
      <c r="AR10" s="17">
        <v>0.28493207674415599</v>
      </c>
      <c r="AS10" s="17">
        <v>0.58620189058745897</v>
      </c>
      <c r="AT10" s="17">
        <v>0.55816427667333202</v>
      </c>
      <c r="AU10" s="17">
        <v>0.37985804279540702</v>
      </c>
      <c r="AV10" s="17"/>
      <c r="AW10" s="17">
        <v>0.35852768692398701</v>
      </c>
      <c r="AX10" s="17">
        <v>0.46642359650088699</v>
      </c>
      <c r="AY10" s="17">
        <v>0.43074584388043102</v>
      </c>
      <c r="AZ10" s="17">
        <v>0.45244359726939598</v>
      </c>
      <c r="BA10" s="17">
        <v>0.403303686196686</v>
      </c>
      <c r="BB10" s="17">
        <v>0.33616878151298701</v>
      </c>
      <c r="BC10" s="17"/>
      <c r="BD10" s="17">
        <v>0.40701239266883399</v>
      </c>
      <c r="BE10" s="17">
        <v>0.44875220691109602</v>
      </c>
      <c r="BF10" s="17">
        <v>0.44797131478685798</v>
      </c>
      <c r="BG10" s="17">
        <v>0.39190617477013301</v>
      </c>
      <c r="BH10" s="17">
        <v>0.29245604121406998</v>
      </c>
      <c r="BI10" s="17"/>
      <c r="BJ10" s="17">
        <v>0.43031912930420002</v>
      </c>
      <c r="BK10" s="17">
        <v>0.37905616919929502</v>
      </c>
      <c r="BL10" s="17"/>
      <c r="BM10" s="17">
        <v>0.42610274584359198</v>
      </c>
      <c r="BN10" s="17">
        <v>0.39585286769090799</v>
      </c>
      <c r="BO10" s="17"/>
      <c r="BP10" s="17">
        <v>0.386784673690164</v>
      </c>
      <c r="BQ10" s="17">
        <v>0.41404275192109502</v>
      </c>
      <c r="BR10" s="17">
        <v>0.490919993504908</v>
      </c>
      <c r="BS10" s="17">
        <v>0.42780562163702801</v>
      </c>
      <c r="BT10" s="17"/>
      <c r="BU10" s="17">
        <v>0.42808343907841001</v>
      </c>
      <c r="BV10" s="17">
        <v>0.40928495731893999</v>
      </c>
      <c r="BW10" s="17"/>
      <c r="BX10" s="17">
        <v>0.39269687314830898</v>
      </c>
      <c r="BY10" s="17">
        <v>0.42997569835112698</v>
      </c>
      <c r="BZ10" s="17"/>
      <c r="CA10" s="17">
        <v>0.41738129863907603</v>
      </c>
      <c r="CB10" s="17">
        <v>0.37248859202968398</v>
      </c>
      <c r="CC10" s="17">
        <v>0.42698808968568602</v>
      </c>
      <c r="CD10" s="17">
        <v>0.45769309638543898</v>
      </c>
    </row>
    <row r="11" spans="2:82">
      <c r="B11" s="18" t="s">
        <v>185</v>
      </c>
      <c r="C11" s="17">
        <v>0.16988008730045101</v>
      </c>
      <c r="D11" s="17">
        <v>0.14251259747772099</v>
      </c>
      <c r="E11" s="17">
        <v>0.19528708867004199</v>
      </c>
      <c r="F11" s="17"/>
      <c r="G11" s="17">
        <v>0.146478831372026</v>
      </c>
      <c r="H11" s="17">
        <v>0.13670651868259601</v>
      </c>
      <c r="I11" s="17">
        <v>0.17882628109545601</v>
      </c>
      <c r="J11" s="17">
        <v>0.21671138159054901</v>
      </c>
      <c r="K11" s="17">
        <v>0.18982542894136201</v>
      </c>
      <c r="L11" s="17">
        <v>0.152264611711589</v>
      </c>
      <c r="M11" s="17"/>
      <c r="N11" s="17">
        <v>0.122348482864057</v>
      </c>
      <c r="O11" s="17">
        <v>0.152531054430215</v>
      </c>
      <c r="P11" s="17">
        <v>0.19222384299824599</v>
      </c>
      <c r="Q11" s="17">
        <v>0.21408457551756399</v>
      </c>
      <c r="R11" s="17"/>
      <c r="S11" s="17">
        <v>0.13704395880248499</v>
      </c>
      <c r="T11" s="17">
        <v>0.13692742460068999</v>
      </c>
      <c r="U11" s="17">
        <v>0.174627313743179</v>
      </c>
      <c r="V11" s="17">
        <v>0.238418404631839</v>
      </c>
      <c r="W11" s="17">
        <v>0.20443624806962199</v>
      </c>
      <c r="X11" s="17">
        <v>0.14962393833308599</v>
      </c>
      <c r="Y11" s="17">
        <v>0.16957441333533399</v>
      </c>
      <c r="Z11" s="17">
        <v>0.212670919789549</v>
      </c>
      <c r="AA11" s="17">
        <v>0.19816061789523601</v>
      </c>
      <c r="AB11" s="17">
        <v>0.13670956899915801</v>
      </c>
      <c r="AC11" s="17">
        <v>0.141042190071415</v>
      </c>
      <c r="AD11" s="17">
        <v>0.215598388835055</v>
      </c>
      <c r="AE11" s="17"/>
      <c r="AF11" s="17">
        <v>0</v>
      </c>
      <c r="AG11" s="17">
        <v>0.29949318350713799</v>
      </c>
      <c r="AH11" s="17">
        <v>0.21683096386548001</v>
      </c>
      <c r="AI11" s="17">
        <v>0.178274472638036</v>
      </c>
      <c r="AJ11" s="17">
        <v>0.23617305887773499</v>
      </c>
      <c r="AK11" s="17">
        <v>0.16352132359249499</v>
      </c>
      <c r="AL11" s="17">
        <v>0.19967362495935501</v>
      </c>
      <c r="AM11" s="17">
        <v>0.14830347526121601</v>
      </c>
      <c r="AN11" s="17">
        <v>0.15457278356155299</v>
      </c>
      <c r="AO11" s="17">
        <v>6.1890653581341402E-2</v>
      </c>
      <c r="AP11" s="17">
        <v>0.107440451020623</v>
      </c>
      <c r="AQ11" s="17">
        <v>0.115656675501279</v>
      </c>
      <c r="AR11" s="17">
        <v>0.26425475630941297</v>
      </c>
      <c r="AS11" s="17">
        <v>5.6145705395097098E-2</v>
      </c>
      <c r="AT11" s="17">
        <v>3.1889544378107801E-2</v>
      </c>
      <c r="AU11" s="17">
        <v>0.13571997023771501</v>
      </c>
      <c r="AV11" s="17"/>
      <c r="AW11" s="17">
        <v>0.146928341489832</v>
      </c>
      <c r="AX11" s="17">
        <v>0.140139289952605</v>
      </c>
      <c r="AY11" s="17">
        <v>0.212562336692389</v>
      </c>
      <c r="AZ11" s="17">
        <v>0.19002564475474401</v>
      </c>
      <c r="BA11" s="17">
        <v>0.18658417463324301</v>
      </c>
      <c r="BB11" s="17">
        <v>0.19901206413592301</v>
      </c>
      <c r="BC11" s="17"/>
      <c r="BD11" s="17">
        <v>0.21029915132707699</v>
      </c>
      <c r="BE11" s="17">
        <v>0.16196381147671199</v>
      </c>
      <c r="BF11" s="17">
        <v>0.15659269501930601</v>
      </c>
      <c r="BG11" s="17">
        <v>0.105175936271622</v>
      </c>
      <c r="BH11" s="17">
        <v>0.105652451968785</v>
      </c>
      <c r="BI11" s="17"/>
      <c r="BJ11" s="17">
        <v>0.176458058572141</v>
      </c>
      <c r="BK11" s="17">
        <v>0.133790121726474</v>
      </c>
      <c r="BL11" s="17"/>
      <c r="BM11" s="17">
        <v>0.173894635987837</v>
      </c>
      <c r="BN11" s="17">
        <v>0.14444616499632801</v>
      </c>
      <c r="BO11" s="17"/>
      <c r="BP11" s="17">
        <v>0.13852169416686999</v>
      </c>
      <c r="BQ11" s="17">
        <v>0.13264502322876301</v>
      </c>
      <c r="BR11" s="17">
        <v>8.4682530521307198E-2</v>
      </c>
      <c r="BS11" s="17">
        <v>0.183092259435016</v>
      </c>
      <c r="BT11" s="17"/>
      <c r="BU11" s="17">
        <v>0.15387147139740801</v>
      </c>
      <c r="BV11" s="17">
        <v>0.19030924395227899</v>
      </c>
      <c r="BW11" s="17"/>
      <c r="BX11" s="17">
        <v>0.12937476530675601</v>
      </c>
      <c r="BY11" s="17">
        <v>0.185037257691646</v>
      </c>
      <c r="BZ11" s="17"/>
      <c r="CA11" s="17">
        <v>0.11007767165917599</v>
      </c>
      <c r="CB11" s="17">
        <v>0.26152102775769598</v>
      </c>
      <c r="CC11" s="17">
        <v>6.4470215782376897E-2</v>
      </c>
      <c r="CD11" s="17">
        <v>0.205755735107857</v>
      </c>
    </row>
    <row r="12" spans="2:82">
      <c r="B12" s="18" t="s">
        <v>186</v>
      </c>
      <c r="C12" s="17">
        <v>9.0597561014449005E-2</v>
      </c>
      <c r="D12" s="17">
        <v>9.7077618302875895E-2</v>
      </c>
      <c r="E12" s="17">
        <v>8.3744254119334699E-2</v>
      </c>
      <c r="F12" s="17"/>
      <c r="G12" s="17">
        <v>0.12807964546904499</v>
      </c>
      <c r="H12" s="17">
        <v>0.14455100183410599</v>
      </c>
      <c r="I12" s="17">
        <v>9.3716310613757098E-2</v>
      </c>
      <c r="J12" s="17">
        <v>7.4445434101986604E-2</v>
      </c>
      <c r="K12" s="17">
        <v>7.8441311041305306E-2</v>
      </c>
      <c r="L12" s="17">
        <v>4.2391642263400198E-2</v>
      </c>
      <c r="M12" s="17"/>
      <c r="N12" s="17">
        <v>6.4285478994531201E-2</v>
      </c>
      <c r="O12" s="17">
        <v>7.9421799175720995E-2</v>
      </c>
      <c r="P12" s="17">
        <v>0.12047622336814499</v>
      </c>
      <c r="Q12" s="17">
        <v>0.10436566482101001</v>
      </c>
      <c r="R12" s="17"/>
      <c r="S12" s="17">
        <v>0.11871769962220401</v>
      </c>
      <c r="T12" s="17">
        <v>9.0909299162535998E-2</v>
      </c>
      <c r="U12" s="17">
        <v>4.9119061199113703E-2</v>
      </c>
      <c r="V12" s="17">
        <v>3.9816217498795201E-2</v>
      </c>
      <c r="W12" s="17">
        <v>3.4522969922696503E-2</v>
      </c>
      <c r="X12" s="17">
        <v>0.12799697549813499</v>
      </c>
      <c r="Y12" s="17">
        <v>8.54724932999473E-2</v>
      </c>
      <c r="Z12" s="17">
        <v>0.124118549537877</v>
      </c>
      <c r="AA12" s="17">
        <v>0.140708457476625</v>
      </c>
      <c r="AB12" s="17">
        <v>6.0412009589196299E-2</v>
      </c>
      <c r="AC12" s="17">
        <v>6.6494267990992395E-2</v>
      </c>
      <c r="AD12" s="17">
        <v>0.10750982312405399</v>
      </c>
      <c r="AE12" s="17"/>
      <c r="AF12" s="17">
        <v>0.34845317146535898</v>
      </c>
      <c r="AG12" s="17">
        <v>0.120197347959784</v>
      </c>
      <c r="AH12" s="17">
        <v>0.109152787343438</v>
      </c>
      <c r="AI12" s="17">
        <v>8.7425392031284493E-2</v>
      </c>
      <c r="AJ12" s="17">
        <v>0.111084359676891</v>
      </c>
      <c r="AK12" s="17">
        <v>7.0013775338113898E-2</v>
      </c>
      <c r="AL12" s="17">
        <v>0.104981349665317</v>
      </c>
      <c r="AM12" s="17">
        <v>8.8350883200343497E-2</v>
      </c>
      <c r="AN12" s="17">
        <v>8.9086082931120095E-2</v>
      </c>
      <c r="AO12" s="17">
        <v>0.140266679553571</v>
      </c>
      <c r="AP12" s="17">
        <v>6.3461489945684096E-2</v>
      </c>
      <c r="AQ12" s="17">
        <v>0.13046719532850801</v>
      </c>
      <c r="AR12" s="17">
        <v>5.2076383301790201E-2</v>
      </c>
      <c r="AS12" s="17">
        <v>6.3717807938301604E-2</v>
      </c>
      <c r="AT12" s="17">
        <v>2.9765542015182E-2</v>
      </c>
      <c r="AU12" s="17">
        <v>3.3863414783277299E-2</v>
      </c>
      <c r="AV12" s="17"/>
      <c r="AW12" s="17">
        <v>0.13389699197851199</v>
      </c>
      <c r="AX12" s="17">
        <v>6.7415483384114794E-2</v>
      </c>
      <c r="AY12" s="17">
        <v>6.8935046587786195E-2</v>
      </c>
      <c r="AZ12" s="17">
        <v>9.4729142587793996E-2</v>
      </c>
      <c r="BA12" s="17">
        <v>5.3114072064745298E-2</v>
      </c>
      <c r="BB12" s="17">
        <v>0.13602605903027301</v>
      </c>
      <c r="BC12" s="17"/>
      <c r="BD12" s="17">
        <v>0.11607801840512399</v>
      </c>
      <c r="BE12" s="17">
        <v>9.5194804769657401E-2</v>
      </c>
      <c r="BF12" s="17">
        <v>6.6428046085312498E-2</v>
      </c>
      <c r="BG12" s="17">
        <v>8.5449595116478594E-2</v>
      </c>
      <c r="BH12" s="17">
        <v>3.9099302071972201E-2</v>
      </c>
      <c r="BI12" s="17"/>
      <c r="BJ12" s="17">
        <v>8.2755115885313396E-2</v>
      </c>
      <c r="BK12" s="17">
        <v>0.12548644067731099</v>
      </c>
      <c r="BL12" s="17"/>
      <c r="BM12" s="17">
        <v>8.6324317760551397E-2</v>
      </c>
      <c r="BN12" s="17">
        <v>0.112451227164585</v>
      </c>
      <c r="BO12" s="17"/>
      <c r="BP12" s="17">
        <v>0.113901051097257</v>
      </c>
      <c r="BQ12" s="17">
        <v>0.11240593937810101</v>
      </c>
      <c r="BR12" s="17">
        <v>0.117261799315797</v>
      </c>
      <c r="BS12" s="17">
        <v>7.9285636755048697E-2</v>
      </c>
      <c r="BT12" s="17"/>
      <c r="BU12" s="17">
        <v>7.7731555336599895E-2</v>
      </c>
      <c r="BV12" s="17">
        <v>0.107016322453164</v>
      </c>
      <c r="BW12" s="17"/>
      <c r="BX12" s="17">
        <v>0.109757610120396</v>
      </c>
      <c r="BY12" s="17">
        <v>8.3427833316748204E-2</v>
      </c>
      <c r="BZ12" s="17"/>
      <c r="CA12" s="17">
        <v>7.9592904787991595E-2</v>
      </c>
      <c r="CB12" s="17">
        <v>0.12572472663942399</v>
      </c>
      <c r="CC12" s="17">
        <v>3.2546134057981797E-2</v>
      </c>
      <c r="CD12" s="17">
        <v>0.119405829471674</v>
      </c>
    </row>
    <row r="13" spans="2:82">
      <c r="B13" s="18" t="s">
        <v>187</v>
      </c>
      <c r="C13" s="19">
        <v>5.6122324795292902E-2</v>
      </c>
      <c r="D13" s="19">
        <v>5.6368436960076998E-2</v>
      </c>
      <c r="E13" s="19">
        <v>5.4697765399885398E-2</v>
      </c>
      <c r="F13" s="19"/>
      <c r="G13" s="19">
        <v>5.1185133736573303E-2</v>
      </c>
      <c r="H13" s="19">
        <v>4.4146882249698198E-2</v>
      </c>
      <c r="I13" s="19">
        <v>7.1368800259096504E-2</v>
      </c>
      <c r="J13" s="19">
        <v>8.7227674974725194E-2</v>
      </c>
      <c r="K13" s="19">
        <v>6.6735449055729201E-2</v>
      </c>
      <c r="L13" s="19">
        <v>2.33111301838567E-2</v>
      </c>
      <c r="M13" s="19"/>
      <c r="N13" s="19">
        <v>2.23743081827039E-2</v>
      </c>
      <c r="O13" s="19">
        <v>5.7178771219166001E-2</v>
      </c>
      <c r="P13" s="19">
        <v>8.5873594481097104E-2</v>
      </c>
      <c r="Q13" s="19">
        <v>6.5176189859322803E-2</v>
      </c>
      <c r="R13" s="19"/>
      <c r="S13" s="19">
        <v>4.9960639852641299E-2</v>
      </c>
      <c r="T13" s="19">
        <v>3.9611349278609702E-2</v>
      </c>
      <c r="U13" s="19">
        <v>5.7778781150523303E-2</v>
      </c>
      <c r="V13" s="19">
        <v>9.8302553795180797E-2</v>
      </c>
      <c r="W13" s="19">
        <v>5.0925730963833099E-2</v>
      </c>
      <c r="X13" s="19">
        <v>5.58674392937182E-2</v>
      </c>
      <c r="Y13" s="19">
        <v>5.7352755878446599E-2</v>
      </c>
      <c r="Z13" s="19">
        <v>3.0747207865746699E-2</v>
      </c>
      <c r="AA13" s="19">
        <v>6.5698242081890901E-2</v>
      </c>
      <c r="AB13" s="19">
        <v>5.05957027795308E-2</v>
      </c>
      <c r="AC13" s="19">
        <v>8.5850618758098907E-2</v>
      </c>
      <c r="AD13" s="19">
        <v>2.7320250565301501E-2</v>
      </c>
      <c r="AE13" s="19"/>
      <c r="AF13" s="19">
        <v>0.26473076289793102</v>
      </c>
      <c r="AG13" s="19">
        <v>0.10930803849395</v>
      </c>
      <c r="AH13" s="19">
        <v>7.1099512219425301E-2</v>
      </c>
      <c r="AI13" s="19">
        <v>4.8568101600847902E-2</v>
      </c>
      <c r="AJ13" s="19">
        <v>5.5488369357287799E-2</v>
      </c>
      <c r="AK13" s="19">
        <v>6.1329278699403397E-2</v>
      </c>
      <c r="AL13" s="19">
        <v>5.1009164837643603E-2</v>
      </c>
      <c r="AM13" s="19">
        <v>7.2842894262217697E-2</v>
      </c>
      <c r="AN13" s="19">
        <v>4.4095995149529499E-2</v>
      </c>
      <c r="AO13" s="19">
        <v>7.6873625585134803E-2</v>
      </c>
      <c r="AP13" s="19">
        <v>1.5752128013800399E-2</v>
      </c>
      <c r="AQ13" s="19">
        <v>5.0920767309612897E-2</v>
      </c>
      <c r="AR13" s="19">
        <v>6.20496488030155E-2</v>
      </c>
      <c r="AS13" s="19">
        <v>2.5728257078069101E-2</v>
      </c>
      <c r="AT13" s="19">
        <v>3.9524861722058498E-2</v>
      </c>
      <c r="AU13" s="19">
        <v>6.2255771939787798E-2</v>
      </c>
      <c r="AV13" s="19"/>
      <c r="AW13" s="19">
        <v>4.6833645184280397E-2</v>
      </c>
      <c r="AX13" s="19">
        <v>5.4303893043531302E-2</v>
      </c>
      <c r="AY13" s="19">
        <v>8.4579474671423002E-2</v>
      </c>
      <c r="AZ13" s="19">
        <v>5.9657232423087903E-2</v>
      </c>
      <c r="BA13" s="19">
        <v>4.9052266326478598E-2</v>
      </c>
      <c r="BB13" s="19">
        <v>3.8557334988827401E-2</v>
      </c>
      <c r="BC13" s="19"/>
      <c r="BD13" s="19">
        <v>6.2898021605656496E-2</v>
      </c>
      <c r="BE13" s="19">
        <v>7.5500406023872604E-2</v>
      </c>
      <c r="BF13" s="19">
        <v>3.7538421501845401E-2</v>
      </c>
      <c r="BG13" s="19">
        <v>3.8269580071312197E-2</v>
      </c>
      <c r="BH13" s="19">
        <v>0</v>
      </c>
      <c r="BI13" s="19"/>
      <c r="BJ13" s="19">
        <v>5.8285194006752597E-2</v>
      </c>
      <c r="BK13" s="19">
        <v>4.8523226090398497E-2</v>
      </c>
      <c r="BL13" s="19"/>
      <c r="BM13" s="19">
        <v>5.65350181882599E-2</v>
      </c>
      <c r="BN13" s="19">
        <v>5.5393084781210598E-2</v>
      </c>
      <c r="BO13" s="19"/>
      <c r="BP13" s="19">
        <v>6.7483505928024004E-2</v>
      </c>
      <c r="BQ13" s="19">
        <v>4.2178822349489303E-2</v>
      </c>
      <c r="BR13" s="19">
        <v>3.5311097612133302E-2</v>
      </c>
      <c r="BS13" s="19">
        <v>5.5936790908678098E-2</v>
      </c>
      <c r="BT13" s="19"/>
      <c r="BU13" s="19">
        <v>3.6013764764946797E-2</v>
      </c>
      <c r="BV13" s="19">
        <v>8.1783564054867502E-2</v>
      </c>
      <c r="BW13" s="19"/>
      <c r="BX13" s="19">
        <v>3.4716546698341101E-2</v>
      </c>
      <c r="BY13" s="19">
        <v>6.4132408655929493E-2</v>
      </c>
      <c r="BZ13" s="19"/>
      <c r="CA13" s="19">
        <v>3.1239799268184799E-2</v>
      </c>
      <c r="CB13" s="19">
        <v>0.12081362619809601</v>
      </c>
      <c r="CC13" s="19">
        <v>1.34002601863291E-2</v>
      </c>
      <c r="CD13" s="19">
        <v>4.4881217123687603E-2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CD18"/>
  <sheetViews>
    <sheetView showGridLines="0" workbookViewId="0">
      <pane xSplit="2" topLeftCell="C1" activePane="topRight" state="frozen"/>
      <selection pane="topRight"/>
    </sheetView>
  </sheetViews>
  <sheetFormatPr defaultColWidth="10.8554687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47" width="10.7109375" customWidth="1"/>
    <col min="48" max="48" width="2.28515625" customWidth="1"/>
    <col min="49" max="54" width="10.7109375" customWidth="1"/>
    <col min="55" max="55" width="2.28515625" customWidth="1"/>
    <col min="56" max="60" width="10.7109375" customWidth="1"/>
    <col min="61" max="61" width="2.28515625" customWidth="1"/>
    <col min="62" max="63" width="10.7109375" customWidth="1"/>
    <col min="64" max="64" width="2.28515625" customWidth="1"/>
    <col min="65" max="66" width="10.7109375" customWidth="1"/>
    <col min="67" max="67" width="2.28515625" customWidth="1"/>
    <col min="68" max="71" width="10.7109375" customWidth="1"/>
    <col min="72" max="72" width="2.28515625" customWidth="1"/>
    <col min="73" max="74" width="10.7109375" customWidth="1"/>
    <col min="75" max="75" width="2.28515625" customWidth="1"/>
    <col min="76" max="77" width="10.7109375" customWidth="1"/>
    <col min="78" max="78" width="2.28515625" customWidth="1"/>
    <col min="79" max="82" width="10.7109375" customWidth="1"/>
    <col min="83" max="83" width="2.28515625" customWidth="1"/>
  </cols>
  <sheetData>
    <row r="2" spans="2:82" ht="40.15" customHeight="1">
      <c r="D2" s="31" t="s">
        <v>299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5" spans="2:82" ht="30" customHeight="1">
      <c r="B5" s="15"/>
      <c r="C5" s="15"/>
      <c r="D5" s="30" t="s">
        <v>19</v>
      </c>
      <c r="E5" s="30"/>
      <c r="F5" s="15"/>
      <c r="G5" s="30" t="s">
        <v>20</v>
      </c>
      <c r="H5" s="30"/>
      <c r="I5" s="30"/>
      <c r="J5" s="30"/>
      <c r="K5" s="30"/>
      <c r="L5" s="30"/>
      <c r="M5" s="15"/>
      <c r="N5" s="30" t="s">
        <v>21</v>
      </c>
      <c r="O5" s="30"/>
      <c r="P5" s="30"/>
      <c r="Q5" s="30"/>
      <c r="R5" s="15"/>
      <c r="S5" s="30" t="s">
        <v>22</v>
      </c>
      <c r="T5" s="30"/>
      <c r="U5" s="30"/>
      <c r="V5" s="30"/>
      <c r="W5" s="30"/>
      <c r="X5" s="30"/>
      <c r="Y5" s="30"/>
      <c r="Z5" s="30"/>
      <c r="AA5" s="30"/>
      <c r="AB5" s="30"/>
      <c r="AC5" s="30"/>
      <c r="AD5" s="30"/>
      <c r="AE5" s="15"/>
      <c r="AF5" s="30" t="s">
        <v>23</v>
      </c>
      <c r="AG5" s="30"/>
      <c r="AH5" s="30"/>
      <c r="AI5" s="30"/>
      <c r="AJ5" s="30"/>
      <c r="AK5" s="30"/>
      <c r="AL5" s="30"/>
      <c r="AM5" s="30"/>
      <c r="AN5" s="30"/>
      <c r="AO5" s="30"/>
      <c r="AP5" s="30"/>
      <c r="AQ5" s="30"/>
      <c r="AR5" s="30"/>
      <c r="AS5" s="30"/>
      <c r="AT5" s="30"/>
      <c r="AU5" s="30"/>
      <c r="AV5" s="15"/>
      <c r="AW5" s="30" t="s">
        <v>24</v>
      </c>
      <c r="AX5" s="30"/>
      <c r="AY5" s="30"/>
      <c r="AZ5" s="30"/>
      <c r="BA5" s="30"/>
      <c r="BB5" s="30"/>
      <c r="BC5" s="15"/>
      <c r="BD5" s="30" t="s">
        <v>25</v>
      </c>
      <c r="BE5" s="30"/>
      <c r="BF5" s="30"/>
      <c r="BG5" s="30"/>
      <c r="BH5" s="30"/>
      <c r="BI5" s="15"/>
      <c r="BJ5" s="30" t="s">
        <v>26</v>
      </c>
      <c r="BK5" s="30"/>
      <c r="BL5" s="15"/>
      <c r="BM5" s="30" t="s">
        <v>27</v>
      </c>
      <c r="BN5" s="30"/>
      <c r="BO5" s="15"/>
      <c r="BP5" s="30" t="s">
        <v>28</v>
      </c>
      <c r="BQ5" s="30"/>
      <c r="BR5" s="30"/>
      <c r="BS5" s="30"/>
      <c r="BT5" s="15"/>
      <c r="BU5" s="30" t="s">
        <v>29</v>
      </c>
      <c r="BV5" s="30"/>
      <c r="BW5" s="15"/>
      <c r="BX5" s="30" t="s">
        <v>30</v>
      </c>
      <c r="BY5" s="30"/>
      <c r="BZ5" s="15"/>
      <c r="CA5" s="30" t="s">
        <v>31</v>
      </c>
      <c r="CB5" s="30"/>
      <c r="CC5" s="30"/>
      <c r="CD5" s="30"/>
    </row>
    <row r="6" spans="2:82" ht="72">
      <c r="B6" t="s">
        <v>32</v>
      </c>
      <c r="C6" s="9" t="s">
        <v>33</v>
      </c>
      <c r="D6" s="12" t="s">
        <v>34</v>
      </c>
      <c r="E6" s="12" t="s">
        <v>35</v>
      </c>
      <c r="G6" s="12" t="s">
        <v>36</v>
      </c>
      <c r="H6" s="12" t="s">
        <v>37</v>
      </c>
      <c r="I6" s="12" t="s">
        <v>38</v>
      </c>
      <c r="J6" s="12" t="s">
        <v>39</v>
      </c>
      <c r="K6" s="12" t="s">
        <v>40</v>
      </c>
      <c r="L6" s="12" t="s">
        <v>41</v>
      </c>
      <c r="N6" s="12" t="s">
        <v>42</v>
      </c>
      <c r="O6" s="12" t="s">
        <v>43</v>
      </c>
      <c r="P6" s="12" t="s">
        <v>44</v>
      </c>
      <c r="Q6" s="12" t="s">
        <v>45</v>
      </c>
      <c r="S6" s="12" t="s">
        <v>46</v>
      </c>
      <c r="T6" s="12" t="s">
        <v>47</v>
      </c>
      <c r="U6" s="12" t="s">
        <v>48</v>
      </c>
      <c r="V6" s="12" t="s">
        <v>49</v>
      </c>
      <c r="W6" s="12" t="s">
        <v>50</v>
      </c>
      <c r="X6" s="12" t="s">
        <v>51</v>
      </c>
      <c r="Y6" s="12" t="s">
        <v>52</v>
      </c>
      <c r="Z6" s="12" t="s">
        <v>53</v>
      </c>
      <c r="AA6" s="12" t="s">
        <v>54</v>
      </c>
      <c r="AB6" s="12" t="s">
        <v>55</v>
      </c>
      <c r="AC6" s="12" t="s">
        <v>56</v>
      </c>
      <c r="AD6" s="12" t="s">
        <v>57</v>
      </c>
      <c r="AF6" s="12" t="s">
        <v>58</v>
      </c>
      <c r="AG6" s="12" t="s">
        <v>59</v>
      </c>
      <c r="AH6" s="12" t="s">
        <v>60</v>
      </c>
      <c r="AI6" s="12" t="s">
        <v>61</v>
      </c>
      <c r="AJ6" s="12" t="s">
        <v>62</v>
      </c>
      <c r="AK6" s="12" t="s">
        <v>63</v>
      </c>
      <c r="AL6" s="12" t="s">
        <v>64</v>
      </c>
      <c r="AM6" s="12" t="s">
        <v>65</v>
      </c>
      <c r="AN6" s="12" t="s">
        <v>66</v>
      </c>
      <c r="AO6" s="12" t="s">
        <v>67</v>
      </c>
      <c r="AP6" s="12" t="s">
        <v>68</v>
      </c>
      <c r="AQ6" s="12" t="s">
        <v>69</v>
      </c>
      <c r="AR6" s="12" t="s">
        <v>70</v>
      </c>
      <c r="AS6" s="12" t="s">
        <v>71</v>
      </c>
      <c r="AT6" s="12" t="s">
        <v>72</v>
      </c>
      <c r="AU6" s="12" t="s">
        <v>73</v>
      </c>
      <c r="AW6" s="12" t="s">
        <v>74</v>
      </c>
      <c r="AX6" s="12" t="s">
        <v>75</v>
      </c>
      <c r="AY6" s="12" t="s">
        <v>76</v>
      </c>
      <c r="AZ6" s="12" t="s">
        <v>77</v>
      </c>
      <c r="BA6" s="12" t="s">
        <v>78</v>
      </c>
      <c r="BB6" s="12" t="s">
        <v>79</v>
      </c>
      <c r="BD6" s="12" t="s">
        <v>80</v>
      </c>
      <c r="BE6" s="12" t="s">
        <v>81</v>
      </c>
      <c r="BF6" s="12" t="s">
        <v>82</v>
      </c>
      <c r="BG6" s="12" t="s">
        <v>83</v>
      </c>
      <c r="BH6" s="12" t="s">
        <v>84</v>
      </c>
      <c r="BJ6" s="12" t="s">
        <v>85</v>
      </c>
      <c r="BK6" s="12" t="s">
        <v>86</v>
      </c>
      <c r="BM6" s="12" t="s">
        <v>27</v>
      </c>
      <c r="BN6" s="12" t="s">
        <v>87</v>
      </c>
      <c r="BP6" s="12" t="s">
        <v>88</v>
      </c>
      <c r="BQ6" s="12" t="s">
        <v>89</v>
      </c>
      <c r="BR6" s="12" t="s">
        <v>90</v>
      </c>
      <c r="BS6" s="12" t="s">
        <v>91</v>
      </c>
      <c r="BU6" s="12" t="s">
        <v>92</v>
      </c>
      <c r="BV6" s="12" t="s">
        <v>93</v>
      </c>
      <c r="BX6" s="12" t="s">
        <v>92</v>
      </c>
      <c r="BY6" s="12" t="s">
        <v>93</v>
      </c>
      <c r="CA6" s="12" t="s">
        <v>94</v>
      </c>
      <c r="CB6" s="12" t="s">
        <v>95</v>
      </c>
      <c r="CC6" s="12" t="s">
        <v>96</v>
      </c>
      <c r="CD6" s="12" t="s">
        <v>97</v>
      </c>
    </row>
    <row r="7" spans="2:82" ht="30" customHeight="1">
      <c r="B7" s="10" t="s">
        <v>98</v>
      </c>
      <c r="C7" s="10">
        <v>1349</v>
      </c>
      <c r="D7" s="10">
        <v>627</v>
      </c>
      <c r="E7" s="10">
        <v>718</v>
      </c>
      <c r="F7" s="10"/>
      <c r="G7" s="10">
        <v>172</v>
      </c>
      <c r="H7" s="10">
        <v>218</v>
      </c>
      <c r="I7" s="10">
        <v>239</v>
      </c>
      <c r="J7" s="10">
        <v>231</v>
      </c>
      <c r="K7" s="10">
        <v>198</v>
      </c>
      <c r="L7" s="10">
        <v>291</v>
      </c>
      <c r="M7" s="10"/>
      <c r="N7" s="10">
        <v>392</v>
      </c>
      <c r="O7" s="10">
        <v>365</v>
      </c>
      <c r="P7" s="10">
        <v>266</v>
      </c>
      <c r="Q7" s="10">
        <v>320</v>
      </c>
      <c r="R7" s="10"/>
      <c r="S7" s="10">
        <v>187</v>
      </c>
      <c r="T7" s="10">
        <v>207</v>
      </c>
      <c r="U7" s="10">
        <v>103</v>
      </c>
      <c r="V7" s="10">
        <v>100</v>
      </c>
      <c r="W7" s="10">
        <v>93</v>
      </c>
      <c r="X7" s="10">
        <v>108</v>
      </c>
      <c r="Y7" s="10">
        <v>121</v>
      </c>
      <c r="Z7" s="10">
        <v>59</v>
      </c>
      <c r="AA7" s="10">
        <v>172</v>
      </c>
      <c r="AB7" s="10">
        <v>98</v>
      </c>
      <c r="AC7" s="10">
        <v>60</v>
      </c>
      <c r="AD7" s="10">
        <v>41</v>
      </c>
      <c r="AE7" s="10"/>
      <c r="AF7" s="10">
        <v>7</v>
      </c>
      <c r="AG7" s="10">
        <v>60</v>
      </c>
      <c r="AH7" s="10">
        <v>94</v>
      </c>
      <c r="AI7" s="10">
        <v>100</v>
      </c>
      <c r="AJ7" s="10">
        <v>126</v>
      </c>
      <c r="AK7" s="10">
        <v>138</v>
      </c>
      <c r="AL7" s="10">
        <v>123</v>
      </c>
      <c r="AM7" s="10">
        <v>88</v>
      </c>
      <c r="AN7" s="10">
        <v>96</v>
      </c>
      <c r="AO7" s="10">
        <v>76</v>
      </c>
      <c r="AP7" s="10">
        <v>108</v>
      </c>
      <c r="AQ7" s="10">
        <v>84</v>
      </c>
      <c r="AR7" s="10">
        <v>48</v>
      </c>
      <c r="AS7" s="10">
        <v>35</v>
      </c>
      <c r="AT7" s="10">
        <v>29</v>
      </c>
      <c r="AU7" s="10">
        <v>70</v>
      </c>
      <c r="AV7" s="10"/>
      <c r="AW7" s="10">
        <v>309</v>
      </c>
      <c r="AX7" s="10">
        <v>376</v>
      </c>
      <c r="AY7" s="10">
        <v>171</v>
      </c>
      <c r="AZ7" s="10">
        <v>272</v>
      </c>
      <c r="BA7" s="10">
        <v>150</v>
      </c>
      <c r="BB7" s="10">
        <v>70</v>
      </c>
      <c r="BC7" s="10"/>
      <c r="BD7" s="10">
        <v>302</v>
      </c>
      <c r="BE7" s="10">
        <v>279</v>
      </c>
      <c r="BF7" s="10">
        <v>392</v>
      </c>
      <c r="BG7" s="10">
        <v>159</v>
      </c>
      <c r="BH7" s="10">
        <v>20</v>
      </c>
      <c r="BI7" s="10"/>
      <c r="BJ7" s="10">
        <v>1085</v>
      </c>
      <c r="BK7" s="10">
        <v>258</v>
      </c>
      <c r="BL7" s="10"/>
      <c r="BM7" s="10">
        <v>1114</v>
      </c>
      <c r="BN7" s="10">
        <v>230</v>
      </c>
      <c r="BO7" s="10"/>
      <c r="BP7" s="10">
        <v>168</v>
      </c>
      <c r="BQ7" s="10">
        <v>138</v>
      </c>
      <c r="BR7" s="10">
        <v>61</v>
      </c>
      <c r="BS7" s="10">
        <v>924</v>
      </c>
      <c r="BT7" s="10"/>
      <c r="BU7" s="10">
        <v>760</v>
      </c>
      <c r="BV7" s="10">
        <v>589</v>
      </c>
      <c r="BW7" s="10"/>
      <c r="BX7" s="10">
        <v>367</v>
      </c>
      <c r="BY7" s="10">
        <v>982</v>
      </c>
      <c r="BZ7" s="10"/>
      <c r="CA7" s="10">
        <v>103</v>
      </c>
      <c r="CB7" s="10">
        <v>393</v>
      </c>
      <c r="CC7" s="10">
        <v>440</v>
      </c>
      <c r="CD7" s="10">
        <v>413</v>
      </c>
    </row>
    <row r="8" spans="2:82" ht="30" customHeight="1">
      <c r="B8" s="11" t="s">
        <v>99</v>
      </c>
      <c r="C8" s="11">
        <v>1349</v>
      </c>
      <c r="D8" s="11">
        <v>634</v>
      </c>
      <c r="E8" s="11">
        <v>711</v>
      </c>
      <c r="F8" s="11"/>
      <c r="G8" s="11">
        <v>188</v>
      </c>
      <c r="H8" s="11">
        <v>218</v>
      </c>
      <c r="I8" s="11">
        <v>244</v>
      </c>
      <c r="J8" s="11">
        <v>226</v>
      </c>
      <c r="K8" s="11">
        <v>192</v>
      </c>
      <c r="L8" s="11">
        <v>282</v>
      </c>
      <c r="M8" s="11"/>
      <c r="N8" s="11">
        <v>358</v>
      </c>
      <c r="O8" s="11">
        <v>338</v>
      </c>
      <c r="P8" s="11">
        <v>300</v>
      </c>
      <c r="Q8" s="11">
        <v>347</v>
      </c>
      <c r="R8" s="11"/>
      <c r="S8" s="11">
        <v>185</v>
      </c>
      <c r="T8" s="11">
        <v>192</v>
      </c>
      <c r="U8" s="11">
        <v>109</v>
      </c>
      <c r="V8" s="11">
        <v>108</v>
      </c>
      <c r="W8" s="11">
        <v>85</v>
      </c>
      <c r="X8" s="11">
        <v>111</v>
      </c>
      <c r="Y8" s="11">
        <v>108</v>
      </c>
      <c r="Z8" s="11">
        <v>55</v>
      </c>
      <c r="AA8" s="11">
        <v>164</v>
      </c>
      <c r="AB8" s="11">
        <v>115</v>
      </c>
      <c r="AC8" s="11">
        <v>64</v>
      </c>
      <c r="AD8" s="11">
        <v>53</v>
      </c>
      <c r="AE8" s="11"/>
      <c r="AF8" s="11">
        <v>8</v>
      </c>
      <c r="AG8" s="11">
        <v>63</v>
      </c>
      <c r="AH8" s="11">
        <v>95</v>
      </c>
      <c r="AI8" s="11">
        <v>101</v>
      </c>
      <c r="AJ8" s="11">
        <v>130</v>
      </c>
      <c r="AK8" s="11">
        <v>143</v>
      </c>
      <c r="AL8" s="11">
        <v>126</v>
      </c>
      <c r="AM8" s="11">
        <v>86</v>
      </c>
      <c r="AN8" s="11">
        <v>95</v>
      </c>
      <c r="AO8" s="11">
        <v>75</v>
      </c>
      <c r="AP8" s="11">
        <v>107</v>
      </c>
      <c r="AQ8" s="11">
        <v>81</v>
      </c>
      <c r="AR8" s="11">
        <v>46</v>
      </c>
      <c r="AS8" s="11">
        <v>35</v>
      </c>
      <c r="AT8" s="11">
        <v>28</v>
      </c>
      <c r="AU8" s="11">
        <v>64</v>
      </c>
      <c r="AV8" s="11"/>
      <c r="AW8" s="11">
        <v>314</v>
      </c>
      <c r="AX8" s="11">
        <v>370</v>
      </c>
      <c r="AY8" s="11">
        <v>175</v>
      </c>
      <c r="AZ8" s="11">
        <v>272</v>
      </c>
      <c r="BA8" s="11">
        <v>147</v>
      </c>
      <c r="BB8" s="11">
        <v>71</v>
      </c>
      <c r="BC8" s="11"/>
      <c r="BD8" s="11">
        <v>311</v>
      </c>
      <c r="BE8" s="11">
        <v>287</v>
      </c>
      <c r="BF8" s="11">
        <v>385</v>
      </c>
      <c r="BG8" s="11">
        <v>152</v>
      </c>
      <c r="BH8" s="11">
        <v>18</v>
      </c>
      <c r="BI8" s="11"/>
      <c r="BJ8" s="11">
        <v>1083</v>
      </c>
      <c r="BK8" s="11">
        <v>260</v>
      </c>
      <c r="BL8" s="11"/>
      <c r="BM8" s="11">
        <v>1107</v>
      </c>
      <c r="BN8" s="11">
        <v>237</v>
      </c>
      <c r="BO8" s="11"/>
      <c r="BP8" s="11">
        <v>172</v>
      </c>
      <c r="BQ8" s="11">
        <v>139</v>
      </c>
      <c r="BR8" s="11">
        <v>62</v>
      </c>
      <c r="BS8" s="11">
        <v>917</v>
      </c>
      <c r="BT8" s="11"/>
      <c r="BU8" s="11">
        <v>756</v>
      </c>
      <c r="BV8" s="11">
        <v>593</v>
      </c>
      <c r="BW8" s="11"/>
      <c r="BX8" s="11">
        <v>367</v>
      </c>
      <c r="BY8" s="11">
        <v>982</v>
      </c>
      <c r="BZ8" s="11"/>
      <c r="CA8" s="11">
        <v>103</v>
      </c>
      <c r="CB8" s="11">
        <v>396</v>
      </c>
      <c r="CC8" s="11">
        <v>429</v>
      </c>
      <c r="CD8" s="11">
        <v>421</v>
      </c>
    </row>
    <row r="9" spans="2:82">
      <c r="B9" s="18" t="s">
        <v>183</v>
      </c>
      <c r="C9" s="17">
        <v>0.26029583066268602</v>
      </c>
      <c r="D9" s="17">
        <v>0.26052416746822499</v>
      </c>
      <c r="E9" s="17">
        <v>0.25883313304051803</v>
      </c>
      <c r="F9" s="17"/>
      <c r="G9" s="17">
        <v>0.23611637506823299</v>
      </c>
      <c r="H9" s="17">
        <v>0.27761250145604999</v>
      </c>
      <c r="I9" s="17">
        <v>0.26777206409329501</v>
      </c>
      <c r="J9" s="17">
        <v>0.217145647047045</v>
      </c>
      <c r="K9" s="17">
        <v>0.21919146042600901</v>
      </c>
      <c r="L9" s="17">
        <v>0.31919941173427702</v>
      </c>
      <c r="M9" s="17"/>
      <c r="N9" s="17">
        <v>0.31288334688585601</v>
      </c>
      <c r="O9" s="17">
        <v>0.27963661151303398</v>
      </c>
      <c r="P9" s="17">
        <v>0.22457845651431399</v>
      </c>
      <c r="Q9" s="17">
        <v>0.21393611732234999</v>
      </c>
      <c r="R9" s="17"/>
      <c r="S9" s="17">
        <v>0.269788124540078</v>
      </c>
      <c r="T9" s="17">
        <v>0.22814382861803501</v>
      </c>
      <c r="U9" s="17">
        <v>0.26762425957692898</v>
      </c>
      <c r="V9" s="17">
        <v>0.25550376649045498</v>
      </c>
      <c r="W9" s="17">
        <v>0.31756356295824001</v>
      </c>
      <c r="X9" s="17">
        <v>0.245137219229033</v>
      </c>
      <c r="Y9" s="17">
        <v>0.226022203848739</v>
      </c>
      <c r="Z9" s="17">
        <v>0.17602326913149499</v>
      </c>
      <c r="AA9" s="17">
        <v>0.310255996481759</v>
      </c>
      <c r="AB9" s="17">
        <v>0.27072753067298599</v>
      </c>
      <c r="AC9" s="17">
        <v>0.23854644213161</v>
      </c>
      <c r="AD9" s="17">
        <v>0.284835575992059</v>
      </c>
      <c r="AE9" s="17"/>
      <c r="AF9" s="17">
        <v>0</v>
      </c>
      <c r="AG9" s="17">
        <v>0.105709137296186</v>
      </c>
      <c r="AH9" s="17">
        <v>0.23305771112846899</v>
      </c>
      <c r="AI9" s="17">
        <v>0.30474601996692002</v>
      </c>
      <c r="AJ9" s="17">
        <v>0.23367959412738701</v>
      </c>
      <c r="AK9" s="17">
        <v>0.30747677426572201</v>
      </c>
      <c r="AL9" s="17">
        <v>0.278899414605288</v>
      </c>
      <c r="AM9" s="17">
        <v>0.25697420302236101</v>
      </c>
      <c r="AN9" s="17">
        <v>0.24061588727687599</v>
      </c>
      <c r="AO9" s="17">
        <v>0.23221816660695799</v>
      </c>
      <c r="AP9" s="17">
        <v>0.27805537387839702</v>
      </c>
      <c r="AQ9" s="17">
        <v>0.18609605885862299</v>
      </c>
      <c r="AR9" s="17">
        <v>0.35669449911572199</v>
      </c>
      <c r="AS9" s="17">
        <v>0.25379785651298498</v>
      </c>
      <c r="AT9" s="17">
        <v>0.30811775828333199</v>
      </c>
      <c r="AU9" s="17">
        <v>0.39893987312277301</v>
      </c>
      <c r="AV9" s="17"/>
      <c r="AW9" s="17">
        <v>0.30548022873616498</v>
      </c>
      <c r="AX9" s="17">
        <v>0.27900976026790802</v>
      </c>
      <c r="AY9" s="17">
        <v>0.19851866978371699</v>
      </c>
      <c r="AZ9" s="17">
        <v>0.21399321432691501</v>
      </c>
      <c r="BA9" s="17">
        <v>0.29474145288034098</v>
      </c>
      <c r="BB9" s="17">
        <v>0.22432768647899101</v>
      </c>
      <c r="BC9" s="17"/>
      <c r="BD9" s="17">
        <v>0.21341058040768501</v>
      </c>
      <c r="BE9" s="17">
        <v>0.23720549426315399</v>
      </c>
      <c r="BF9" s="17">
        <v>0.28488557359078698</v>
      </c>
      <c r="BG9" s="17">
        <v>0.35160861122795101</v>
      </c>
      <c r="BH9" s="17">
        <v>0.50889123520800805</v>
      </c>
      <c r="BI9" s="17"/>
      <c r="BJ9" s="17">
        <v>0.24948609089816101</v>
      </c>
      <c r="BK9" s="17">
        <v>0.30386461275418603</v>
      </c>
      <c r="BL9" s="17"/>
      <c r="BM9" s="17">
        <v>0.25485790450954299</v>
      </c>
      <c r="BN9" s="17">
        <v>0.28761991675873799</v>
      </c>
      <c r="BO9" s="17"/>
      <c r="BP9" s="17">
        <v>0.295965785844717</v>
      </c>
      <c r="BQ9" s="17">
        <v>0.28323975602366003</v>
      </c>
      <c r="BR9" s="17">
        <v>0.17623246123728301</v>
      </c>
      <c r="BS9" s="17">
        <v>0.25944405998457098</v>
      </c>
      <c r="BT9" s="17"/>
      <c r="BU9" s="17">
        <v>0.30398627403957101</v>
      </c>
      <c r="BV9" s="17">
        <v>0.204540922347062</v>
      </c>
      <c r="BW9" s="17"/>
      <c r="BX9" s="17">
        <v>0.32662493897739597</v>
      </c>
      <c r="BY9" s="17">
        <v>0.235475349127481</v>
      </c>
      <c r="BZ9" s="17"/>
      <c r="CA9" s="17">
        <v>0.36070232028597099</v>
      </c>
      <c r="CB9" s="17">
        <v>0.13250728581754501</v>
      </c>
      <c r="CC9" s="17">
        <v>0.45422555193681002</v>
      </c>
      <c r="CD9" s="17">
        <v>0.15823329526972599</v>
      </c>
    </row>
    <row r="10" spans="2:82">
      <c r="B10" s="18" t="s">
        <v>184</v>
      </c>
      <c r="C10" s="17">
        <v>0.40370368591974898</v>
      </c>
      <c r="D10" s="17">
        <v>0.41294332740624501</v>
      </c>
      <c r="E10" s="17">
        <v>0.39787999906876798</v>
      </c>
      <c r="F10" s="17"/>
      <c r="G10" s="17">
        <v>0.40776569216595399</v>
      </c>
      <c r="H10" s="17">
        <v>0.322052350149308</v>
      </c>
      <c r="I10" s="17">
        <v>0.399375596681254</v>
      </c>
      <c r="J10" s="17">
        <v>0.39198023688231198</v>
      </c>
      <c r="K10" s="17">
        <v>0.42021177036432</v>
      </c>
      <c r="L10" s="17">
        <v>0.46601681015093899</v>
      </c>
      <c r="M10" s="17"/>
      <c r="N10" s="17">
        <v>0.43415966552246199</v>
      </c>
      <c r="O10" s="17">
        <v>0.387543054193001</v>
      </c>
      <c r="P10" s="17">
        <v>0.40236038137225699</v>
      </c>
      <c r="Q10" s="17">
        <v>0.39281145278910901</v>
      </c>
      <c r="R10" s="17"/>
      <c r="S10" s="17">
        <v>0.41061525234049301</v>
      </c>
      <c r="T10" s="17">
        <v>0.41637290272446698</v>
      </c>
      <c r="U10" s="17">
        <v>0.45584672428670098</v>
      </c>
      <c r="V10" s="17">
        <v>0.39442024605418702</v>
      </c>
      <c r="W10" s="17">
        <v>0.352086493993576</v>
      </c>
      <c r="X10" s="17">
        <v>0.29409557222656002</v>
      </c>
      <c r="Y10" s="17">
        <v>0.44046949159815102</v>
      </c>
      <c r="Z10" s="17">
        <v>0.463364375642902</v>
      </c>
      <c r="AA10" s="17">
        <v>0.35367780883153799</v>
      </c>
      <c r="AB10" s="17">
        <v>0.46492741290577</v>
      </c>
      <c r="AC10" s="17">
        <v>0.44010204639959399</v>
      </c>
      <c r="AD10" s="17">
        <v>0.39781850787808398</v>
      </c>
      <c r="AE10" s="17"/>
      <c r="AF10" s="17">
        <v>0.24634867810872799</v>
      </c>
      <c r="AG10" s="17">
        <v>0.45443270074386899</v>
      </c>
      <c r="AH10" s="17">
        <v>0.35800739046816799</v>
      </c>
      <c r="AI10" s="17">
        <v>0.375746703752532</v>
      </c>
      <c r="AJ10" s="17">
        <v>0.35772945778992099</v>
      </c>
      <c r="AK10" s="17">
        <v>0.425587805533228</v>
      </c>
      <c r="AL10" s="17">
        <v>0.33397061706532999</v>
      </c>
      <c r="AM10" s="17">
        <v>0.40640423856345498</v>
      </c>
      <c r="AN10" s="17">
        <v>0.43059276084027598</v>
      </c>
      <c r="AO10" s="17">
        <v>0.45951484348877403</v>
      </c>
      <c r="AP10" s="17">
        <v>0.45619033608517101</v>
      </c>
      <c r="AQ10" s="17">
        <v>0.426226130198188</v>
      </c>
      <c r="AR10" s="17">
        <v>0.26568685051146201</v>
      </c>
      <c r="AS10" s="17">
        <v>0.57262279244008696</v>
      </c>
      <c r="AT10" s="17">
        <v>0.43719797704034802</v>
      </c>
      <c r="AU10" s="17">
        <v>0.42443525918500702</v>
      </c>
      <c r="AV10" s="17"/>
      <c r="AW10" s="17">
        <v>0.35914730679537499</v>
      </c>
      <c r="AX10" s="17">
        <v>0.44532002799856701</v>
      </c>
      <c r="AY10" s="17">
        <v>0.40264199001960099</v>
      </c>
      <c r="AZ10" s="17">
        <v>0.39677174793583703</v>
      </c>
      <c r="BA10" s="17">
        <v>0.41045441510356001</v>
      </c>
      <c r="BB10" s="17">
        <v>0.40410206913247798</v>
      </c>
      <c r="BC10" s="17"/>
      <c r="BD10" s="17">
        <v>0.40485206113989503</v>
      </c>
      <c r="BE10" s="17">
        <v>0.40902550075550198</v>
      </c>
      <c r="BF10" s="17">
        <v>0.41784624091165201</v>
      </c>
      <c r="BG10" s="17">
        <v>0.38368703947153499</v>
      </c>
      <c r="BH10" s="17">
        <v>0.28965271578596702</v>
      </c>
      <c r="BI10" s="17"/>
      <c r="BJ10" s="17">
        <v>0.41125006906876699</v>
      </c>
      <c r="BK10" s="17">
        <v>0.37445634087282498</v>
      </c>
      <c r="BL10" s="17"/>
      <c r="BM10" s="17">
        <v>0.403174115367606</v>
      </c>
      <c r="BN10" s="17">
        <v>0.40317916083822702</v>
      </c>
      <c r="BO10" s="17"/>
      <c r="BP10" s="17">
        <v>0.38118471752692601</v>
      </c>
      <c r="BQ10" s="17">
        <v>0.44384967775425399</v>
      </c>
      <c r="BR10" s="17">
        <v>0.57245846752290197</v>
      </c>
      <c r="BS10" s="17">
        <v>0.39648513980708699</v>
      </c>
      <c r="BT10" s="17"/>
      <c r="BU10" s="17">
        <v>0.42574426607997201</v>
      </c>
      <c r="BV10" s="17">
        <v>0.37557692795906999</v>
      </c>
      <c r="BW10" s="17"/>
      <c r="BX10" s="17">
        <v>0.40277879049583998</v>
      </c>
      <c r="BY10" s="17">
        <v>0.40404978358899801</v>
      </c>
      <c r="BZ10" s="17"/>
      <c r="CA10" s="17">
        <v>0.371296855745541</v>
      </c>
      <c r="CB10" s="17">
        <v>0.34551202742675002</v>
      </c>
      <c r="CC10" s="17">
        <v>0.422406942800098</v>
      </c>
      <c r="CD10" s="17">
        <v>0.44740087471084</v>
      </c>
    </row>
    <row r="11" spans="2:82">
      <c r="B11" s="18" t="s">
        <v>185</v>
      </c>
      <c r="C11" s="17">
        <v>0.17391967995243601</v>
      </c>
      <c r="D11" s="17">
        <v>0.162129983155645</v>
      </c>
      <c r="E11" s="17">
        <v>0.18546655132857701</v>
      </c>
      <c r="F11" s="17"/>
      <c r="G11" s="17">
        <v>0.158906920001641</v>
      </c>
      <c r="H11" s="17">
        <v>0.17317301705695501</v>
      </c>
      <c r="I11" s="17">
        <v>0.15523699570023899</v>
      </c>
      <c r="J11" s="17">
        <v>0.191915998732091</v>
      </c>
      <c r="K11" s="17">
        <v>0.213272862953088</v>
      </c>
      <c r="L11" s="17">
        <v>0.159472671837742</v>
      </c>
      <c r="M11" s="17"/>
      <c r="N11" s="17">
        <v>0.13911964382076</v>
      </c>
      <c r="O11" s="17">
        <v>0.17007764801515701</v>
      </c>
      <c r="P11" s="17">
        <v>0.18071059215481799</v>
      </c>
      <c r="Q11" s="17">
        <v>0.20537563468474301</v>
      </c>
      <c r="R11" s="17"/>
      <c r="S11" s="17">
        <v>0.112251636932285</v>
      </c>
      <c r="T11" s="17">
        <v>0.17666966487896099</v>
      </c>
      <c r="U11" s="17">
        <v>0.189653254579803</v>
      </c>
      <c r="V11" s="17">
        <v>0.22979470253352799</v>
      </c>
      <c r="W11" s="17">
        <v>0.21627758863169699</v>
      </c>
      <c r="X11" s="17">
        <v>0.22023272680728401</v>
      </c>
      <c r="Y11" s="17">
        <v>0.190246158962731</v>
      </c>
      <c r="Z11" s="17">
        <v>0.149596917178447</v>
      </c>
      <c r="AA11" s="17">
        <v>0.15330553965912899</v>
      </c>
      <c r="AB11" s="17">
        <v>0.16087244252191499</v>
      </c>
      <c r="AC11" s="17">
        <v>0.18651356848535</v>
      </c>
      <c r="AD11" s="17">
        <v>0.13691299115105901</v>
      </c>
      <c r="AE11" s="17"/>
      <c r="AF11" s="17">
        <v>0.14046738752798299</v>
      </c>
      <c r="AG11" s="17">
        <v>0.14740546740997201</v>
      </c>
      <c r="AH11" s="17">
        <v>0.191450328626602</v>
      </c>
      <c r="AI11" s="17">
        <v>0.16317741790884599</v>
      </c>
      <c r="AJ11" s="17">
        <v>0.212859053269561</v>
      </c>
      <c r="AK11" s="17">
        <v>0.14952937683522599</v>
      </c>
      <c r="AL11" s="17">
        <v>0.203749006534372</v>
      </c>
      <c r="AM11" s="17">
        <v>0.23261992641248</v>
      </c>
      <c r="AN11" s="17">
        <v>0.20539436340351699</v>
      </c>
      <c r="AO11" s="17">
        <v>0.14703738481276901</v>
      </c>
      <c r="AP11" s="17">
        <v>0.164155614585244</v>
      </c>
      <c r="AQ11" s="17">
        <v>0.127705148093472</v>
      </c>
      <c r="AR11" s="17">
        <v>0.22377816649968699</v>
      </c>
      <c r="AS11" s="17">
        <v>6.5716737367143299E-2</v>
      </c>
      <c r="AT11" s="17">
        <v>0.15326504471368599</v>
      </c>
      <c r="AU11" s="17">
        <v>8.6040941514144806E-2</v>
      </c>
      <c r="AV11" s="17"/>
      <c r="AW11" s="17">
        <v>0.14848485114732701</v>
      </c>
      <c r="AX11" s="17">
        <v>0.14625944404821001</v>
      </c>
      <c r="AY11" s="17">
        <v>0.18420662165601501</v>
      </c>
      <c r="AZ11" s="17">
        <v>0.208848277567389</v>
      </c>
      <c r="BA11" s="17">
        <v>0.195297443218553</v>
      </c>
      <c r="BB11" s="17">
        <v>0.21658068657504201</v>
      </c>
      <c r="BC11" s="17"/>
      <c r="BD11" s="17">
        <v>0.20860482972066199</v>
      </c>
      <c r="BE11" s="17">
        <v>0.16918227074516901</v>
      </c>
      <c r="BF11" s="17">
        <v>0.14584014673243401</v>
      </c>
      <c r="BG11" s="17">
        <v>0.12409774816012099</v>
      </c>
      <c r="BH11" s="17">
        <v>0.156595887688597</v>
      </c>
      <c r="BI11" s="17"/>
      <c r="BJ11" s="17">
        <v>0.18375188579872001</v>
      </c>
      <c r="BK11" s="17">
        <v>0.133817623662361</v>
      </c>
      <c r="BL11" s="17"/>
      <c r="BM11" s="17">
        <v>0.18480816755971299</v>
      </c>
      <c r="BN11" s="17">
        <v>0.12685382330176101</v>
      </c>
      <c r="BO11" s="17"/>
      <c r="BP11" s="17">
        <v>0.12800398782653999</v>
      </c>
      <c r="BQ11" s="17">
        <v>0.10463877399883401</v>
      </c>
      <c r="BR11" s="17">
        <v>0.12644824244859701</v>
      </c>
      <c r="BS11" s="17">
        <v>0.19179209137594799</v>
      </c>
      <c r="BT11" s="17"/>
      <c r="BU11" s="17">
        <v>0.152399975058985</v>
      </c>
      <c r="BV11" s="17">
        <v>0.20138173070260901</v>
      </c>
      <c r="BW11" s="17"/>
      <c r="BX11" s="17">
        <v>0.117852472349527</v>
      </c>
      <c r="BY11" s="17">
        <v>0.19490013825191599</v>
      </c>
      <c r="BZ11" s="17"/>
      <c r="CA11" s="17">
        <v>0.148694870286325</v>
      </c>
      <c r="CB11" s="17">
        <v>0.25914552819308001</v>
      </c>
      <c r="CC11" s="17">
        <v>6.6868604998771397E-2</v>
      </c>
      <c r="CD11" s="17">
        <v>0.20900330223420799</v>
      </c>
    </row>
    <row r="12" spans="2:82">
      <c r="B12" s="18" t="s">
        <v>186</v>
      </c>
      <c r="C12" s="17">
        <v>0.11056559709475</v>
      </c>
      <c r="D12" s="17">
        <v>0.111934244901416</v>
      </c>
      <c r="E12" s="17">
        <v>0.108387291445525</v>
      </c>
      <c r="F12" s="17"/>
      <c r="G12" s="17">
        <v>0.17412610096501499</v>
      </c>
      <c r="H12" s="17">
        <v>0.16745168353701401</v>
      </c>
      <c r="I12" s="17">
        <v>0.10020231446493599</v>
      </c>
      <c r="J12" s="17">
        <v>0.12320982522577099</v>
      </c>
      <c r="K12" s="17">
        <v>7.1753156205531701E-2</v>
      </c>
      <c r="L12" s="17">
        <v>4.9322310384638399E-2</v>
      </c>
      <c r="M12" s="17"/>
      <c r="N12" s="17">
        <v>0.10048113673964899</v>
      </c>
      <c r="O12" s="17">
        <v>9.8011192371500397E-2</v>
      </c>
      <c r="P12" s="17">
        <v>0.104141043165503</v>
      </c>
      <c r="Q12" s="17">
        <v>0.14065768239479001</v>
      </c>
      <c r="R12" s="17"/>
      <c r="S12" s="17">
        <v>0.154319081975656</v>
      </c>
      <c r="T12" s="17">
        <v>0.13532625128758299</v>
      </c>
      <c r="U12" s="17">
        <v>5.78630867540477E-2</v>
      </c>
      <c r="V12" s="17">
        <v>4.80984321474636E-2</v>
      </c>
      <c r="W12" s="17">
        <v>6.3146623452654205E-2</v>
      </c>
      <c r="X12" s="17">
        <v>0.19264270531326699</v>
      </c>
      <c r="Y12" s="17">
        <v>0.10299391929608701</v>
      </c>
      <c r="Z12" s="17">
        <v>0.14210679768742501</v>
      </c>
      <c r="AA12" s="17">
        <v>0.11492283801433301</v>
      </c>
      <c r="AB12" s="17">
        <v>8.2967681127162199E-2</v>
      </c>
      <c r="AC12" s="17">
        <v>3.375326349103E-2</v>
      </c>
      <c r="AD12" s="17">
        <v>0.13078130853683601</v>
      </c>
      <c r="AE12" s="17"/>
      <c r="AF12" s="17">
        <v>0.49922089122459901</v>
      </c>
      <c r="AG12" s="17">
        <v>0.160015849106318</v>
      </c>
      <c r="AH12" s="17">
        <v>0.19910780436301101</v>
      </c>
      <c r="AI12" s="17">
        <v>9.6828279427443306E-2</v>
      </c>
      <c r="AJ12" s="17">
        <v>0.15794185448683601</v>
      </c>
      <c r="AK12" s="17">
        <v>6.5362882050482504E-2</v>
      </c>
      <c r="AL12" s="17">
        <v>0.132830558475209</v>
      </c>
      <c r="AM12" s="17">
        <v>6.5922533623288301E-2</v>
      </c>
      <c r="AN12" s="17">
        <v>8.8602943407893098E-2</v>
      </c>
      <c r="AO12" s="17">
        <v>0.104883601629391</v>
      </c>
      <c r="AP12" s="17">
        <v>6.6400634936499198E-2</v>
      </c>
      <c r="AQ12" s="17">
        <v>0.176318311902076</v>
      </c>
      <c r="AR12" s="17">
        <v>0.112550304347624</v>
      </c>
      <c r="AS12" s="17">
        <v>5.7230999424450701E-2</v>
      </c>
      <c r="AT12" s="17">
        <v>0.101419219962635</v>
      </c>
      <c r="AU12" s="17">
        <v>2.9735410142883101E-2</v>
      </c>
      <c r="AV12" s="17"/>
      <c r="AW12" s="17">
        <v>0.14209388594137701</v>
      </c>
      <c r="AX12" s="17">
        <v>8.0545295145984894E-2</v>
      </c>
      <c r="AY12" s="17">
        <v>0.127183151307768</v>
      </c>
      <c r="AZ12" s="17">
        <v>0.119502709988353</v>
      </c>
      <c r="BA12" s="17">
        <v>7.3083551999571394E-2</v>
      </c>
      <c r="BB12" s="17">
        <v>0.13144727671829301</v>
      </c>
      <c r="BC12" s="17"/>
      <c r="BD12" s="17">
        <v>0.12398284022049801</v>
      </c>
      <c r="BE12" s="17">
        <v>0.12940476459220401</v>
      </c>
      <c r="BF12" s="17">
        <v>0.104488878102184</v>
      </c>
      <c r="BG12" s="17">
        <v>9.0698635806166494E-2</v>
      </c>
      <c r="BH12" s="17">
        <v>4.4860161317427601E-2</v>
      </c>
      <c r="BI12" s="17"/>
      <c r="BJ12" s="17">
        <v>0.101782316830294</v>
      </c>
      <c r="BK12" s="17">
        <v>0.144274748887116</v>
      </c>
      <c r="BL12" s="17"/>
      <c r="BM12" s="17">
        <v>0.10571643889516601</v>
      </c>
      <c r="BN12" s="17">
        <v>0.12940006068806401</v>
      </c>
      <c r="BO12" s="17"/>
      <c r="BP12" s="17">
        <v>0.154864314357432</v>
      </c>
      <c r="BQ12" s="17">
        <v>0.123140065310585</v>
      </c>
      <c r="BR12" s="17">
        <v>9.3038380459988398E-2</v>
      </c>
      <c r="BS12" s="17">
        <v>0.100432551123247</v>
      </c>
      <c r="BT12" s="17"/>
      <c r="BU12" s="17">
        <v>8.6539533630625304E-2</v>
      </c>
      <c r="BV12" s="17">
        <v>0.14122609998944699</v>
      </c>
      <c r="BW12" s="17"/>
      <c r="BX12" s="17">
        <v>0.117317848014485</v>
      </c>
      <c r="BY12" s="17">
        <v>0.108038891647736</v>
      </c>
      <c r="BZ12" s="17"/>
      <c r="CA12" s="17">
        <v>8.1626685195708301E-2</v>
      </c>
      <c r="CB12" s="17">
        <v>0.14079759836321801</v>
      </c>
      <c r="CC12" s="17">
        <v>4.0572655260940102E-2</v>
      </c>
      <c r="CD12" s="17">
        <v>0.16056725678259101</v>
      </c>
    </row>
    <row r="13" spans="2:82">
      <c r="B13" s="18" t="s">
        <v>187</v>
      </c>
      <c r="C13" s="19">
        <v>5.1515206370380102E-2</v>
      </c>
      <c r="D13" s="19">
        <v>5.2468277068469502E-2</v>
      </c>
      <c r="E13" s="19">
        <v>4.9433025116610602E-2</v>
      </c>
      <c r="F13" s="19"/>
      <c r="G13" s="19">
        <v>2.3084911799156501E-2</v>
      </c>
      <c r="H13" s="19">
        <v>5.9710447800672403E-2</v>
      </c>
      <c r="I13" s="19">
        <v>7.7413029060275806E-2</v>
      </c>
      <c r="J13" s="19">
        <v>7.5748292112781307E-2</v>
      </c>
      <c r="K13" s="19">
        <v>7.5570750051050795E-2</v>
      </c>
      <c r="L13" s="19">
        <v>5.9887958924043803E-3</v>
      </c>
      <c r="M13" s="19"/>
      <c r="N13" s="19">
        <v>1.3356207031273199E-2</v>
      </c>
      <c r="O13" s="19">
        <v>6.4731493907308604E-2</v>
      </c>
      <c r="P13" s="19">
        <v>8.8209526793107895E-2</v>
      </c>
      <c r="Q13" s="19">
        <v>4.7219112809007903E-2</v>
      </c>
      <c r="R13" s="19"/>
      <c r="S13" s="19">
        <v>5.3025904211488097E-2</v>
      </c>
      <c r="T13" s="19">
        <v>4.3487352490953299E-2</v>
      </c>
      <c r="U13" s="19">
        <v>2.9012674802520601E-2</v>
      </c>
      <c r="V13" s="19">
        <v>7.2182852774366299E-2</v>
      </c>
      <c r="W13" s="19">
        <v>5.0925730963833099E-2</v>
      </c>
      <c r="X13" s="19">
        <v>4.7891776423856197E-2</v>
      </c>
      <c r="Y13" s="19">
        <v>4.0268226294291699E-2</v>
      </c>
      <c r="Z13" s="19">
        <v>6.8908640359731599E-2</v>
      </c>
      <c r="AA13" s="19">
        <v>6.7837817013241097E-2</v>
      </c>
      <c r="AB13" s="19">
        <v>2.0504932772167202E-2</v>
      </c>
      <c r="AC13" s="19">
        <v>0.10108467949241599</v>
      </c>
      <c r="AD13" s="19">
        <v>4.9651616441961997E-2</v>
      </c>
      <c r="AE13" s="19"/>
      <c r="AF13" s="19">
        <v>0.113963043138691</v>
      </c>
      <c r="AG13" s="19">
        <v>0.132436845443655</v>
      </c>
      <c r="AH13" s="19">
        <v>1.8376765413749E-2</v>
      </c>
      <c r="AI13" s="19">
        <v>5.9501578944257998E-2</v>
      </c>
      <c r="AJ13" s="19">
        <v>3.7790040326294003E-2</v>
      </c>
      <c r="AK13" s="19">
        <v>5.2043161315342597E-2</v>
      </c>
      <c r="AL13" s="19">
        <v>5.0550403319800402E-2</v>
      </c>
      <c r="AM13" s="19">
        <v>3.8079098378415402E-2</v>
      </c>
      <c r="AN13" s="19">
        <v>3.4794045071437303E-2</v>
      </c>
      <c r="AO13" s="19">
        <v>5.6346003462107899E-2</v>
      </c>
      <c r="AP13" s="19">
        <v>3.5198040514689298E-2</v>
      </c>
      <c r="AQ13" s="19">
        <v>8.3654350947641995E-2</v>
      </c>
      <c r="AR13" s="19">
        <v>4.1290179525505101E-2</v>
      </c>
      <c r="AS13" s="19">
        <v>5.0631614255333197E-2</v>
      </c>
      <c r="AT13" s="19">
        <v>0</v>
      </c>
      <c r="AU13" s="19">
        <v>6.0848516035192299E-2</v>
      </c>
      <c r="AV13" s="19"/>
      <c r="AW13" s="19">
        <v>4.4793727379755399E-2</v>
      </c>
      <c r="AX13" s="19">
        <v>4.8865472539329699E-2</v>
      </c>
      <c r="AY13" s="19">
        <v>8.7449567232898803E-2</v>
      </c>
      <c r="AZ13" s="19">
        <v>6.0884050181505202E-2</v>
      </c>
      <c r="BA13" s="19">
        <v>2.64231367979742E-2</v>
      </c>
      <c r="BB13" s="19">
        <v>2.3542281095196699E-2</v>
      </c>
      <c r="BC13" s="19"/>
      <c r="BD13" s="19">
        <v>4.9149688511260101E-2</v>
      </c>
      <c r="BE13" s="19">
        <v>5.51819696439717E-2</v>
      </c>
      <c r="BF13" s="19">
        <v>4.6939160662943097E-2</v>
      </c>
      <c r="BG13" s="19">
        <v>4.9907965334226798E-2</v>
      </c>
      <c r="BH13" s="19">
        <v>0</v>
      </c>
      <c r="BI13" s="19"/>
      <c r="BJ13" s="19">
        <v>5.3729637404058402E-2</v>
      </c>
      <c r="BK13" s="19">
        <v>4.3586673823511703E-2</v>
      </c>
      <c r="BL13" s="19"/>
      <c r="BM13" s="19">
        <v>5.1443373667972497E-2</v>
      </c>
      <c r="BN13" s="19">
        <v>5.29470384132106E-2</v>
      </c>
      <c r="BO13" s="19"/>
      <c r="BP13" s="19">
        <v>3.9981194444384999E-2</v>
      </c>
      <c r="BQ13" s="19">
        <v>4.5131726912667598E-2</v>
      </c>
      <c r="BR13" s="19">
        <v>3.1822448331230102E-2</v>
      </c>
      <c r="BS13" s="19">
        <v>5.1846157709147002E-2</v>
      </c>
      <c r="BT13" s="19"/>
      <c r="BU13" s="19">
        <v>3.1329951190846299E-2</v>
      </c>
      <c r="BV13" s="19">
        <v>7.7274319001811503E-2</v>
      </c>
      <c r="BW13" s="19"/>
      <c r="BX13" s="19">
        <v>3.5425950162753503E-2</v>
      </c>
      <c r="BY13" s="19">
        <v>5.7535837383868499E-2</v>
      </c>
      <c r="BZ13" s="19"/>
      <c r="CA13" s="19">
        <v>3.7679268486454802E-2</v>
      </c>
      <c r="CB13" s="19">
        <v>0.12203756019940599</v>
      </c>
      <c r="CC13" s="19">
        <v>1.59262450033801E-2</v>
      </c>
      <c r="CD13" s="19">
        <v>2.4795271002634501E-2</v>
      </c>
    </row>
    <row r="14" spans="2:82">
      <c r="B14" s="16" t="s">
        <v>17</v>
      </c>
    </row>
    <row r="15" spans="2:82">
      <c r="B15" t="s">
        <v>427</v>
      </c>
    </row>
    <row r="16" spans="2:82">
      <c r="B16" t="s">
        <v>428</v>
      </c>
    </row>
    <row r="18" spans="2:2">
      <c r="B18" s="8" t="str">
        <f>HYPERLINK("#'Contents'!A1", "Return to Contents")</f>
        <v>Return to Contents</v>
      </c>
    </row>
  </sheetData>
  <mergeCells count="14">
    <mergeCell ref="BU5:BV5"/>
    <mergeCell ref="BX5:BY5"/>
    <mergeCell ref="CA5:CD5"/>
    <mergeCell ref="D2:BS2"/>
    <mergeCell ref="AW5:BB5"/>
    <mergeCell ref="BD5:BH5"/>
    <mergeCell ref="BJ5:BK5"/>
    <mergeCell ref="BM5:BN5"/>
    <mergeCell ref="BP5:BS5"/>
    <mergeCell ref="D5:E5"/>
    <mergeCell ref="G5:L5"/>
    <mergeCell ref="N5:Q5"/>
    <mergeCell ref="S5:AD5"/>
    <mergeCell ref="AF5:AU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G18"/>
  <sheetViews>
    <sheetView showGridLines="0" workbookViewId="0">
      <pane xSplit="2" topLeftCell="C1" activePane="topRight" state="frozen"/>
      <selection pane="topRight"/>
    </sheetView>
  </sheetViews>
  <sheetFormatPr defaultColWidth="10.85546875" defaultRowHeight="14.45"/>
  <cols>
    <col min="2" max="2" width="25.7109375" customWidth="1"/>
    <col min="3" max="7" width="20.7109375" customWidth="1"/>
  </cols>
  <sheetData>
    <row r="2" spans="2:7" ht="40.15" customHeight="1">
      <c r="D2" s="31" t="s">
        <v>497</v>
      </c>
      <c r="E2" s="32"/>
      <c r="F2" s="32"/>
      <c r="G2" s="32"/>
    </row>
    <row r="6" spans="2:7" ht="49.9" customHeight="1">
      <c r="B6" s="20" t="s">
        <v>32</v>
      </c>
      <c r="C6" s="20" t="s">
        <v>492</v>
      </c>
      <c r="D6" s="20" t="s">
        <v>493</v>
      </c>
      <c r="E6" s="20" t="s">
        <v>494</v>
      </c>
      <c r="F6" s="20" t="s">
        <v>495</v>
      </c>
    </row>
    <row r="7" spans="2:7">
      <c r="B7" s="18" t="s">
        <v>183</v>
      </c>
      <c r="C7" s="17">
        <v>0.208449449063667</v>
      </c>
      <c r="D7" s="17">
        <v>0.15288404323434299</v>
      </c>
      <c r="E7" s="17">
        <v>0.204740084953909</v>
      </c>
      <c r="F7" s="17">
        <v>0.19526592602857801</v>
      </c>
    </row>
    <row r="8" spans="2:7">
      <c r="B8" s="18" t="s">
        <v>184</v>
      </c>
      <c r="C8" s="17">
        <v>0.37417847689218697</v>
      </c>
      <c r="D8" s="17">
        <v>0.32786529298565997</v>
      </c>
      <c r="E8" s="17">
        <v>0.41317085010827798</v>
      </c>
      <c r="F8" s="17">
        <v>0.39426910424213002</v>
      </c>
    </row>
    <row r="9" spans="2:7">
      <c r="B9" s="18" t="s">
        <v>185</v>
      </c>
      <c r="C9" s="17">
        <v>0.26591743396703699</v>
      </c>
      <c r="D9" s="17">
        <v>0.25838013578010699</v>
      </c>
      <c r="E9" s="17">
        <v>0.213913243548918</v>
      </c>
      <c r="F9" s="17">
        <v>0.239147487402148</v>
      </c>
    </row>
    <row r="10" spans="2:7">
      <c r="B10" s="18" t="s">
        <v>186</v>
      </c>
      <c r="C10" s="17">
        <v>0.11118110418076101</v>
      </c>
      <c r="D10" s="17">
        <v>0.17610740391416399</v>
      </c>
      <c r="E10" s="17">
        <v>0.11267269475146199</v>
      </c>
      <c r="F10" s="17">
        <v>0.12281738766676401</v>
      </c>
    </row>
    <row r="11" spans="2:7">
      <c r="B11" s="18" t="s">
        <v>187</v>
      </c>
      <c r="C11" s="17">
        <v>4.0273535896348203E-2</v>
      </c>
      <c r="D11" s="17">
        <v>8.4763124085726296E-2</v>
      </c>
      <c r="E11" s="17">
        <v>5.5503126637432801E-2</v>
      </c>
      <c r="F11" s="17">
        <v>4.8500094660381098E-2</v>
      </c>
    </row>
    <row r="12" spans="2:7">
      <c r="B12" s="16" t="s">
        <v>17</v>
      </c>
      <c r="C12" s="16"/>
      <c r="D12" s="16"/>
      <c r="E12" s="16"/>
      <c r="F12" s="16"/>
    </row>
    <row r="13" spans="2:7">
      <c r="B13" t="s">
        <v>427</v>
      </c>
    </row>
    <row r="14" spans="2:7">
      <c r="B14" t="s">
        <v>428</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8" ma:contentTypeDescription="Create a new document." ma:contentTypeScope="" ma:versionID="c49b2fb37981f54d1ea66c5623a77fd6">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33cedc9d89aadfb5322e66b9d62b1787"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79E337-62FD-44B2-ADA7-9ACD140199B4}"/>
</file>

<file path=customXml/itemProps2.xml><?xml version="1.0" encoding="utf-8"?>
<ds:datastoreItem xmlns:ds="http://schemas.openxmlformats.org/officeDocument/2006/customXml" ds:itemID="{E33CC917-AA51-43F0-A663-7196E3A9A0B4}"/>
</file>

<file path=customXml/itemProps3.xml><?xml version="1.0" encoding="utf-8"?>
<ds:datastoreItem xmlns:ds="http://schemas.openxmlformats.org/officeDocument/2006/customXml" ds:itemID="{3EF86E29-371C-42A8-A13B-A60CE3DDB0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SunitaPfitzner</dc:creator>
  <cp:keywords/>
  <dc:description/>
  <cp:lastModifiedBy>Rebecca Hill</cp:lastModifiedBy>
  <cp:revision/>
  <dcterms:created xsi:type="dcterms:W3CDTF">2024-08-22T10:55:02Z</dcterms:created>
  <dcterms:modified xsi:type="dcterms:W3CDTF">2024-11-28T15:33:03Z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